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457145\Objective\Director\Cache\erdm.scotland.gov.uk 8443 uA33115\A53829018\"/>
    </mc:Choice>
  </mc:AlternateContent>
  <xr:revisionPtr revIDLastSave="0" documentId="13_ncr:1_{28B551AB-D333-4C0B-8D8C-892D20B2AEE0}" xr6:coauthVersionLast="47" xr6:coauthVersionMax="47" xr10:uidLastSave="{00000000-0000-0000-0000-000000000000}"/>
  <bookViews>
    <workbookView xWindow="-120" yWindow="-120" windowWidth="29040" windowHeight="15720" activeTab="1" xr2:uid="{6A5C829E-16C3-495F-A75C-D48B0B3A76BF}"/>
  </bookViews>
  <sheets>
    <sheet name="Variable List" sheetId="7" r:id="rId1"/>
    <sheet name="Codebook" sheetId="1" r:id="rId2"/>
    <sheet name="Appendix 1 - CA Codes" sheetId="2" r:id="rId3"/>
    <sheet name="Appendix 2 - Country Codes" sheetId="3" r:id="rId4"/>
    <sheet name="Appendix 3 - SIC Codes" sheetId="4" r:id="rId5"/>
    <sheet name="Appendix 4 - SOC Codes" sheetId="5" r:id="rId6"/>
  </sheets>
  <definedNames>
    <definedName name="_xlnm._FilterDatabase" localSheetId="0" hidden="1">'Variable List'!$A$2:$F$186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33" i="1" l="1"/>
  <c r="A52" i="7" a="1"/>
  <c r="A79" i="7" a="1"/>
  <c r="A19" i="7" a="1"/>
  <c r="A68" i="7" a="1"/>
  <c r="A94" i="7" a="1"/>
  <c r="A166" i="7" a="1"/>
  <c r="A73" i="7" a="1"/>
  <c r="A146" i="7" a="1"/>
  <c r="A37" i="7" a="1"/>
  <c r="A147" i="7" a="1"/>
  <c r="A95" i="7" a="1"/>
  <c r="A140" i="7" a="1"/>
  <c r="A137" i="7" a="1"/>
  <c r="A86" i="7" a="1"/>
  <c r="A115" i="7" a="1"/>
  <c r="A129" i="7" a="1"/>
  <c r="A179" i="7" a="1"/>
  <c r="A117" i="7" a="1"/>
  <c r="A113" i="7" a="1"/>
  <c r="A170" i="7" a="1"/>
  <c r="A143" i="7" a="1"/>
  <c r="A63" i="7" a="1"/>
  <c r="A27" i="7" a="1"/>
  <c r="A33" i="7" a="1"/>
  <c r="A114" i="7" a="1"/>
  <c r="A99" i="7" a="1"/>
  <c r="A150" i="7" a="1"/>
  <c r="A121" i="7" a="1"/>
  <c r="A49" i="7" a="1"/>
  <c r="A118" i="7" a="1"/>
  <c r="A124" i="7" a="1"/>
  <c r="A48" i="7" a="1"/>
  <c r="A16" i="7" a="1"/>
  <c r="A104" i="7" a="1"/>
  <c r="A69" i="7" a="1"/>
  <c r="A151" i="7" a="1"/>
  <c r="A157" i="7" a="1"/>
  <c r="A44" i="7" a="1"/>
  <c r="A51" i="7" a="1"/>
  <c r="A162" i="7" a="1"/>
  <c r="A60" i="7" a="1"/>
  <c r="A77" i="7" a="1"/>
  <c r="A100" i="7" a="1"/>
  <c r="A58" i="7" a="1"/>
  <c r="A141" i="7" a="1"/>
  <c r="A84" i="7" a="1"/>
  <c r="A42" i="7" a="1"/>
  <c r="A36" i="7" a="1"/>
  <c r="A30" i="7" a="1"/>
  <c r="A23" i="7" a="1"/>
  <c r="A105" i="7" a="1"/>
  <c r="A161" i="7" a="1"/>
  <c r="A158" i="7" a="1"/>
  <c r="A70" i="7" a="1"/>
  <c r="A123" i="7" a="1"/>
  <c r="A116" i="7" a="1"/>
  <c r="A46" i="7" a="1"/>
  <c r="A145" i="7" a="1"/>
  <c r="A181" i="7" a="1"/>
  <c r="A111" i="7" a="1"/>
  <c r="A39" i="7" a="1"/>
  <c r="A40" i="7" a="1"/>
  <c r="A132" i="7" a="1"/>
  <c r="A35" i="7" a="1"/>
  <c r="A173" i="7" a="1"/>
  <c r="A153" i="7" a="1"/>
  <c r="A66" i="7" a="1"/>
  <c r="A61" i="7" a="1"/>
  <c r="A96" i="7" a="1"/>
  <c r="A149" i="7" a="1"/>
  <c r="A83" i="7" a="1"/>
  <c r="A168" i="7" a="1"/>
  <c r="A75" i="7" a="1"/>
  <c r="A130" i="7" a="1"/>
  <c r="A55" i="7" a="1"/>
  <c r="A185" i="7" a="1"/>
  <c r="A127" i="7" a="1"/>
  <c r="A159" i="7" a="1"/>
  <c r="A57" i="7" a="1"/>
  <c r="A41" i="7" a="1"/>
  <c r="A182" i="7" a="1"/>
  <c r="A126" i="7" a="1"/>
  <c r="A139" i="7" a="1"/>
  <c r="A9" i="7" a="1"/>
  <c r="A122" i="7" a="1"/>
  <c r="A172" i="7" a="1"/>
  <c r="A169" i="7" a="1"/>
  <c r="A186" i="7" a="1"/>
  <c r="A87" i="7" a="1"/>
  <c r="A7" i="7" a="1"/>
  <c r="A6" i="7" a="1"/>
  <c r="A76" i="7" a="1"/>
  <c r="A17" i="7" a="1"/>
  <c r="A45" i="7" a="1"/>
  <c r="A164" i="7" a="1"/>
  <c r="A62" i="7" a="1"/>
  <c r="A183" i="7" a="1"/>
  <c r="A13" i="7" a="1"/>
  <c r="A180" i="7" a="1"/>
  <c r="A163" i="7" a="1"/>
  <c r="A112" i="7" a="1"/>
  <c r="A102" i="7" a="1"/>
  <c r="A135" i="7" a="1"/>
  <c r="A156" i="7" a="1"/>
  <c r="A4" i="7" a="1"/>
  <c r="A91" i="7" a="1"/>
  <c r="A26" i="7" a="1"/>
  <c r="A81" i="7" a="1"/>
  <c r="A20" i="7" a="1"/>
  <c r="A136" i="7" a="1"/>
  <c r="A142" i="7" a="1"/>
  <c r="A78" i="7" a="1"/>
  <c r="A65" i="7" a="1"/>
  <c r="A10" i="7" a="1"/>
  <c r="A38" i="7" a="1"/>
  <c r="A138" i="7" a="1"/>
  <c r="A24" i="7" a="1"/>
  <c r="A28" i="7" a="1"/>
  <c r="A177" i="7" a="1"/>
  <c r="A92" i="7" a="1"/>
  <c r="A31" i="7" a="1"/>
  <c r="A148" i="7" a="1"/>
  <c r="A176" i="7" a="1"/>
  <c r="A50" i="7" a="1"/>
  <c r="A101" i="7" a="1"/>
  <c r="A119" i="7" a="1"/>
  <c r="A144" i="7" a="1"/>
  <c r="A178" i="7" a="1"/>
  <c r="A32" i="7" a="1"/>
  <c r="A59" i="7" a="1"/>
  <c r="A133" i="7" a="1"/>
  <c r="A80" i="7" a="1"/>
  <c r="A29" i="7" a="1"/>
  <c r="A120" i="7" a="1"/>
  <c r="A47" i="7" a="1"/>
  <c r="A12" i="7" a="1"/>
  <c r="A155" i="7" a="1"/>
  <c r="A134" i="7" a="1"/>
  <c r="A5" i="7" a="1"/>
  <c r="A97" i="7" a="1"/>
  <c r="A175" i="7" a="1"/>
  <c r="A85" i="7" a="1"/>
  <c r="A109" i="7" a="1"/>
  <c r="A64" i="7" a="1"/>
  <c r="A110" i="7" a="1"/>
  <c r="A93" i="7" a="1"/>
  <c r="A53" i="7" a="1"/>
  <c r="A34" i="7" a="1"/>
  <c r="A14" i="7" a="1"/>
  <c r="A8" i="7" a="1"/>
  <c r="A82" i="7" a="1"/>
  <c r="A165" i="7" a="1"/>
  <c r="A3" i="7" a="1"/>
  <c r="A74" i="7" a="1"/>
  <c r="A43" i="7" a="1"/>
  <c r="A89" i="7" a="1"/>
  <c r="A167" i="7" a="1"/>
  <c r="A174" i="7" a="1"/>
  <c r="A106" i="7" a="1"/>
  <c r="A25" i="7" a="1"/>
  <c r="A71" i="7" a="1"/>
  <c r="A125" i="7" a="1"/>
  <c r="A56" i="7" a="1"/>
  <c r="A107" i="7" a="1"/>
  <c r="A131" i="7" a="1"/>
  <c r="A22" i="7" a="1"/>
  <c r="A128" i="7" a="1"/>
  <c r="A54" i="7" a="1"/>
  <c r="A90" i="7" a="1"/>
  <c r="A154" i="7" a="1"/>
  <c r="A160" i="7" a="1"/>
  <c r="A98" i="7" a="1"/>
  <c r="A152" i="7" a="1"/>
  <c r="A11" i="7" a="1"/>
  <c r="A67" i="7" a="1"/>
  <c r="A21" i="7" a="1"/>
  <c r="A72" i="7" a="1"/>
  <c r="A88" i="7" a="1"/>
  <c r="A15" i="7" a="1"/>
  <c r="A18" i="7" a="1"/>
  <c r="A108" i="7" a="1"/>
  <c r="A171" i="7" a="1"/>
  <c r="A103" i="7" a="1"/>
  <c r="A184" i="7" a="1"/>
  <c r="A155" i="7" l="1"/>
  <c r="A109" i="7"/>
  <c r="A64" i="7"/>
  <c r="A184" i="7"/>
  <c r="A127" i="7"/>
  <c r="A54" i="7"/>
  <c r="A104" i="7"/>
  <c r="A99" i="7"/>
  <c r="A177" i="7"/>
  <c r="A174" i="7"/>
  <c r="A78" i="7"/>
  <c r="A77" i="7"/>
  <c r="A158" i="7"/>
  <c r="A141" i="7"/>
  <c r="A42" i="7"/>
  <c r="A102" i="7"/>
  <c r="A107" i="7"/>
  <c r="A98" i="7"/>
  <c r="A97" i="7"/>
  <c r="A95" i="7"/>
  <c r="A124" i="7"/>
  <c r="A58" i="7"/>
  <c r="A89" i="7"/>
  <c r="A52" i="7"/>
  <c r="A45" i="7"/>
  <c r="A28" i="7"/>
  <c r="A86" i="7"/>
  <c r="A20" i="7"/>
  <c r="A24" i="7"/>
  <c r="A83" i="7"/>
  <c r="A7" i="7"/>
  <c r="A139" i="7"/>
  <c r="A160" i="7"/>
  <c r="A140" i="7"/>
  <c r="A111" i="7"/>
  <c r="A103" i="7"/>
  <c r="A101" i="7"/>
  <c r="A106" i="7"/>
  <c r="A123" i="7"/>
  <c r="A68" i="7"/>
  <c r="A90" i="7"/>
  <c r="A53" i="7"/>
  <c r="A49" i="7"/>
  <c r="A46" i="7"/>
  <c r="A182" i="7"/>
  <c r="A13" i="7"/>
  <c r="A12" i="7"/>
  <c r="A87" i="7"/>
  <c r="A85" i="7"/>
  <c r="A21" i="7"/>
  <c r="A19" i="7"/>
  <c r="A17" i="7"/>
  <c r="A16" i="7"/>
  <c r="A15" i="7"/>
  <c r="A14" i="7"/>
  <c r="A74" i="7"/>
  <c r="A73" i="7"/>
  <c r="A84" i="7"/>
  <c r="A82" i="7"/>
  <c r="A37" i="7"/>
  <c r="A8" i="7"/>
  <c r="A6" i="7"/>
  <c r="A23" i="7"/>
  <c r="A186" i="7"/>
  <c r="A185" i="7"/>
  <c r="A183" i="7"/>
  <c r="A181" i="7"/>
  <c r="A180" i="7"/>
  <c r="A179" i="7"/>
  <c r="A178" i="7"/>
  <c r="A176" i="7"/>
  <c r="A175" i="7"/>
  <c r="A173" i="7"/>
  <c r="A172" i="7"/>
  <c r="A171" i="7"/>
  <c r="A170" i="7"/>
  <c r="A169" i="7"/>
  <c r="A168" i="7"/>
  <c r="A167" i="7"/>
  <c r="A166" i="7"/>
  <c r="A165" i="7"/>
  <c r="A164" i="7"/>
  <c r="A163" i="7"/>
  <c r="A162" i="7"/>
  <c r="A161" i="7"/>
  <c r="A159" i="7"/>
  <c r="A157" i="7"/>
  <c r="A156" i="7"/>
  <c r="A154" i="7"/>
  <c r="A153" i="7"/>
  <c r="A152" i="7"/>
  <c r="A151" i="7"/>
  <c r="A150" i="7"/>
  <c r="A149" i="7"/>
  <c r="A148" i="7"/>
  <c r="A147" i="7"/>
  <c r="A143" i="7"/>
  <c r="A146" i="7"/>
  <c r="A145" i="7"/>
  <c r="A144" i="7"/>
  <c r="A142" i="7"/>
  <c r="A138" i="7"/>
  <c r="A115" i="7"/>
  <c r="A137" i="7"/>
  <c r="A136" i="7"/>
  <c r="A135" i="7"/>
  <c r="A134" i="7"/>
  <c r="A133" i="7"/>
  <c r="A132" i="7"/>
  <c r="A131" i="7"/>
  <c r="A130" i="7"/>
  <c r="A129" i="7"/>
  <c r="A128" i="7"/>
  <c r="A126" i="7"/>
  <c r="A125" i="7"/>
  <c r="A122" i="7"/>
  <c r="A121" i="7"/>
  <c r="A120" i="7"/>
  <c r="A119" i="7"/>
  <c r="A118" i="7"/>
  <c r="A117" i="7"/>
  <c r="A116" i="7"/>
  <c r="A114" i="7"/>
  <c r="A113" i="7"/>
  <c r="A112" i="7"/>
  <c r="A110" i="7"/>
  <c r="A105" i="7"/>
  <c r="A96" i="7"/>
  <c r="A93" i="7"/>
  <c r="A91" i="7"/>
  <c r="A81" i="7"/>
  <c r="A79" i="7"/>
  <c r="A75" i="7"/>
  <c r="A70" i="7"/>
  <c r="A108" i="7"/>
  <c r="A100" i="7"/>
  <c r="A94" i="7"/>
  <c r="A92" i="7"/>
  <c r="A88" i="7"/>
  <c r="A80" i="7"/>
  <c r="A76" i="7"/>
  <c r="A72" i="7"/>
  <c r="A71" i="7"/>
  <c r="A69" i="7"/>
  <c r="A67" i="7"/>
  <c r="A66" i="7"/>
  <c r="A65" i="7"/>
  <c r="A63" i="7"/>
  <c r="A62" i="7"/>
  <c r="A61" i="7"/>
  <c r="A60" i="7"/>
  <c r="A59" i="7"/>
  <c r="A57" i="7"/>
  <c r="A56" i="7"/>
  <c r="A55" i="7"/>
  <c r="A51" i="7"/>
  <c r="A44" i="7"/>
  <c r="A50" i="7"/>
  <c r="A48" i="7"/>
  <c r="A47" i="7"/>
  <c r="A43" i="7"/>
  <c r="A41" i="7"/>
  <c r="A40" i="7"/>
  <c r="A39" i="7"/>
  <c r="A38" i="7"/>
  <c r="A36" i="7"/>
  <c r="A33" i="7"/>
  <c r="A35" i="7"/>
  <c r="A34" i="7"/>
  <c r="A32" i="7"/>
  <c r="A31" i="7"/>
  <c r="A30" i="7"/>
  <c r="A29" i="7"/>
  <c r="A25" i="7"/>
  <c r="A27" i="7"/>
  <c r="A26" i="7"/>
  <c r="A22" i="7"/>
  <c r="A18" i="7"/>
  <c r="A11" i="7"/>
  <c r="A10" i="7"/>
  <c r="A9" i="7"/>
  <c r="A5" i="7"/>
  <c r="A4" i="7"/>
  <c r="A3" i="7"/>
  <c r="K1269" i="1" a="1"/>
  <c r="K1152" i="1" a="1"/>
  <c r="K774" i="1" a="1"/>
  <c r="L2076" i="1" a="1"/>
  <c r="K1781" i="1" a="1"/>
  <c r="K1152" i="1" l="1"/>
  <c r="K774" i="1"/>
  <c r="K1269" i="1"/>
  <c r="K1781" i="1"/>
  <c r="L2076" i="1"/>
  <c r="L1586" i="1" a="1"/>
  <c r="K1239" i="1" a="1"/>
  <c r="K1197" i="1" a="1"/>
  <c r="K1190" i="1" a="1"/>
  <c r="J217" i="1" a="1"/>
  <c r="J2021" i="1" a="1"/>
  <c r="I1744" i="1" a="1"/>
  <c r="I1853" i="1" a="1"/>
  <c r="J1222" i="1" a="1"/>
  <c r="J1835" i="1" a="1"/>
  <c r="K471" i="1" a="1"/>
  <c r="K1226" i="1" a="1"/>
  <c r="K681" i="1" a="1"/>
  <c r="K283" i="1" a="1"/>
  <c r="J17" i="1" a="1"/>
  <c r="I1132" i="1" a="1"/>
  <c r="J2216" i="1" a="1"/>
  <c r="J726" i="1" a="1"/>
  <c r="J1452" i="1" a="1"/>
  <c r="J1644" i="1" a="1"/>
  <c r="I1216" i="1" a="1"/>
  <c r="I1734" i="1" a="1"/>
  <c r="I1207" i="1" a="1"/>
  <c r="I2027" i="1" a="1"/>
  <c r="K1244" i="1" a="1"/>
  <c r="K1648" i="1" a="1"/>
  <c r="K760" i="1" a="1"/>
  <c r="K1538" i="1" a="1"/>
  <c r="I1424" i="1" a="1"/>
  <c r="J789" i="1" a="1"/>
  <c r="L790" i="1" a="1"/>
  <c r="I1552" i="1" a="1"/>
  <c r="J1320" i="1" a="1"/>
  <c r="J982" i="1" a="1"/>
  <c r="I1277" i="1" a="1"/>
  <c r="I248" i="1" a="1"/>
  <c r="I2542" i="1" a="1"/>
  <c r="J265" i="1" a="1"/>
  <c r="I2131" i="1" a="1"/>
  <c r="I492" i="1" a="1"/>
  <c r="I61" i="1" a="1"/>
  <c r="I2603" i="1" a="1"/>
  <c r="L187" i="1" a="1"/>
  <c r="I2368" i="1" a="1"/>
  <c r="I530" i="1" a="1"/>
  <c r="L897" i="1" a="1"/>
  <c r="I481" i="1" a="1"/>
  <c r="J893" i="1" a="1"/>
  <c r="J834" i="1" a="1"/>
  <c r="I1417" i="1" a="1"/>
  <c r="J2144" i="1" a="1"/>
  <c r="L581" i="1" a="1"/>
  <c r="I425" i="1" a="1"/>
  <c r="J1314" i="1" a="1"/>
  <c r="I1929" i="1" a="1"/>
  <c r="J1925" i="1" a="1"/>
  <c r="J1820" i="1" a="1"/>
  <c r="L1589" i="1" a="1"/>
  <c r="L514" i="1" a="1"/>
  <c r="I2110" i="1" a="1"/>
  <c r="J1603" i="1" a="1"/>
  <c r="J1908" i="1" a="1"/>
  <c r="I2558" i="1" a="1"/>
  <c r="J2606" i="1" a="1"/>
  <c r="L554" i="1" a="1"/>
  <c r="J870" i="1" a="1"/>
  <c r="L739" i="1" a="1"/>
  <c r="J1195" i="1" a="1"/>
  <c r="L2523" i="1" a="1"/>
  <c r="L1148" i="1" a="1"/>
  <c r="J1197" i="1" a="1"/>
  <c r="L160" i="1" a="1"/>
  <c r="L129" i="1" a="1"/>
  <c r="L111" i="1" a="1"/>
  <c r="L1601" i="1" a="1"/>
  <c r="J764" i="1" a="1"/>
  <c r="J1684" i="1" a="1"/>
  <c r="L838" i="1" a="1"/>
  <c r="I1655" i="1" a="1"/>
  <c r="L1159" i="1" a="1"/>
  <c r="L200" i="1" a="1"/>
  <c r="J1598" i="1" a="1"/>
  <c r="I1996" i="1" a="1"/>
  <c r="L2336" i="1" a="1"/>
  <c r="L359" i="1" a="1"/>
  <c r="L1884" i="1" a="1"/>
  <c r="I1758" i="1" a="1"/>
  <c r="J1108" i="1" a="1"/>
  <c r="L1540" i="1" a="1"/>
  <c r="I1820" i="1" a="1"/>
  <c r="L171" i="1" a="1"/>
  <c r="L735" i="1" a="1"/>
  <c r="I945" i="1" a="1"/>
  <c r="L567" i="1" a="1"/>
  <c r="J1917" i="1" a="1"/>
  <c r="J690" i="1" a="1"/>
  <c r="J954" i="1" a="1"/>
  <c r="I2512" i="1" a="1"/>
  <c r="I2457" i="1" a="1"/>
  <c r="I412" i="1" a="1"/>
  <c r="J267" i="1" a="1"/>
  <c r="J196" i="1" a="1"/>
  <c r="I2223" i="1" a="1"/>
  <c r="J2119" i="1" a="1"/>
  <c r="L1490" i="1" a="1"/>
  <c r="I262" i="1" a="1"/>
  <c r="L587" i="1" a="1"/>
  <c r="I1465" i="1" a="1"/>
  <c r="J1701" i="1" a="1"/>
  <c r="I1882" i="1" a="1"/>
  <c r="L1033" i="1" a="1"/>
  <c r="I964" i="1" a="1"/>
  <c r="J670" i="1" a="1"/>
  <c r="I2091" i="1" a="1"/>
  <c r="L1150" i="1" a="1"/>
  <c r="I2487" i="1" a="1"/>
  <c r="I1375" i="1" a="1"/>
  <c r="L526" i="1" a="1"/>
  <c r="L1282" i="1" a="1"/>
  <c r="J1887" i="1" a="1"/>
  <c r="L239" i="1" a="1"/>
  <c r="L258" i="1" a="1"/>
  <c r="L17" i="1" a="1"/>
  <c r="L1774" i="1" a="1"/>
  <c r="J2525" i="1" a="1"/>
  <c r="I2449" i="1" a="1"/>
  <c r="I2014" i="1" a="1"/>
  <c r="L1942" i="1" a="1"/>
  <c r="L891" i="1" a="1"/>
  <c r="I1895" i="1" a="1"/>
  <c r="L1187" i="1" a="1"/>
  <c r="J1802" i="1" a="1"/>
  <c r="I1556" i="1" a="1"/>
  <c r="J1106" i="1" a="1"/>
  <c r="L2119" i="1" a="1"/>
  <c r="L2056" i="1" a="1"/>
  <c r="L1279" i="1" a="1"/>
  <c r="I96" i="1" a="1"/>
  <c r="J694" i="1" a="1"/>
  <c r="L138" i="1" a="1"/>
  <c r="L1151" i="1" a="1"/>
  <c r="L68" i="1" a="1"/>
  <c r="J2406" i="1" a="1"/>
  <c r="L205" i="1" a="1"/>
  <c r="L1790" i="1" a="1"/>
  <c r="K695" i="1" a="1"/>
  <c r="K316" i="1" a="1"/>
  <c r="K1818" i="1" a="1"/>
  <c r="K938" i="1" a="1"/>
  <c r="I1619" i="1" a="1"/>
  <c r="J2628" i="1" a="1"/>
  <c r="J122" i="1" a="1"/>
  <c r="J805" i="1" a="1"/>
  <c r="J2570" i="1" a="1"/>
  <c r="I366" i="1" a="1"/>
  <c r="J630" i="1" a="1"/>
  <c r="J1570" i="1" a="1"/>
  <c r="I1317" i="1" a="1"/>
  <c r="I477" i="1" a="1"/>
  <c r="I2263" i="1" a="1"/>
  <c r="L45" i="1" a="1"/>
  <c r="K259" i="1" a="1"/>
  <c r="K415" i="1" a="1"/>
  <c r="K277" i="1" a="1"/>
  <c r="K207" i="1" a="1"/>
  <c r="I2519" i="1" a="1"/>
  <c r="J1152" i="1" a="1"/>
  <c r="J275" i="1" a="1"/>
  <c r="I18" i="1" a="1"/>
  <c r="I638" i="1" a="1"/>
  <c r="J85" i="1" a="1"/>
  <c r="I1045" i="1" a="1"/>
  <c r="J1464" i="1" a="1"/>
  <c r="I471" i="1" a="1"/>
  <c r="J676" i="1" a="1"/>
  <c r="L406" i="1" a="1"/>
  <c r="J1768" i="1" a="1"/>
  <c r="K2444" i="1" a="1"/>
  <c r="K878" i="1" a="1"/>
  <c r="K1374" i="1" a="1"/>
  <c r="L2330" i="1" a="1"/>
  <c r="I2150" i="1" a="1"/>
  <c r="I1653" i="1" a="1"/>
  <c r="J988" i="1" a="1"/>
  <c r="J320" i="1" a="1"/>
  <c r="I34" i="1" a="1"/>
  <c r="I714" i="1" a="1"/>
  <c r="I2398" i="1" a="1"/>
  <c r="I1862" i="1" a="1"/>
  <c r="J1465" i="1" a="1"/>
  <c r="J2366" i="1" a="1"/>
  <c r="J2562" i="1" a="1"/>
  <c r="J2025" i="1" a="1"/>
  <c r="K122" i="1" a="1"/>
  <c r="K763" i="1" a="1"/>
  <c r="K250" i="1" a="1"/>
  <c r="K1280" i="1" a="1"/>
  <c r="J2261" i="1" a="1"/>
  <c r="J1169" i="1" a="1"/>
  <c r="I828" i="1" a="1"/>
  <c r="J1626" i="1" a="1"/>
  <c r="I483" i="1" a="1"/>
  <c r="J912" i="1" a="1"/>
  <c r="J258" i="1" a="1"/>
  <c r="J1071" i="1" a="1"/>
  <c r="I2304" i="1" a="1"/>
  <c r="I2500" i="1" a="1"/>
  <c r="I2055" i="1" a="1"/>
  <c r="K1220" i="1" a="1"/>
  <c r="L976" i="1" a="1"/>
  <c r="K461" i="1" a="1"/>
  <c r="K1088" i="1" a="1"/>
  <c r="J738" i="1" a="1"/>
  <c r="L1036" i="1" a="1"/>
  <c r="I89" i="1" a="1"/>
  <c r="L449" i="1" a="1"/>
  <c r="I1469" i="1" a="1"/>
  <c r="I1681" i="1" a="1"/>
  <c r="I1077" i="1" a="1"/>
  <c r="J550" i="1" a="1"/>
  <c r="I182" i="1" a="1"/>
  <c r="I826" i="1" a="1"/>
  <c r="L1242" i="1" a="1"/>
  <c r="J299" i="1" a="1"/>
  <c r="I926" i="1" a="1"/>
  <c r="I2557" i="1" a="1"/>
  <c r="L236" i="1" a="1"/>
  <c r="J596" i="1" a="1"/>
  <c r="J1049" i="1" a="1"/>
  <c r="J1404" i="1" a="1"/>
  <c r="J819" i="1" a="1"/>
  <c r="J1171" i="1" a="1"/>
  <c r="I1521" i="1" a="1"/>
  <c r="I2180" i="1" a="1"/>
  <c r="J59" i="1" a="1"/>
  <c r="J1811" i="1" a="1"/>
  <c r="I2295" i="1" a="1"/>
  <c r="L120" i="1" a="1"/>
  <c r="J977" i="1" a="1"/>
  <c r="J990" i="1" a="1"/>
  <c r="L839" i="1" a="1"/>
  <c r="I589" i="1" a="1"/>
  <c r="J2313" i="1" a="1"/>
  <c r="J1559" i="1" a="1"/>
  <c r="I2053" i="1" a="1"/>
  <c r="I1114" i="1" a="1"/>
  <c r="I185" i="1" a="1"/>
  <c r="L2413" i="1" a="1"/>
  <c r="L1812" i="1" a="1"/>
  <c r="I158" i="1" a="1"/>
  <c r="L149" i="1" a="1"/>
  <c r="I604" i="1" a="1"/>
  <c r="L2200" i="1" a="1"/>
  <c r="L1682" i="1" a="1"/>
  <c r="J1140" i="1" a="1"/>
  <c r="L2090" i="1" a="1"/>
  <c r="J1397" i="1" a="1"/>
  <c r="L2532" i="1" a="1"/>
  <c r="J595" i="1" a="1"/>
  <c r="L997" i="1" a="1"/>
  <c r="I2095" i="1" a="1"/>
  <c r="J2272" i="1" a="1"/>
  <c r="L49" i="1" a="1"/>
  <c r="L1356" i="1" a="1"/>
  <c r="L1619" i="1" a="1"/>
  <c r="I2502" i="1" a="1"/>
  <c r="I300" i="1" a="1"/>
  <c r="L2177" i="1" a="1"/>
  <c r="J2128" i="1" a="1"/>
  <c r="L1376" i="1" a="1"/>
  <c r="L2444" i="1" a="1"/>
  <c r="L767" i="1" a="1"/>
  <c r="I1572" i="1" a="1"/>
  <c r="J545" i="1" a="1"/>
  <c r="J2327" i="1" a="1"/>
  <c r="I434" i="1" a="1"/>
  <c r="L1665" i="1" a="1"/>
  <c r="I467" i="1" a="1"/>
  <c r="K790" i="1" a="1"/>
  <c r="J2371" i="1" a="1"/>
  <c r="I2093" i="1" a="1"/>
  <c r="J186" i="1" a="1"/>
  <c r="I2081" i="1" a="1"/>
  <c r="I2520" i="1" a="1"/>
  <c r="I962" i="1" a="1"/>
  <c r="J2282" i="1" a="1"/>
  <c r="I1960" i="1" a="1"/>
  <c r="L1105" i="1" a="1"/>
  <c r="L213" i="1" a="1"/>
  <c r="I2305" i="1" a="1"/>
  <c r="L2077" i="1" a="1"/>
  <c r="L76" i="1" a="1"/>
  <c r="I151" i="1" a="1"/>
  <c r="I1120" i="1" a="1"/>
  <c r="J1340" i="1" a="1"/>
  <c r="L551" i="1" a="1"/>
  <c r="L1256" i="1" a="1"/>
  <c r="L942" i="1" a="1"/>
  <c r="I402" i="1" a="1"/>
  <c r="I1252" i="1" a="1"/>
  <c r="I1918" i="1" a="1"/>
  <c r="L722" i="1" a="1"/>
  <c r="K1680" i="1" a="1"/>
  <c r="L1908" i="1" a="1"/>
  <c r="L1694" i="1" a="1"/>
  <c r="L1501" i="1" a="1"/>
  <c r="I2174" i="1" a="1"/>
  <c r="J613" i="1" a="1"/>
  <c r="L1570" i="1" a="1"/>
  <c r="L2488" i="1" a="1"/>
  <c r="I2048" i="1" a="1"/>
  <c r="L556" i="1" a="1"/>
  <c r="L958" i="1" a="1"/>
  <c r="L199" i="1" a="1"/>
  <c r="J737" i="1" a="1"/>
  <c r="L1970" i="1" a="1"/>
  <c r="L1045" i="1" a="1"/>
  <c r="I1899" i="1" a="1"/>
  <c r="J1688" i="1" a="1"/>
  <c r="L1266" i="1" a="1"/>
  <c r="L1153" i="1" a="1"/>
  <c r="L1919" i="1" a="1"/>
  <c r="L1824" i="1" a="1"/>
  <c r="L150" i="1" a="1"/>
  <c r="L283" i="1" a="1"/>
  <c r="L564" i="1" a="1"/>
  <c r="J717" i="1" a="1"/>
  <c r="L1289" i="1" a="1"/>
  <c r="L53" i="1" a="1"/>
  <c r="L2220" i="1" a="1"/>
  <c r="L2295" i="1" a="1"/>
  <c r="L179" i="1" a="1"/>
  <c r="L1822" i="1" a="1"/>
  <c r="J2161" i="1" a="1"/>
  <c r="J246" i="1" a="1"/>
  <c r="I1721" i="1" a="1"/>
  <c r="I2552" i="1" a="1"/>
  <c r="I1407" i="1" a="1"/>
  <c r="J1618" i="1" a="1"/>
  <c r="J701" i="1" a="1"/>
  <c r="J1156" i="1" a="1"/>
  <c r="I1472" i="1" a="1"/>
  <c r="J2106" i="1" a="1"/>
  <c r="I885" i="1" a="1"/>
  <c r="J429" i="1" a="1"/>
  <c r="J2288" i="1" a="1"/>
  <c r="I1651" i="1" a="1"/>
  <c r="J655" i="1" a="1"/>
  <c r="I679" i="1" a="1"/>
  <c r="L2529" i="1" a="1"/>
  <c r="J1476" i="1" a="1"/>
  <c r="I884" i="1" a="1"/>
  <c r="I2211" i="1" a="1"/>
  <c r="I1208" i="1" a="1"/>
  <c r="I1803" i="1" a="1"/>
  <c r="I933" i="1" a="1"/>
  <c r="L1186" i="1" a="1"/>
  <c r="L1202" i="1" a="1"/>
  <c r="I1414" i="1" a="1"/>
  <c r="J2432" i="1" a="1"/>
  <c r="L1205" i="1" a="1"/>
  <c r="J823" i="1" a="1"/>
  <c r="L379" i="1" a="1"/>
  <c r="I1729" i="1" a="1"/>
  <c r="I1759" i="1" a="1"/>
  <c r="J1414" i="1" a="1"/>
  <c r="J712" i="1" a="1"/>
  <c r="J998" i="1" a="1"/>
  <c r="L2202" i="1" a="1"/>
  <c r="J2346" i="1" a="1"/>
  <c r="J797" i="1" a="1"/>
  <c r="J755" i="1" a="1"/>
  <c r="J1329" i="1" a="1"/>
  <c r="J41" i="1" a="1"/>
  <c r="J2422" i="1" a="1"/>
  <c r="L2421" i="1" a="1"/>
  <c r="I2532" i="1" a="1"/>
  <c r="L128" i="1" a="1"/>
  <c r="I662" i="1" a="1"/>
  <c r="L2006" i="1" a="1"/>
  <c r="L510" i="1" a="1"/>
  <c r="I2193" i="1" a="1"/>
  <c r="L2485" i="1" a="1"/>
  <c r="L380" i="1" a="1"/>
  <c r="L967" i="1" a="1"/>
  <c r="I2257" i="1" a="1"/>
  <c r="I423" i="1" a="1"/>
  <c r="L192" i="1" a="1"/>
  <c r="L153" i="1" a="1"/>
  <c r="L2565" i="1" a="1"/>
  <c r="I1952" i="1" a="1"/>
  <c r="L1716" i="1" a="1"/>
  <c r="J528" i="1" a="1"/>
  <c r="L1535" i="1" a="1"/>
  <c r="J2423" i="1" a="1"/>
  <c r="L2157" i="1" a="1"/>
  <c r="J2208" i="1" a="1"/>
  <c r="J1557" i="1" a="1"/>
  <c r="I109" i="1" a="1"/>
  <c r="J1468" i="1" a="1"/>
  <c r="L124" i="1" a="1"/>
  <c r="J424" i="1" a="1"/>
  <c r="I982" i="1" a="1"/>
  <c r="J539" i="1" a="1"/>
  <c r="I2002" i="1" a="1"/>
  <c r="J635" i="1" a="1"/>
  <c r="J278" i="1" a="1"/>
  <c r="J2464" i="1" a="1"/>
  <c r="J514" i="1" a="1"/>
  <c r="L906" i="1" a="1"/>
  <c r="J2275" i="1" a="1"/>
  <c r="I920" i="1" a="1"/>
  <c r="J1103" i="1" a="1"/>
  <c r="J519" i="1" a="1"/>
  <c r="I1458" i="1" a="1"/>
  <c r="I1307" i="1" a="1"/>
  <c r="J1759" i="1" a="1"/>
  <c r="I1333" i="1" a="1"/>
  <c r="I1342" i="1" a="1"/>
  <c r="L1530" i="1" a="1"/>
  <c r="L326" i="1" a="1"/>
  <c r="L1662" i="1" a="1"/>
  <c r="L48" i="1" a="1"/>
  <c r="L429" i="1" a="1"/>
  <c r="L112" i="1" a="1"/>
  <c r="J956" i="1" a="1"/>
  <c r="L547" i="1" a="1"/>
  <c r="I1010" i="1" a="1"/>
  <c r="I1134" i="1" a="1"/>
  <c r="L1706" i="1" a="1"/>
  <c r="L565" i="1" a="1"/>
  <c r="I2581" i="1" a="1"/>
  <c r="I1967" i="1" a="1"/>
  <c r="J1184" i="1" a="1"/>
  <c r="L1370" i="1" a="1"/>
  <c r="J671" i="1" a="1"/>
  <c r="I208" i="1" a="1"/>
  <c r="L1291" i="1" a="1"/>
  <c r="L1213" i="1" a="1"/>
  <c r="I1979" i="1" a="1"/>
  <c r="J1952" i="1" a="1"/>
  <c r="L1245" i="1" a="1"/>
  <c r="J1972" i="1" a="1"/>
  <c r="L2024" i="1" a="1"/>
  <c r="L723" i="1" a="1"/>
  <c r="I593" i="1" a="1"/>
  <c r="L250" i="1" a="1"/>
  <c r="L2029" i="1" a="1"/>
  <c r="L97" i="1" a="1"/>
  <c r="J414" i="1" a="1"/>
  <c r="L850" i="1" a="1"/>
  <c r="L998" i="1" a="1"/>
  <c r="L2219" i="1" a="1"/>
  <c r="L2229" i="1" a="1"/>
  <c r="L2597" i="1" a="1"/>
  <c r="L2555" i="1" a="1"/>
  <c r="L1387" i="1" a="1"/>
  <c r="L2423" i="1" a="1"/>
  <c r="L1949" i="1" a="1"/>
  <c r="L1750" i="1" a="1"/>
  <c r="J347" i="1" a="1"/>
  <c r="J2430" i="1" a="1"/>
  <c r="J2217" i="1" a="1"/>
  <c r="I854" i="1" a="1"/>
  <c r="I584" i="1" a="1"/>
  <c r="I511" i="1" a="1"/>
  <c r="I925" i="1" a="1"/>
  <c r="J1843" i="1" a="1"/>
  <c r="I1515" i="1" a="1"/>
  <c r="I2031" i="1" a="1"/>
  <c r="I1648" i="1" a="1"/>
  <c r="J1732" i="1" a="1"/>
  <c r="J234" i="1" a="1"/>
  <c r="I1724" i="1" a="1"/>
  <c r="J1828" i="1" a="1"/>
  <c r="J1847" i="1" a="1"/>
  <c r="J50" i="1" a="1"/>
  <c r="L491" i="1" a="1"/>
  <c r="J1209" i="1" a="1"/>
  <c r="J722" i="1" a="1"/>
  <c r="J2201" i="1" a="1"/>
  <c r="I1847" i="1" a="1"/>
  <c r="J544" i="1" a="1"/>
  <c r="I2329" i="1" a="1"/>
  <c r="L2204" i="1" a="1"/>
  <c r="J477" i="1" a="1"/>
  <c r="J1105" i="1" a="1"/>
  <c r="J253" i="1" a="1"/>
  <c r="I1732" i="1" a="1"/>
  <c r="I2310" i="1" a="1"/>
  <c r="I1571" i="1" a="1"/>
  <c r="I1178" i="1" a="1"/>
  <c r="L912" i="1" a="1"/>
  <c r="I538" i="1" a="1"/>
  <c r="J515" i="1" a="1"/>
  <c r="L1141" i="1" a="1"/>
  <c r="I1099" i="1" a="1"/>
  <c r="I36" i="1" a="1"/>
  <c r="L992" i="1" a="1"/>
  <c r="J1818" i="1" a="1"/>
  <c r="I2421" i="1" a="1"/>
  <c r="L30" i="1" a="1"/>
  <c r="L785" i="1" a="1"/>
  <c r="L2465" i="1" a="1"/>
  <c r="L1860" i="1" a="1"/>
  <c r="L1988" i="1" a="1"/>
  <c r="L1596" i="1" a="1"/>
  <c r="J2082" i="1" a="1"/>
  <c r="L296" i="1" a="1"/>
  <c r="L2008" i="1" a="1"/>
  <c r="L2479" i="1" a="1"/>
  <c r="J1461" i="1" a="1"/>
  <c r="I1182" i="1" a="1"/>
  <c r="L1783" i="1" a="1"/>
  <c r="L851" i="1" a="1"/>
  <c r="J957" i="1" a="1"/>
  <c r="I1392" i="1" a="1"/>
  <c r="I282" i="1" a="1"/>
  <c r="J2027" i="1" a="1"/>
  <c r="L2293" i="1" a="1"/>
  <c r="L368" i="1" a="1"/>
  <c r="L1157" i="1" a="1"/>
  <c r="L831" i="1" a="1"/>
  <c r="L1598" i="1" a="1"/>
  <c r="J887" i="1" a="1"/>
  <c r="I337" i="1" a="1"/>
  <c r="J242" i="1" a="1"/>
  <c r="J917" i="1" a="1"/>
  <c r="I232" i="1" a="1"/>
  <c r="I245" i="1" a="1"/>
  <c r="J1339" i="1" a="1"/>
  <c r="J892" i="1" a="1"/>
  <c r="J1076" i="1" a="1"/>
  <c r="J2004" i="1" a="1"/>
  <c r="I2516" i="1" a="1"/>
  <c r="J2038" i="1" a="1"/>
  <c r="L1311" i="1" a="1"/>
  <c r="I2587" i="1" a="1"/>
  <c r="L43" i="1" a="1"/>
  <c r="I953" i="1" a="1"/>
  <c r="J1584" i="1" a="1"/>
  <c r="J2166" i="1" a="1"/>
  <c r="I188" i="1" a="1"/>
  <c r="I1554" i="1" a="1"/>
  <c r="J489" i="1" a="1"/>
  <c r="J582" i="1" a="1"/>
  <c r="L142" i="1" a="1"/>
  <c r="L215" i="1" a="1"/>
  <c r="I1113" i="1" a="1"/>
  <c r="L362" i="1" a="1"/>
  <c r="L263" i="1" a="1"/>
  <c r="J151" i="1" a="1"/>
  <c r="I294" i="1" a="1"/>
  <c r="L411" i="1" a="1"/>
  <c r="J2362" i="1" a="1"/>
  <c r="I2142" i="1" a="1"/>
  <c r="J743" i="1" a="1"/>
  <c r="L544" i="1" a="1"/>
  <c r="L1011" i="1" a="1"/>
  <c r="L1755" i="1" a="1"/>
  <c r="J1503" i="1" a="1"/>
  <c r="L1247" i="1" a="1"/>
  <c r="I687" i="1" a="1"/>
  <c r="L1771" i="1" a="1"/>
  <c r="L1663" i="1" a="1"/>
  <c r="L482" i="1" a="1"/>
  <c r="I231" i="1" a="1"/>
  <c r="L227" i="1" a="1"/>
  <c r="L1741" i="1" a="1"/>
  <c r="L1050" i="1" a="1"/>
  <c r="J119" i="1" a="1"/>
  <c r="L1602" i="1" a="1"/>
  <c r="L1292" i="1" a="1"/>
  <c r="J1810" i="1" a="1"/>
  <c r="L1688" i="1" a="1"/>
  <c r="L2094" i="1" a="1"/>
  <c r="L1062" i="1" a="1"/>
  <c r="L752" i="1" a="1"/>
  <c r="L1780" i="1" a="1"/>
  <c r="L1791" i="1" a="1"/>
  <c r="L1757" i="1" a="1"/>
  <c r="L1843" i="1" a="1"/>
  <c r="L1357" i="1" a="1"/>
  <c r="L553" i="1" a="1"/>
  <c r="L341" i="1" a="1"/>
  <c r="I592" i="1" a="1"/>
  <c r="L922" i="1" a="1"/>
  <c r="J412" i="1" a="1"/>
  <c r="I1385" i="1" a="1"/>
  <c r="I2582" i="1" a="1"/>
  <c r="I1565" i="1" a="1"/>
  <c r="I479" i="1" a="1"/>
  <c r="I752" i="1" a="1"/>
  <c r="I869" i="1" a="1"/>
  <c r="J1745" i="1" a="1"/>
  <c r="J2046" i="1" a="1"/>
  <c r="J1539" i="1" a="1"/>
  <c r="I759" i="1" a="1"/>
  <c r="L207" i="1" a="1"/>
  <c r="I1328" i="1" a="1"/>
  <c r="I1991" i="1" a="1"/>
  <c r="I2157" i="1" a="1"/>
  <c r="J146" i="1" a="1"/>
  <c r="I923" i="1" a="1"/>
  <c r="L1214" i="1" a="1"/>
  <c r="I1485" i="1" a="1"/>
  <c r="J1986" i="1" a="1"/>
  <c r="I2296" i="1" a="1"/>
  <c r="I2166" i="1" a="1"/>
  <c r="I2435" i="1" a="1"/>
  <c r="L621" i="1" a="1"/>
  <c r="J371" i="1" a="1"/>
  <c r="L428" i="1" a="1"/>
  <c r="J460" i="1" a="1"/>
  <c r="I406" i="1" a="1"/>
  <c r="L799" i="1" a="1"/>
  <c r="I254" i="1" a="1"/>
  <c r="J1123" i="1" a="1"/>
  <c r="I1709" i="1" a="1"/>
  <c r="L2318" i="1" a="1"/>
  <c r="L711" i="1" a="1"/>
  <c r="I1123" i="1" a="1"/>
  <c r="J378" i="1" a="1"/>
  <c r="J509" i="1" a="1"/>
  <c r="L607" i="1" a="1"/>
  <c r="I1749" i="1" a="1"/>
  <c r="J2441" i="1" a="1"/>
  <c r="I991" i="1" a="1"/>
  <c r="I1889" i="1" a="1"/>
  <c r="L2282" i="1" a="1"/>
  <c r="J1257" i="1" a="1"/>
  <c r="L2267" i="1" a="1"/>
  <c r="L1145" i="1" a="1"/>
  <c r="L1559" i="1" a="1"/>
  <c r="J1131" i="1" a="1"/>
  <c r="L233" i="1" a="1"/>
  <c r="L2604" i="1" a="1"/>
  <c r="L1096" i="1" a="1"/>
  <c r="I1019" i="1" a="1"/>
  <c r="I1939" i="1" a="1"/>
  <c r="I2062" i="1" a="1"/>
  <c r="L226" i="1" a="1"/>
  <c r="L1918" i="1" a="1"/>
  <c r="J1213" i="1" a="1"/>
  <c r="L2301" i="1" a="1"/>
  <c r="L534" i="1" a="1"/>
  <c r="L2613" i="1" a="1"/>
  <c r="I2549" i="1" a="1"/>
  <c r="L783" i="1" a="1"/>
  <c r="L1628" i="1" a="1"/>
  <c r="L881" i="1" a="1"/>
  <c r="J257" i="1" a="1"/>
  <c r="I1398" i="1" a="1"/>
  <c r="J1881" i="1" a="1"/>
  <c r="J1326" i="1" a="1"/>
  <c r="J2428" i="1" a="1"/>
  <c r="J2521" i="1" a="1"/>
  <c r="I706" i="1" a="1"/>
  <c r="J2459" i="1" a="1"/>
  <c r="J938" i="1" a="1"/>
  <c r="I1607" i="1" a="1"/>
  <c r="J591" i="1" a="1"/>
  <c r="J960" i="1" a="1"/>
  <c r="I2240" i="1" a="1"/>
  <c r="J933" i="1" a="1"/>
  <c r="J1750" i="1" a="1"/>
  <c r="J1486" i="1" a="1"/>
  <c r="L135" i="1" a="1"/>
  <c r="I871" i="1" a="1"/>
  <c r="J191" i="1" a="1"/>
  <c r="L1749" i="1" a="1"/>
  <c r="J2075" i="1" a="1"/>
  <c r="J345" i="1" a="1"/>
  <c r="L1362" i="1" a="1"/>
  <c r="J2574" i="1" a="1"/>
  <c r="L1699" i="1" a="1"/>
  <c r="J1799" i="1" a="1"/>
  <c r="J75" i="1" a="1"/>
  <c r="J1619" i="1" a="1"/>
  <c r="J704" i="1" a="1"/>
  <c r="J1633" i="1" a="1"/>
  <c r="L898" i="1" a="1"/>
  <c r="J1070" i="1" a="1"/>
  <c r="L479" i="1" a="1"/>
  <c r="L2503" i="1" a="1"/>
  <c r="I1487" i="1" a="1"/>
  <c r="L517" i="1" a="1"/>
  <c r="I1569" i="1" a="1"/>
  <c r="L1781" i="1" a="1"/>
  <c r="L47" i="1" a="1"/>
  <c r="L2174" i="1" a="1"/>
  <c r="L550" i="1" a="1"/>
  <c r="L853" i="1" a="1"/>
  <c r="J932" i="1" a="1"/>
  <c r="L164" i="1" a="1"/>
  <c r="I2490" i="1" a="1"/>
  <c r="L460" i="1" a="1"/>
  <c r="L2609" i="1" a="1"/>
  <c r="L1987" i="1" a="1"/>
  <c r="L1358" i="1" a="1"/>
  <c r="L1856" i="1" a="1"/>
  <c r="L277" i="1" a="1"/>
  <c r="I2210" i="1" a="1"/>
  <c r="J1475" i="1" a="1"/>
  <c r="L2165" i="1" a="1"/>
  <c r="L60" i="1" a="1"/>
  <c r="L2601" i="1" a="1"/>
  <c r="L190" i="1" a="1"/>
  <c r="J1451" i="1" a="1"/>
  <c r="L1922" i="1" a="1"/>
  <c r="L2245" i="1" a="1"/>
  <c r="L1557" i="1" a="1"/>
  <c r="L1698" i="1" a="1"/>
  <c r="J2250" i="1" a="1"/>
  <c r="J557" i="1" a="1"/>
  <c r="J2411" i="1" a="1"/>
  <c r="I461" i="1" a="1"/>
  <c r="I1426" i="1" a="1"/>
  <c r="I62" i="1" a="1"/>
  <c r="I167" i="1" a="1"/>
  <c r="I1602" i="1" a="1"/>
  <c r="I1359" i="1" a="1"/>
  <c r="I1011" i="1" a="1"/>
  <c r="J422" i="1" a="1"/>
  <c r="J1511" i="1" a="1"/>
  <c r="J2019" i="1" a="1"/>
  <c r="I2391" i="1" a="1"/>
  <c r="J1367" i="1" a="1"/>
  <c r="L609" i="1" a="1"/>
  <c r="L349" i="1" a="1"/>
  <c r="I2372" i="1" a="1"/>
  <c r="J1781" i="1" a="1"/>
  <c r="J1025" i="1" a="1"/>
  <c r="J1691" i="1" a="1"/>
  <c r="I1921" i="1" a="1"/>
  <c r="I1797" i="1" a="1"/>
  <c r="J1388" i="1" a="1"/>
  <c r="J898" i="1" a="1"/>
  <c r="I2631" i="1" a="1"/>
  <c r="I1373" i="1" a="1"/>
  <c r="J1582" i="1" a="1"/>
  <c r="L81" i="1" a="1"/>
  <c r="J2037" i="1" a="1"/>
  <c r="I708" i="1" a="1"/>
  <c r="L484" i="1" a="1"/>
  <c r="J2572" i="1" a="1"/>
  <c r="I2242" i="1" a="1"/>
  <c r="J2274" i="1" a="1"/>
  <c r="I1781" i="1" a="1"/>
  <c r="L956" i="1" a="1"/>
  <c r="I422" i="1" a="1"/>
  <c r="L110" i="1" a="1"/>
  <c r="J1875" i="1" a="1"/>
  <c r="I1481" i="1" a="1"/>
  <c r="J1641" i="1" a="1"/>
  <c r="L955" i="1" a="1"/>
  <c r="L2373" i="1" a="1"/>
  <c r="J790" i="1" a="1"/>
  <c r="I781" i="1" a="1"/>
  <c r="L19" i="1" a="1"/>
  <c r="L2596" i="1" a="1"/>
  <c r="L865" i="1" a="1"/>
  <c r="L1958" i="1" a="1"/>
  <c r="L2538" i="1" a="1"/>
  <c r="I145" i="1" a="1"/>
  <c r="L524" i="1" a="1"/>
  <c r="J1728" i="1" a="1"/>
  <c r="I2546" i="1" a="1"/>
  <c r="I590" i="1" a="1"/>
  <c r="J1249" i="1" a="1"/>
  <c r="L1626" i="1" a="1"/>
  <c r="J344" i="1" a="1"/>
  <c r="L2206" i="1" a="1"/>
  <c r="I263" i="1" a="1"/>
  <c r="L2507" i="1" a="1"/>
  <c r="L1043" i="1" a="1"/>
  <c r="L657" i="1" a="1"/>
  <c r="L1829" i="1" a="1"/>
  <c r="J978" i="1" a="1"/>
  <c r="I868" i="1" a="1"/>
  <c r="J611" i="1" a="1"/>
  <c r="I2063" i="1" a="1"/>
  <c r="J2034" i="1" a="1"/>
  <c r="I1098" i="1" a="1"/>
  <c r="J163" i="1" a="1"/>
  <c r="I1926" i="1" a="1"/>
  <c r="J1307" i="1" a="1"/>
  <c r="J1085" i="1" a="1"/>
  <c r="I1272" i="1" a="1"/>
  <c r="J1528" i="1" a="1"/>
  <c r="L2482" i="1" a="1"/>
  <c r="I2410" i="1" a="1"/>
  <c r="I2101" i="1" a="1"/>
  <c r="J1529" i="1" a="1"/>
  <c r="J2550" i="1" a="1"/>
  <c r="L1044" i="1" a="1"/>
  <c r="L840" i="1" a="1"/>
  <c r="L805" i="1" a="1"/>
  <c r="J1065" i="1" a="1"/>
  <c r="J559" i="1" a="1"/>
  <c r="I1650" i="1" a="1"/>
  <c r="J216" i="1" a="1"/>
  <c r="J2221" i="1" a="1"/>
  <c r="L1664" i="1" a="1"/>
  <c r="J565" i="1" a="1"/>
  <c r="I410" i="1" a="1"/>
  <c r="L1284" i="1" a="1"/>
  <c r="I939" i="1" a="1"/>
  <c r="J942" i="1" a="1"/>
  <c r="J2532" i="1" a="1"/>
  <c r="I2349" i="1" a="1"/>
  <c r="I1956" i="1" a="1"/>
  <c r="L2155" i="1" a="1"/>
  <c r="L1832" i="1" a="1"/>
  <c r="I1701" i="1" a="1"/>
  <c r="L318" i="1" a="1"/>
  <c r="L299" i="1" a="1"/>
  <c r="L177" i="1" a="1"/>
  <c r="J1532" i="1" a="1"/>
  <c r="I2319" i="1" a="1"/>
  <c r="L1322" i="1" a="1"/>
  <c r="L1773" i="1" a="1"/>
  <c r="I2135" i="1" a="1"/>
  <c r="I1599" i="1" a="1"/>
  <c r="I2577" i="1" a="1"/>
  <c r="J947" i="1" a="1"/>
  <c r="L2251" i="1" a="1"/>
  <c r="L2278" i="1" a="1"/>
  <c r="L538" i="1" a="1"/>
  <c r="I2576" i="1" a="1"/>
  <c r="I1951" i="1" a="1"/>
  <c r="I2321" i="1" a="1"/>
  <c r="I2222" i="1" a="1"/>
  <c r="L2124" i="1" a="1"/>
  <c r="L208" i="1" a="1"/>
  <c r="L13" i="1" a="1"/>
  <c r="L2041" i="1" a="1"/>
  <c r="L620" i="1" a="1"/>
  <c r="L1631" i="1" a="1"/>
  <c r="L2531" i="1" a="1"/>
  <c r="I2371" i="1" a="1"/>
  <c r="I971" i="1" a="1"/>
  <c r="J2551" i="1" a="1"/>
  <c r="J1408" i="1" a="1"/>
  <c r="K1665" i="1" a="1"/>
  <c r="J750" i="1" a="1"/>
  <c r="I1523" i="1" a="1"/>
  <c r="I241" i="1" a="1"/>
  <c r="I1545" i="1" a="1"/>
  <c r="J1525" i="1" a="1"/>
  <c r="K2617" i="1" a="1"/>
  <c r="J740" i="1" a="1"/>
  <c r="I998" i="1" a="1"/>
  <c r="I2389" i="1" a="1"/>
  <c r="J292" i="1" a="1"/>
  <c r="J2028" i="1" a="1"/>
  <c r="L2001" i="1" a="1"/>
  <c r="L419" i="1" a="1"/>
  <c r="J1488" i="1" a="1"/>
  <c r="I2250" i="1" a="1"/>
  <c r="I216" i="1" a="1"/>
  <c r="J1770" i="1" a="1"/>
  <c r="J714" i="1" a="1"/>
  <c r="J2539" i="1" a="1"/>
  <c r="I2521" i="1" a="1"/>
  <c r="J686" i="1" a="1"/>
  <c r="I981" i="1" a="1"/>
  <c r="L298" i="1" a="1"/>
  <c r="L780" i="1" a="1"/>
  <c r="J543" i="1" a="1"/>
  <c r="J302" i="1" a="1"/>
  <c r="J2138" i="1" a="1"/>
  <c r="L1417" i="1" a="1"/>
  <c r="J602" i="1" a="1"/>
  <c r="L1481" i="1" a="1"/>
  <c r="I2160" i="1" a="1"/>
  <c r="L637" i="1" a="1"/>
  <c r="L84" i="1" a="1"/>
  <c r="L1260" i="1" a="1"/>
  <c r="J1282" i="1" a="1"/>
  <c r="J379" i="1" a="1"/>
  <c r="I1790" i="1" a="1"/>
  <c r="J125" i="1" a="1"/>
  <c r="L397" i="1" a="1"/>
  <c r="I922" i="1" a="1"/>
  <c r="I966" i="1" a="1"/>
  <c r="J1378" i="1" a="1"/>
  <c r="L1057" i="1" a="1"/>
  <c r="L2221" i="1" a="1"/>
  <c r="J2290" i="1" a="1"/>
  <c r="L445" i="1" a="1"/>
  <c r="I2220" i="1" a="1"/>
  <c r="L1433" i="1" a="1"/>
  <c r="I292" i="1" a="1"/>
  <c r="J1094" i="1" a="1"/>
  <c r="L186" i="1" a="1"/>
  <c r="L984" i="1" a="1"/>
  <c r="I218" i="1" a="1"/>
  <c r="L849" i="1" a="1"/>
  <c r="L2564" i="1" a="1"/>
  <c r="L623" i="1" a="1"/>
  <c r="L1363" i="1" a="1"/>
  <c r="J547" i="1" a="1"/>
  <c r="L2379" i="1" a="1"/>
  <c r="J828" i="1" a="1"/>
  <c r="L1378" i="1" a="1"/>
  <c r="I1980" i="1" a="1"/>
  <c r="I1540" i="1" a="1"/>
  <c r="J2063" i="1" a="1"/>
  <c r="I242" i="1" a="1"/>
  <c r="J2067" i="1" a="1"/>
  <c r="I142" i="1" a="1"/>
  <c r="J2577" i="1" a="1"/>
  <c r="J643" i="1" a="1"/>
  <c r="I830" i="1" a="1"/>
  <c r="I2261" i="1" a="1"/>
  <c r="J2334" i="1" a="1"/>
  <c r="I1999" i="1" a="1"/>
  <c r="I2525" i="1" a="1"/>
  <c r="I2412" i="1" a="1"/>
  <c r="I2480" i="1" a="1"/>
  <c r="I163" i="1" a="1"/>
  <c r="L1167" i="1" a="1"/>
  <c r="L1298" i="1" a="1"/>
  <c r="I2165" i="1" a="1"/>
  <c r="L1463" i="1" a="1"/>
  <c r="I1137" i="1" a="1"/>
  <c r="J72" i="1" a="1"/>
  <c r="I1219" i="1" a="1"/>
  <c r="J2167" i="1" a="1"/>
  <c r="J659" i="1" a="1"/>
  <c r="I2397" i="1" a="1"/>
  <c r="L1301" i="1" a="1"/>
  <c r="L100" i="1" a="1"/>
  <c r="I2239" i="1" a="1"/>
  <c r="L115" i="1" a="1"/>
  <c r="L2107" i="1" a="1"/>
  <c r="J785" i="1" a="1"/>
  <c r="L1857" i="1" a="1"/>
  <c r="L2533" i="1" a="1"/>
  <c r="I2627" i="1" a="1"/>
  <c r="L1803" i="1" a="1"/>
  <c r="J2115" i="1" a="1"/>
  <c r="L202" i="1" a="1"/>
  <c r="J259" i="1" a="1"/>
  <c r="I1582" i="1" a="1"/>
  <c r="I509" i="1" a="1"/>
  <c r="I2492" i="1" a="1"/>
  <c r="I1285" i="1" a="1"/>
  <c r="L952" i="1" a="1"/>
  <c r="L2213" i="1" a="1"/>
  <c r="I2390" i="1" a="1"/>
  <c r="J2517" i="1" a="1"/>
  <c r="J2499" i="1" a="1"/>
  <c r="L679" i="1" a="1"/>
  <c r="L1571" i="1" a="1"/>
  <c r="I779" i="1" a="1"/>
  <c r="L1427" i="1" a="1"/>
  <c r="L311" i="1" a="1"/>
  <c r="J129" i="1" a="1"/>
  <c r="L1743" i="1" a="1"/>
  <c r="L1785" i="1" a="1"/>
  <c r="L1097" i="1" a="1"/>
  <c r="L2240" i="1" a="1"/>
  <c r="I1497" i="1" a="1"/>
  <c r="L254" i="1" a="1"/>
  <c r="L2009" i="1" a="1"/>
  <c r="L1836" i="1" a="1"/>
  <c r="J366" i="1" a="1"/>
  <c r="I676" i="1" a="1"/>
  <c r="J2408" i="1" a="1"/>
  <c r="J1289" i="1" a="1"/>
  <c r="J778" i="1" a="1"/>
  <c r="I2317" i="1" a="1"/>
  <c r="J2293" i="1" a="1"/>
  <c r="J1007" i="1" a="1"/>
  <c r="J587" i="1" a="1"/>
  <c r="I132" i="1" a="1"/>
  <c r="J1786" i="1" a="1"/>
  <c r="I1489" i="1" a="1"/>
  <c r="J1705" i="1" a="1"/>
  <c r="J2074" i="1" a="1"/>
  <c r="J1893" i="1" a="1"/>
  <c r="J155" i="1" a="1"/>
  <c r="I1227" i="1" a="1"/>
  <c r="I1221" i="1" a="1"/>
  <c r="I104" i="1" a="1"/>
  <c r="J130" i="1" a="1"/>
  <c r="K1543" i="1" a="1"/>
  <c r="J2615" i="1" a="1"/>
  <c r="I1705" i="1" a="1"/>
  <c r="J2348" i="1" a="1"/>
  <c r="L2272" i="1" a="1"/>
  <c r="J494" i="1" a="1"/>
  <c r="J1221" i="1" a="1"/>
  <c r="J2245" i="1" a="1"/>
  <c r="J849" i="1" a="1"/>
  <c r="J1599" i="1" a="1"/>
  <c r="L513" i="1" a="1"/>
  <c r="I2536" i="1" a="1"/>
  <c r="L2093" i="1" a="1"/>
  <c r="L133" i="1" a="1"/>
  <c r="J766" i="1" a="1"/>
  <c r="L1024" i="1" a="1"/>
  <c r="J1623" i="1" a="1"/>
  <c r="I881" i="1" a="1"/>
  <c r="J1090" i="1" a="1"/>
  <c r="I1823" i="1" a="1"/>
  <c r="I2571" i="1" a="1"/>
  <c r="J2230" i="1" a="1"/>
  <c r="L1800" i="1" a="1"/>
  <c r="J1996" i="1" a="1"/>
  <c r="L92" i="1" a="1"/>
  <c r="L2474" i="1" a="1"/>
  <c r="L1308" i="1" a="1"/>
  <c r="L2010" i="1" a="1"/>
  <c r="J248" i="1" a="1"/>
  <c r="L2032" i="1" a="1"/>
  <c r="I1773" i="1" a="1"/>
  <c r="L1193" i="1" a="1"/>
  <c r="L2410" i="1" a="1"/>
  <c r="L422" i="1" a="1"/>
  <c r="L1751" i="1" a="1"/>
  <c r="J640" i="1" a="1"/>
  <c r="L1250" i="1" a="1"/>
  <c r="L230" i="1" a="1"/>
  <c r="I2094" i="1" a="1"/>
  <c r="L286" i="1" a="1"/>
  <c r="L887" i="1" a="1"/>
  <c r="L1119" i="1" a="1"/>
  <c r="L2561" i="1" a="1"/>
  <c r="J556" i="1" a="1"/>
  <c r="L2558" i="1" a="1"/>
  <c r="J2583" i="1" a="1"/>
  <c r="I2278" i="1" a="1"/>
  <c r="I978" i="1" a="1"/>
  <c r="J188" i="1" a="1"/>
  <c r="J1115" i="1" a="1"/>
  <c r="J1515" i="1" a="1"/>
  <c r="I502" i="1" a="1"/>
  <c r="J1704" i="1" a="1"/>
  <c r="I1327" i="1" a="1"/>
  <c r="I1718" i="1" a="1"/>
  <c r="J2438" i="1" a="1"/>
  <c r="I622" i="1" a="1"/>
  <c r="I1506" i="1" a="1"/>
  <c r="J100" i="1" a="1"/>
  <c r="I719" i="1" a="1"/>
  <c r="J1002" i="1" a="1"/>
  <c r="I2517" i="1" a="1"/>
  <c r="J503" i="1" a="1"/>
  <c r="I626" i="1" a="1"/>
  <c r="L303" i="1" a="1"/>
  <c r="L1556" i="1" a="1"/>
  <c r="I333" i="1" a="1"/>
  <c r="L323" i="1" a="1"/>
  <c r="L1871" i="1" a="1"/>
  <c r="L1088" i="1" a="1"/>
  <c r="I353" i="1" a="1"/>
  <c r="L1472" i="1" a="1"/>
  <c r="J1749" i="1" a="1"/>
  <c r="L863" i="1" a="1"/>
  <c r="I1466" i="1" a="1"/>
  <c r="L1526" i="1" a="1"/>
  <c r="J1406" i="1" a="1"/>
  <c r="L1916" i="1" a="1"/>
  <c r="I2450" i="1" a="1"/>
  <c r="I1316" i="1" a="1"/>
  <c r="L2378" i="1" a="1"/>
  <c r="J2535" i="1" a="1"/>
  <c r="J2228" i="1" a="1"/>
  <c r="L55" i="1" a="1"/>
  <c r="J2116" i="1" a="1"/>
  <c r="L1797" i="1" a="1"/>
  <c r="J2390" i="1" a="1"/>
  <c r="I1590" i="1" a="1"/>
  <c r="I1601" i="1" a="1"/>
  <c r="L1470" i="1" a="1"/>
  <c r="L966" i="1" a="1"/>
  <c r="L287" i="1" a="1"/>
  <c r="L2019" i="1" a="1"/>
  <c r="L2608" i="1" a="1"/>
  <c r="L2166" i="1" a="1"/>
  <c r="J1517" i="1" a="1"/>
  <c r="L2509" i="1" a="1"/>
  <c r="L1807" i="1" a="1"/>
  <c r="L291" i="1" a="1"/>
  <c r="L1875" i="1" a="1"/>
  <c r="L1584" i="1" a="1"/>
  <c r="L626" i="1" a="1"/>
  <c r="L265" i="1" a="1"/>
  <c r="L1511" i="1" a="1"/>
  <c r="L1528" i="1" a="1"/>
  <c r="L676" i="1" a="1"/>
  <c r="L1729" i="1" a="1"/>
  <c r="I2243" i="1" a="1"/>
  <c r="I563" i="1" a="1"/>
  <c r="I681" i="1" a="1"/>
  <c r="L1578" i="1" a="1"/>
  <c r="J2098" i="1" a="1"/>
  <c r="K1317" i="1" a="1"/>
  <c r="J1851" i="1" a="1"/>
  <c r="J2569" i="1" a="1"/>
  <c r="I1468" i="1" a="1"/>
  <c r="I1018" i="1" a="1"/>
  <c r="J2349" i="1" a="1"/>
  <c r="J586" i="1" a="1"/>
  <c r="J839" i="1" a="1"/>
  <c r="J854" i="1" a="1"/>
  <c r="I935" i="1" a="1"/>
  <c r="J1803" i="1" a="1"/>
  <c r="I1369" i="1" a="1"/>
  <c r="L995" i="1" a="1"/>
  <c r="J396" i="1" a="1"/>
  <c r="I840" i="1" a="1"/>
  <c r="J2397" i="1" a="1"/>
  <c r="J263" i="1" a="1"/>
  <c r="J2602" i="1" a="1"/>
  <c r="J2305" i="1" a="1"/>
  <c r="J2213" i="1" a="1"/>
  <c r="L1085" i="1" a="1"/>
  <c r="J1453" i="1" a="1"/>
  <c r="J1714" i="1" a="1"/>
  <c r="J512" i="1" a="1"/>
  <c r="I2503" i="1" a="1"/>
  <c r="I368" i="1" a="1"/>
  <c r="I128" i="1" a="1"/>
  <c r="L1847" i="1" a="1"/>
  <c r="I1990" i="1" a="1"/>
  <c r="J2489" i="1" a="1"/>
  <c r="L214" i="1" a="1"/>
  <c r="I1441" i="1" a="1"/>
  <c r="L27" i="1" a="1"/>
  <c r="L566" i="1" a="1"/>
  <c r="I908" i="1" a="1"/>
  <c r="J2059" i="1" a="1"/>
  <c r="I247" i="1" a="1"/>
  <c r="I2213" i="1" a="1"/>
  <c r="I838" i="1" a="1"/>
  <c r="L2615" i="1" a="1"/>
  <c r="L923" i="1" a="1"/>
  <c r="L797" i="1" a="1"/>
  <c r="J1934" i="1" a="1"/>
  <c r="I749" i="1" a="1"/>
  <c r="L788" i="1" a="1"/>
  <c r="L83" i="1" a="1"/>
  <c r="J2053" i="1" a="1"/>
  <c r="L1634" i="1" a="1"/>
  <c r="L646" i="1" a="1"/>
  <c r="L251" i="1" a="1"/>
  <c r="L1395" i="1" a="1"/>
  <c r="L1878" i="1" a="1"/>
  <c r="L2290" i="1" a="1"/>
  <c r="L703" i="1" a="1"/>
  <c r="I330" i="1" a="1"/>
  <c r="L1788" i="1" a="1"/>
  <c r="L1220" i="1" a="1"/>
  <c r="L2136" i="1" a="1"/>
  <c r="L1874" i="1" a="1"/>
  <c r="L44" i="1" a="1"/>
  <c r="I2498" i="1" a="1"/>
  <c r="J1500" i="1" a="1"/>
  <c r="J762" i="1" a="1"/>
  <c r="J1806" i="1" a="1"/>
  <c r="J208" i="1" a="1"/>
  <c r="I1050" i="1" a="1"/>
  <c r="J1804" i="1" a="1"/>
  <c r="J182" i="1" a="1"/>
  <c r="I2272" i="1" a="1"/>
  <c r="I669" i="1" a="1"/>
  <c r="J1716" i="1" a="1"/>
  <c r="I493" i="1" a="1"/>
  <c r="J751" i="1" a="1"/>
  <c r="I1909" i="1" a="1"/>
  <c r="I2529" i="1" a="1"/>
  <c r="I2352" i="1" a="1"/>
  <c r="I2246" i="1" a="1"/>
  <c r="L675" i="1" a="1"/>
  <c r="I202" i="1" a="1"/>
  <c r="L1611" i="1" a="1"/>
  <c r="I490" i="1" a="1"/>
  <c r="L458" i="1" a="1"/>
  <c r="L417" i="1" a="1"/>
  <c r="L1487" i="1" a="1"/>
  <c r="J1713" i="1" a="1"/>
  <c r="L74" i="1" a="1"/>
  <c r="I209" i="1" a="1"/>
  <c r="I872" i="1" a="1"/>
  <c r="L649" i="1" a="1"/>
  <c r="L710" i="1" a="1"/>
  <c r="J1597" i="1" a="1"/>
  <c r="J1967" i="1" a="1"/>
  <c r="L1420" i="1" a="1"/>
  <c r="L1981" i="1" a="1"/>
  <c r="I1032" i="1" a="1"/>
  <c r="L1582" i="1" a="1"/>
  <c r="J2565" i="1" a="1"/>
  <c r="L330" i="1" a="1"/>
  <c r="J1735" i="1" a="1"/>
  <c r="J2036" i="1" a="1"/>
  <c r="L414" i="1" a="1"/>
  <c r="J1416" i="1" a="1"/>
  <c r="L1107" i="1" a="1"/>
  <c r="L812" i="1" a="1"/>
  <c r="L867" i="1" a="1"/>
  <c r="L1047" i="1" a="1"/>
  <c r="L58" i="1" a="1"/>
  <c r="L480" i="1" a="1"/>
  <c r="L1561" i="1" a="1"/>
  <c r="L684" i="1" a="1"/>
  <c r="L1695" i="1" a="1"/>
  <c r="L533" i="1" a="1"/>
  <c r="L2064" i="1" a="1"/>
  <c r="L1294" i="1" a="1"/>
  <c r="L1995" i="1" a="1"/>
  <c r="L1861" i="1" a="1"/>
  <c r="L1553" i="1" a="1"/>
  <c r="J1694" i="1" a="1"/>
  <c r="L1888" i="1" a="1"/>
  <c r="L201" i="1" a="1"/>
  <c r="L1496" i="1" a="1"/>
  <c r="L1162" i="1" a="1"/>
  <c r="I1049" i="1" a="1"/>
  <c r="J574" i="1" a="1"/>
  <c r="J2480" i="1" a="1"/>
  <c r="I1786" i="1" a="1"/>
  <c r="J1288" i="1" a="1"/>
  <c r="J1516" i="1" a="1"/>
  <c r="I1449" i="1" a="1"/>
  <c r="I1151" i="1" a="1"/>
  <c r="J2132" i="1" a="1"/>
  <c r="J1736" i="1" a="1"/>
  <c r="I677" i="1" a="1"/>
  <c r="J1527" i="1" a="1"/>
  <c r="J1355" i="1" a="1"/>
  <c r="J968" i="1" a="1"/>
  <c r="L1020" i="1" a="1"/>
  <c r="J1193" i="1" a="1"/>
  <c r="I1743" i="1" a="1"/>
  <c r="L868" i="1" a="1"/>
  <c r="L751" i="1" a="1"/>
  <c r="J319" i="1" a="1"/>
  <c r="L1239" i="1" a="1"/>
  <c r="L1455" i="1" a="1"/>
  <c r="I64" i="1" a="1"/>
  <c r="L1953" i="1" a="1"/>
  <c r="J561" i="1" a="1"/>
  <c r="J2134" i="1" a="1"/>
  <c r="I177" i="1" a="1"/>
  <c r="L1764" i="1" a="1"/>
  <c r="I79" i="1" a="1"/>
  <c r="J1158" i="1" a="1"/>
  <c r="L896" i="1" a="1"/>
  <c r="L2543" i="1" a="1"/>
  <c r="L1565" i="1" a="1"/>
  <c r="J715" i="1" a="1"/>
  <c r="L579" i="1" a="1"/>
  <c r="L1048" i="1" a="1"/>
  <c r="I305" i="1" a="1"/>
  <c r="I2388" i="1" a="1"/>
  <c r="I1420" i="1" a="1"/>
  <c r="L1804" i="1" a="1"/>
  <c r="L1315" i="1" a="1"/>
  <c r="I1767" i="1" a="1"/>
  <c r="L1265" i="1" a="1"/>
  <c r="L2447" i="1" a="1"/>
  <c r="L2178" i="1" a="1"/>
  <c r="I2061" i="1" a="1"/>
  <c r="I1442" i="1" a="1"/>
  <c r="L2590" i="1" a="1"/>
  <c r="J2093" i="1" a="1"/>
  <c r="L1212" i="1" a="1"/>
  <c r="I111" i="1" a="1"/>
  <c r="J2257" i="1" a="1"/>
  <c r="L1007" i="1" a="1"/>
  <c r="L1793" i="1" a="1"/>
  <c r="L2279" i="1" a="1"/>
  <c r="L2537" i="1" a="1"/>
  <c r="I1059" i="1" a="1"/>
  <c r="L2525" i="1" a="1"/>
  <c r="I1087" i="1" a="1"/>
  <c r="J1420" i="1" a="1"/>
  <c r="L1564" i="1" a="1"/>
  <c r="J1621" i="1" a="1"/>
  <c r="I2099" i="1" a="1"/>
  <c r="L727" i="1" a="1"/>
  <c r="J2235" i="1" a="1"/>
  <c r="I1401" i="1" a="1"/>
  <c r="I398" i="1" a="1"/>
  <c r="I1203" i="1" a="1"/>
  <c r="J958" i="1" a="1"/>
  <c r="J1026" i="1" a="1"/>
  <c r="I1096" i="1" a="1"/>
  <c r="L185" i="1" a="1"/>
  <c r="I2377" i="1" a="1"/>
  <c r="I2151" i="1" a="1"/>
  <c r="L1605" i="1" a="1"/>
  <c r="I858" i="1" a="1"/>
  <c r="I769" i="1" a="1"/>
  <c r="J502" i="1" a="1"/>
  <c r="I2471" i="1" a="1"/>
  <c r="J2297" i="1" a="1"/>
  <c r="L1331" i="1" a="1"/>
  <c r="J1850" i="1" a="1"/>
  <c r="L197" i="1" a="1"/>
  <c r="J2454" i="1" a="1"/>
  <c r="L388" i="1" a="1"/>
  <c r="I713" i="1" a="1"/>
  <c r="L707" i="1" a="1"/>
  <c r="I1379" i="1" a="1"/>
  <c r="J2488" i="1" a="1"/>
  <c r="J1871" i="1" a="1"/>
  <c r="J1241" i="1" a="1"/>
  <c r="L2441" i="1" a="1"/>
  <c r="J830" i="1" a="1"/>
  <c r="L1650" i="1" a="1"/>
  <c r="L1479" i="1" a="1"/>
  <c r="L1644" i="1" a="1"/>
  <c r="J698" i="1" a="1"/>
  <c r="J2233" i="1" a="1"/>
  <c r="L1115" i="1" a="1"/>
  <c r="J2009" i="1" a="1"/>
  <c r="L260" i="1" a="1"/>
  <c r="L1642" i="1" a="1"/>
  <c r="J1842" i="1" a="1"/>
  <c r="J2543" i="1" a="1"/>
  <c r="L1647" i="1" a="1"/>
  <c r="L2203" i="1" a="1"/>
  <c r="I1933" i="1" a="1"/>
  <c r="I1143" i="1" a="1"/>
  <c r="L1296" i="1" a="1"/>
  <c r="I2454" i="1" a="1"/>
  <c r="L1194" i="1" a="1"/>
  <c r="L842" i="1" a="1"/>
  <c r="J2139" i="1" a="1"/>
  <c r="L1199" i="1" a="1"/>
  <c r="L2243" i="1" a="1"/>
  <c r="L1372" i="1" a="1"/>
  <c r="L262" i="1" a="1"/>
  <c r="L2257" i="1" a="1"/>
  <c r="L907" i="1" a="1"/>
  <c r="I1415" i="1" a="1"/>
  <c r="L1575" i="1" a="1"/>
  <c r="L1690" i="1" a="1"/>
  <c r="I1386" i="1" a="1"/>
  <c r="J1187" i="1" a="1"/>
  <c r="I370" i="1" a="1"/>
  <c r="I642" i="1" a="1"/>
  <c r="J2032" i="1" a="1"/>
  <c r="J1670" i="1" a="1"/>
  <c r="J2620" i="1" a="1"/>
  <c r="I1162" i="1" a="1"/>
  <c r="J733" i="1" a="1"/>
  <c r="J986" i="1" a="1"/>
  <c r="I2098" i="1" a="1"/>
  <c r="L1944" i="1" a="1"/>
  <c r="L695" i="1" a="1"/>
  <c r="J1801" i="1" a="1"/>
  <c r="J1433" i="1" a="1"/>
  <c r="I1783" i="1" a="1"/>
  <c r="I1209" i="1" a="1"/>
  <c r="I831" i="1" a="1"/>
  <c r="I1294" i="1" a="1"/>
  <c r="J2597" i="1" a="1"/>
  <c r="I1810" i="1" a="1"/>
  <c r="J1653" i="1" a="1"/>
  <c r="I2067" i="1" a="1"/>
  <c r="I1860" i="1" a="1"/>
  <c r="L802" i="1" a="1"/>
  <c r="I1816" i="1" a="1"/>
  <c r="I2522" i="1" a="1"/>
  <c r="I1567" i="1" a="1"/>
  <c r="J1423" i="1" a="1"/>
  <c r="I701" i="1" a="1"/>
  <c r="I2116" i="1" a="1"/>
  <c r="I78" i="1" a="1"/>
  <c r="L238" i="1" a="1"/>
  <c r="L410" i="1" a="1"/>
  <c r="L694" i="1" a="1"/>
  <c r="L424" i="1" a="1"/>
  <c r="L1089" i="1" a="1"/>
  <c r="I1257" i="1" a="1"/>
  <c r="I306" i="1" a="1"/>
  <c r="J1019" i="1" a="1"/>
  <c r="L103" i="1" a="1"/>
  <c r="I965" i="1" a="1"/>
  <c r="L436" i="1" a="1"/>
  <c r="I2515" i="1" a="1"/>
  <c r="L220" i="1" a="1"/>
  <c r="L1138" i="1" a="1"/>
  <c r="L991" i="1" a="1"/>
  <c r="L313" i="1" a="1"/>
  <c r="L1348" i="1" a="1"/>
  <c r="L292" i="1" a="1"/>
  <c r="I2433" i="1" a="1"/>
  <c r="L317" i="1" a="1"/>
  <c r="I757" i="1" a="1"/>
  <c r="L2326" i="1" a="1"/>
  <c r="I2190" i="1" a="1"/>
  <c r="L2194" i="1" a="1"/>
  <c r="L1722" i="1" a="1"/>
  <c r="L2504" i="1" a="1"/>
  <c r="L1730" i="1" a="1"/>
  <c r="L1460" i="1" a="1"/>
  <c r="J1330" i="1" a="1"/>
  <c r="L2053" i="1" a="1"/>
  <c r="L1092" i="1" a="1"/>
  <c r="L884" i="1" a="1"/>
  <c r="J2251" i="1" a="1"/>
  <c r="I1013" i="1" a="1"/>
  <c r="I896" i="1" a="1"/>
  <c r="I1970" i="1" a="1"/>
  <c r="J2179" i="1" a="1"/>
  <c r="J1703" i="1" a="1"/>
  <c r="I2037" i="1" a="1"/>
  <c r="J158" i="1" a="1"/>
  <c r="J2260" i="1" a="1"/>
  <c r="L988" i="1" a="1"/>
  <c r="J2629" i="1" a="1"/>
  <c r="L1482" i="1" a="1"/>
  <c r="I407" i="1" a="1"/>
  <c r="I1470" i="1" a="1"/>
  <c r="J735" i="1" a="1"/>
  <c r="J1937" i="1" a="1"/>
  <c r="I2241" i="1" a="1"/>
  <c r="L651" i="1" a="1"/>
  <c r="L1371" i="1" a="1"/>
  <c r="J408" i="1" a="1"/>
  <c r="L600" i="1" a="1"/>
  <c r="L99" i="1" a="1"/>
  <c r="I358" i="1" a="1"/>
  <c r="I52" i="1" a="1"/>
  <c r="J284" i="1" a="1"/>
  <c r="J2058" i="1" a="1"/>
  <c r="J879" i="1" a="1"/>
  <c r="J443" i="1" a="1"/>
  <c r="I1094" i="1" a="1"/>
  <c r="J1395" i="1" a="1"/>
  <c r="J2522" i="1" a="1"/>
  <c r="L1550" i="1" a="1"/>
  <c r="L1692" i="1" a="1"/>
  <c r="J1849" i="1" a="1"/>
  <c r="L2436" i="1" a="1"/>
  <c r="J1976" i="1" a="1"/>
  <c r="L225" i="1" a="1"/>
  <c r="I1278" i="1" a="1"/>
  <c r="I2262" i="1" a="1"/>
  <c r="L2268" i="1" a="1"/>
  <c r="I2535" i="1" a="1"/>
  <c r="I380" i="1" a="1"/>
  <c r="L1732" i="1" a="1"/>
  <c r="I2334" i="1" a="1"/>
  <c r="L1508" i="1" a="1"/>
  <c r="I1733" i="1" a="1"/>
  <c r="L932" i="1" a="1"/>
  <c r="L2034" i="1" a="1"/>
  <c r="L107" i="1" a="1"/>
  <c r="L2145" i="1" a="1"/>
  <c r="L1883" i="1" a="1"/>
  <c r="L1197" i="1" a="1"/>
  <c r="L1179" i="1" a="1"/>
  <c r="L1723" i="1" a="1"/>
  <c r="L1397" i="1" a="1"/>
  <c r="L405" i="1" a="1"/>
  <c r="L685" i="1" a="1"/>
  <c r="L52" i="1" a="1"/>
  <c r="J1657" i="1" a="1"/>
  <c r="L2535" i="1" a="1"/>
  <c r="L1170" i="1" a="1"/>
  <c r="L1933" i="1" a="1"/>
  <c r="I2119" i="1" a="1"/>
  <c r="J2206" i="1" a="1"/>
  <c r="J2071" i="1" a="1"/>
  <c r="J901" i="1" a="1"/>
  <c r="I1888" i="1" a="1"/>
  <c r="J289" i="1" a="1"/>
  <c r="L870" i="1" a="1"/>
  <c r="J486" i="1" a="1"/>
  <c r="J913" i="1" a="1"/>
  <c r="J600" i="1" a="1"/>
  <c r="J1930" i="1" a="1"/>
  <c r="I1836" i="1" a="1"/>
  <c r="I2123" i="1" a="1"/>
  <c r="I397" i="1" a="1"/>
  <c r="I1191" i="1" a="1"/>
  <c r="L172" i="1" a="1"/>
  <c r="I1395" i="1" a="1"/>
  <c r="I2286" i="1" a="1"/>
  <c r="L85" i="1" a="1"/>
  <c r="J700" i="1" a="1"/>
  <c r="I57" i="1" a="1"/>
  <c r="L1254" i="1" a="1"/>
  <c r="J2352" i="1" a="1"/>
  <c r="J2351" i="1" a="1"/>
  <c r="I1310" i="1" a="1"/>
  <c r="L7" i="1" a="1"/>
  <c r="I228" i="1" a="1"/>
  <c r="L938" i="1" a="1"/>
  <c r="I1478" i="1" a="1"/>
  <c r="L811" i="1" a="1"/>
  <c r="L1052" i="1" a="1"/>
  <c r="I961" i="1" a="1"/>
  <c r="J2466" i="1" a="1"/>
  <c r="L1653" i="1" a="1"/>
  <c r="I1093" i="1" a="1"/>
  <c r="L1947" i="1" a="1"/>
  <c r="L492" i="1" a="1"/>
  <c r="L920" i="1" a="1"/>
  <c r="J1723" i="1" a="1"/>
  <c r="L970" i="1" a="1"/>
  <c r="L2208" i="1" a="1"/>
  <c r="J2429" i="1" a="1"/>
  <c r="I2265" i="1" a="1"/>
  <c r="I1068" i="1" a="1"/>
  <c r="I784" i="1" a="1"/>
  <c r="L2260" i="1" a="1"/>
  <c r="L910" i="1" a="1"/>
  <c r="I1290" i="1" a="1"/>
  <c r="L2156" i="1" a="1"/>
  <c r="L1063" i="1" a="1"/>
  <c r="L1258" i="1" a="1"/>
  <c r="L321" i="1" a="1"/>
  <c r="L1300" i="1" a="1"/>
  <c r="L2197" i="1" a="1"/>
  <c r="L2451" i="1" a="1"/>
  <c r="L1094" i="1" a="1"/>
  <c r="I1382" i="1" a="1"/>
  <c r="L154" i="1" a="1"/>
  <c r="L1533" i="1" a="1"/>
  <c r="L1023" i="1" a="1"/>
  <c r="L2151" i="1" a="1"/>
  <c r="L1593" i="1" a="1"/>
  <c r="J1342" i="1" a="1"/>
  <c r="L2395" i="1" a="1"/>
  <c r="I970" i="1" a="1"/>
  <c r="J2247" i="1" a="1"/>
  <c r="J517" i="1" a="1"/>
  <c r="L968" i="1" a="1"/>
  <c r="I1594" i="1" a="1"/>
  <c r="I147" i="1" a="1"/>
  <c r="J413" i="1" a="1"/>
  <c r="I1668" i="1" a="1"/>
  <c r="I2564" i="1" a="1"/>
  <c r="J979" i="1" a="1"/>
  <c r="L8" i="1" a="1"/>
  <c r="J46" i="1" a="1"/>
  <c r="J617" i="1" a="1"/>
  <c r="I1118" i="1" a="1"/>
  <c r="I1994" i="1" a="1"/>
  <c r="I1526" i="1" a="1"/>
  <c r="J2042" i="1" a="1"/>
  <c r="I1902" i="1" a="1"/>
  <c r="I2283" i="1" a="1"/>
  <c r="L975" i="1" a="1"/>
  <c r="L212" i="1" a="1"/>
  <c r="I2103" i="1" a="1"/>
  <c r="I44" i="1" a="1"/>
  <c r="I862" i="1" a="1"/>
  <c r="J1764" i="1" a="1"/>
  <c r="J1323" i="1" a="1"/>
  <c r="L1563" i="1" a="1"/>
  <c r="L454" i="1" a="1"/>
  <c r="L404" i="1" a="1"/>
  <c r="L90" i="1" a="1"/>
  <c r="J1250" i="1" a="1"/>
  <c r="J445" i="1" a="1"/>
  <c r="L2337" i="1" a="1"/>
  <c r="L2377" i="1" a="1"/>
  <c r="J568" i="1" a="1"/>
  <c r="L325" i="1" a="1"/>
  <c r="I264" i="1" a="1"/>
  <c r="L2544" i="1" a="1"/>
  <c r="J1865" i="1" a="1"/>
  <c r="L420" i="1" a="1"/>
  <c r="L2039" i="1" a="1"/>
  <c r="I2001" i="1" a="1"/>
  <c r="I2579" i="1" a="1"/>
  <c r="L181" i="1" a="1"/>
  <c r="L370" i="1" a="1"/>
  <c r="I1798" i="1" a="1"/>
  <c r="L2579" i="1" a="1"/>
  <c r="I2425" i="1" a="1"/>
  <c r="L935" i="1" a="1"/>
  <c r="I179" i="1" a="1"/>
  <c r="J27" i="1" a="1"/>
  <c r="L2603" i="1" a="1"/>
  <c r="L1064" i="1" a="1"/>
  <c r="L894" i="1" a="1"/>
  <c r="L2576" i="1" a="1"/>
  <c r="L2409" i="1" a="1"/>
  <c r="L761" i="1" a="1"/>
  <c r="L248" i="1" a="1"/>
  <c r="I1500" i="1" a="1"/>
  <c r="L2142" i="1" a="1"/>
  <c r="K505" i="1" a="1"/>
  <c r="L2501" i="1" a="1"/>
  <c r="L570" i="1" a="1"/>
  <c r="J2575" i="1" a="1"/>
  <c r="K1654" i="1" a="1"/>
  <c r="I256" i="1" a="1"/>
  <c r="I2153" i="1" a="1"/>
  <c r="J1112" i="1" a="1"/>
  <c r="I1100" i="1" a="1"/>
  <c r="I351" i="1" a="1"/>
  <c r="I1626" i="1" a="1"/>
  <c r="J2309" i="1" a="1"/>
  <c r="J1160" i="1" a="1"/>
  <c r="I429" i="1" a="1"/>
  <c r="I2537" i="1" a="1"/>
  <c r="J923" i="1" a="1"/>
  <c r="J2055" i="1" a="1"/>
  <c r="J627" i="1" a="1"/>
  <c r="L278" i="1" a="1"/>
  <c r="I942" i="1" a="1"/>
  <c r="J1783" i="1" a="1"/>
  <c r="I1623" i="1" a="1"/>
  <c r="L245" i="1" a="1"/>
  <c r="J2336" i="1" a="1"/>
  <c r="J2404" i="1" a="1"/>
  <c r="J1263" i="1" a="1"/>
  <c r="L1060" i="1" a="1"/>
  <c r="I413" i="1" a="1"/>
  <c r="L371" i="1" a="1"/>
  <c r="I2322" i="1" a="1"/>
  <c r="L488" i="1" a="1"/>
  <c r="I548" i="1" a="1"/>
  <c r="L394" i="1" a="1"/>
  <c r="L843" i="1" a="1"/>
  <c r="L203" i="1" a="1"/>
  <c r="L113" i="1" a="1"/>
  <c r="I2548" i="1" a="1"/>
  <c r="L1617" i="1" a="1"/>
  <c r="J2524" i="1" a="1"/>
  <c r="L79" i="1" a="1"/>
  <c r="L2141" i="1" a="1"/>
  <c r="I569" i="1" a="1"/>
  <c r="L1329" i="1" a="1"/>
  <c r="J1096" i="1" a="1"/>
  <c r="L561" i="1" a="1"/>
  <c r="I2217" i="1" a="1"/>
  <c r="J1363" i="1" a="1"/>
  <c r="L549" i="1" a="1"/>
  <c r="L1166" i="1" a="1"/>
  <c r="L415" i="1" a="1"/>
  <c r="L1297" i="1" a="1"/>
  <c r="L2106" i="1" a="1"/>
  <c r="L953" i="1" a="1"/>
  <c r="I1859" i="1" a="1"/>
  <c r="L267" i="1" a="1"/>
  <c r="L786" i="1" a="1"/>
  <c r="L1080" i="1" a="1"/>
  <c r="L2259" i="1" a="1"/>
  <c r="L1465" i="1" a="1"/>
  <c r="L1081" i="1" a="1"/>
  <c r="L1226" i="1" a="1"/>
  <c r="J1795" i="1" a="1"/>
  <c r="L614" i="1" a="1"/>
  <c r="L2242" i="1" a="1"/>
  <c r="L1796" i="1" a="1"/>
  <c r="L395" i="1" a="1"/>
  <c r="L2393" i="1" a="1"/>
  <c r="J1174" i="1" a="1"/>
  <c r="J1035" i="1" a="1"/>
  <c r="J2470" i="1" a="1"/>
  <c r="I1851" i="1" a="1"/>
  <c r="J1477" i="1" a="1"/>
  <c r="J2026" i="1" a="1"/>
  <c r="L1467" i="1" a="1"/>
  <c r="J741" i="1" a="1"/>
  <c r="I328" i="1" a="1"/>
  <c r="I1940" i="1" a="1"/>
  <c r="J2064" i="1" a="1"/>
  <c r="J45" i="1" a="1"/>
  <c r="J363" i="1" a="1"/>
  <c r="I606" i="1" a="1"/>
  <c r="L872" i="1" a="1"/>
  <c r="L89" i="1" a="1"/>
  <c r="I1998" i="1" a="1"/>
  <c r="J480" i="1" a="1"/>
  <c r="I411" i="1" a="1"/>
  <c r="J1283" i="1" a="1"/>
  <c r="J291" i="1" a="1"/>
  <c r="I948" i="1" a="1"/>
  <c r="I273" i="1" a="1"/>
  <c r="I2205" i="1" a="1"/>
  <c r="L36" i="1" a="1"/>
  <c r="L928" i="1" a="1"/>
  <c r="I386" i="1" a="1"/>
  <c r="I561" i="1" a="1"/>
  <c r="J710" i="1" a="1"/>
  <c r="J365" i="1" a="1"/>
  <c r="J2188" i="1" a="1"/>
  <c r="I2199" i="1" a="1"/>
  <c r="L1209" i="1" a="1"/>
  <c r="I1321" i="1" a="1"/>
  <c r="J1926" i="1" a="1"/>
  <c r="L461" i="1" a="1"/>
  <c r="L724" i="1" a="1"/>
  <c r="L1996" i="1" a="1"/>
  <c r="L463" i="1" a="1"/>
  <c r="L1675" i="1" a="1"/>
  <c r="L2514" i="1" a="1"/>
  <c r="J1538" i="1" a="1"/>
  <c r="I2402" i="1" a="1"/>
  <c r="I1881" i="1" a="1"/>
  <c r="L2129" i="1" a="1"/>
  <c r="I2339" i="1" a="1"/>
  <c r="L769" i="1" a="1"/>
  <c r="L691" i="1" a="1"/>
  <c r="J758" i="1" a="1"/>
  <c r="L2175" i="1" a="1"/>
  <c r="L1885" i="1" a="1"/>
  <c r="I501" i="1" a="1"/>
  <c r="L1428" i="1" a="1"/>
  <c r="L816" i="1" a="1"/>
  <c r="L2130" i="1" a="1"/>
  <c r="L2195" i="1" a="1"/>
  <c r="L18" i="1" a="1"/>
  <c r="L1155" i="1" a="1"/>
  <c r="L1960" i="1" a="1"/>
  <c r="L2475" i="1" a="1"/>
  <c r="L1805" i="1" a="1"/>
  <c r="I271" i="1" a="1"/>
  <c r="L1618" i="1" a="1"/>
  <c r="I801" i="1" a="1"/>
  <c r="J1669" i="1" a="1"/>
  <c r="J2153" i="1" a="1"/>
  <c r="I581" i="1" a="1"/>
  <c r="I1634" i="1" a="1"/>
  <c r="J2616" i="1" a="1"/>
  <c r="J24" i="1" a="1"/>
  <c r="I1833" i="1" a="1"/>
  <c r="I1455" i="1" a="1"/>
  <c r="J2513" i="1" a="1"/>
  <c r="I1367" i="1" a="1"/>
  <c r="J67" i="1" a="1"/>
  <c r="J2386" i="1" a="1"/>
  <c r="I1532" i="1" a="1"/>
  <c r="I2058" i="1" a="1"/>
  <c r="I1435" i="1" a="1"/>
  <c r="J964" i="1" a="1"/>
  <c r="I1324" i="1" a="1"/>
  <c r="I2121" i="1" a="1"/>
  <c r="J2284" i="1" a="1"/>
  <c r="L295" i="1" a="1"/>
  <c r="J404" i="1" a="1"/>
  <c r="I1894" i="1" a="1"/>
  <c r="J865" i="1" a="1"/>
  <c r="J1989" i="1" a="1"/>
  <c r="I806" i="1" a="1"/>
  <c r="J144" i="1" a="1"/>
  <c r="L1015" i="1" a="1"/>
  <c r="J2124" i="1" a="1"/>
  <c r="L563" i="1" a="1"/>
  <c r="I2610" i="1" a="1"/>
  <c r="I2629" i="1" a="1"/>
  <c r="I1958" i="1" a="1"/>
  <c r="I312" i="1" a="1"/>
  <c r="L1139" i="1" a="1"/>
  <c r="I161" i="1" a="1"/>
  <c r="L78" i="1" a="1"/>
  <c r="I984" i="1" a="1"/>
  <c r="L1808" i="1" a="1"/>
  <c r="L51" i="1" a="1"/>
  <c r="J1128" i="1" a="1"/>
  <c r="L911" i="1" a="1"/>
  <c r="L1830" i="1" a="1"/>
  <c r="J212" i="1" a="1"/>
  <c r="L1630" i="1" a="1"/>
  <c r="J2068" i="1" a="1"/>
  <c r="J1243" i="1" a="1"/>
  <c r="L2515" i="1" a="1"/>
  <c r="L729" i="1" a="1"/>
  <c r="L1651" i="1" a="1"/>
  <c r="I1883" i="1" a="1"/>
  <c r="I1365" i="1" a="1"/>
  <c r="I1863" i="1" a="1"/>
  <c r="L1161" i="1" a="1"/>
  <c r="L2602" i="1" a="1"/>
  <c r="L1967" i="1" a="1"/>
  <c r="J829" i="1" a="1"/>
  <c r="L2346" i="1" a="1"/>
  <c r="L2492" i="1" a="1"/>
  <c r="L2339" i="1" a="1"/>
  <c r="I573" i="1" a="1"/>
  <c r="L1959" i="1" a="1"/>
  <c r="L2392" i="1" a="1"/>
  <c r="L1067" i="1" a="1"/>
  <c r="J1364" i="1" a="1"/>
  <c r="I1184" i="1" a="1"/>
  <c r="J2226" i="1" a="1"/>
  <c r="I1155" i="1" a="1"/>
  <c r="J1682" i="1" a="1"/>
  <c r="I813" i="1" a="1"/>
  <c r="I1913" i="1" a="1"/>
  <c r="J615" i="1" a="1"/>
  <c r="J390" i="1" a="1"/>
  <c r="I751" i="1" a="1"/>
  <c r="J1558" i="1" a="1"/>
  <c r="I427" i="1" a="1"/>
  <c r="J283" i="1" a="1"/>
  <c r="I2146" i="1" a="1"/>
  <c r="I1246" i="1" a="1"/>
  <c r="L801" i="1" a="1"/>
  <c r="I1813" i="1" a="1"/>
  <c r="J2253" i="1" a="1"/>
  <c r="L1478" i="1" a="1"/>
  <c r="L1189" i="1" a="1"/>
  <c r="I250" i="1" a="1"/>
  <c r="L689" i="1" a="1"/>
  <c r="J2292" i="1" a="1"/>
  <c r="J2002" i="1" a="1"/>
  <c r="I1663" i="1" a="1"/>
  <c r="L1543" i="1" a="1"/>
  <c r="I2161" i="1" a="1"/>
  <c r="J1696" i="1" a="1"/>
  <c r="L945" i="1" a="1"/>
  <c r="J2580" i="1" a="1"/>
  <c r="J589" i="1" a="1"/>
  <c r="L1327" i="1" a="1"/>
  <c r="I1225" i="1" a="1"/>
  <c r="I1777" i="1" a="1"/>
  <c r="L2308" i="1" a="1"/>
  <c r="L1917" i="1" a="1"/>
  <c r="I1097" i="1" a="1"/>
  <c r="I1001" i="1" a="1"/>
  <c r="J2212" i="1" a="1"/>
  <c r="L726" i="1" a="1"/>
  <c r="J1608" i="1" a="1"/>
  <c r="L1962" i="1" a="1"/>
  <c r="J1914" i="1" a="1"/>
  <c r="J2448" i="1" a="1"/>
  <c r="L1398" i="1" a="1"/>
  <c r="J697" i="1" a="1"/>
  <c r="I1774" i="1" a="1"/>
  <c r="L947" i="1" a="1"/>
  <c r="L1069" i="1" a="1"/>
  <c r="L269" i="1" a="1"/>
  <c r="L273" i="1" a="1"/>
  <c r="L384" i="1" a="1"/>
  <c r="L145" i="1" a="1"/>
  <c r="L1673" i="1" a="1"/>
  <c r="L2580" i="1" a="1"/>
  <c r="L1164" i="1" a="1"/>
  <c r="L2320" i="1" a="1"/>
  <c r="L960" i="1" a="1"/>
  <c r="L2627" i="1" a="1"/>
  <c r="L1954" i="1" a="1"/>
  <c r="J1586" i="1" a="1"/>
  <c r="I2309" i="1" a="1"/>
  <c r="L962" i="1" a="1"/>
  <c r="J2431" i="1" a="1"/>
  <c r="L718" i="1" a="1"/>
  <c r="I194" i="1" a="1"/>
  <c r="J279" i="1" a="1"/>
  <c r="L1458" i="1" a="1"/>
  <c r="L282" i="1" a="1"/>
  <c r="J2440" i="1" a="1"/>
  <c r="J2625" i="1" a="1"/>
  <c r="I635" i="1" a="1"/>
  <c r="I320" i="1" a="1"/>
  <c r="I1394" i="1" a="1"/>
  <c r="L572" i="1" a="1"/>
  <c r="J35" i="1" a="1"/>
  <c r="I2126" i="1" a="1"/>
  <c r="L2133" i="1" a="1"/>
  <c r="J1038" i="1" a="1"/>
  <c r="L1412" i="1" a="1"/>
  <c r="J2164" i="1" a="1"/>
  <c r="L343" i="1" a="1"/>
  <c r="J541" i="1" a="1"/>
  <c r="I116" i="1" a="1"/>
  <c r="J1740" i="1" a="1"/>
  <c r="L1622" i="1" a="1"/>
  <c r="L1799" i="1" a="1"/>
  <c r="I710" i="1" a="1"/>
  <c r="L2065" i="1" a="1"/>
  <c r="L965" i="1" a="1"/>
  <c r="L796" i="1" a="1"/>
  <c r="I624" i="1" a="1"/>
  <c r="L2431" i="1" a="1"/>
  <c r="L126" i="1" a="1"/>
  <c r="I866" i="1" a="1"/>
  <c r="I2195" i="1" a="1"/>
  <c r="J95" i="1" a="1"/>
  <c r="L2411" i="1" a="1"/>
  <c r="J2421" i="1" a="1"/>
  <c r="L1886" i="1" a="1"/>
  <c r="J1666" i="1" a="1"/>
  <c r="I1262" i="1" a="1"/>
  <c r="I1224" i="1" a="1"/>
  <c r="L1502" i="1" a="1"/>
  <c r="L1758" i="1" a="1"/>
  <c r="J1712" i="1" a="1"/>
  <c r="I2483" i="1" a="1"/>
  <c r="L1599" i="1" a="1"/>
  <c r="L2073" i="1" a="1"/>
  <c r="L2150" i="1" a="1"/>
  <c r="L1930" i="1" a="1"/>
  <c r="I2456" i="1" a="1"/>
  <c r="L77" i="1" a="1"/>
  <c r="L467" i="1" a="1"/>
  <c r="J623" i="1" a="1"/>
  <c r="J1726" i="1" a="1"/>
  <c r="J2195" i="1" a="1"/>
  <c r="J1953" i="1" a="1"/>
  <c r="K2270" i="1" a="1"/>
  <c r="I1612" i="1" a="1"/>
  <c r="L354" i="1" a="1"/>
  <c r="I822" i="1" a="1"/>
  <c r="I1874" i="1" a="1"/>
  <c r="I1811" i="1" a="1"/>
  <c r="J2126" i="1" a="1"/>
  <c r="I2085" i="1" a="1"/>
  <c r="I2403" i="1" a="1"/>
  <c r="J1988" i="1" a="1"/>
  <c r="I943" i="1" a="1"/>
  <c r="L622" i="1" a="1"/>
  <c r="J1800" i="1" a="1"/>
  <c r="I1017" i="1" a="1"/>
  <c r="I2075" i="1" a="1"/>
  <c r="L1833" i="1" a="1"/>
  <c r="J604" i="1" a="1"/>
  <c r="J2225" i="1" a="1"/>
  <c r="I1260" i="1" a="1"/>
  <c r="L766" i="1" a="1"/>
  <c r="I1493" i="1" a="1"/>
  <c r="J1067" i="1" a="1"/>
  <c r="J2281" i="1" a="1"/>
  <c r="I2601" i="1" a="1"/>
  <c r="L668" i="1" a="1"/>
  <c r="L946" i="1" a="1"/>
  <c r="L2388" i="1" a="1"/>
  <c r="J976" i="1" a="1"/>
  <c r="L1560" i="1" a="1"/>
  <c r="L1737" i="1" a="1"/>
  <c r="J1083" i="1" a="1"/>
  <c r="L1401" i="1" a="1"/>
  <c r="L918" i="1" a="1"/>
  <c r="L369" i="1" a="1"/>
  <c r="J87" i="1" a="1"/>
  <c r="I171" i="1" a="1"/>
  <c r="L2115" i="1" a="1"/>
  <c r="I129" i="1" a="1"/>
  <c r="L2376" i="1" a="1"/>
  <c r="L1384" i="1" a="1"/>
  <c r="L720" i="1" a="1"/>
  <c r="I2419" i="1" a="1"/>
  <c r="L2276" i="1" a="1"/>
  <c r="J2573" i="1" a="1"/>
  <c r="L2354" i="1" a="1"/>
  <c r="L302" i="1" a="1"/>
  <c r="L2617" i="1" a="1"/>
  <c r="L2400" i="1" a="1"/>
  <c r="L1902" i="1" a="1"/>
  <c r="L576" i="1" a="1"/>
  <c r="L244" i="1" a="1"/>
  <c r="I2541" i="1" a="1"/>
  <c r="L629" i="1" a="1"/>
  <c r="I2342" i="1" a="1"/>
  <c r="L1786" i="1" a="1"/>
  <c r="I1144" i="1" a="1"/>
  <c r="L2052" i="1" a="1"/>
  <c r="L2522" i="1" a="1"/>
  <c r="L815" i="1" a="1"/>
  <c r="L134" i="1" a="1"/>
  <c r="I1079" i="1" a="1"/>
  <c r="I843" i="1" a="1"/>
  <c r="J2218" i="1" a="1"/>
  <c r="L487" i="1" a="1"/>
  <c r="J810" i="1" a="1"/>
  <c r="I491" i="1" a="1"/>
  <c r="I799" i="1" a="1"/>
  <c r="J1402" i="1" a="1"/>
  <c r="J1667" i="1" a="1"/>
  <c r="I515" i="1" a="1"/>
  <c r="J1719" i="1" a="1"/>
  <c r="I281" i="1" a="1"/>
  <c r="J128" i="1" a="1"/>
  <c r="J588" i="1" a="1"/>
  <c r="I2275" i="1" a="1"/>
  <c r="L682" i="1" a="1"/>
  <c r="I1756" i="1" a="1"/>
  <c r="L1444" i="1" a="1"/>
  <c r="J78" i="1" a="1"/>
  <c r="L1013" i="1" a="1"/>
  <c r="I1273" i="1" a="1"/>
  <c r="J2149" i="1" a="1"/>
  <c r="L949" i="1" a="1"/>
  <c r="L2362" i="1" a="1"/>
  <c r="I1830" i="1" a="1"/>
  <c r="L845" i="1" a="1"/>
  <c r="I1179" i="1" a="1"/>
  <c r="L704" i="1" a="1"/>
  <c r="I1116" i="1" a="1"/>
  <c r="L1629" i="1" a="1"/>
  <c r="J1788" i="1" a="1"/>
  <c r="I497" i="1" a="1"/>
  <c r="L2563" i="1" a="1"/>
  <c r="I1057" i="1" a="1"/>
  <c r="L266" i="1" a="1"/>
  <c r="L1233" i="1" a="1"/>
  <c r="L1104" i="1" a="1"/>
  <c r="I915" i="1" a="1"/>
  <c r="J348" i="1" a="1"/>
  <c r="J665" i="1" a="1"/>
  <c r="I542" i="1" a="1"/>
  <c r="L1459" i="1" a="1"/>
  <c r="I251" i="1" a="1"/>
  <c r="I522" i="1" a="1"/>
  <c r="L2502" i="1" a="1"/>
  <c r="I1629" i="1" a="1"/>
  <c r="J1247" i="1" a="1"/>
  <c r="L2312" i="1" a="1"/>
  <c r="L465" i="1" a="1"/>
  <c r="L148" i="1" a="1"/>
  <c r="L1998" i="1" a="1"/>
  <c r="L2046" i="1" a="1"/>
  <c r="J1043" i="1" a="1"/>
  <c r="J2477" i="1" a="1"/>
  <c r="J419" i="1" a="1"/>
  <c r="I655" i="1" a="1"/>
  <c r="L1640" i="1" a="1"/>
  <c r="L2583" i="1" a="1"/>
  <c r="L385" i="1" a="1"/>
  <c r="L221" i="1" a="1"/>
  <c r="L2116" i="1" a="1"/>
  <c r="L1676" i="1" a="1"/>
  <c r="I1248" i="1" a="1"/>
  <c r="I191" i="1" a="1"/>
  <c r="J668" i="1" a="1"/>
  <c r="I2307" i="1" a="1"/>
  <c r="I1399" i="1" a="1"/>
  <c r="J1873" i="1" a="1"/>
  <c r="J1201" i="1" a="1"/>
  <c r="J137" i="1" a="1"/>
  <c r="L1497" i="1" a="1"/>
  <c r="I1288" i="1" a="1"/>
  <c r="I348" i="1" a="1"/>
  <c r="J2277" i="1" a="1"/>
  <c r="I2379" i="1" a="1"/>
  <c r="I1214" i="1" a="1"/>
  <c r="J1642" i="1" a="1"/>
  <c r="L121" i="1" a="1"/>
  <c r="J1138" i="1" a="1"/>
  <c r="I658" i="1" a="1"/>
  <c r="L377" i="1" a="1"/>
  <c r="I2633" i="1" a="1"/>
  <c r="I1187" i="1" a="1"/>
  <c r="I180" i="1" a="1"/>
  <c r="L1483" i="1" a="1"/>
  <c r="L376" i="1" a="1"/>
  <c r="J2415" i="1" a="1"/>
  <c r="I91" i="1" a="1"/>
  <c r="I2436" i="1" a="1"/>
  <c r="L2054" i="1" a="1"/>
  <c r="J2519" i="1" a="1"/>
  <c r="I2109" i="1" a="1"/>
  <c r="I76" i="1" a="1"/>
  <c r="J405" i="1" a="1"/>
  <c r="L106" i="1" a="1"/>
  <c r="J2487" i="1" a="1"/>
  <c r="I2365" i="1" a="1"/>
  <c r="L650" i="1" a="1"/>
  <c r="L2087" i="1" a="1"/>
  <c r="I894" i="1" a="1"/>
  <c r="I445" i="1" a="1"/>
  <c r="L175" i="1" a="1"/>
  <c r="L23" i="1" a="1"/>
  <c r="L2551" i="1" a="1"/>
  <c r="I1706" i="1" a="1"/>
  <c r="L1135" i="1" a="1"/>
  <c r="L75" i="1" a="1"/>
  <c r="L929" i="1" a="1"/>
  <c r="J2436" i="1" a="1"/>
  <c r="L400" i="1" a="1"/>
  <c r="J2395" i="1" a="1"/>
  <c r="L2112" i="1" a="1"/>
  <c r="L2036" i="1" a="1"/>
  <c r="I2036" i="1" a="1"/>
  <c r="L1992" i="1" a="1"/>
  <c r="I1157" i="1" a="1"/>
  <c r="L1441" i="1" a="1"/>
  <c r="L2062" i="1" a="1"/>
  <c r="I1249" i="1" a="1"/>
  <c r="L54" i="1" a="1"/>
  <c r="L1890" i="1" a="1"/>
  <c r="L32" i="1" a="1"/>
  <c r="I1842" i="1" a="1"/>
  <c r="L798" i="1" a="1"/>
  <c r="L2051" i="1" a="1"/>
  <c r="L1677" i="1" a="1"/>
  <c r="J1028" i="1" a="1"/>
  <c r="J1492" i="1" a="1"/>
  <c r="J1097" i="1" a="1"/>
  <c r="I1121" i="1" a="1"/>
  <c r="J1175" i="1" a="1"/>
  <c r="I1864" i="1" a="1"/>
  <c r="I1337" i="1" a="1"/>
  <c r="I1355" i="1" a="1"/>
  <c r="I1961" i="1" a="1"/>
  <c r="I285" i="1" a="1"/>
  <c r="J2468" i="1" a="1"/>
  <c r="I2090" i="1" a="1"/>
  <c r="J773" i="1" a="1"/>
  <c r="J301" i="1" a="1"/>
  <c r="I1791" i="1" a="1"/>
  <c r="J23" i="1" a="1"/>
  <c r="J1376" i="1" a="1"/>
  <c r="I1356" i="1" a="1"/>
  <c r="J360" i="1" a="1"/>
  <c r="I1440" i="1" a="1"/>
  <c r="J1245" i="1" a="1"/>
  <c r="L98" i="1" a="1"/>
  <c r="I867" i="1" a="1"/>
  <c r="I1462" i="1" a="1"/>
  <c r="J2425" i="1" a="1"/>
  <c r="L758" i="1" a="1"/>
  <c r="J2289" i="1" a="1"/>
  <c r="I1051" i="1" a="1"/>
  <c r="L1850" i="1" a="1"/>
  <c r="I834" i="1" a="1"/>
  <c r="I1992" i="1" a="1"/>
  <c r="I728" i="1" a="1"/>
  <c r="J2363" i="1" a="1"/>
  <c r="I2347" i="1" a="1"/>
  <c r="L591" i="1" a="1"/>
  <c r="L2489" i="1" a="1"/>
  <c r="L472" i="1" a="1"/>
  <c r="L26" i="1" a="1"/>
  <c r="I2019" i="1" a="1"/>
  <c r="J1497" i="1" a="1"/>
  <c r="L1740" i="1" a="1"/>
  <c r="J395" i="1" a="1"/>
  <c r="L2302" i="1" a="1"/>
  <c r="L731" i="1" a="1"/>
  <c r="I1984" i="1" a="1"/>
  <c r="L1672" i="1" a="1"/>
  <c r="I1335" i="1" a="1"/>
  <c r="J455" i="1" a="1"/>
  <c r="I222" i="1" a="1"/>
  <c r="I2623" i="1" a="1"/>
  <c r="I2380" i="1" a="1"/>
  <c r="L494" i="1" a="1"/>
  <c r="L973" i="1" a="1"/>
  <c r="L2081" i="1" a="1"/>
  <c r="J1840" i="1" a="1"/>
  <c r="L2568" i="1" a="1"/>
  <c r="L515" i="1" a="1"/>
  <c r="L1276" i="1" a="1"/>
  <c r="L2321" i="1" a="1"/>
  <c r="I1428" i="1" a="1"/>
  <c r="L1439" i="1" a="1"/>
  <c r="L2569" i="1" a="1"/>
  <c r="L1681" i="1" a="1"/>
  <c r="J2609" i="1" a="1"/>
  <c r="I1289" i="1" a="1"/>
  <c r="J52" i="1" a="1"/>
  <c r="I1963" i="1" a="1"/>
  <c r="L5" i="1" a="1"/>
  <c r="J2485" i="1" a="1"/>
  <c r="J127" i="1" a="1"/>
  <c r="J2054" i="1" a="1"/>
  <c r="J2456" i="1" a="1"/>
  <c r="J2238" i="1" a="1"/>
  <c r="J1760" i="1" a="1"/>
  <c r="I361" i="1" a="1"/>
  <c r="L261" i="1" a="1"/>
  <c r="J2490" i="1" a="1"/>
  <c r="J2089" i="1" a="1"/>
  <c r="L770" i="1" a="1"/>
  <c r="L1405" i="1" a="1"/>
  <c r="L234" i="1" a="1"/>
  <c r="J2006" i="1" a="1"/>
  <c r="L806" i="1" a="1"/>
  <c r="J243" i="1" a="1"/>
  <c r="L616" i="1" a="1"/>
  <c r="J1262" i="1" a="1"/>
  <c r="J1317" i="1" a="1"/>
  <c r="J2266" i="1" a="1"/>
  <c r="L883" i="1" a="1"/>
  <c r="I1927" i="1" a="1"/>
  <c r="J2596" i="1" a="1"/>
  <c r="L618" i="1" a="1"/>
  <c r="J573" i="1" a="1"/>
  <c r="L333" i="1" a="1"/>
  <c r="I2427" i="1" a="1"/>
  <c r="L681" i="1" a="1"/>
  <c r="L1784" i="1" a="1"/>
  <c r="L931" i="1" a="1"/>
  <c r="J807" i="1" a="1"/>
  <c r="L792" i="1" a="1"/>
  <c r="I1303" i="1" a="1"/>
  <c r="I1832" i="1" a="1"/>
  <c r="L647" i="1" a="1"/>
  <c r="L67" i="1" a="1"/>
  <c r="L2458" i="1" a="1"/>
  <c r="I2362" i="1" a="1"/>
  <c r="L601" i="1" a="1"/>
  <c r="I1383" i="1" a="1"/>
  <c r="J57" i="1" a="1"/>
  <c r="L2144" i="1" a="1"/>
  <c r="L271" i="1" a="1"/>
  <c r="L1361" i="1" a="1"/>
  <c r="I2363" i="1" a="1"/>
  <c r="L2137" i="1" a="1"/>
  <c r="L2123" i="1" a="1"/>
  <c r="L1639" i="1" a="1"/>
  <c r="J383" i="1" a="1"/>
  <c r="L732" i="1" a="1"/>
  <c r="I2467" i="1" a="1"/>
  <c r="J1202" i="1" a="1"/>
  <c r="J2039" i="1" a="1"/>
  <c r="L1621" i="1" a="1"/>
  <c r="L2095" i="1" a="1"/>
  <c r="L1042" i="1" a="1"/>
  <c r="I959" i="1" a="1"/>
  <c r="L901" i="1" a="1"/>
  <c r="L1095" i="1" a="1"/>
  <c r="L2494" i="1" a="1"/>
  <c r="I528" i="1" a="1"/>
  <c r="I1641" i="1" a="1"/>
  <c r="J1578" i="1" a="1"/>
  <c r="J2585" i="1" a="1"/>
  <c r="I863" i="1" a="1"/>
  <c r="I1066" i="1" a="1"/>
  <c r="J1405" i="1" a="1"/>
  <c r="J321" i="1" a="1"/>
  <c r="J2452" i="1" a="1"/>
  <c r="J2621" i="1" a="1"/>
  <c r="I510" i="1" a="1"/>
  <c r="I2383" i="1" a="1"/>
  <c r="J2110" i="1" a="1"/>
  <c r="I2509" i="1" a="1"/>
  <c r="J270" i="1" a="1"/>
  <c r="J1878" i="1" a="1"/>
  <c r="J1227" i="1" a="1"/>
  <c r="J1054" i="1" a="1"/>
  <c r="I637" i="1" a="1"/>
  <c r="J825" i="1" a="1"/>
  <c r="L1004" i="1" a="1"/>
  <c r="J1548" i="1" a="1"/>
  <c r="L237" i="1" a="1"/>
  <c r="I1128" i="1" a="1"/>
  <c r="L1055" i="1" a="1"/>
  <c r="I1397" i="1" a="1"/>
  <c r="L2060" i="1" a="1"/>
  <c r="J610" i="1" a="1"/>
  <c r="L930" i="1" a="1"/>
  <c r="J2495" i="1" a="1"/>
  <c r="L661" i="1" a="1"/>
  <c r="L408" i="1" a="1"/>
  <c r="J2084" i="1" a="1"/>
  <c r="L448" i="1" a="1"/>
  <c r="J2548" i="1" a="1"/>
  <c r="J1700" i="1" a="1"/>
  <c r="J2069" i="1" a="1"/>
  <c r="L180" i="1" a="1"/>
  <c r="L452" i="1" a="1"/>
  <c r="J660" i="1" a="1"/>
  <c r="L1789" i="1" a="1"/>
  <c r="I1646" i="1" a="1"/>
  <c r="L2181" i="1" a="1"/>
  <c r="L1969" i="1" a="1"/>
  <c r="L1594" i="1" a="1"/>
  <c r="L471" i="1" a="1"/>
  <c r="J516" i="1" a="1"/>
  <c r="L184" i="1" a="1"/>
  <c r="L2262" i="1" a="1"/>
  <c r="L2445" i="1" a="1"/>
  <c r="L1352" i="1" a="1"/>
  <c r="L495" i="1" a="1"/>
  <c r="L435" i="1" a="1"/>
  <c r="J667" i="1" a="1"/>
  <c r="L143" i="1" a="1"/>
  <c r="L1864" i="1" a="1"/>
  <c r="L993" i="1" a="1"/>
  <c r="L1877" i="1" a="1"/>
  <c r="L1683" i="1" a="1"/>
  <c r="L2216" i="1" a="1"/>
  <c r="L2227" i="1" a="1"/>
  <c r="L29" i="1" a="1"/>
  <c r="L2493" i="1" a="1"/>
  <c r="L2453" i="1" a="1"/>
  <c r="L1865" i="1" a="1"/>
  <c r="I1568" i="1" a="1"/>
  <c r="L363" i="1" a="1"/>
  <c r="I1745" i="1" a="1"/>
  <c r="I877" i="1" a="1"/>
  <c r="I1809" i="1" a="1"/>
  <c r="J2457" i="1" a="1"/>
  <c r="I153" i="1" a="1"/>
  <c r="J2169" i="1" a="1"/>
  <c r="J449" i="1" a="1"/>
  <c r="L778" i="1" a="1"/>
  <c r="I1755" i="1" a="1"/>
  <c r="L1029" i="1" a="1"/>
  <c r="I1008" i="1" a="1"/>
  <c r="I133" i="1" a="1"/>
  <c r="I1389" i="1" a="1"/>
  <c r="I40" i="1" a="1"/>
  <c r="J1134" i="1" a="1"/>
  <c r="L996" i="1" a="1"/>
  <c r="L555" i="1" a="1"/>
  <c r="J1200" i="1" a="1"/>
  <c r="L667" i="1" a="1"/>
  <c r="L425" i="1" a="1"/>
  <c r="I1330" i="1" a="1"/>
  <c r="J2190" i="1" a="1"/>
  <c r="I2316" i="1" a="1"/>
  <c r="L963" i="1" a="1"/>
  <c r="J26" i="1" a="1"/>
  <c r="L2304" i="1" a="1"/>
  <c r="J580" i="1" a="1"/>
  <c r="L1462" i="1" a="1"/>
  <c r="L1544" i="1" a="1"/>
  <c r="L2031" i="1" a="1"/>
  <c r="L706" i="1" a="1"/>
  <c r="J1467" i="1" a="1"/>
  <c r="I1784" i="1" a="1"/>
  <c r="J924" i="1" a="1"/>
  <c r="L1448" i="1" a="1"/>
  <c r="I1795" i="1" a="1"/>
  <c r="L196" i="1" a="1"/>
  <c r="L1130" i="1" a="1"/>
  <c r="J1793" i="1" a="1"/>
  <c r="J2114" i="1" a="1"/>
  <c r="J920" i="1" a="1"/>
  <c r="I2438" i="1" a="1"/>
  <c r="I2192" i="1" a="1"/>
  <c r="L1555" i="1" a="1"/>
  <c r="L546" i="1" a="1"/>
  <c r="J1165" i="1" a="1"/>
  <c r="L2610" i="1" a="1"/>
  <c r="L1787" i="1" a="1"/>
  <c r="L2122" i="1" a="1"/>
  <c r="L2408" i="1" a="1"/>
  <c r="L1380" i="1" a="1"/>
  <c r="I652" i="1" a="1"/>
  <c r="L2303" i="1" a="1"/>
  <c r="L2633" i="1" a="1"/>
  <c r="L1516" i="1" a="1"/>
  <c r="L1413" i="1" a="1"/>
  <c r="L1924" i="1" a="1"/>
  <c r="L2391" i="1" a="1"/>
  <c r="L1475" i="1" a="1"/>
  <c r="L986" i="1" a="1"/>
  <c r="L1562" i="1" a="1"/>
  <c r="L936" i="1" a="1"/>
  <c r="L1280" i="1" a="1"/>
  <c r="L247" i="1" a="1"/>
  <c r="J1192" i="1" a="1"/>
  <c r="J1609" i="1" a="1"/>
  <c r="I879" i="1" a="1"/>
  <c r="I1464" i="1" a="1"/>
  <c r="I1510" i="1" a="1"/>
  <c r="J1903" i="1" a="1"/>
  <c r="J117" i="1" a="1"/>
  <c r="L195" i="1" a="1"/>
  <c r="J2103" i="1" a="1"/>
  <c r="J1304" i="1" a="1"/>
  <c r="J1118" i="1" a="1"/>
  <c r="I442" i="1" a="1"/>
  <c r="J481" i="1" a="1"/>
  <c r="L595" i="1" a="1"/>
  <c r="J214" i="1" a="1"/>
  <c r="I2396" i="1" a="1"/>
  <c r="I1194" i="1" a="1"/>
  <c r="L1821" i="1" a="1"/>
  <c r="J546" i="1" a="1"/>
  <c r="J2355" i="1" a="1"/>
  <c r="L1156" i="1" a="1"/>
  <c r="L644" i="1" a="1"/>
  <c r="I1524" i="1" a="1"/>
  <c r="L182" i="1" a="1"/>
  <c r="I238" i="1" a="1"/>
  <c r="J1308" i="1" a="1"/>
  <c r="I1978" i="1" a="1"/>
  <c r="I2572" i="1" a="1"/>
  <c r="I2204" i="1" a="1"/>
  <c r="I2514" i="1" a="1"/>
  <c r="I1024" i="1" a="1"/>
  <c r="J2051" i="1" a="1"/>
  <c r="L1359" i="1" a="1"/>
  <c r="I2133" i="1" a="1"/>
  <c r="L1909" i="1" a="1"/>
  <c r="L2456" i="1" a="1"/>
  <c r="I2415" i="1" a="1"/>
  <c r="L1863" i="1" a="1"/>
  <c r="J638" i="1" a="1"/>
  <c r="L1652" i="1" a="1"/>
  <c r="J1425" i="1" a="1"/>
  <c r="J1265" i="1" a="1"/>
  <c r="I545" i="1" a="1"/>
  <c r="I930" i="1" a="1"/>
  <c r="L42" i="1" a="1"/>
  <c r="L1437" i="1" a="1"/>
  <c r="L1450" i="1" a="1"/>
  <c r="I2129" i="1" a="1"/>
  <c r="L316" i="1" a="1"/>
  <c r="L1795" i="1" a="1"/>
  <c r="L1866" i="1" a="1"/>
  <c r="J1037" i="1" a="1"/>
  <c r="L1825" i="1" a="1"/>
  <c r="L1206" i="1" a="1"/>
  <c r="L2020" i="1" a="1"/>
  <c r="L1756" i="1" a="1"/>
  <c r="L2486" i="1" a="1"/>
  <c r="L1385" i="1" a="1"/>
  <c r="I1750" i="1" a="1"/>
  <c r="L453" i="1" a="1"/>
  <c r="L447" i="1" a="1"/>
  <c r="L882" i="1" a="1"/>
  <c r="L2329" i="1" a="1"/>
  <c r="I2443" i="1" a="1"/>
  <c r="I2234" i="1" a="1"/>
  <c r="J598" i="1" a="1"/>
  <c r="J970" i="1" a="1"/>
  <c r="J921" i="1" a="1"/>
  <c r="J2518" i="1" a="1"/>
  <c r="J1565" i="1" a="1"/>
  <c r="I1794" i="1" a="1"/>
  <c r="J1927" i="1" a="1"/>
  <c r="L733" i="1" a="1"/>
  <c r="I1240" i="1" a="1"/>
  <c r="I164" i="1" a="1"/>
  <c r="J918" i="1" a="1"/>
  <c r="J2255" i="1" a="1"/>
  <c r="J2112" i="1" a="1"/>
  <c r="I1550" i="1" a="1"/>
  <c r="L1251" i="1" a="1"/>
  <c r="L1612" i="1" a="1"/>
  <c r="L641" i="1" a="1"/>
  <c r="J1729" i="1" a="1"/>
  <c r="L407" i="1" a="1"/>
  <c r="J2240" i="1" a="1"/>
  <c r="L38" i="1" a="1"/>
  <c r="L793" i="1" a="1"/>
  <c r="L1328" i="1" a="1"/>
  <c r="L246" i="1" a="1"/>
  <c r="I350" i="1" a="1"/>
  <c r="I1875" i="1" a="1"/>
  <c r="L485" i="1" a="1"/>
  <c r="I2381" i="1" a="1"/>
  <c r="L141" i="1" a="1"/>
  <c r="I730" i="1" a="1"/>
  <c r="L1382" i="1" a="1"/>
  <c r="L539" i="1" a="1"/>
  <c r="L1538" i="1" a="1"/>
  <c r="L2577" i="1" a="1"/>
  <c r="J682" i="1" a="1"/>
  <c r="L297" i="1" a="1"/>
  <c r="L2134" i="1" a="1"/>
  <c r="J2304" i="1" a="1"/>
  <c r="L2612" i="1" a="1"/>
  <c r="I489" i="1" a="1"/>
  <c r="L1838" i="1" a="1"/>
  <c r="L969" i="1" a="1"/>
  <c r="L888" i="1" a="1"/>
  <c r="J2541" i="1" a="1"/>
  <c r="J81" i="1" a="1"/>
  <c r="I2422" i="1" a="1"/>
  <c r="L2075" i="1" a="1"/>
  <c r="L2460" i="1" a="1"/>
  <c r="L836" i="1" a="1"/>
  <c r="L1149" i="1" a="1"/>
  <c r="L2080" i="1" a="1"/>
  <c r="L2261" i="1" a="1"/>
  <c r="L243" i="1" a="1"/>
  <c r="L980" i="1" a="1"/>
  <c r="J1910" i="1" a="1"/>
  <c r="L270" i="1" a="1"/>
  <c r="L1181" i="1" a="1"/>
  <c r="L1305" i="1" a="1"/>
  <c r="K79" i="1" a="1"/>
  <c r="L1053" i="1" a="1"/>
  <c r="L2049" i="1" a="1"/>
  <c r="J2276" i="1" a="1"/>
  <c r="L1426" i="1" a="1"/>
  <c r="J2316" i="1" a="1"/>
  <c r="I2077" i="1" a="1"/>
  <c r="J2458" i="1" a="1"/>
  <c r="J1454" i="1" a="1"/>
  <c r="I2108" i="1" a="1"/>
  <c r="L240" i="1" a="1"/>
  <c r="J1322" i="1" a="1"/>
  <c r="L606" i="1" a="1"/>
  <c r="I1054" i="1" a="1"/>
  <c r="I420" i="1" a="1"/>
  <c r="J167" i="1" a="1"/>
  <c r="L1269" i="1" a="1"/>
  <c r="J890" i="1" a="1"/>
  <c r="L306" i="1" a="1"/>
  <c r="I1914" i="1" a="1"/>
  <c r="J1841" i="1" a="1"/>
  <c r="L222" i="1" a="1"/>
  <c r="I1838" i="1" a="1"/>
  <c r="I2489" i="1" a="1"/>
  <c r="L1121" i="1" a="1"/>
  <c r="J2542" i="1" a="1"/>
  <c r="I1546" i="1" a="1"/>
  <c r="I1488" i="1" a="1"/>
  <c r="L777" i="1" a="1"/>
  <c r="I1866" i="1" a="1"/>
  <c r="J1224" i="1" a="1"/>
  <c r="L1093" i="1" a="1"/>
  <c r="I303" i="1" a="1"/>
  <c r="L1689" i="1" a="1"/>
  <c r="J1311" i="1" a="1"/>
  <c r="J538" i="1" a="1"/>
  <c r="L336" i="1" a="1"/>
  <c r="I2441" i="1" a="1"/>
  <c r="L688" i="1" a="1"/>
  <c r="L1453" i="1" a="1"/>
  <c r="I484" i="1" a="1"/>
  <c r="J616" i="1" a="1"/>
  <c r="L2254" i="1" a="1"/>
  <c r="I373" i="1" a="1"/>
  <c r="L2470" i="1" a="1"/>
  <c r="J1471" i="1" a="1"/>
  <c r="L1772" i="1" a="1"/>
  <c r="L1811" i="1" a="1"/>
  <c r="I1374" i="1" a="1"/>
  <c r="J1885" i="1" a="1"/>
  <c r="L2196" i="1" a="1"/>
  <c r="L1876" i="1" a="1"/>
  <c r="I1527" i="1" a="1"/>
  <c r="L2381" i="1" a="1"/>
  <c r="J1882" i="1" a="1"/>
  <c r="L1674" i="1" a="1"/>
  <c r="I1056" i="1" a="1"/>
  <c r="L1077" i="1" a="1"/>
  <c r="J2544" i="1" a="1"/>
  <c r="J2407" i="1" a="1"/>
  <c r="L643" i="1" a="1"/>
  <c r="J1889" i="1" a="1"/>
  <c r="I989" i="1" a="1"/>
  <c r="J1833" i="1" a="1"/>
  <c r="J1567" i="1" a="1"/>
  <c r="I2139" i="1" a="1"/>
  <c r="I2187" i="1" a="1"/>
  <c r="J1536" i="1" a="1"/>
  <c r="J1380" i="1" a="1"/>
  <c r="I931" i="1" a="1"/>
  <c r="I686" i="1" a="1"/>
  <c r="I829" i="1" a="1"/>
  <c r="I243" i="1" a="1"/>
  <c r="J1638" i="1" a="1"/>
  <c r="I1174" i="1" a="1"/>
  <c r="L1840" i="1" a="1"/>
  <c r="I378" i="1" a="1"/>
  <c r="I1817" i="1" a="1"/>
  <c r="L1072" i="1" a="1"/>
  <c r="J2066" i="1" a="1"/>
  <c r="J1524" i="1" a="1"/>
  <c r="L372" i="1" a="1"/>
  <c r="L1173" i="1" a="1"/>
  <c r="J1685" i="1" a="1"/>
  <c r="L1200" i="1" a="1"/>
  <c r="I1217" i="1" a="1"/>
  <c r="L16" i="1" a="1"/>
  <c r="I1796" i="1" a="1"/>
  <c r="J1915" i="1" a="1"/>
  <c r="J2165" i="1" a="1"/>
  <c r="J140" i="1" a="1"/>
  <c r="L1558" i="1" a="1"/>
  <c r="L375" i="1" a="1"/>
  <c r="I2071" i="1" a="1"/>
  <c r="J2295" i="1" a="1"/>
  <c r="L1386" i="1" a="1"/>
  <c r="I1845" i="1" a="1"/>
  <c r="I2249" i="1" a="1"/>
  <c r="L413" i="1" a="1"/>
  <c r="L1270" i="1" a="1"/>
  <c r="L2068" i="1" a="1"/>
  <c r="L744" i="1" a="1"/>
  <c r="L1814" i="1" a="1"/>
  <c r="L170" i="1" a="1"/>
  <c r="J325" i="1" a="1"/>
  <c r="I2197" i="1" a="1"/>
  <c r="J897" i="1" a="1"/>
  <c r="L1171" i="1" a="1"/>
  <c r="L631" i="1" a="1"/>
  <c r="L774" i="1" a="1"/>
  <c r="J2472" i="1" a="1"/>
  <c r="I2345" i="1" a="1"/>
  <c r="L2055" i="1" a="1"/>
  <c r="J2287" i="1" a="1"/>
  <c r="L433" i="1" a="1"/>
  <c r="I1390" i="1" a="1"/>
  <c r="L71" i="1" a="1"/>
  <c r="J1321" i="1" a="1"/>
  <c r="L1257" i="1" a="1"/>
  <c r="I2434" i="1" a="1"/>
  <c r="L1391" i="1" a="1"/>
  <c r="L1940" i="1" a="1"/>
  <c r="L734" i="1" a="1"/>
  <c r="L1920" i="1" a="1"/>
  <c r="L125" i="1" a="1"/>
  <c r="I2511" i="1" a="1"/>
  <c r="I1502" i="1" a="1"/>
  <c r="L11" i="1" a="1"/>
  <c r="J138" i="1" a="1"/>
  <c r="J904" i="1" a="1"/>
  <c r="J112" i="1" a="1"/>
  <c r="I1200" i="1" a="1"/>
  <c r="J783" i="1" a="1"/>
  <c r="L1142" i="1" a="1"/>
  <c r="L590" i="1" a="1"/>
  <c r="L1120" i="1" a="1"/>
  <c r="L859" i="1" a="1"/>
  <c r="L1143" i="1" a="1"/>
  <c r="J953" i="1" a="1"/>
  <c r="I2599" i="1" a="1"/>
  <c r="L440" i="1" a="1"/>
  <c r="L1174" i="1" a="1"/>
  <c r="L1534" i="1" a="1"/>
  <c r="J475" i="1" a="1"/>
  <c r="I1870" i="1" a="1"/>
  <c r="L1489" i="1" a="1"/>
  <c r="J496" i="1" a="1"/>
  <c r="I2431" i="1" a="1"/>
  <c r="J40" i="1" a="1"/>
  <c r="L210" i="1" a="1"/>
  <c r="I2628" i="1" a="1"/>
  <c r="I2531" i="1" a="1"/>
  <c r="J220" i="1" a="1"/>
  <c r="L223" i="1" a="1"/>
  <c r="I1690" i="1" a="1"/>
  <c r="L1739" i="1" a="1"/>
  <c r="I940" i="1" a="1"/>
  <c r="I1357" i="1" a="1"/>
  <c r="L745" i="1" a="1"/>
  <c r="L173" i="1" a="1"/>
  <c r="L1114" i="1" a="1"/>
  <c r="I2622" i="1" a="1"/>
  <c r="I2393" i="1" a="1"/>
  <c r="L50" i="1" a="1"/>
  <c r="L530" i="1" a="1"/>
  <c r="L1198" i="1" a="1"/>
  <c r="I1570" i="1" a="1"/>
  <c r="L64" i="1" a="1"/>
  <c r="J1469" i="1" a="1"/>
  <c r="I785" i="1" a="1"/>
  <c r="L2097" i="1" a="1"/>
  <c r="L2309" i="1" a="1"/>
  <c r="L1498" i="1" a="1"/>
  <c r="L1017" i="1" a="1"/>
  <c r="L1232" i="1" a="1"/>
  <c r="L1607" i="1" a="1"/>
  <c r="L1972" i="1" a="1"/>
  <c r="L1267" i="1" a="1"/>
  <c r="L1354" i="1" a="1"/>
  <c r="L829" i="1" a="1"/>
  <c r="L2265" i="1" a="1"/>
  <c r="L1986" i="1" a="1"/>
  <c r="L2086" i="1" a="1"/>
  <c r="I1911" i="1" a="1"/>
  <c r="L443" i="1" a="1"/>
  <c r="I1931" i="1" a="1"/>
  <c r="L105" i="1" a="1"/>
  <c r="L610" i="1" a="1"/>
  <c r="L1274" i="1" a="1"/>
  <c r="I1753" i="1" a="1"/>
  <c r="J1544" i="1" a="1"/>
  <c r="J298" i="1" a="1"/>
  <c r="I1815" i="1" a="1"/>
  <c r="I1091" i="1" a="1"/>
  <c r="J2122" i="1" a="1"/>
  <c r="I1513" i="1" a="1"/>
  <c r="J1888" i="1" a="1"/>
  <c r="J2567" i="1" a="1"/>
  <c r="J840" i="1" a="1"/>
  <c r="J63" i="1" a="1"/>
  <c r="L2038" i="1" a="1"/>
  <c r="I1747" i="1" a="1"/>
  <c r="J530" i="1" a="1"/>
  <c r="I897" i="1" a="1"/>
  <c r="J367" i="1" a="1"/>
  <c r="L1936" i="1" a="1"/>
  <c r="L2280" i="1" a="1"/>
  <c r="J2626" i="1" a="1"/>
  <c r="J1556" i="1" a="1"/>
  <c r="L582" i="1" a="1"/>
  <c r="I1834" i="1" a="1"/>
  <c r="J831" i="1" a="1"/>
  <c r="J2617" i="1" a="1"/>
  <c r="L131" i="1" a="1"/>
  <c r="I995" i="1" a="1"/>
  <c r="L108" i="1" a="1"/>
  <c r="I144" i="1" a="1"/>
  <c r="J1831" i="1" a="1"/>
  <c r="L1191" i="1" a="1"/>
  <c r="J339" i="1" a="1"/>
  <c r="L1275" i="1" a="1"/>
  <c r="I2056" i="1" a="1"/>
  <c r="I68" i="1" a="1"/>
  <c r="L696" i="1" a="1"/>
  <c r="L1873" i="1" a="1"/>
  <c r="I737" i="1" a="1"/>
  <c r="J1435" i="1" a="1"/>
  <c r="L1415" i="1" a="1"/>
  <c r="J104" i="1" a="1"/>
  <c r="L846" i="1" a="1"/>
  <c r="I1683" i="1" a="1"/>
  <c r="L1985" i="1" a="1"/>
  <c r="L401" i="1" a="1"/>
  <c r="J330" i="1" a="1"/>
  <c r="L94" i="1" a="1"/>
  <c r="J590" i="1" a="1"/>
  <c r="L1113" i="1" a="1"/>
  <c r="L1302" i="1" a="1"/>
  <c r="L1872" i="1" a="1"/>
  <c r="L1879" i="1" a="1"/>
  <c r="I313" i="1" a="1"/>
  <c r="J706" i="1" a="1"/>
  <c r="J1572" i="1" a="1"/>
  <c r="L1264" i="1" a="1"/>
  <c r="J2403" i="1" a="1"/>
  <c r="J1046" i="1" a="1"/>
  <c r="L2078" i="1" a="1"/>
  <c r="L879" i="1" a="1"/>
  <c r="L1691" i="1" a="1"/>
  <c r="L2005" i="1" a="1"/>
  <c r="L789" i="1" a="1"/>
  <c r="J2481" i="1" a="1"/>
  <c r="L1117" i="1" a="1"/>
  <c r="I317" i="1" a="1"/>
  <c r="J451" i="1" a="1"/>
  <c r="J633" i="1" a="1"/>
  <c r="J2379" i="1" a="1"/>
  <c r="J996" i="1" a="1"/>
  <c r="I1195" i="1" a="1"/>
  <c r="I1159" i="1" a="1"/>
  <c r="I1078" i="1" a="1"/>
  <c r="L2334" i="1" a="1"/>
  <c r="J2630" i="1" a="1"/>
  <c r="I539" i="1" a="1"/>
  <c r="I2619" i="1" a="1"/>
  <c r="L483" i="1" a="1"/>
  <c r="L2437" i="1" a="1"/>
  <c r="J1386" i="1" a="1"/>
  <c r="J1839" i="1" a="1"/>
  <c r="I1185" i="1" a="1"/>
  <c r="J1270" i="1" a="1"/>
  <c r="I1989" i="1" a="1"/>
  <c r="L497" i="1" a="1"/>
  <c r="I93" i="1" a="1"/>
  <c r="I2281" i="1" a="1"/>
  <c r="L2002" i="1" a="1"/>
  <c r="L387" i="1" a="1"/>
  <c r="L645" i="1" a="1"/>
  <c r="I478" i="1" a="1"/>
  <c r="L279" i="1" a="1"/>
  <c r="I221" i="1" a="1"/>
  <c r="L117" i="1" a="1"/>
  <c r="I1436" i="1" a="1"/>
  <c r="I495" i="1" a="1"/>
  <c r="L1367" i="1" a="1"/>
  <c r="I553" i="1" a="1"/>
  <c r="L2067" i="1" a="1"/>
  <c r="J1984" i="1" a="1"/>
  <c r="J369" i="1" a="1"/>
  <c r="I1391" i="1" a="1"/>
  <c r="L1346" i="1" a="1"/>
  <c r="I1684" i="1" a="1"/>
  <c r="L2139" i="1" a="1"/>
  <c r="L2230" i="1" a="1"/>
  <c r="L1410" i="1" a="1"/>
  <c r="L12" i="1" a="1"/>
  <c r="L1464" i="1" a="1"/>
  <c r="L1715" i="1" a="1"/>
  <c r="L2527" i="1" a="1"/>
  <c r="L2562" i="1" a="1"/>
  <c r="L1109" i="1" a="1"/>
  <c r="J1867" i="1" a="1"/>
  <c r="J2465" i="1" a="1"/>
  <c r="L450" i="1" a="1"/>
  <c r="L389" i="1" a="1"/>
  <c r="L2589" i="1" a="1"/>
  <c r="L1798" i="1" a="1"/>
  <c r="J1659" i="1" a="1"/>
  <c r="I1682" i="1" a="1"/>
  <c r="J673" i="1" a="1"/>
  <c r="J1605" i="1" a="1"/>
  <c r="L1090" i="1" a="1"/>
  <c r="J1660" i="1" a="1"/>
  <c r="I1630" i="1" a="1"/>
  <c r="I760" i="1" a="1"/>
  <c r="J1706" i="1" a="1"/>
  <c r="L713" i="1" a="1"/>
  <c r="J483" i="1" a="1"/>
  <c r="J1298" i="1" a="1"/>
  <c r="I1254" i="1" a="1"/>
  <c r="I470" i="1" a="1"/>
  <c r="J1692" i="1" a="1"/>
  <c r="I2625" i="1" a="1"/>
  <c r="L856" i="1" a="1"/>
  <c r="L2534" i="1" a="1"/>
  <c r="L635" i="1" a="1"/>
  <c r="J1575" i="1" a="1"/>
  <c r="I821" i="1" a="1"/>
  <c r="I2185" i="1" a="1"/>
  <c r="I168" i="1" a="1"/>
  <c r="L1669" i="1" a="1"/>
  <c r="L198" i="1" a="1"/>
  <c r="L2581" i="1" a="1"/>
  <c r="I444" i="1" a="1"/>
  <c r="L162" i="1" a="1"/>
  <c r="L503" i="1" a="1"/>
  <c r="J2186" i="1" a="1"/>
  <c r="I1491" i="1" a="1"/>
  <c r="I1957" i="1" a="1"/>
  <c r="L1438" i="1" a="1"/>
  <c r="I773" i="1" a="1"/>
  <c r="J2622" i="1" a="1"/>
  <c r="J1942" i="1" a="1"/>
  <c r="L826" i="1" a="1"/>
  <c r="J1545" i="1" a="1"/>
  <c r="L2481" i="1" a="1"/>
  <c r="L1263" i="1" a="1"/>
  <c r="L837" i="1" a="1"/>
  <c r="L1616" i="1" a="1"/>
  <c r="L773" i="1" a="1"/>
  <c r="J468" i="1" a="1"/>
  <c r="J1824" i="1" a="1"/>
  <c r="I106" i="1" a="1"/>
  <c r="L2163" i="1" a="1"/>
  <c r="I1438" i="1" a="1"/>
  <c r="L1609" i="1" a="1"/>
  <c r="I1345" i="1" a="1"/>
  <c r="L1021" i="1" a="1"/>
  <c r="L742" i="1" a="1"/>
  <c r="L1221" i="1" a="1"/>
  <c r="L2314" i="1" a="1"/>
  <c r="L1648" i="1" a="1"/>
  <c r="L2350" i="1" a="1"/>
  <c r="L2472" i="1" a="1"/>
  <c r="L2358" i="1" a="1"/>
  <c r="L1118" i="1" a="1"/>
  <c r="L2560" i="1" a="1"/>
  <c r="L1835" i="1" a="1"/>
  <c r="L416" i="1" a="1"/>
  <c r="L304" i="1" a="1"/>
  <c r="L2344" i="1" a="1"/>
  <c r="L2180" i="1" a="1"/>
  <c r="I2228" i="1" a="1"/>
  <c r="I1645" i="1" a="1"/>
  <c r="I1873" i="1" a="1"/>
  <c r="J1478" i="1" a="1"/>
  <c r="J1348" i="1" a="1"/>
  <c r="J896" i="1" a="1"/>
  <c r="I651" i="1" a="1"/>
  <c r="I657" i="1" a="1"/>
  <c r="J2174" i="1" a="1"/>
  <c r="L1906" i="1" a="1"/>
  <c r="L559" i="1" a="1"/>
  <c r="I1935" i="1" a="1"/>
  <c r="J160" i="1" a="1"/>
  <c r="I836" i="1" a="1"/>
  <c r="L281" i="1" a="1"/>
  <c r="I2016" i="1" a="1"/>
  <c r="L1461" i="1" a="1"/>
  <c r="J350" i="1" a="1"/>
  <c r="J2197" i="1" a="1"/>
  <c r="L864" i="1" a="1"/>
  <c r="I1136" i="1" a="1"/>
  <c r="J1473" i="1" a="1"/>
  <c r="L242" i="1" a="1"/>
  <c r="L489" i="1" a="1"/>
  <c r="L1727" i="1" a="1"/>
  <c r="J2417" i="1" a="1"/>
  <c r="J169" i="1" a="1"/>
  <c r="L24" i="1" a="1"/>
  <c r="J1877" i="1" a="1"/>
  <c r="L328" i="1" a="1"/>
  <c r="L1554" i="1" a="1"/>
  <c r="L527" i="1" a="1"/>
  <c r="I1580" i="1" a="1"/>
  <c r="I2344" i="1" a="1"/>
  <c r="L2179" i="1" a="1"/>
  <c r="J2599" i="1" a="1"/>
  <c r="L1429" i="1" a="1"/>
  <c r="I1763" i="1" a="1"/>
  <c r="L1422" i="1" a="1"/>
  <c r="I546" i="1" a="1"/>
  <c r="I1192" i="1" a="1"/>
  <c r="J1737" i="1" a="1"/>
  <c r="I230" i="1" a="1"/>
  <c r="I724" i="1" a="1"/>
  <c r="J426" i="1" a="1"/>
  <c r="L96" i="1" a="1"/>
  <c r="I512" i="1" a="1"/>
  <c r="J2482" i="1" a="1"/>
  <c r="I1306" i="1" a="1"/>
  <c r="L2550" i="1" a="1"/>
  <c r="L2390" i="1" a="1"/>
  <c r="L1848" i="1" a="1"/>
  <c r="L764" i="1" a="1"/>
  <c r="J1398" i="1" a="1"/>
  <c r="L2059" i="1" a="1"/>
  <c r="L1408" i="1" a="1"/>
  <c r="L1178" i="1" a="1"/>
  <c r="L1281" i="1" a="1"/>
  <c r="J2168" i="1" a="1"/>
  <c r="L2000" i="1" a="1"/>
  <c r="L705" i="1" a="1"/>
  <c r="J720" i="1" a="1"/>
  <c r="L580" i="1" a="1"/>
  <c r="I1264" i="1" a="1"/>
  <c r="I2540" i="1" a="1"/>
  <c r="J473" i="1" a="1"/>
  <c r="J2506" i="1" a="1"/>
  <c r="J38" i="1" a="1"/>
  <c r="I1405" i="1" a="1"/>
  <c r="L536" i="1" a="1"/>
  <c r="I1033" i="1" a="1"/>
  <c r="I2326" i="1" a="1"/>
  <c r="I2357" i="1" a="1"/>
  <c r="L1576" i="1" a="1"/>
  <c r="I1625" i="1" a="1"/>
  <c r="J2033" i="1" a="1"/>
  <c r="J244" i="1" a="1"/>
  <c r="L1028" i="1" a="1"/>
  <c r="L1402" i="1" a="1"/>
  <c r="J2634" i="1" a="1"/>
  <c r="J1000" i="1" a="1"/>
  <c r="J622" i="1" a="1"/>
  <c r="L874" i="1" a="1"/>
  <c r="J282" i="1" a="1"/>
  <c r="L1423" i="1" a="1"/>
  <c r="L934" i="1" a="1"/>
  <c r="L1523" i="1" a="1"/>
  <c r="I983" i="1" a="1"/>
  <c r="J2553" i="1" a="1"/>
  <c r="J1029" i="1" a="1"/>
  <c r="L512" i="1" a="1"/>
  <c r="J446" i="1" a="1"/>
  <c r="J174" i="1" a="1"/>
  <c r="L750" i="1" a="1"/>
  <c r="L165" i="1" a="1"/>
  <c r="L1889" i="1" a="1"/>
  <c r="L2232" i="1" a="1"/>
  <c r="I690" i="1" a="1"/>
  <c r="L1583" i="1" a="1"/>
  <c r="I2245" i="1" a="1"/>
  <c r="L188" i="1" a="1"/>
  <c r="I1643" i="1" a="1"/>
  <c r="L709" i="1" a="1"/>
  <c r="L2084" i="1" a="1"/>
  <c r="J165" i="1" a="1"/>
  <c r="L1003" i="1" a="1"/>
  <c r="I1923" i="1" a="1"/>
  <c r="J245" i="1" a="1"/>
  <c r="L2274" i="1" a="1"/>
  <c r="I1968" i="1" a="1"/>
  <c r="L639" i="1" a="1"/>
  <c r="J2547" i="1" a="1"/>
  <c r="L1091" i="1" a="1"/>
  <c r="J2610" i="1" a="1"/>
  <c r="J869" i="1" a="1"/>
  <c r="J814" i="1" a="1"/>
  <c r="I668" i="1" a="1"/>
  <c r="L1404" i="1" a="1"/>
  <c r="L132" i="1" a="1"/>
  <c r="L1614" i="1" a="1"/>
  <c r="L2397" i="1" a="1"/>
  <c r="I2196" i="1" a="1"/>
  <c r="L2335" i="1" a="1"/>
  <c r="L817" i="1" a="1"/>
  <c r="L1235" i="1" a="1"/>
  <c r="L1144" i="1" a="1"/>
  <c r="I1671" i="1" a="1"/>
  <c r="I226" i="1" a="1"/>
  <c r="I1271" i="1" a="1"/>
  <c r="I82" i="1" a="1"/>
  <c r="I2332" i="1" a="1"/>
  <c r="J2049" i="1" a="1"/>
  <c r="I99" i="1" a="1"/>
  <c r="L441" i="1" a="1"/>
  <c r="J2578" i="1" a="1"/>
  <c r="J1857" i="1" a="1"/>
  <c r="L241" i="1" a="1"/>
  <c r="I780" i="1" a="1"/>
  <c r="I1456" i="1" a="1"/>
  <c r="I43" i="1" a="1"/>
  <c r="J2326" i="1" a="1"/>
  <c r="J948" i="1" a="1"/>
  <c r="L360" i="1" a="1"/>
  <c r="J2529" i="1" a="1"/>
  <c r="L331" i="1" a="1"/>
  <c r="J2145" i="1" a="1"/>
  <c r="L218" i="1" a="1"/>
  <c r="J2504" i="1" a="1"/>
  <c r="L1180" i="1" a="1"/>
  <c r="L1323" i="1" a="1"/>
  <c r="I2254" i="1" a="1"/>
  <c r="L1116" i="1" a="1"/>
  <c r="I1824" i="1" a="1"/>
  <c r="J628" i="1" a="1"/>
  <c r="L123" i="1" a="1"/>
  <c r="I485" i="1" a="1"/>
  <c r="J1790" i="1" a="1"/>
  <c r="J1149" i="1" a="1"/>
  <c r="I636" i="1" a="1"/>
  <c r="J650" i="1" a="1"/>
  <c r="I2086" i="1" a="1"/>
  <c r="L102" i="1" a="1"/>
  <c r="J2154" i="1" a="1"/>
  <c r="L275" i="1" a="1"/>
  <c r="L140" i="1" a="1"/>
  <c r="I1858" i="1" a="1"/>
  <c r="I1031" i="1" a="1"/>
  <c r="L2467" i="1" a="1"/>
  <c r="L1342" i="1" a="1"/>
  <c r="I2555" i="1" a="1"/>
  <c r="L2424" i="1" a="1"/>
  <c r="L866" i="1" a="1"/>
  <c r="L2040" i="1" a="1"/>
  <c r="L2162" i="1" a="1"/>
  <c r="I1667" i="1" a="1"/>
  <c r="L915" i="1" a="1"/>
  <c r="I2593" i="1" a="1"/>
  <c r="L451" i="1" a="1"/>
  <c r="L2443" i="1" a="1"/>
  <c r="L2172" i="1" a="1"/>
  <c r="I1947" i="1" a="1"/>
  <c r="L1748" i="1" a="1"/>
  <c r="L1868" i="1" a="1"/>
  <c r="L2217" i="1" a="1"/>
  <c r="L2574" i="1" a="1"/>
  <c r="L2591" i="1" a="1"/>
  <c r="L880" i="1" a="1"/>
  <c r="L2188" i="1" a="1"/>
  <c r="L2370" i="1" a="1"/>
  <c r="L2626" i="1" a="1"/>
  <c r="I1205" i="1" a="1"/>
  <c r="I648" i="1" a="1"/>
  <c r="J1979" i="1" a="1"/>
  <c r="I345" i="1" a="1"/>
  <c r="L1228" i="1" a="1"/>
  <c r="J1816" i="1" a="1"/>
  <c r="I1829" i="1" a="1"/>
  <c r="I2624" i="1" a="1"/>
  <c r="L1457" i="1" a="1"/>
  <c r="J1004" i="1" a="1"/>
  <c r="J2469" i="1" a="1"/>
  <c r="J2096" i="1" a="1"/>
  <c r="L914" i="1" a="1"/>
  <c r="J423" i="1" a="1"/>
  <c r="J2178" i="1" a="1"/>
  <c r="I2580" i="1" a="1"/>
  <c r="I1423" i="1" a="1"/>
  <c r="I362" i="1" a="1"/>
  <c r="J1561" i="1" a="1"/>
  <c r="I1258" i="1" a="1"/>
  <c r="L178" i="1" a="1"/>
  <c r="L776" i="1" a="1"/>
  <c r="I2338" i="1" a="1"/>
  <c r="L219" i="1" a="1"/>
  <c r="L725" i="1" a="1"/>
  <c r="L820" i="1" a="1"/>
  <c r="L833" i="1" a="1"/>
  <c r="L1513" i="1" a="1"/>
  <c r="L1592" i="1" a="1"/>
  <c r="I2118" i="1" a="1"/>
  <c r="I1427" i="1" a="1"/>
  <c r="I665" i="1" a="1"/>
  <c r="L1880" i="1" a="1"/>
  <c r="L1124" i="1" a="1"/>
  <c r="L1494" i="1" a="1"/>
  <c r="I659" i="1" a="1"/>
  <c r="I1073" i="1" a="1"/>
  <c r="J2479" i="1" a="1"/>
  <c r="L2071" i="1" a="1"/>
  <c r="I691" i="1" a="1"/>
  <c r="L2118" i="1" a="1"/>
  <c r="I2198" i="1" a="1"/>
  <c r="I1410" i="1" a="1"/>
  <c r="I304" i="1" a="1"/>
  <c r="I673" i="1" a="1"/>
  <c r="J407" i="1" a="1"/>
  <c r="L1817" i="1" a="1"/>
  <c r="L1726" i="1" a="1"/>
  <c r="L1585" i="1" a="1"/>
  <c r="L1225" i="1" a="1"/>
  <c r="J2231" i="1" a="1"/>
  <c r="I2112" i="1" a="1"/>
  <c r="L1273" i="1" a="1"/>
  <c r="L715" i="1" a="1"/>
  <c r="L2540" i="1" a="1"/>
  <c r="L1163" i="1" a="1"/>
  <c r="L1827" i="1" a="1"/>
  <c r="I1714" i="1" a="1"/>
  <c r="L1590" i="1" a="1"/>
  <c r="L994" i="1" a="1"/>
  <c r="J1172" i="1" a="1"/>
  <c r="L1923" i="1" a="1"/>
  <c r="L1763" i="1" a="1"/>
  <c r="L1956" i="1" a="1"/>
  <c r="J724" i="1" a="1"/>
  <c r="I634" i="1" a="1"/>
  <c r="I654" i="1" a="1"/>
  <c r="I2297" i="1" a="1"/>
  <c r="J1891" i="1" a="1"/>
  <c r="I1871" i="1" a="1"/>
  <c r="I1669" i="1" a="1"/>
  <c r="I1177" i="1" a="1"/>
  <c r="J1895" i="1" a="1"/>
  <c r="I623" i="1" a="1"/>
  <c r="L147" i="1" a="1"/>
  <c r="J1838" i="1" a="1"/>
  <c r="I1089" i="1" a="1"/>
  <c r="I23" i="1" a="1"/>
  <c r="J1523" i="1" a="1"/>
  <c r="J1990" i="1" a="1"/>
  <c r="J1081" i="1" a="1"/>
  <c r="L2519" i="1" a="1"/>
  <c r="I2451" i="1" a="1"/>
  <c r="I2025" i="1" a="1"/>
  <c r="L293" i="1" a="1"/>
  <c r="J1637" i="1" a="1"/>
  <c r="L821" i="1" a="1"/>
  <c r="I1476" i="1" a="1"/>
  <c r="L1854" i="1" a="1"/>
  <c r="J178" i="1" a="1"/>
  <c r="L438" i="1" a="1"/>
  <c r="I1660" i="1" a="1"/>
  <c r="I236" i="1" a="1"/>
  <c r="I1880" i="1" a="1"/>
  <c r="J2604" i="1" a="1"/>
  <c r="I199" i="1" a="1"/>
  <c r="L1655" i="1" a="1"/>
  <c r="L1951" i="1" a="1"/>
  <c r="I585" i="1" a="1"/>
  <c r="L822" i="1" a="1"/>
  <c r="L877" i="1" a="1"/>
  <c r="I790" i="1" a="1"/>
  <c r="L862" i="1" a="1"/>
  <c r="I2406" i="1" a="1"/>
  <c r="L280" i="1" a="1"/>
  <c r="L1542" i="1" a="1"/>
  <c r="L573" i="1" a="1"/>
  <c r="L1314" i="1" a="1"/>
  <c r="I409" i="1" a="1"/>
  <c r="L1961" i="1" a="1"/>
  <c r="I1250" i="1" a="1"/>
  <c r="I572" i="1" a="1"/>
  <c r="L88" i="1" a="1"/>
  <c r="L2352" i="1" a="1"/>
  <c r="J1717" i="1" a="1"/>
  <c r="L1137" i="1" a="1"/>
  <c r="I212" i="1" a="1"/>
  <c r="I2458" i="1" a="1"/>
  <c r="L37" i="1" a="1"/>
  <c r="L1000" i="1" a="1"/>
  <c r="L2048" i="1" a="1"/>
  <c r="I1930" i="1" a="1"/>
  <c r="L1288" i="1" a="1"/>
  <c r="L1099" i="1" a="1"/>
  <c r="L1396" i="1" a="1"/>
  <c r="L1316" i="1" a="1"/>
  <c r="L2403" i="1" a="1"/>
  <c r="I2328" i="1" a="1"/>
  <c r="I2466" i="1" a="1"/>
  <c r="I2155" i="1" a="1"/>
  <c r="I1434" i="1" a="1"/>
  <c r="J1335" i="1" a="1"/>
  <c r="J1391" i="1" a="1"/>
  <c r="K2025" i="1" a="1"/>
  <c r="I1475" i="1" a="1"/>
  <c r="I1448" i="1" a="1"/>
  <c r="I1016" i="1" a="1"/>
  <c r="I2550" i="1" a="1"/>
  <c r="L224" i="1" a="1"/>
  <c r="J388" i="1" a="1"/>
  <c r="J434" i="1" a="1"/>
  <c r="I2360" i="1" a="1"/>
  <c r="L772" i="1" a="1"/>
  <c r="I395" i="1" a="1"/>
  <c r="J1855" i="1" a="1"/>
  <c r="L2322" i="1" a="1"/>
  <c r="J2181" i="1" a="1"/>
  <c r="J576" i="1" a="1"/>
  <c r="J1056" i="1" a="1"/>
  <c r="J2560" i="1" a="1"/>
  <c r="I861" i="1" a="1"/>
  <c r="J1139" i="1" a="1"/>
  <c r="J1966" i="1" a="1"/>
  <c r="I126" i="1" a="1"/>
  <c r="I77" i="1" a="1"/>
  <c r="J2546" i="1" a="1"/>
  <c r="L800" i="1" a="1"/>
  <c r="J1092" i="1" a="1"/>
  <c r="L1071" i="1" a="1"/>
  <c r="L46" i="1" a="1"/>
  <c r="L1903" i="1" a="1"/>
  <c r="L1670" i="1" a="1"/>
  <c r="I2039" i="1" a="1"/>
  <c r="L532" i="1" a="1"/>
  <c r="L1277" i="1" a="1"/>
  <c r="L1111" i="1" a="1"/>
  <c r="J678" i="1" a="1"/>
  <c r="L885" i="1" a="1"/>
  <c r="L490" i="1" a="1"/>
  <c r="J1946" i="1" a="1"/>
  <c r="L687" i="1" a="1"/>
  <c r="I1731" i="1" a="1"/>
  <c r="L1368" i="1" a="1"/>
  <c r="L82" i="1" a="1"/>
  <c r="I798" i="1" a="1"/>
  <c r="L1286" i="1" a="1"/>
  <c r="L2510" i="1" a="1"/>
  <c r="L2497" i="1" a="1"/>
  <c r="I2445" i="1" a="1"/>
  <c r="J2094" i="1" a="1"/>
  <c r="I1598" i="1" a="1"/>
  <c r="I346" i="1" a="1"/>
  <c r="L1595" i="1" a="1"/>
  <c r="L1971" i="1" a="1"/>
  <c r="J2561" i="1" a="1"/>
  <c r="L1518" i="1" a="1"/>
  <c r="L1411" i="1" a="1"/>
  <c r="L1074" i="1" a="1"/>
  <c r="J888" i="1" a="1"/>
  <c r="J334" i="1" a="1"/>
  <c r="L1366" i="1" a="1"/>
  <c r="L672" i="1" a="1"/>
  <c r="I2605" i="1" a="1"/>
  <c r="I2409" i="1" a="1"/>
  <c r="I1421" i="1" a="1"/>
  <c r="I2462" i="1" a="1"/>
  <c r="J1356" i="1" a="1"/>
  <c r="I1872" i="1" a="1"/>
  <c r="J2409" i="1" a="1"/>
  <c r="I789" i="1" a="1"/>
  <c r="I1897" i="1" a="1"/>
  <c r="L642" i="1" a="1"/>
  <c r="I1941" i="1" a="1"/>
  <c r="I1496" i="1" a="1"/>
  <c r="I1171" i="1" a="1"/>
  <c r="J1306" i="1" a="1"/>
  <c r="I941" i="1" a="1"/>
  <c r="L516" i="1" a="1"/>
  <c r="J2244" i="1" a="1"/>
  <c r="I2080" i="1" a="1"/>
  <c r="L2063" i="1" a="1"/>
  <c r="L305" i="1" a="1"/>
  <c r="L357" i="1" a="1"/>
  <c r="I160" i="1" a="1"/>
  <c r="L1552" i="1" a="1"/>
  <c r="L989" i="1" a="1"/>
  <c r="L2252" i="1" a="1"/>
  <c r="L426" i="1" a="1"/>
  <c r="L1759" i="1" a="1"/>
  <c r="L2305" i="1" a="1"/>
  <c r="I1029" i="1" a="1"/>
  <c r="L921" i="1" a="1"/>
  <c r="L2478" i="1" a="1"/>
  <c r="L869" i="1" a="1"/>
  <c r="L1320" i="1" a="1"/>
  <c r="L1070" i="1" a="1"/>
  <c r="I745" i="1" a="1"/>
  <c r="L1989" i="1" a="1"/>
  <c r="J74" i="1" a="1"/>
  <c r="J437" i="1" a="1"/>
  <c r="J2497" i="1" a="1"/>
  <c r="I2028" i="1" a="1"/>
  <c r="I2279" i="1" a="1"/>
  <c r="I2269" i="1" a="1"/>
  <c r="L1037" i="1" a="1"/>
  <c r="L803" i="1" a="1"/>
  <c r="J1075" i="1" a="1"/>
  <c r="L1262" i="1" a="1"/>
  <c r="L892" i="1" a="1"/>
  <c r="I1206" i="1" a="1"/>
  <c r="L2233" i="1" a="1"/>
  <c r="L146" i="1" a="1"/>
  <c r="L1537" i="1" a="1"/>
  <c r="J718" i="1" a="1"/>
  <c r="L2629" i="1" a="1"/>
  <c r="L1160" i="1" a="1"/>
  <c r="L2269" i="1" a="1"/>
  <c r="L1527" i="1" a="1"/>
  <c r="J2503" i="1" a="1"/>
  <c r="L1532" i="1" a="1"/>
  <c r="I2163" i="1" a="1"/>
  <c r="L702" i="1" a="1"/>
  <c r="L2419" i="1" a="1"/>
  <c r="L1603" i="1" a="1"/>
  <c r="J351" i="1" a="1"/>
  <c r="L671" i="1" a="1"/>
  <c r="L1101" i="1" a="1"/>
  <c r="L1632" i="1" a="1"/>
  <c r="L1941" i="1" a="1"/>
  <c r="K274" i="1" a="1"/>
  <c r="I1610" i="1" a="1"/>
  <c r="J2434" i="1" a="1"/>
  <c r="I557" i="1" a="1"/>
  <c r="I1639" i="1" a="1"/>
  <c r="L158" i="1" a="1"/>
  <c r="I458" i="1" a="1"/>
  <c r="I1576" i="1" a="1"/>
  <c r="L1718" i="1" a="1"/>
  <c r="J485" i="1" a="1"/>
  <c r="J2270" i="1" a="1"/>
  <c r="I2354" i="1" a="1"/>
  <c r="L1304" i="1" a="1"/>
  <c r="L2170" i="1" a="1"/>
  <c r="L2224" i="1" a="1"/>
  <c r="L1752" i="1" a="1"/>
  <c r="I1831" i="1" a="1"/>
  <c r="J1848" i="1" a="1"/>
  <c r="L2500" i="1" a="1"/>
  <c r="L2244" i="1" a="1"/>
  <c r="L1887" i="1" a="1"/>
  <c r="J1815" i="1" a="1"/>
  <c r="J2265" i="1" a="1"/>
  <c r="L2138" i="1" a="1"/>
  <c r="L1779" i="1" a="1"/>
  <c r="L1693" i="1" a="1"/>
  <c r="J955" i="1" a="1"/>
  <c r="I1591" i="1" a="1"/>
  <c r="J1975" i="1" a="1"/>
  <c r="L2598" i="1" a="1"/>
  <c r="L1521" i="1" a="1"/>
  <c r="L1293" i="1" a="1"/>
  <c r="K59" i="1" a="1"/>
  <c r="I1243" i="1" a="1"/>
  <c r="I124" i="1" a="1"/>
  <c r="I1430" i="1" a="1"/>
  <c r="I101" i="1" a="1"/>
  <c r="J2029" i="1" a="1"/>
  <c r="J1894" i="1" a="1"/>
  <c r="J929" i="1" a="1"/>
  <c r="L1899" i="1" a="1"/>
  <c r="J688" i="1" a="1"/>
  <c r="I319" i="1" a="1"/>
  <c r="L1910" i="1" a="1"/>
  <c r="L1746" i="1" a="1"/>
  <c r="I2337" i="1" a="1"/>
  <c r="L2429" i="1" a="1"/>
  <c r="L2183" i="1" a="1"/>
  <c r="L708" i="1" a="1"/>
  <c r="J1727" i="1" a="1"/>
  <c r="L2209" i="1" a="1"/>
  <c r="L1222" i="1" a="1"/>
  <c r="L1421" i="1" a="1"/>
  <c r="L2218" i="1" a="1"/>
  <c r="L1928" i="1" a="1"/>
  <c r="L2528" i="1" a="1"/>
  <c r="L841" i="1" a="1"/>
  <c r="J2173" i="1" a="1"/>
  <c r="L1492" i="1" a="1"/>
  <c r="I1637" i="1" a="1"/>
  <c r="I1518" i="1" a="1"/>
  <c r="L2266" i="1" a="1"/>
  <c r="J1496" i="1" a="1"/>
  <c r="J699" i="1" a="1"/>
  <c r="L1108" i="1" a="1"/>
  <c r="J1681" i="1" a="1"/>
  <c r="L255" i="1" a="1"/>
  <c r="L2401" i="1" a="1"/>
  <c r="L383" i="1" a="1"/>
  <c r="J1145" i="1" a="1"/>
  <c r="I363" i="1" a="1"/>
  <c r="L1018" i="1" a="1"/>
  <c r="I2491" i="1" a="1"/>
  <c r="J1808" i="1" a="1"/>
  <c r="I819" i="1" a="1"/>
  <c r="L2524" i="1" a="1"/>
  <c r="L284" i="1" a="1"/>
  <c r="L1977" i="1" a="1"/>
  <c r="L940" i="1" a="1"/>
  <c r="L961" i="1" a="1"/>
  <c r="L1183" i="1" a="1"/>
  <c r="L2026" i="1" a="1"/>
  <c r="L2234" i="1" a="1"/>
  <c r="L1983" i="1" a="1"/>
  <c r="L730" i="1" a="1"/>
  <c r="K592" i="1" a="1"/>
  <c r="J669" i="1" a="1"/>
  <c r="J1010" i="1" a="1"/>
  <c r="I2561" i="1" a="1"/>
  <c r="J1617" i="1" a="1"/>
  <c r="L511" i="1" a="1"/>
  <c r="L594" i="1" a="1"/>
  <c r="I240" i="1" a="1"/>
  <c r="I767" i="1" a="1"/>
  <c r="L662" i="1" a="1"/>
  <c r="J2501" i="1" a="1"/>
  <c r="L1717" i="1" a="1"/>
  <c r="I1538" i="1" a="1"/>
  <c r="L2448" i="1" a="1"/>
  <c r="L1184" i="1" a="1"/>
  <c r="L2148" i="1" a="1"/>
  <c r="I791" i="1" a="1"/>
  <c r="L1241" i="1" a="1"/>
  <c r="L1828" i="1" a="1"/>
  <c r="L2599" i="1" a="1"/>
  <c r="J795" i="1" a="1"/>
  <c r="L409" i="1" a="1"/>
  <c r="L456" i="1" a="1"/>
  <c r="L476" i="1" a="1"/>
  <c r="L1310" i="1" a="1"/>
  <c r="J2591" i="1" a="1"/>
  <c r="L2632" i="1" a="1"/>
  <c r="L1541" i="1" a="1"/>
  <c r="J161" i="1" a="1"/>
  <c r="L235" i="1" a="1"/>
  <c r="L2045" i="1" a="1"/>
  <c r="L1569" i="1" a="1"/>
  <c r="K1159" i="1" a="1"/>
  <c r="I387" i="1" a="1"/>
  <c r="J1508" i="1" a="1"/>
  <c r="J1687" i="1" a="1"/>
  <c r="L432" i="1" a="1"/>
  <c r="I1542" i="1" a="1"/>
  <c r="J1960" i="1" a="1"/>
  <c r="L712" i="1" a="1"/>
  <c r="J1585" i="1" a="1"/>
  <c r="J1350" i="1" a="1"/>
  <c r="L964" i="1" a="1"/>
  <c r="I1776" i="1" a="1"/>
  <c r="L1700" i="1" a="1"/>
  <c r="L604" i="1" a="1"/>
  <c r="L781" i="1" a="1"/>
  <c r="J2330" i="1" a="1"/>
  <c r="J1631" i="1" a="1"/>
  <c r="L978" i="1" a="1"/>
  <c r="L2625" i="1" a="1"/>
  <c r="J1823" i="1" a="1"/>
  <c r="L1182" i="1" a="1"/>
  <c r="J171" i="1" a="1"/>
  <c r="L1646" i="1" a="1"/>
  <c r="J2118" i="1" a="1"/>
  <c r="J1293" i="1" a="1"/>
  <c r="L1203" i="1" a="1"/>
  <c r="L168" i="1" a="1"/>
  <c r="L1801" i="1" a="1"/>
  <c r="L2428" i="1" a="1"/>
  <c r="L543" i="1" a="1"/>
  <c r="L159" i="1" a="1"/>
  <c r="L1035" i="1" a="1"/>
  <c r="K2081" i="1" a="1"/>
  <c r="I2494" i="1" a="1"/>
  <c r="J322" i="1" a="1"/>
  <c r="I761" i="1" a="1"/>
  <c r="J1429" i="1" a="1"/>
  <c r="L558" i="1" a="1"/>
  <c r="J1756" i="1" a="1"/>
  <c r="L814" i="1" a="1"/>
  <c r="J1744" i="1" a="1"/>
  <c r="I2616" i="1" a="1"/>
  <c r="L1216" i="1" a="1"/>
  <c r="I2348" i="1" a="1"/>
  <c r="I1226" i="1" a="1"/>
  <c r="L1709" i="1" a="1"/>
  <c r="I2167" i="1" a="1"/>
  <c r="I880" i="1" a="1"/>
  <c r="I2470" i="1" a="1"/>
  <c r="L1525" i="1" a="1"/>
  <c r="L673" i="1" a="1"/>
  <c r="I1046" i="1" a="1"/>
  <c r="J1218" i="1" a="1"/>
  <c r="L2584" i="1" a="1"/>
  <c r="I1766" i="1" a="1"/>
  <c r="I932" i="1" a="1"/>
  <c r="L2469" i="1" a="1"/>
  <c r="L583" i="1" a="1"/>
  <c r="L152" i="1" a="1"/>
  <c r="L1353" i="1" a="1"/>
  <c r="L612" i="1" a="1"/>
  <c r="L937" i="1" a="1"/>
  <c r="L206" i="1" a="1"/>
  <c r="I1364" i="1" a="1"/>
  <c r="K2079" i="1" a="1"/>
  <c r="I1694" i="1" a="1"/>
  <c r="I1517" i="1" a="1"/>
  <c r="J802" i="1" a="1"/>
  <c r="J386" i="1" a="1"/>
  <c r="L431" i="1" a="1"/>
  <c r="I2460" i="1" a="1"/>
  <c r="I487" i="1" a="1"/>
  <c r="J1379" i="1" a="1"/>
  <c r="I1413" i="1" a="1"/>
  <c r="I2033" i="1" a="1"/>
  <c r="J680" i="1" a="1"/>
  <c r="L1849" i="1" a="1"/>
  <c r="L1837" i="1" a="1"/>
  <c r="J444" i="1" a="1"/>
  <c r="L808" i="1" a="1"/>
  <c r="L545" i="1" a="1"/>
  <c r="L674" i="1" a="1"/>
  <c r="L1976" i="1" a="1"/>
  <c r="L1704" i="1" a="1"/>
  <c r="L1862" i="1" a="1"/>
  <c r="L1955" i="1" a="1"/>
  <c r="J2381" i="1" a="1"/>
  <c r="L2102" i="1" a="1"/>
  <c r="I960" i="1" a="1"/>
  <c r="L430" i="1" a="1"/>
  <c r="L62" i="1" a="1"/>
  <c r="L2461" i="1" a="1"/>
  <c r="L1185" i="1" a="1"/>
  <c r="L2559" i="1" a="1"/>
  <c r="L779" i="1" a="1"/>
  <c r="K652" i="1" a="1"/>
  <c r="J2391" i="1" a="1"/>
  <c r="J1909" i="1" a="1"/>
  <c r="I1543" i="1" a="1"/>
  <c r="J1665" i="1" a="1"/>
  <c r="I860" i="1" a="1"/>
  <c r="J306" i="1" a="1"/>
  <c r="L1008" i="1" a="1"/>
  <c r="L1802" i="1" a="1"/>
  <c r="L504" i="1" a="1"/>
  <c r="I2311" i="1" a="1"/>
  <c r="J1541" i="1" a="1"/>
  <c r="I2430" i="1" a="1"/>
  <c r="L191" i="1" a="1"/>
  <c r="J1325" i="1" a="1"/>
  <c r="I2128" i="1" a="1"/>
  <c r="L2338" i="1" a="1"/>
  <c r="L1031" i="1" a="1"/>
  <c r="L1905" i="1" a="1"/>
  <c r="J2125" i="1" a="1"/>
  <c r="I1261" i="1" a="1"/>
  <c r="L2131" i="1" a="1"/>
  <c r="L1929" i="1" a="1"/>
  <c r="L578" i="1" a="1"/>
  <c r="L2212" i="1" a="1"/>
  <c r="L1841" i="1" a="1"/>
  <c r="I1228" i="1" a="1"/>
  <c r="L1272" i="1" a="1"/>
  <c r="J2335" i="1" a="1"/>
  <c r="L391" i="1" a="1"/>
  <c r="J180" i="1" a="1"/>
  <c r="L2246" i="1" a="1"/>
  <c r="I2209" i="1" a="1"/>
  <c r="J1203" i="1" a="1"/>
  <c r="I1827" i="1" a="1"/>
  <c r="J1604" i="1" a="1"/>
  <c r="I2074" i="1" a="1"/>
  <c r="I987" i="1" a="1"/>
  <c r="L475" i="1" a="1"/>
  <c r="I1516" i="1" a="1"/>
  <c r="I1406" i="1" a="1"/>
  <c r="I2611" i="1" a="1"/>
  <c r="I804" i="1" a="1"/>
  <c r="I1313" i="1" a="1"/>
  <c r="L2398" i="1" a="1"/>
  <c r="L2192" i="1" a="1"/>
  <c r="L1826" i="1" a="1"/>
  <c r="L771" i="1" a="1"/>
  <c r="I2592" i="1" a="1"/>
  <c r="L844" i="1" a="1"/>
  <c r="L1283" i="1" a="1"/>
  <c r="L66" i="1" a="1"/>
  <c r="L1345" i="1" a="1"/>
  <c r="L1980" i="1" a="1"/>
  <c r="L981" i="1" a="1"/>
  <c r="L1321" i="1" a="1"/>
  <c r="L738" i="1" a="1"/>
  <c r="L677" i="1" a="1"/>
  <c r="L2348" i="1" a="1"/>
  <c r="L259" i="1" a="1"/>
  <c r="L2364" i="1" a="1"/>
  <c r="I2478" i="1" a="1"/>
  <c r="L2333" i="1" a="1"/>
  <c r="L253" i="1" a="1"/>
  <c r="I396" i="1" a="1"/>
  <c r="I2022" i="1" a="1"/>
  <c r="J644" i="1" a="1"/>
  <c r="J1271" i="1" a="1"/>
  <c r="J2043" i="1" a="1"/>
  <c r="J1679" i="1" a="1"/>
  <c r="I2384" i="1" a="1"/>
  <c r="L809" i="1" a="1"/>
  <c r="L1009" i="1" a="1"/>
  <c r="J696" i="1" a="1"/>
  <c r="L144" i="1" a="1"/>
  <c r="I2127" i="1" a="1"/>
  <c r="L294" i="1" a="1"/>
  <c r="L232" i="1" a="1"/>
  <c r="L791" i="1" a="1"/>
  <c r="J927" i="1" a="1"/>
  <c r="L627" i="1" a="1"/>
  <c r="I899" i="1" a="1"/>
  <c r="L2438" i="1" a="1"/>
  <c r="L951" i="1" a="1"/>
  <c r="L1440" i="1" a="1"/>
  <c r="L1926" i="1" a="1"/>
  <c r="L1769" i="1" a="1"/>
  <c r="L2316" i="1" a="1"/>
  <c r="L1058" i="1" a="1"/>
  <c r="L824" i="1" a="1"/>
  <c r="I1445" i="1" a="1"/>
  <c r="L756" i="1" a="1"/>
  <c r="L1934" i="1" a="1"/>
  <c r="I84" i="1" a="1"/>
  <c r="I1622" i="1" a="1"/>
  <c r="L1539" i="1" a="1"/>
  <c r="J2209" i="1" a="1"/>
  <c r="L597" i="1" a="1"/>
  <c r="I1973" i="1" a="1"/>
  <c r="L109" i="1" a="1"/>
  <c r="J380" i="1" a="1"/>
  <c r="L21" i="1" a="1"/>
  <c r="I1937" i="1" a="1"/>
  <c r="L455" i="1" a="1"/>
  <c r="L1514" i="1" a="1"/>
  <c r="L979" i="1" a="1"/>
  <c r="I2270" i="1" a="1"/>
  <c r="L366" i="1" a="1"/>
  <c r="L1963" i="1" a="1"/>
  <c r="J2308" i="1" a="1"/>
  <c r="I2575" i="1" a="1"/>
  <c r="I2526" i="1" a="1"/>
  <c r="L1719" i="1" a="1"/>
  <c r="L2578" i="1" a="1"/>
  <c r="L374" i="1" a="1"/>
  <c r="I1954" i="1" a="1"/>
  <c r="L163" i="1" a="1"/>
  <c r="L1679" i="1" a="1"/>
  <c r="L1858" i="1" a="1"/>
  <c r="L1471" i="1" a="1"/>
  <c r="L2017" i="1" a="1"/>
  <c r="L2050" i="1" a="1"/>
  <c r="L917" i="1" a="1"/>
  <c r="L2294" i="1" a="1"/>
  <c r="L464" i="1" a="1"/>
  <c r="L1946" i="1" a="1"/>
  <c r="L1736" i="1" a="1"/>
  <c r="I1323" i="1" a="1"/>
  <c r="J1455" i="1" a="1"/>
  <c r="J723" i="1" a="1"/>
  <c r="I2078" i="1" a="1"/>
  <c r="I889" i="1" a="1"/>
  <c r="J2361" i="1" a="1"/>
  <c r="L1026" i="1" a="1"/>
  <c r="J555" i="1" a="1"/>
  <c r="I2573" i="1" a="1"/>
  <c r="J2234" i="1" a="1"/>
  <c r="I1877" i="1" a="1"/>
  <c r="J389" i="1" a="1"/>
  <c r="L664" i="1" a="1"/>
  <c r="L1351" i="1" a="1"/>
  <c r="J1387" i="1" a="1"/>
  <c r="J1390" i="1" a="1"/>
  <c r="L1125" i="1" a="1"/>
  <c r="I2518" i="1" a="1"/>
  <c r="L1990" i="1" a="1"/>
  <c r="L473" i="1" a="1"/>
  <c r="I1664" i="1" a="1"/>
  <c r="L2345" i="1" a="1"/>
  <c r="L2099" i="1" a="1"/>
  <c r="L760" i="1" a="1"/>
  <c r="L1248" i="1" a="1"/>
  <c r="L1975" i="1" a="1"/>
  <c r="L1687" i="1" a="1"/>
  <c r="J1772" i="1" a="1"/>
  <c r="L470" i="1" a="1"/>
  <c r="L832" i="1" a="1"/>
  <c r="L1506" i="1" a="1"/>
  <c r="L423" i="1" a="1"/>
  <c r="J1410" i="1" a="1"/>
  <c r="I355" i="1" a="1"/>
  <c r="J1343" i="1" a="1"/>
  <c r="I1698" i="1" a="1"/>
  <c r="J1876" i="1" a="1"/>
  <c r="I1577" i="1" a="1"/>
  <c r="L924" i="1" a="1"/>
  <c r="J1954" i="1" a="1"/>
  <c r="I81" i="1" a="1"/>
  <c r="I331" i="1" a="1"/>
  <c r="J847" i="1" a="1"/>
  <c r="I1160" i="1" a="1"/>
  <c r="L2434" i="1" a="1"/>
  <c r="I2308" i="1" a="1"/>
  <c r="I2287" i="1" a="1"/>
  <c r="L1319" i="1" a="1"/>
  <c r="L1012" i="1" a="1"/>
  <c r="L1237" i="1" a="1"/>
  <c r="L987" i="1" a="1"/>
  <c r="J1829" i="1" a="1"/>
  <c r="I2455" i="1" a="1"/>
  <c r="L2455" i="1" a="1"/>
  <c r="L2480" i="1" a="1"/>
  <c r="J1720" i="1" a="1"/>
  <c r="L1403" i="1" a="1"/>
  <c r="L755" i="1" a="1"/>
  <c r="L1794" i="1" a="1"/>
  <c r="L2015" i="1" a="1"/>
  <c r="L2552" i="1" a="1"/>
  <c r="L2349" i="1" a="1"/>
  <c r="L2505" i="1" a="1"/>
  <c r="I1573" i="1" a="1"/>
  <c r="J2350" i="1" a="1"/>
  <c r="I2238" i="1" a="1"/>
  <c r="I2029" i="1" a="1"/>
  <c r="J1427" i="1" a="1"/>
  <c r="I2042" i="1" a="1"/>
  <c r="L716" i="1" a="1"/>
  <c r="L353" i="1" a="1"/>
  <c r="I2073" i="1" a="1"/>
  <c r="L1519" i="1" a="1"/>
  <c r="L1510" i="1" a="1"/>
  <c r="J1345" i="1" a="1"/>
  <c r="I2188" i="1" a="1"/>
  <c r="L1882" i="1" a="1"/>
  <c r="L1133" i="1" a="1"/>
  <c r="J1711" i="1" a="1"/>
  <c r="L1176" i="1" a="1"/>
  <c r="L1219" i="1" a="1"/>
  <c r="L2011" i="1" a="1"/>
  <c r="L114" i="1" a="1"/>
  <c r="L35" i="1" a="1"/>
  <c r="L1636" i="1" a="1"/>
  <c r="L1984" i="1" a="1"/>
  <c r="J1422" i="1" a="1"/>
  <c r="L1025" i="1" a="1"/>
  <c r="I1007" i="1" a="1"/>
  <c r="L1447" i="1" a="1"/>
  <c r="I817" i="1" a="1"/>
  <c r="I2164" i="1" a="1"/>
  <c r="L2258" i="1" a="1"/>
  <c r="I954" i="1" a="1"/>
  <c r="J2564" i="1" a="1"/>
  <c r="J695" i="1" a="1"/>
  <c r="J1287" i="1" a="1"/>
  <c r="L2357" i="1" a="1"/>
  <c r="L398" i="1" a="1"/>
  <c r="L1606" i="1" a="1"/>
  <c r="I389" i="1" a="1"/>
  <c r="L1407" i="1" a="1"/>
  <c r="L1452" i="1" a="1"/>
  <c r="L743" i="1" a="1"/>
  <c r="L2327" i="1" a="1"/>
  <c r="L1792" i="1" a="1"/>
  <c r="J2156" i="1" a="1"/>
  <c r="L1379" i="1" a="1"/>
  <c r="L2513" i="1" a="1"/>
  <c r="L2110" i="1" a="1"/>
  <c r="L1375" i="1" a="1"/>
  <c r="L1343" i="1" a="1"/>
  <c r="L2275" i="1" a="1"/>
  <c r="L818" i="1" a="1"/>
  <c r="L1624" i="1" a="1"/>
  <c r="L122" i="1" a="1"/>
  <c r="L1531" i="1" a="1"/>
  <c r="J1753" i="1" a="1"/>
  <c r="I1665" i="1" a="1"/>
  <c r="I2366" i="1" a="1"/>
  <c r="L290" i="1" a="1"/>
  <c r="I1906" i="1" a="1"/>
  <c r="L2111" i="1" a="1"/>
  <c r="I2356" i="1" a="1"/>
  <c r="J1119" i="1" a="1"/>
  <c r="J753" i="1" a="1"/>
  <c r="I2045" i="1" a="1"/>
  <c r="J2619" i="1" a="1"/>
  <c r="I2501" i="1" a="1"/>
  <c r="L2573" i="1" a="1"/>
  <c r="J2384" i="1" a="1"/>
  <c r="L1271" i="1" a="1"/>
  <c r="J441" i="1" a="1"/>
  <c r="L1046" i="1" a="1"/>
  <c r="J2442" i="1" a="1"/>
  <c r="L505" i="1" a="1"/>
  <c r="J226" i="1" a="1"/>
  <c r="L593" i="1" a="1"/>
  <c r="I2255" i="1" a="1"/>
  <c r="L895" i="1" a="1"/>
  <c r="I1686" i="1" a="1"/>
  <c r="L274" i="1" a="1"/>
  <c r="I919" i="1" a="1"/>
  <c r="L1896" i="1" a="1"/>
  <c r="J499" i="1" a="1"/>
  <c r="L1414" i="1" a="1"/>
  <c r="L2190" i="1" a="1"/>
  <c r="L2300" i="1" a="1"/>
  <c r="L1579" i="1" a="1"/>
  <c r="J402" i="1" a="1"/>
  <c r="J2611" i="1" a="1"/>
  <c r="L521" i="1" a="1"/>
  <c r="I1450" i="1" a="1"/>
  <c r="I1839" i="1" a="1"/>
  <c r="L807" i="1" a="1"/>
  <c r="I172" i="1" a="1"/>
  <c r="J1965" i="1" a="1"/>
  <c r="J1733" i="1" a="1"/>
  <c r="J634" i="1" a="1"/>
  <c r="L1340" i="1" a="1"/>
  <c r="I2102" i="1" a="1"/>
  <c r="I1201" i="1" a="1"/>
  <c r="I165" i="1" a="1"/>
  <c r="I600" i="1" a="1"/>
  <c r="J277" i="1" a="1"/>
  <c r="I1792" i="1" a="1"/>
  <c r="J1297" i="1" a="1"/>
  <c r="I1314" i="1" a="1"/>
  <c r="I1879" i="1" a="1"/>
  <c r="L2057" i="1" a="1"/>
  <c r="L2399" i="1" a="1"/>
  <c r="L466" i="1" a="1"/>
  <c r="L2511" i="1" a="1"/>
  <c r="L2606" i="1" a="1"/>
  <c r="I1239" i="1" a="1"/>
  <c r="I1965" i="1" a="1"/>
  <c r="J453" i="1" a="1"/>
  <c r="L1993" i="1" a="1"/>
  <c r="L1844" i="1" a="1"/>
  <c r="L151" i="1" a="1"/>
  <c r="J1797" i="1" a="1"/>
  <c r="J1312" i="1" a="1"/>
  <c r="J1550" i="1" a="1"/>
  <c r="I1691" i="1" a="1"/>
  <c r="J1858" i="1" a="1"/>
  <c r="L1051" i="1" a="1"/>
  <c r="I1101" i="1" a="1"/>
  <c r="J999" i="1" a="1"/>
  <c r="I739" i="1" a="1"/>
  <c r="I1581" i="1" a="1"/>
  <c r="J1074" i="1" a="1"/>
  <c r="L660" i="1" a="1"/>
  <c r="L1477" i="1" a="1"/>
  <c r="L617" i="1" a="1"/>
  <c r="J1252" i="1" a="1"/>
  <c r="L972" i="1" a="1"/>
  <c r="L1332" i="1" a="1"/>
  <c r="I1752" i="1" a="1"/>
  <c r="L977" i="1" a="1"/>
  <c r="L1649" i="1" a="1"/>
  <c r="I2424" i="1" a="1"/>
  <c r="L903" i="1" a="1"/>
  <c r="L437" i="1" a="1"/>
  <c r="J2593" i="1" a="1"/>
  <c r="L2415" i="1" a="1"/>
  <c r="L72" i="1" a="1"/>
  <c r="L2288" i="1" a="1"/>
  <c r="I2420" i="1" a="1"/>
  <c r="L2117" i="1" a="1"/>
  <c r="J2199" i="1" a="1"/>
  <c r="J1389" i="1" a="1"/>
  <c r="L1948" i="1" a="1"/>
  <c r="L2476" i="1" a="1"/>
  <c r="J2248" i="1" a="1"/>
  <c r="J1154" i="1" a="1"/>
  <c r="J110" i="1" a="1"/>
  <c r="J224" i="1" a="1"/>
  <c r="J2001" i="1" a="1"/>
  <c r="J200" i="1" a="1"/>
  <c r="J2285" i="1" a="1"/>
  <c r="I1223" i="1" a="1"/>
  <c r="J827" i="1" a="1"/>
  <c r="L507" i="1" a="1"/>
  <c r="L698" i="1" a="1"/>
  <c r="L1713" i="1" a="1"/>
  <c r="L656" i="1" a="1"/>
  <c r="L520" i="1" a="1"/>
  <c r="I771" i="1" a="1"/>
  <c r="I2469" i="1" a="1"/>
  <c r="L878" i="1" a="1"/>
  <c r="L1445" i="1" a="1"/>
  <c r="L1760" i="1" a="1"/>
  <c r="L1360" i="1" a="1"/>
  <c r="L2452" i="1" a="1"/>
  <c r="L1937" i="1" a="1"/>
  <c r="L2572" i="1" a="1"/>
  <c r="L531" i="1" a="1"/>
  <c r="L1394" i="1" a="1"/>
  <c r="L537" i="1" a="1"/>
  <c r="L1753" i="1" a="1"/>
  <c r="L1823" i="1" a="1"/>
  <c r="L1867" i="1" a="1"/>
  <c r="L1014" i="1" a="1"/>
  <c r="I2598" i="1" a="1"/>
  <c r="I2376" i="1" a="1"/>
  <c r="J1015" i="1" a="1"/>
  <c r="I2341" i="1" a="1"/>
  <c r="J816" i="1" a="1"/>
  <c r="I1587" i="1" a="1"/>
  <c r="I2493" i="1" a="1"/>
  <c r="I2178" i="1" a="1"/>
  <c r="J116" i="1" a="1"/>
  <c r="L659" i="1" a="1"/>
  <c r="L1078" i="1" a="1"/>
  <c r="I722" i="1" a="1"/>
  <c r="J1430" i="1" a="1"/>
  <c r="J857" i="1" a="1"/>
  <c r="J748" i="1" a="1"/>
  <c r="I213" i="1" a="1"/>
  <c r="I1360" i="1" a="1"/>
  <c r="L983" i="1" a="1"/>
  <c r="J2447" i="1" a="1"/>
  <c r="L1913" i="1" a="1"/>
  <c r="L1547" i="1" a="1"/>
  <c r="L1997" i="1" a="1"/>
  <c r="L1710" i="1" a="1"/>
  <c r="K30" i="1" a="1"/>
  <c r="L2004" i="1" a="1"/>
  <c r="L1488" i="1" a="1"/>
  <c r="L2120" i="1" a="1"/>
  <c r="L1839" i="1" a="1"/>
  <c r="I1537" i="1" a="1"/>
  <c r="J1784" i="1" a="1"/>
  <c r="L2356" i="1" a="1"/>
  <c r="L1154" i="1" a="1"/>
  <c r="L1106" i="1" a="1"/>
  <c r="L442" i="1" a="1"/>
  <c r="L268" i="1" a="1"/>
  <c r="L1446" i="1" a="1"/>
  <c r="I2632" i="1" a="1"/>
  <c r="J1481" i="1" a="1"/>
  <c r="I1115" i="1" a="1"/>
  <c r="L854" i="1" a="1"/>
  <c r="I2486" i="1" a="1"/>
  <c r="J1950" i="1" a="1"/>
  <c r="L939" i="1" a="1"/>
  <c r="L101" i="1" a="1"/>
  <c r="I755" i="1" a="1"/>
  <c r="L871" i="1" a="1"/>
  <c r="J1959" i="1" a="1"/>
  <c r="L1968" i="1" a="1"/>
  <c r="I627" i="1" a="1"/>
  <c r="L2487" i="1" a="1"/>
  <c r="L638" i="1" a="1"/>
  <c r="L1581" i="1" a="1"/>
  <c r="L2168" i="1" a="1"/>
  <c r="L2167" i="1" a="1"/>
  <c r="L2630" i="1" a="1"/>
  <c r="L2319" i="1" a="1"/>
  <c r="L908" i="1" a="1"/>
  <c r="L249" i="1" a="1"/>
  <c r="L1006" i="1" a="1"/>
  <c r="L1869" i="1" a="1"/>
  <c r="L2153" i="1" a="1"/>
  <c r="L229" i="1" a="1"/>
  <c r="L1761" i="1" a="1"/>
  <c r="L2281" i="1" a="1"/>
  <c r="L1742" i="1" a="1"/>
  <c r="I1898" i="1" a="1"/>
  <c r="J1064" i="1" a="1"/>
  <c r="J1428" i="1" a="1"/>
  <c r="J384" i="1" a="1"/>
  <c r="I505" i="1" a="1"/>
  <c r="I2574" i="1" a="1"/>
  <c r="L830" i="1" a="1"/>
  <c r="J1421" i="1" a="1"/>
  <c r="J2130" i="1" a="1"/>
  <c r="L613" i="1" a="1"/>
  <c r="I1025" i="1" a="1"/>
  <c r="L378" i="1" a="1"/>
  <c r="L1075" i="1" a="1"/>
  <c r="L1038" i="1" a="1"/>
  <c r="L1912" i="1" a="1"/>
  <c r="J1671" i="1" a="1"/>
  <c r="L1443" i="1" a="1"/>
  <c r="J2568" i="1" a="1"/>
  <c r="L1303" i="1" a="1"/>
  <c r="L1684" i="1" a="1"/>
  <c r="L1952" i="1" a="1"/>
  <c r="L2548" i="1" a="1"/>
  <c r="L666" i="1" a="1"/>
  <c r="I1009" i="1" a="1"/>
  <c r="I778" i="1" a="1"/>
  <c r="L1966" i="1" a="1"/>
  <c r="L2462" i="1" a="1"/>
  <c r="I1247" i="1" a="1"/>
  <c r="I887" i="1" a="1"/>
  <c r="L569" i="1" a="1"/>
  <c r="L1705" i="1" a="1"/>
  <c r="L1567" i="1" a="1"/>
  <c r="I2252" i="1" a="1"/>
  <c r="I993" i="1" a="1"/>
  <c r="I1685" i="1" a="1"/>
  <c r="I1163" i="1" a="1"/>
  <c r="J959" i="1" a="1"/>
  <c r="I1509" i="1" a="1"/>
  <c r="L340" i="1" a="1"/>
  <c r="J872" i="1" a="1"/>
  <c r="I2282" i="1" a="1"/>
  <c r="J37" i="1" a="1"/>
  <c r="L194" i="1" a="1"/>
  <c r="L1039" i="1" a="1"/>
  <c r="J2329" i="1" a="1"/>
  <c r="L459" i="1" a="1"/>
  <c r="J820" i="1" a="1"/>
  <c r="L1714" i="1" a="1"/>
  <c r="L909" i="1" a="1"/>
  <c r="L1657" i="1" a="1"/>
  <c r="L1468" i="1" a="1"/>
  <c r="L1659" i="1" a="1"/>
  <c r="I448" i="1" a="1"/>
  <c r="I2312" i="1" a="1"/>
  <c r="L2149" i="1" a="1"/>
  <c r="L2283" i="1" a="1"/>
  <c r="L1641" i="1" a="1"/>
  <c r="J1551" i="1" a="1"/>
  <c r="L1268" i="1" a="1"/>
  <c r="I568" i="1" a="1"/>
  <c r="L2620" i="1" a="1"/>
  <c r="L2341" i="1" a="1"/>
  <c r="I2179" i="1" a="1"/>
  <c r="I1347" i="1" a="1"/>
  <c r="J2183" i="1" a="1"/>
  <c r="J490" i="1" a="1"/>
  <c r="J450" i="1" a="1"/>
  <c r="J1412" i="1" a="1"/>
  <c r="J2150" i="1" a="1"/>
  <c r="L204" i="1" a="1"/>
  <c r="J2601" i="1" a="1"/>
  <c r="I587" i="1" a="1"/>
  <c r="L1290" i="1" a="1"/>
  <c r="I1372" i="1" a="1"/>
  <c r="L1456" i="1" a="1"/>
  <c r="J2241" i="1" a="1"/>
  <c r="I1719" i="1" a="1"/>
  <c r="L944" i="1" a="1"/>
  <c r="L757" i="1" a="1"/>
  <c r="L2043" i="1" a="1"/>
  <c r="L2623" i="1" a="1"/>
  <c r="J1872" i="1" a="1"/>
  <c r="L2089" i="1" a="1"/>
  <c r="L1261" i="1" a="1"/>
  <c r="L499" i="1" a="1"/>
  <c r="L1834" i="1" a="1"/>
  <c r="J1856" i="1" a="1"/>
  <c r="L2250" i="1" a="1"/>
  <c r="L1253" i="1" a="1"/>
  <c r="L552" i="1" a="1"/>
  <c r="L619" i="1" a="1"/>
  <c r="L1177" i="1" a="1"/>
  <c r="K45" i="1" a="1"/>
  <c r="I1910" i="1" a="1"/>
  <c r="L2384" i="1" a="1"/>
  <c r="I1067" i="1" a="1"/>
  <c r="J2170" i="1" a="1"/>
  <c r="I1425" i="1" a="1"/>
  <c r="J1474" i="1" a="1"/>
  <c r="I1193" i="1" a="1"/>
  <c r="L1140" i="1" a="1"/>
  <c r="L1625" i="1" a="1"/>
  <c r="I189" i="1" a="1"/>
  <c r="J1612" i="1" a="1"/>
  <c r="J1654" i="1" a="1"/>
  <c r="I2152" i="1" a="1"/>
  <c r="J1487" i="1" a="1"/>
  <c r="I2440" i="1" a="1"/>
  <c r="L2545" i="1" a="1"/>
  <c r="L136" i="1" a="1"/>
  <c r="J1993" i="1" a="1"/>
  <c r="L633" i="1" a="1"/>
  <c r="L640" i="1" a="1"/>
  <c r="J2389" i="1" a="1"/>
  <c r="J2022" i="1" a="1"/>
  <c r="L346" i="1" a="1"/>
  <c r="L2239" i="1" a="1"/>
  <c r="L1381" i="1" a="1"/>
  <c r="J1219" i="1" a="1"/>
  <c r="L754" i="1" a="1"/>
  <c r="L2214" i="1" a="1"/>
  <c r="L588" i="1" a="1"/>
  <c r="L2128" i="1" a="1"/>
  <c r="L315" i="1" a="1"/>
  <c r="L749" i="1" a="1"/>
  <c r="L1103" i="1" a="1"/>
  <c r="I1586" i="1" a="1"/>
  <c r="I2247" i="1" a="1"/>
  <c r="I1514" i="1" a="1"/>
  <c r="J2462" i="1" a="1"/>
  <c r="L678" i="1" a="1"/>
  <c r="I1677" i="1" a="1"/>
  <c r="I909" i="1" a="1"/>
  <c r="I1697" i="1" a="1"/>
  <c r="L41" i="1" a="1"/>
  <c r="J2579" i="1" a="1"/>
  <c r="J554" i="1" a="1"/>
  <c r="J2631" i="1" a="1"/>
  <c r="J1151" i="1" a="1"/>
  <c r="J294" i="1" a="1"/>
  <c r="L2023" i="1" a="1"/>
  <c r="J1315" i="1" a="1"/>
  <c r="L434" i="1" a="1"/>
  <c r="I2547" i="1" a="1"/>
  <c r="L2385" i="1" a="1"/>
  <c r="L421" i="1" a="1"/>
  <c r="L1711" i="1" a="1"/>
  <c r="L2432" i="1" a="1"/>
  <c r="L502" i="1" a="1"/>
  <c r="L169" i="1" a="1"/>
  <c r="L2025" i="1" a="1"/>
  <c r="L2291" i="1" a="1"/>
  <c r="I2044" i="1" a="1"/>
  <c r="I2554" i="1" a="1"/>
  <c r="L2331" i="1" a="1"/>
  <c r="I506" i="1" a="1"/>
  <c r="L625" i="1" a="1"/>
  <c r="L2185" i="1" a="1"/>
  <c r="L2289" i="1" a="1"/>
  <c r="J2312" i="1" a="1"/>
  <c r="J109" i="1" a="1"/>
  <c r="I2578" i="1" a="1"/>
  <c r="I1255" i="1" a="1"/>
  <c r="I2051" i="1" a="1"/>
  <c r="L535" i="1" a="1"/>
  <c r="L288" i="1" a="1"/>
  <c r="L875" i="1" a="1"/>
  <c r="J2031" i="1" a="1"/>
  <c r="L925" i="1" a="1"/>
  <c r="I464" i="1" a="1"/>
  <c r="L1190" i="1" a="1"/>
  <c r="J1997" i="1" a="1"/>
  <c r="L252" i="1" a="1"/>
  <c r="L345" i="1" a="1"/>
  <c r="J949" i="1" a="1"/>
  <c r="I176" i="1" a="1"/>
  <c r="L1390" i="1" a="1"/>
  <c r="L2228" i="1" a="1"/>
  <c r="L1574" i="1" a="1"/>
  <c r="L228" i="1" a="1"/>
  <c r="L1818" i="1" a="1"/>
  <c r="L1973" i="1" a="1"/>
  <c r="L2035" i="1" a="1"/>
  <c r="L1615" i="1" a="1"/>
  <c r="L356" i="1" a="1"/>
  <c r="L2012" i="1" a="1"/>
  <c r="I2428" i="1" a="1"/>
  <c r="L926" i="1" a="1"/>
  <c r="L2634" i="1" a="1"/>
  <c r="L857" i="1" a="1"/>
  <c r="I1826" i="1" a="1"/>
  <c r="J1253" i="1" a="1"/>
  <c r="J569" i="1" a="1"/>
  <c r="J1039" i="1" a="1"/>
  <c r="J1982" i="1" a="1"/>
  <c r="L1246" i="1" a="1"/>
  <c r="L93" i="1" a="1"/>
  <c r="J1957" i="1" a="1"/>
  <c r="L714" i="1" a="1"/>
  <c r="J2087" i="1" a="1"/>
  <c r="J1755" i="1" a="1"/>
  <c r="I683" i="1" a="1"/>
  <c r="I2202" i="1" a="1"/>
  <c r="I2399" i="1" a="1"/>
  <c r="L2159" i="1" a="1"/>
  <c r="I705" i="1" a="1"/>
  <c r="L1100" i="1" a="1"/>
  <c r="I2630" i="1" a="1"/>
  <c r="L1776" i="1" a="1"/>
  <c r="I672" i="1" a="1"/>
  <c r="L2287" i="1" a="1"/>
  <c r="L1845" i="1" a="1"/>
  <c r="J1436" i="1" a="1"/>
  <c r="I2597" i="1" a="1"/>
  <c r="L1965" i="1" a="1"/>
  <c r="L1604" i="1" a="1"/>
  <c r="J1204" i="1" a="1"/>
  <c r="L1238" i="1" a="1"/>
  <c r="L338" i="1" a="1"/>
  <c r="J2121" i="1" a="1"/>
  <c r="L2044" i="1" a="1"/>
  <c r="L1696" i="1" a="1"/>
  <c r="J58" i="1" a="1"/>
  <c r="J2176" i="1" a="1"/>
  <c r="J205" i="1" a="1"/>
  <c r="I2106" i="1" a="1"/>
  <c r="I2096" i="1" a="1"/>
  <c r="L548" i="1" a="1"/>
  <c r="J2283" i="1" a="1"/>
  <c r="L1110" i="1" a="1"/>
  <c r="J1494" i="1" a="1"/>
  <c r="I143" i="1" a="1"/>
  <c r="L873" i="1" a="1"/>
  <c r="J2498" i="1" a="1"/>
  <c r="L1032" i="1" a="1"/>
  <c r="L2464" i="1" a="1"/>
  <c r="L2457" i="1" a="1"/>
  <c r="I438" i="1" a="1"/>
  <c r="L324" i="1" a="1"/>
  <c r="L1645" i="1" a="1"/>
  <c r="L1432" i="1" a="1"/>
  <c r="L486" i="1" a="1"/>
  <c r="L1499" i="1" a="1"/>
  <c r="L2152" i="1" a="1"/>
  <c r="L810" i="1" a="1"/>
  <c r="L529" i="1" a="1"/>
  <c r="I2568" i="1" a="1"/>
  <c r="I1617" i="1" a="1"/>
  <c r="J2000" i="1" a="1"/>
  <c r="L2292" i="1" a="1"/>
  <c r="L2299" i="1" a="1"/>
  <c r="L1196" i="1" a="1"/>
  <c r="L2508" i="1" a="1"/>
  <c r="K538" i="1" a="1"/>
  <c r="J105" i="1" a="1"/>
  <c r="L1409" i="1" a="1"/>
  <c r="J1977" i="1" a="1"/>
  <c r="L628" i="1" a="1"/>
  <c r="I2615" i="1" a="1"/>
  <c r="I586" i="1" a="1"/>
  <c r="L1016" i="1" a="1"/>
  <c r="J2340" i="1" a="1"/>
  <c r="I2474" i="1" a="1"/>
  <c r="J796" i="1" a="1"/>
  <c r="I744" i="1" a="1"/>
  <c r="J1615" i="1" a="1"/>
  <c r="L2368" i="1" a="1"/>
  <c r="L439" i="1" a="1"/>
  <c r="J198" i="1" a="1"/>
  <c r="I1026" i="1" a="1"/>
  <c r="L2471" i="1" a="1"/>
  <c r="L402" i="1" a="1"/>
  <c r="L2595" i="1" a="1"/>
  <c r="L1211" i="1" a="1"/>
  <c r="L130" i="1" a="1"/>
  <c r="L1600" i="1" a="1"/>
  <c r="L2296" i="1" a="1"/>
  <c r="J2180" i="1" a="1"/>
  <c r="L2154" i="1" a="1"/>
  <c r="J202" i="1" a="1"/>
  <c r="J2061" i="1" a="1"/>
  <c r="J1034" i="1" a="1"/>
  <c r="L2164" i="1" a="1"/>
  <c r="L337" i="1" a="1"/>
  <c r="L1364" i="1" a="1"/>
  <c r="K344" i="1" a="1"/>
  <c r="J742" i="1" a="1"/>
  <c r="I527" i="1" a="1"/>
  <c r="I814" i="1" a="1"/>
  <c r="J533" i="1" a="1"/>
  <c r="I459" i="1" a="1"/>
  <c r="L289" i="1" a="1"/>
  <c r="L701" i="1" a="1"/>
  <c r="J1962" i="1" a="1"/>
  <c r="L858" i="1" a="1"/>
  <c r="J552" i="1" a="1"/>
  <c r="J1302" i="1" a="1"/>
  <c r="I1778" i="1" a="1"/>
  <c r="J1127" i="1" a="1"/>
  <c r="J1235" i="1" a="1"/>
  <c r="I1949" i="1" a="1"/>
  <c r="I1775" i="1" a="1"/>
  <c r="I1673" i="1" a="1"/>
  <c r="J1645" i="1" a="1"/>
  <c r="I181" i="1" a="1"/>
  <c r="L1255" i="1" a="1"/>
  <c r="L2021" i="1" a="1"/>
  <c r="L403" i="1" a="1"/>
  <c r="L1224" i="1" a="1"/>
  <c r="L1306" i="1" a="1"/>
  <c r="L759" i="1" a="1"/>
  <c r="L2566" i="1" a="1"/>
  <c r="I2011" i="1" a="1"/>
  <c r="L990" i="1" a="1"/>
  <c r="I1908" i="1" a="1"/>
  <c r="L1022" i="1" a="1"/>
  <c r="I2300" i="1" a="1"/>
  <c r="L1337" i="1" a="1"/>
  <c r="L2277" i="1" a="1"/>
  <c r="L1083" i="1" a="1"/>
  <c r="I25" i="1" a="1"/>
  <c r="J2588" i="1" a="1"/>
  <c r="I1131" i="1" a="1"/>
  <c r="I2154" i="1" a="1"/>
  <c r="L827" i="1" a="1"/>
  <c r="J709" i="1" a="1"/>
  <c r="I2320" i="1" a="1"/>
  <c r="I388" i="1" a="1"/>
  <c r="I2177" i="1" a="1"/>
  <c r="J2263" i="1" a="1"/>
  <c r="L2582" i="1" a="1"/>
  <c r="L342" i="1" a="1"/>
  <c r="I1962" i="1" a="1"/>
  <c r="L2085" i="1" a="1"/>
  <c r="I1512" i="1" a="1"/>
  <c r="J355" i="1" a="1"/>
  <c r="L1495" i="1" a="1"/>
  <c r="L2420" i="1" a="1"/>
  <c r="L913" i="1" a="1"/>
  <c r="L518" i="1" a="1"/>
  <c r="I1528" i="1" a="1"/>
  <c r="L636" i="1" a="1"/>
  <c r="L1330" i="1" a="1"/>
  <c r="L2103" i="1" a="1"/>
  <c r="L2546" i="1" a="1"/>
  <c r="L1231" i="1" a="1"/>
  <c r="J1992" i="1" a="1"/>
  <c r="L2018" i="1" a="1"/>
  <c r="I54" i="1" a="1"/>
  <c r="L1424" i="1" a="1"/>
  <c r="I934" i="1" a="1"/>
  <c r="I1900" i="1" a="1"/>
  <c r="I1659" i="1" a="1"/>
  <c r="J1480" i="1" a="1"/>
  <c r="J1176" i="1" a="1"/>
  <c r="J2040" i="1" a="1"/>
  <c r="J1244" i="1" a="1"/>
  <c r="J2294" i="1" a="1"/>
  <c r="J1552" i="1" a="1"/>
  <c r="L1851" i="1" a="1"/>
  <c r="J1027" i="1" a="1"/>
  <c r="I1370" i="1" a="1"/>
  <c r="J2023" i="1" a="1"/>
  <c r="L700" i="1" a="1"/>
  <c r="I2506" i="1" a="1"/>
  <c r="I2314" i="1" a="1"/>
  <c r="L1061" i="1" a="1"/>
  <c r="I1501" i="1" a="1"/>
  <c r="L584" i="1" a="1"/>
  <c r="I1966" i="1" a="1"/>
  <c r="L1938" i="1" a="1"/>
  <c r="L899" i="1" a="1"/>
  <c r="L540" i="1" a="1"/>
  <c r="L1473" i="1" a="1"/>
  <c r="I1985" i="1" a="1"/>
  <c r="J1892" i="1" a="1"/>
  <c r="L1086" i="1" a="1"/>
  <c r="L427" i="1" a="1"/>
  <c r="L2169" i="1" a="1"/>
  <c r="L2315" i="1" a="1"/>
  <c r="L1957" i="1" a="1"/>
  <c r="L1451" i="1" a="1"/>
  <c r="L2490" i="1" a="1"/>
  <c r="K1040" i="1" a="1"/>
  <c r="J1091" i="1" a="1"/>
  <c r="I2618" i="1" a="1"/>
  <c r="L2518" i="1" a="1"/>
  <c r="L1613" i="1" a="1"/>
  <c r="K540" i="1" a="1"/>
  <c r="K945" i="1" a="1"/>
  <c r="K144" i="1" a="1"/>
  <c r="K499" i="1" a="1"/>
  <c r="J1859" i="1" a="1"/>
  <c r="K1341" i="1" a="1"/>
  <c r="K1426" i="1" a="1"/>
  <c r="K88" i="1" a="1"/>
  <c r="K24" i="1" a="1"/>
  <c r="L1846" i="1" a="1"/>
  <c r="K1141" i="1" a="1"/>
  <c r="K525" i="1" a="1"/>
  <c r="L1192" i="1" a="1"/>
  <c r="K237" i="1" a="1"/>
  <c r="K1057" i="1" a="1"/>
  <c r="K573" i="1" a="1"/>
  <c r="K565" i="1" a="1"/>
  <c r="K731" i="1" a="1"/>
  <c r="K914" i="1" a="1"/>
  <c r="K2529" i="1" a="1"/>
  <c r="K43" i="1" a="1"/>
  <c r="I2114" i="1" a="1"/>
  <c r="L1892" i="1" a="1"/>
  <c r="L1610" i="1" a="1"/>
  <c r="I735" i="1" a="1"/>
  <c r="L1431" i="1" a="1"/>
  <c r="J2446" i="1" a="1"/>
  <c r="L959" i="1" a="1"/>
  <c r="I2315" i="1" a="1"/>
  <c r="J1758" i="1" a="1"/>
  <c r="I1917" i="1" a="1"/>
  <c r="L69" i="1" a="1"/>
  <c r="I468" i="1" a="1"/>
  <c r="J398" i="1" a="1"/>
  <c r="J2399" i="1" a="1"/>
  <c r="L1566" i="1" a="1"/>
  <c r="J1101" i="1" a="1"/>
  <c r="L2161" i="1" a="1"/>
  <c r="L2270" i="1" a="1"/>
  <c r="L2222" i="1" a="1"/>
  <c r="L1731" i="1" a="1"/>
  <c r="L1685" i="1" a="1"/>
  <c r="I609" i="1" a="1"/>
  <c r="J342" i="1" a="1"/>
  <c r="L334" i="1" a="1"/>
  <c r="L784" i="1" a="1"/>
  <c r="L300" i="1" a="1"/>
  <c r="L2127" i="1" a="1"/>
  <c r="I2100" i="1" a="1"/>
  <c r="J1695" i="1" a="1"/>
  <c r="K1737" i="1" a="1"/>
  <c r="I2170" i="1" a="1"/>
  <c r="I403" i="1" a="1"/>
  <c r="L2360" i="1" a="1"/>
  <c r="I2208" i="1" a="1"/>
  <c r="L2237" i="1" a="1"/>
  <c r="I190" i="1" a="1"/>
  <c r="J2345" i="1" a="1"/>
  <c r="I2140" i="1" a="1"/>
  <c r="I1675" i="1" a="1"/>
  <c r="I1647" i="1" a="1"/>
  <c r="L2383" i="1" a="1"/>
  <c r="L2442" i="1" a="1"/>
  <c r="L630" i="1" a="1"/>
  <c r="J772" i="1" a="1"/>
  <c r="L332" i="1" a="1"/>
  <c r="L481" i="1" a="1"/>
  <c r="L2517" i="1" a="1"/>
  <c r="L2585" i="1" a="1"/>
  <c r="I1865" i="1" a="1"/>
  <c r="L1842" i="1" a="1"/>
  <c r="L748" i="1" a="1"/>
  <c r="J2500" i="1" a="1"/>
  <c r="I1282" i="1" a="1"/>
  <c r="L2586" i="1" a="1"/>
  <c r="L2003" i="1" a="1"/>
  <c r="I1028" i="1" a="1"/>
  <c r="L819" i="1" a="1"/>
  <c r="L1720" i="1" a="1"/>
  <c r="L1217" i="1" a="1"/>
  <c r="K607" i="1" a="1"/>
  <c r="I824" i="1" a="1"/>
  <c r="I1238" i="1" a="1"/>
  <c r="L61" i="1" a="1"/>
  <c r="I335" i="1" a="1"/>
  <c r="J2081" i="1" a="1"/>
  <c r="J928" i="1" a="1"/>
  <c r="J1969" i="1" a="1"/>
  <c r="I2523" i="1" a="1"/>
  <c r="I1932" i="1" a="1"/>
  <c r="I1005" i="1" a="1"/>
  <c r="I787" i="1" a="1"/>
  <c r="J2581" i="1" a="1"/>
  <c r="L1744" i="1" a="1"/>
  <c r="J864" i="1" a="1"/>
  <c r="J806" i="1" a="1"/>
  <c r="L501" i="1" a="1"/>
  <c r="L1643" i="1" a="1"/>
  <c r="L10" i="1" a="1"/>
  <c r="I2565" i="1" a="1"/>
  <c r="I2499" i="1" a="1"/>
  <c r="I2530" i="1" a="1"/>
  <c r="L1195" i="1" a="1"/>
  <c r="L116" i="1" a="1"/>
  <c r="L2542" i="1" a="1"/>
  <c r="L1399" i="1" a="1"/>
  <c r="L2570" i="1" a="1"/>
  <c r="I1905" i="1" a="1"/>
  <c r="I1443" i="1" a="1"/>
  <c r="L1735" i="1" a="1"/>
  <c r="L2332" i="1" a="1"/>
  <c r="L1299" i="1" a="1"/>
  <c r="K601" i="1" a="1"/>
  <c r="L2125" i="1" a="1"/>
  <c r="L231" i="1" a="1"/>
  <c r="L2324" i="1" a="1"/>
  <c r="L1112" i="1" a="1"/>
  <c r="K707" i="1" a="1"/>
  <c r="L1244" i="1" a="1"/>
  <c r="K1104" i="1" a="1"/>
  <c r="K241" i="1" a="1"/>
  <c r="L1165" i="1" a="1"/>
  <c r="K248" i="1" a="1"/>
  <c r="K1412" i="1" a="1"/>
  <c r="K1360" i="1" a="1"/>
  <c r="K459" i="1" a="1"/>
  <c r="I2324" i="1" a="1"/>
  <c r="K1535" i="1" a="1"/>
  <c r="K970" i="1" a="1"/>
  <c r="L648" i="1" a="1"/>
  <c r="K315" i="1" a="1"/>
  <c r="K608" i="1" a="1"/>
  <c r="K470" i="1" a="1"/>
  <c r="K838" i="1" a="1"/>
  <c r="K612" i="1" a="1"/>
  <c r="K1311" i="1" a="1"/>
  <c r="K693" i="1" a="1"/>
  <c r="K485" i="1" a="1"/>
  <c r="I2012" i="1" a="1"/>
  <c r="L795" i="1" a="1"/>
  <c r="I278" i="1" a="1"/>
  <c r="I827" i="1" a="1"/>
  <c r="K805" i="1" a="1"/>
  <c r="K1513" i="1" a="1"/>
  <c r="L478" i="1" a="1"/>
  <c r="K807" i="1" a="1"/>
  <c r="K1195" i="1" a="1"/>
  <c r="L665" i="1" a="1"/>
  <c r="K1896" i="1" a="1"/>
  <c r="K880" i="1" a="1"/>
  <c r="K1103" i="1" a="1"/>
  <c r="K1334" i="1" a="1"/>
  <c r="J316" i="1" a="1"/>
  <c r="J2460" i="1" a="1"/>
  <c r="I2447" i="1" a="1"/>
  <c r="J2382" i="1" a="1"/>
  <c r="I2453" i="1" a="1"/>
  <c r="L1419" i="1" a="1"/>
  <c r="L161" i="1" a="1"/>
  <c r="J2627" i="1" a="1"/>
  <c r="J192" i="1" a="1"/>
  <c r="L2495" i="1" a="1"/>
  <c r="L1620" i="1" a="1"/>
  <c r="L905" i="1" a="1"/>
  <c r="J2594" i="1" a="1"/>
  <c r="L9" i="1" a="1"/>
  <c r="L2394" i="1" a="1"/>
  <c r="L308" i="1" a="1"/>
  <c r="L1770" i="1" a="1"/>
  <c r="L1509" i="1" a="1"/>
  <c r="L2306" i="1" a="1"/>
  <c r="L2100" i="1" a="1"/>
  <c r="J2554" i="1" a="1"/>
  <c r="L347" i="1" a="1"/>
  <c r="J1381" i="1" a="1"/>
  <c r="L457" i="1" a="1"/>
  <c r="L2430" i="1" a="1"/>
  <c r="J1211" i="1" a="1"/>
  <c r="L560" i="1" a="1"/>
  <c r="J1596" i="1" a="1"/>
  <c r="J68" i="1" a="1"/>
  <c r="I1730" i="1" a="1"/>
  <c r="I864" i="1" a="1"/>
  <c r="I27" i="1" a="1"/>
  <c r="L34" i="1" a="1"/>
  <c r="I1942" i="1" a="1"/>
  <c r="L596" i="1" a="1"/>
  <c r="L1065" i="1" a="1"/>
  <c r="L2416" i="1" a="1"/>
  <c r="L1278" i="1" a="1"/>
  <c r="I2008" i="1" a="1"/>
  <c r="L1485" i="1" a="1"/>
  <c r="J535" i="1" a="1"/>
  <c r="L1076" i="1" a="1"/>
  <c r="L1782" i="1" a="1"/>
  <c r="J417" i="1" a="1"/>
  <c r="L344" i="1" a="1"/>
  <c r="L28" i="1" a="1"/>
  <c r="L1666" i="1" a="1"/>
  <c r="I1974" i="1" a="1"/>
  <c r="L1249" i="1" a="1"/>
  <c r="L2207" i="1" a="1"/>
  <c r="L847" i="1" a="1"/>
  <c r="L927" i="1" a="1"/>
  <c r="L1900" i="1" a="1"/>
  <c r="L1895" i="1" a="1"/>
  <c r="L1638" i="1" a="1"/>
  <c r="L1507" i="1" a="1"/>
  <c r="K53" i="1" a="1"/>
  <c r="L1338" i="1" a="1"/>
  <c r="I2214" i="1" a="1"/>
  <c r="I50" i="1" a="1"/>
  <c r="I811" i="1" a="1"/>
  <c r="L498" i="1" a="1"/>
  <c r="I977" i="1" a="1"/>
  <c r="I1726" i="1" a="1"/>
  <c r="J521" i="1" a="1"/>
  <c r="I847" i="1" a="1"/>
  <c r="J2193" i="1" a="1"/>
  <c r="L1030" i="1" a="1"/>
  <c r="L615" i="1" a="1"/>
  <c r="L2147" i="1" a="1"/>
  <c r="L1229" i="1" a="1"/>
  <c r="L1702" i="1" a="1"/>
  <c r="J2243" i="1" a="1"/>
  <c r="I1461" i="1" a="1"/>
  <c r="I2258" i="1" a="1"/>
  <c r="L835" i="1" a="1"/>
  <c r="L2173" i="1" a="1"/>
  <c r="L982" i="1" a="1"/>
  <c r="L2030" i="1" a="1"/>
  <c r="L1623" i="1" a="1"/>
  <c r="L782" i="1" a="1"/>
  <c r="J2258" i="1" a="1"/>
  <c r="L1724" i="1" a="1"/>
  <c r="L351" i="1" a="1"/>
  <c r="J2232" i="1" a="1"/>
  <c r="L605" i="1" a="1"/>
  <c r="L1831" i="1" a="1"/>
  <c r="L1855" i="1" a="1"/>
  <c r="I474" i="1" a="1"/>
  <c r="J2280" i="1" a="1"/>
  <c r="L22" i="1" a="1"/>
  <c r="L1765" i="1" a="1"/>
  <c r="K2178" i="1" a="1"/>
  <c r="K1494" i="1" a="1"/>
  <c r="L2307" i="1" a="1"/>
  <c r="K2242" i="1" a="1"/>
  <c r="K2375" i="1" a="1"/>
  <c r="L468" i="1" a="1"/>
  <c r="K1632" i="1" a="1"/>
  <c r="K1049" i="1" a="1"/>
  <c r="K93" i="1" a="1"/>
  <c r="K1975" i="1" a="1"/>
  <c r="L2285" i="1" a="1"/>
  <c r="K2394" i="1" a="1"/>
  <c r="K1401" i="1" a="1"/>
  <c r="K570" i="1" a="1"/>
  <c r="K1849" i="1" a="1"/>
  <c r="K862" i="1" a="1"/>
  <c r="K2225" i="1" a="1"/>
  <c r="K34" i="1" a="1"/>
  <c r="K455" i="1" a="1"/>
  <c r="L2249" i="1" a="1"/>
  <c r="K420" i="1" a="1"/>
  <c r="K103" i="1" a="1"/>
  <c r="J1259" i="1" a="1"/>
  <c r="L1551" i="1" a="1"/>
  <c r="I2411" i="1" a="1"/>
  <c r="J1485" i="1" a="1"/>
  <c r="K589" i="1" a="1"/>
  <c r="K161" i="1" a="1"/>
  <c r="L2449" i="1" a="1"/>
  <c r="K1255" i="1" a="1"/>
  <c r="K76" i="1" a="1"/>
  <c r="K205" i="1" a="1"/>
  <c r="K1005" i="1" a="1"/>
  <c r="L728" i="1" a="1"/>
  <c r="K430" i="1" a="1"/>
  <c r="J2545" i="1" a="1"/>
  <c r="J739" i="1" a="1"/>
  <c r="L2380" i="1" a="1"/>
  <c r="J2020" i="1" a="1"/>
  <c r="L2366" i="1" a="1"/>
  <c r="I837" i="1" a="1"/>
  <c r="I2544" i="1" a="1"/>
  <c r="L1172" i="1" a="1"/>
  <c r="J2536" i="1" a="1"/>
  <c r="I2588" i="1" a="1"/>
  <c r="L2042" i="1" a="1"/>
  <c r="L1931" i="1" a="1"/>
  <c r="L264" i="1" a="1"/>
  <c r="L933" i="1" a="1"/>
  <c r="J684" i="1" a="1"/>
  <c r="I2248" i="1" a="1"/>
  <c r="L2619" i="1" a="1"/>
  <c r="L522" i="1" a="1"/>
  <c r="L1127" i="1" a="1"/>
  <c r="L2263" i="1" a="1"/>
  <c r="L575" i="1" a="1"/>
  <c r="L2621" i="1" a="1"/>
  <c r="I1396" i="1" a="1"/>
  <c r="L2033" i="1" a="1"/>
  <c r="L1754" i="1" a="1"/>
  <c r="L2347" i="1" a="1"/>
  <c r="J288" i="1" a="1"/>
  <c r="J54" i="1" a="1"/>
  <c r="J1337" i="1" a="1"/>
  <c r="J848" i="1" a="1"/>
  <c r="I754" i="1" a="1"/>
  <c r="I1126" i="1" a="1"/>
  <c r="J578" i="1" a="1"/>
  <c r="J2576" i="1" a="1"/>
  <c r="L634" i="1" a="1"/>
  <c r="J801" i="1" a="1"/>
  <c r="L189" i="1" a="1"/>
  <c r="L1701" i="1" a="1"/>
  <c r="L462" i="1" a="1"/>
  <c r="L2353" i="1" a="1"/>
  <c r="I618" i="1" a="1"/>
  <c r="L740" i="1" a="1"/>
  <c r="L1344" i="1" a="1"/>
  <c r="I571" i="1" a="1"/>
  <c r="L1914" i="1" a="1"/>
  <c r="L2406" i="1" a="1"/>
  <c r="L119" i="1" a="1"/>
  <c r="L2047" i="1" a="1"/>
  <c r="I967" i="1" a="1"/>
  <c r="L1333" i="1" a="1"/>
  <c r="L1658" i="1" a="1"/>
  <c r="L1627" i="1" a="1"/>
  <c r="I2221" i="1" a="1"/>
  <c r="L65" i="1" a="1"/>
  <c r="J2256" i="1" a="1"/>
  <c r="L2618" i="1" a="1"/>
  <c r="L1466" i="1" a="1"/>
  <c r="I1095" i="1" a="1"/>
  <c r="J800" i="1" a="1"/>
  <c r="L509" i="1" a="1"/>
  <c r="J88" i="1" a="1"/>
  <c r="J2057" i="1" a="1"/>
  <c r="I629" i="1" a="1"/>
  <c r="L1745" i="1" a="1"/>
  <c r="J2443" i="1" a="1"/>
  <c r="J2223" i="1" a="1"/>
  <c r="L1188" i="1" a="1"/>
  <c r="I1409" i="1" a="1"/>
  <c r="I2482" i="1" a="1"/>
  <c r="L1416" i="1" a="1"/>
  <c r="I1812" i="1" a="1"/>
  <c r="L775" i="1" a="1"/>
  <c r="I2553" i="1" a="1"/>
  <c r="L519" i="1" a="1"/>
  <c r="L1079" i="1" a="1"/>
  <c r="L1383" i="1" a="1"/>
  <c r="L1313" i="1" a="1"/>
  <c r="L2241" i="1" a="1"/>
  <c r="L852" i="1" a="1"/>
  <c r="L1240" i="1" a="1"/>
  <c r="I1402" i="1" a="1"/>
  <c r="L1721" i="1" a="1"/>
  <c r="L1295" i="1" a="1"/>
  <c r="L1152" i="1" a="1"/>
  <c r="I1828" i="1" a="1"/>
  <c r="L285" i="1" a="1"/>
  <c r="L1680" i="1" a="1"/>
  <c r="L1019" i="1" a="1"/>
  <c r="L500" i="1" a="1"/>
  <c r="I65" i="1" a="1"/>
  <c r="J2191" i="1" a="1"/>
  <c r="L193" i="1" a="1"/>
  <c r="J2024" i="1" a="1"/>
  <c r="K65" i="1" a="1"/>
  <c r="K569" i="1" a="1"/>
  <c r="L361" i="1" a="1"/>
  <c r="K326" i="1" a="1"/>
  <c r="K1496" i="1" a="1"/>
  <c r="K94" i="1" a="1"/>
  <c r="K622" i="1" a="1"/>
  <c r="L2231" i="1" a="1"/>
  <c r="K1772" i="1" a="1"/>
  <c r="K704" i="1" a="1"/>
  <c r="I519" i="1" a="1"/>
  <c r="K2343" i="1" a="1"/>
  <c r="K506" i="1" a="1"/>
  <c r="K889" i="1" a="1"/>
  <c r="K276" i="1" a="1"/>
  <c r="L2286" i="1" a="1"/>
  <c r="K1312" i="1" a="1"/>
  <c r="K294" i="1" a="1"/>
  <c r="K1208" i="1" a="1"/>
  <c r="K439" i="1" a="1"/>
  <c r="K1282" i="1" a="1"/>
  <c r="K2264" i="1" a="1"/>
  <c r="J1920" i="1" a="1"/>
  <c r="I1717" i="1" a="1"/>
  <c r="I352" i="1" a="1"/>
  <c r="I1946" i="1" a="1"/>
  <c r="I41" i="1" a="1"/>
  <c r="I537" i="1" a="1"/>
  <c r="L697" i="1" a="1"/>
  <c r="L2027" i="1" a="1"/>
  <c r="L1442" i="1" a="1"/>
  <c r="J276" i="1" a="1"/>
  <c r="L209" i="1" a="1"/>
  <c r="L2440" i="1" a="1"/>
  <c r="J1680" i="1" a="1"/>
  <c r="L971" i="1" a="1"/>
  <c r="J1296" i="1" a="1"/>
  <c r="L137" i="1" a="1"/>
  <c r="L1210" i="1" a="1"/>
  <c r="J2373" i="1" a="1"/>
  <c r="I2173" i="1" a="1"/>
  <c r="I1331" i="1" a="1"/>
  <c r="L1388" i="1" a="1"/>
  <c r="L1066" i="1" a="1"/>
  <c r="L257" i="1" a="1"/>
  <c r="L2553" i="1" a="1"/>
  <c r="L2037" i="1" a="1"/>
  <c r="I2634" i="1" a="1"/>
  <c r="K1988" i="1" a="1"/>
  <c r="J410" i="1" a="1"/>
  <c r="I2325" i="1" a="1"/>
  <c r="J1921" i="1" a="1"/>
  <c r="J39" i="1" a="1"/>
  <c r="I1608" i="1" a="1"/>
  <c r="I2156" i="1" a="1"/>
  <c r="J2249" i="1" a="1"/>
  <c r="L167" i="1" a="1"/>
  <c r="I1536" i="1" a="1"/>
  <c r="L1418" i="1" a="1"/>
  <c r="I1764" i="1" a="1"/>
  <c r="I2260" i="1" a="1"/>
  <c r="J1519" i="1" a="1"/>
  <c r="L599" i="1" a="1"/>
  <c r="I1761" i="1" a="1"/>
  <c r="J107" i="1" a="1"/>
  <c r="L2088" i="1" a="1"/>
  <c r="L904" i="1" a="1"/>
  <c r="J2090" i="1" a="1"/>
  <c r="L1927" i="1" a="1"/>
  <c r="L2101" i="1" a="1"/>
  <c r="L719" i="1" a="1"/>
  <c r="I2508" i="1" a="1"/>
  <c r="L2248" i="1" a="1"/>
  <c r="I1835" i="1" a="1"/>
  <c r="L2588" i="1" a="1"/>
  <c r="J2333" i="1" a="1"/>
  <c r="L1591" i="1" a="1"/>
  <c r="L2104" i="1" a="1"/>
  <c r="L1307" i="1" a="1"/>
  <c r="I2189" i="1" a="1"/>
  <c r="J838" i="1" a="1"/>
  <c r="I98" i="1" a="1"/>
  <c r="I2353" i="1" a="1"/>
  <c r="I2323" i="1" a="1"/>
  <c r="L954" i="1" a="1"/>
  <c r="L860" i="1" a="1"/>
  <c r="L382" i="1" a="1"/>
  <c r="L828" i="1" a="1"/>
  <c r="L1678" i="1" a="1"/>
  <c r="J1041" i="1" a="1"/>
  <c r="L1454" i="1" a="1"/>
  <c r="J564" i="1" a="1"/>
  <c r="I1035" i="1" a="1"/>
  <c r="J225" i="1" a="1"/>
  <c r="I2395" i="1" a="1"/>
  <c r="L1474" i="1" a="1"/>
  <c r="L890" i="1" a="1"/>
  <c r="J1087" i="1" a="1"/>
  <c r="L1201" i="1" a="1"/>
  <c r="L1215" i="1" a="1"/>
  <c r="L957" i="1" a="1"/>
  <c r="L1637" i="1" a="1"/>
  <c r="L2575" i="1" a="1"/>
  <c r="L1484" i="1" a="1"/>
  <c r="J310" i="1" a="1"/>
  <c r="L1505" i="1" a="1"/>
  <c r="L2135" i="1" a="1"/>
  <c r="L1661" i="1" a="1"/>
  <c r="L2361" i="1" a="1"/>
  <c r="L2402" i="1" a="1"/>
  <c r="J62" i="1" a="1"/>
  <c r="L1350" i="1" a="1"/>
  <c r="I2237" i="1" a="1"/>
  <c r="L2317" i="1" a="1"/>
  <c r="L14" i="1" a="1"/>
  <c r="J1513" i="1" a="1"/>
  <c r="K1106" i="1" a="1"/>
  <c r="K1081" i="1" a="1"/>
  <c r="I534" i="1" a="1"/>
  <c r="K1200" i="1" a="1"/>
  <c r="K1016" i="1" a="1"/>
  <c r="K1227" i="1" a="1"/>
  <c r="K488" i="1" a="1"/>
  <c r="L1512" i="1" a="1"/>
  <c r="K2316" i="1" a="1"/>
  <c r="K1055" i="1" a="1"/>
  <c r="L166" i="1" a="1"/>
  <c r="K648" i="1" a="1"/>
  <c r="K146" i="1" a="1"/>
  <c r="K1434" i="1" a="1"/>
  <c r="K217" i="1" a="1"/>
  <c r="L381" i="1" a="1"/>
  <c r="K1591" i="1" a="1"/>
  <c r="K1327" i="1" a="1"/>
  <c r="K2065" i="1" a="1"/>
  <c r="K1738" i="1" a="1"/>
  <c r="K1054" i="1" a="1"/>
  <c r="K199" i="1" a="1"/>
  <c r="I1164" i="1" a="1"/>
  <c r="J2410" i="1" a="1"/>
  <c r="L2189" i="1" a="1"/>
  <c r="L1336" i="1" a="1"/>
  <c r="K1420" i="1" a="1"/>
  <c r="K1116" i="1" a="1"/>
  <c r="K216" i="1" a="1"/>
  <c r="K1415" i="1" a="1"/>
  <c r="K157" i="1" a="1"/>
  <c r="K363" i="1" a="1"/>
  <c r="K411" i="1" a="1"/>
  <c r="L2426" i="1" a="1"/>
  <c r="J394" i="1" a="1"/>
  <c r="L1979" i="1" a="1"/>
  <c r="I577" i="1" a="1"/>
  <c r="I1315" i="1" a="1"/>
  <c r="L916" i="1" a="1"/>
  <c r="J1928" i="1" a="1"/>
  <c r="L1982" i="1" a="1"/>
  <c r="L1697" i="1" a="1"/>
  <c r="L1318" i="1" a="1"/>
  <c r="J90" i="1" a="1"/>
  <c r="J428" i="1" a="1"/>
  <c r="L2435" i="1" a="1"/>
  <c r="L1686" i="1" a="1"/>
  <c r="L1317" i="1" a="1"/>
  <c r="L2459" i="1" a="1"/>
  <c r="L1703" i="1" a="1"/>
  <c r="L692" i="1" a="1"/>
  <c r="L1921" i="1" a="1"/>
  <c r="L1945" i="1" a="1"/>
  <c r="L1522" i="1" a="1"/>
  <c r="L412" i="1" a="1"/>
  <c r="L2082" i="1" a="1"/>
  <c r="L2121" i="1" a="1"/>
  <c r="L943" i="1" a="1"/>
  <c r="L2365" i="1" a="1"/>
  <c r="J2078" i="1" a="1"/>
  <c r="I1799" i="1" a="1"/>
  <c r="J2332" i="1" a="1"/>
  <c r="J1590" i="1" a="1"/>
  <c r="J2311" i="1" a="1"/>
  <c r="L4" i="1" a="1"/>
  <c r="I1680" i="1" a="1"/>
  <c r="I666" i="1" a="1"/>
  <c r="L493" i="1" a="1"/>
  <c r="I2423" i="1" a="1"/>
  <c r="J1220" i="1" a="1"/>
  <c r="J2011" i="1" a="1"/>
  <c r="I2612" i="1" a="1"/>
  <c r="J2171" i="1" a="1"/>
  <c r="J1635" i="1" a="1"/>
  <c r="L655" i="1" a="1"/>
  <c r="I1840" i="1" a="1"/>
  <c r="L1027" i="1" a="1"/>
  <c r="J1583" i="1" a="1"/>
  <c r="L183" i="1" a="1"/>
  <c r="L1572" i="1" a="1"/>
  <c r="L562" i="1" a="1"/>
  <c r="L1102" i="1" a="1"/>
  <c r="L624" i="1" a="1"/>
  <c r="J1636" i="1" a="1"/>
  <c r="L542" i="1" a="1"/>
  <c r="L1915" i="1" a="1"/>
  <c r="L2132" i="1" a="1"/>
  <c r="L2557" i="1" a="1"/>
  <c r="L1500" i="1" a="1"/>
  <c r="L1667" i="1" a="1"/>
  <c r="L1393" i="1" a="1"/>
  <c r="K2154" i="1" a="1"/>
  <c r="J286" i="1" a="1"/>
  <c r="I499" i="1" a="1"/>
  <c r="J1117" i="1" a="1"/>
  <c r="I1297" i="1" a="1"/>
  <c r="I408" i="1" a="1"/>
  <c r="J2324" i="1" a="1"/>
  <c r="L654" i="1" a="1"/>
  <c r="I2468" i="1" a="1"/>
  <c r="J925" i="1" a="1"/>
  <c r="I175" i="1" a="1"/>
  <c r="J1985" i="1" a="1"/>
  <c r="L176" i="1" a="1"/>
  <c r="J1890" i="1" a="1"/>
  <c r="L855" i="1" a="1"/>
  <c r="L1230" i="1" a="1"/>
  <c r="L1943" i="1" a="1"/>
  <c r="J910" i="1" a="1"/>
  <c r="L1486" i="1" a="1"/>
  <c r="J370" i="1" a="1"/>
  <c r="L2407" i="1" a="1"/>
  <c r="J765" i="1" a="1"/>
  <c r="L1227" i="1" a="1"/>
  <c r="J1940" i="1" a="1"/>
  <c r="I2543" i="1" a="1"/>
  <c r="L2022" i="1" a="1"/>
  <c r="L1287" i="1" a="1"/>
  <c r="L1005" i="1" a="1"/>
  <c r="L2201" i="1" a="1"/>
  <c r="L1389" i="1" a="1"/>
  <c r="L2506" i="1" a="1"/>
  <c r="I1779" i="1" a="1"/>
  <c r="J757" i="1" a="1"/>
  <c r="J1044" i="1" a="1"/>
  <c r="L2600" i="1" a="1"/>
  <c r="L747" i="1" a="1"/>
  <c r="K1505" i="1" a="1"/>
  <c r="K1677" i="1" a="1"/>
  <c r="L2359" i="1" a="1"/>
  <c r="K976" i="1" a="1"/>
  <c r="K531" i="1" a="1"/>
  <c r="K383" i="1" a="1"/>
  <c r="K134" i="1" a="1"/>
  <c r="L658" i="1" a="1"/>
  <c r="K625" i="1" a="1"/>
  <c r="K1112" i="1" a="1"/>
  <c r="K587" i="1" a="1"/>
  <c r="K215" i="1" a="1"/>
  <c r="L861" i="1" a="1"/>
  <c r="K1899" i="1" a="1"/>
  <c r="K716" i="1" a="1"/>
  <c r="J2388" i="1" a="1"/>
  <c r="K2542" i="1" a="1"/>
  <c r="K613" i="1" a="1"/>
  <c r="K1162" i="1" a="1"/>
  <c r="K1164" i="1" a="1"/>
  <c r="L1548" i="1" a="1"/>
  <c r="K1222" i="1" a="1"/>
  <c r="I825" i="1" a="1"/>
  <c r="I2230" i="1" a="1"/>
  <c r="L765" i="1" a="1"/>
  <c r="L1129" i="1" a="1"/>
  <c r="K816" i="1" a="1"/>
  <c r="K1069" i="1" a="1"/>
  <c r="K1784" i="1" a="1"/>
  <c r="K1144" i="1" a="1"/>
  <c r="J1616" i="1" a="1"/>
  <c r="K799" i="1" a="1"/>
  <c r="K658" i="1" a="1"/>
  <c r="L1734" i="1" a="1"/>
  <c r="K600" i="1" a="1"/>
  <c r="L834" i="1" a="1"/>
  <c r="L320" i="1" a="1"/>
  <c r="I1142" i="1" a="1"/>
  <c r="I2442" i="1" a="1"/>
  <c r="L157" i="1" a="1"/>
  <c r="I2023" i="1" a="1"/>
  <c r="L2547" i="1" a="1"/>
  <c r="J2528" i="1" a="1"/>
  <c r="J1999" i="1" a="1"/>
  <c r="J1724" i="1" a="1"/>
  <c r="L589" i="1" a="1"/>
  <c r="L2247" i="1" a="1"/>
  <c r="L57" i="1" a="1"/>
  <c r="L2412" i="1" a="1"/>
  <c r="L276" i="1" a="1"/>
  <c r="L73" i="1" a="1"/>
  <c r="L1747" i="1" a="1"/>
  <c r="L2126" i="1" a="1"/>
  <c r="I2562" i="1" a="1"/>
  <c r="L2405" i="1" a="1"/>
  <c r="L2375" i="1" a="1"/>
  <c r="L95" i="1" a="1"/>
  <c r="I783" i="1" a="1"/>
  <c r="J2426" i="1" a="1"/>
  <c r="L2466" i="1" a="1"/>
  <c r="J967" i="1" a="1"/>
  <c r="L127" i="1" a="1"/>
  <c r="J1866" i="1" a="1"/>
  <c r="I1993" i="1" a="1"/>
  <c r="I747" i="1" a="1"/>
  <c r="J664" i="1" a="1"/>
  <c r="I184" i="1" a="1"/>
  <c r="L1087" i="1" a="1"/>
  <c r="I1175" i="1" a="1"/>
  <c r="J1216" i="1" a="1"/>
  <c r="J239" i="1" a="1"/>
  <c r="I415" i="1" a="1"/>
  <c r="J1431" i="1" a="1"/>
  <c r="L2439" i="1" a="1"/>
  <c r="L365" i="1" a="1"/>
  <c r="L663" i="1" a="1"/>
  <c r="J2356" i="1" a="1"/>
  <c r="L2389" i="1" a="1"/>
  <c r="L2530" i="1" a="1"/>
  <c r="L1932" i="1" a="1"/>
  <c r="L2369" i="1" a="1"/>
  <c r="L2325" i="1" a="1"/>
  <c r="I1904" i="1" a="1"/>
  <c r="L396" i="1" a="1"/>
  <c r="L1935" i="1" a="1"/>
  <c r="L1974" i="1" a="1"/>
  <c r="L217" i="1" a="1"/>
  <c r="L319" i="1" a="1"/>
  <c r="L557" i="1" a="1"/>
  <c r="L1493" i="1" a="1"/>
  <c r="L1425" i="1" a="1"/>
  <c r="L1491" i="1" a="1"/>
  <c r="I762" i="1" a="1"/>
  <c r="J1313" i="1" a="1"/>
  <c r="J1796" i="1" a="1"/>
  <c r="I2570" i="1" a="1"/>
  <c r="J792" i="1" a="1"/>
  <c r="I1334" i="1" a="1"/>
  <c r="L6" i="1" a="1"/>
  <c r="L390" i="1" a="1"/>
  <c r="J2582" i="1" a="1"/>
  <c r="I1793" i="1" a="1"/>
  <c r="L1347" i="1" a="1"/>
  <c r="L1068" i="1" a="1"/>
  <c r="J343" i="1" a="1"/>
  <c r="L721" i="1" a="1"/>
  <c r="L2516" i="1" a="1"/>
  <c r="L1243" i="1" a="1"/>
  <c r="L2273" i="1" a="1"/>
  <c r="L652" i="1" a="1"/>
  <c r="L352" i="1" a="1"/>
  <c r="L1147" i="1" a="1"/>
  <c r="L2387" i="1" a="1"/>
  <c r="L1738" i="1" a="1"/>
  <c r="L2198" i="1" a="1"/>
  <c r="J782" i="1" a="1"/>
  <c r="L91" i="1" a="1"/>
  <c r="L1597" i="1" a="1"/>
  <c r="L893" i="1" a="1"/>
  <c r="L1146" i="1" a="1"/>
  <c r="J2072" i="1" a="1"/>
  <c r="I2378" i="1" a="1"/>
  <c r="L2256" i="1" a="1"/>
  <c r="J206" i="1" a="1"/>
  <c r="I1757" i="1" a="1"/>
  <c r="L1907" i="1" a="1"/>
  <c r="L1169" i="1" a="1"/>
  <c r="L1529" i="1" a="1"/>
  <c r="K75" i="1" a="1"/>
  <c r="K1149" i="1" a="1"/>
  <c r="K424" i="1" a="1"/>
  <c r="K1379" i="1" a="1"/>
  <c r="L1901" i="1" a="1"/>
  <c r="K1070" i="1" a="1"/>
  <c r="K28" i="1" a="1"/>
  <c r="I1279" i="1" a="1"/>
  <c r="K874" i="1" a="1"/>
  <c r="K911" i="1" a="1"/>
  <c r="K1105" i="1" a="1"/>
  <c r="K1017" i="1" a="1"/>
  <c r="L948" i="1" a="1"/>
  <c r="K313" i="1" a="1"/>
  <c r="K631" i="1" a="1"/>
  <c r="L2091" i="1" a="1"/>
  <c r="K1044" i="1" a="1"/>
  <c r="K22" i="1" a="1"/>
  <c r="K829" i="1" a="1"/>
  <c r="K720" i="1" a="1"/>
  <c r="L339" i="1" a="1"/>
  <c r="K1285" i="1" a="1"/>
  <c r="I792" i="1" a="1"/>
  <c r="J1546" i="1" a="1"/>
  <c r="J2492" i="1" a="1"/>
  <c r="L823" i="1" a="1"/>
  <c r="K826" i="1" a="1"/>
  <c r="K310" i="1" a="1"/>
  <c r="K366" i="1" a="1"/>
  <c r="K73" i="1" a="1"/>
  <c r="L2631" i="1" a="1"/>
  <c r="K92" i="1" a="1"/>
  <c r="K2608" i="1" a="1"/>
  <c r="L355" i="1" a="1"/>
  <c r="J746" i="1" a="1"/>
  <c r="J2392" i="1" a="1"/>
  <c r="L848" i="1" a="1"/>
  <c r="L1978" i="1" a="1"/>
  <c r="I2105" i="1" a="1"/>
  <c r="I1376" i="1" a="1"/>
  <c r="L2096" i="1" a="1"/>
  <c r="L174" i="1" a="1"/>
  <c r="I2560" i="1" a="1"/>
  <c r="I2172" i="1" a="1"/>
  <c r="L256" i="1" a="1"/>
  <c r="L2184" i="1" a="1"/>
  <c r="L1898" i="1" a="1"/>
  <c r="L813" i="1" a="1"/>
  <c r="I1304" i="1" a="1"/>
  <c r="L2554" i="1" a="1"/>
  <c r="L1925" i="1" a="1"/>
  <c r="L1309" i="1" a="1"/>
  <c r="L1520" i="1" a="1"/>
  <c r="L2571" i="1" a="1"/>
  <c r="L1778" i="1" a="1"/>
  <c r="L2363" i="1" a="1"/>
  <c r="L1325" i="1" a="1"/>
  <c r="L2343" i="1" a="1"/>
  <c r="L1893" i="1" a="1"/>
  <c r="J566" i="1" a="1"/>
  <c r="I1560" i="1" a="1"/>
  <c r="J1874" i="1" a="1"/>
  <c r="J393" i="1" a="1"/>
  <c r="I197" i="1" a="1"/>
  <c r="J2433" i="1" a="1"/>
  <c r="J2396" i="1" a="1"/>
  <c r="L118" i="1" a="1"/>
  <c r="I206" i="1" a="1"/>
  <c r="L1588" i="1" a="1"/>
  <c r="L686" i="1" a="1"/>
  <c r="J1521" i="1" a="1"/>
  <c r="L1671" i="1" a="1"/>
  <c r="L2158" i="1" a="1"/>
  <c r="L1341" i="1" a="1"/>
  <c r="J768" i="1" a="1"/>
  <c r="L2061" i="1" a="1"/>
  <c r="L2614" i="1" a="1"/>
  <c r="L1236" i="1" a="1"/>
  <c r="L611" i="1" a="1"/>
  <c r="J1353" i="1" a="1"/>
  <c r="I2485" i="1" a="1"/>
  <c r="L1809" i="1" a="1"/>
  <c r="J1943" i="1" a="1"/>
  <c r="I1662" i="1" a="1"/>
  <c r="L392" i="1" a="1"/>
  <c r="J1675" i="1" a="1"/>
  <c r="J172" i="1" a="1"/>
  <c r="L1324" i="1" a="1"/>
  <c r="J2632" i="1" a="1"/>
  <c r="J86" i="1" a="1"/>
  <c r="L2498" i="1" a="1"/>
  <c r="I645" i="1" a="1"/>
  <c r="J1718" i="1" a="1"/>
  <c r="I1588" i="1" a="1"/>
  <c r="I1561" i="1" a="1"/>
  <c r="I1213" i="1" a="1"/>
  <c r="L585" i="1" a="1"/>
  <c r="I1611" i="1" a="1"/>
  <c r="L1656" i="1" a="1"/>
  <c r="L2013" i="1" a="1"/>
  <c r="L1334" i="1" a="1"/>
  <c r="I1901" i="1" a="1"/>
  <c r="L941" i="1" a="1"/>
  <c r="J340" i="1" a="1"/>
  <c r="L2593" i="1" a="1"/>
  <c r="L508" i="1" a="1"/>
  <c r="L1635" i="1" a="1"/>
  <c r="J1009" i="1" a="1"/>
  <c r="L373" i="1" a="1"/>
  <c r="J2618" i="1" a="1"/>
  <c r="I2607" i="1" a="1"/>
  <c r="L2215" i="1" a="1"/>
  <c r="L1285" i="1" a="1"/>
  <c r="L2483" i="1" a="1"/>
  <c r="L1762" i="1" a="1"/>
  <c r="L2074" i="1" a="1"/>
  <c r="L1894" i="1" a="1"/>
  <c r="L272" i="1" a="1"/>
  <c r="L1073" i="1" a="1"/>
  <c r="L1168" i="1" a="1"/>
  <c r="J152" i="1" a="1"/>
  <c r="L1950" i="1" a="1"/>
  <c r="L2186" i="1" a="1"/>
  <c r="I441" i="1" a="1"/>
  <c r="J356" i="1" a="1"/>
  <c r="L1536" i="1" a="1"/>
  <c r="I1139" i="1" a="1"/>
  <c r="K1015" i="1" a="1"/>
  <c r="K527" i="1" a="1"/>
  <c r="K1154" i="1" a="1"/>
  <c r="K2158" i="1" a="1"/>
  <c r="L1517" i="1" a="1"/>
  <c r="K106" i="1" a="1"/>
  <c r="K1717" i="1" a="1"/>
  <c r="L1059" i="1" a="1"/>
  <c r="K534" i="1" a="1"/>
  <c r="K1120" i="1" a="1"/>
  <c r="K694" i="1" a="1"/>
  <c r="K621" i="1" a="1"/>
  <c r="I2186" i="1" a="1"/>
  <c r="K353" i="1" a="1"/>
  <c r="K1022" i="1" a="1"/>
  <c r="K414" i="1" a="1"/>
  <c r="K1634" i="1" a="1"/>
  <c r="K793" i="1" a="1"/>
  <c r="K1021" i="1" a="1"/>
  <c r="K679" i="1" a="1"/>
  <c r="K2532" i="1" a="1"/>
  <c r="K408" i="1" a="1"/>
  <c r="I1047" i="1" a="1"/>
  <c r="L1335" i="1" a="1"/>
  <c r="L104" i="1" a="1"/>
  <c r="L2113" i="1" a="1"/>
  <c r="K827" i="1" a="1"/>
  <c r="K2135" i="1" a="1"/>
  <c r="K1063" i="1" a="1"/>
  <c r="K1582" i="1" a="1"/>
  <c r="L1134" i="1" a="1"/>
  <c r="K989" i="1" a="1"/>
  <c r="K1213" i="1" a="1"/>
  <c r="K1874" i="1" a="1"/>
  <c r="L632" i="1" a="1"/>
  <c r="K801" i="1" a="1"/>
  <c r="K388" i="1" a="1"/>
  <c r="K528" i="1" a="1"/>
  <c r="K798" i="1" a="1"/>
  <c r="K1150" i="1" a="1"/>
  <c r="K596" i="1" a="1"/>
  <c r="L2066" i="1" a="1"/>
  <c r="K1027" i="1" a="1"/>
  <c r="K2204" i="1" a="1"/>
  <c r="K1408" i="1" a="1"/>
  <c r="K443" i="1" a="1"/>
  <c r="K1476" i="1" a="1"/>
  <c r="K1047" i="1" a="1"/>
  <c r="L974" i="1" a="1"/>
  <c r="K551" i="1" a="1"/>
  <c r="K1322" i="1" a="1"/>
  <c r="I1896" i="1" a="1"/>
  <c r="L2371" i="1" a="1"/>
  <c r="L477" i="1" a="1"/>
  <c r="L444" i="1" a="1"/>
  <c r="K85" i="1" a="1"/>
  <c r="K522" i="1" a="1"/>
  <c r="K764" i="1" a="1"/>
  <c r="K1486" i="1" a="1"/>
  <c r="L1999" i="1" a="1"/>
  <c r="K1828" i="1" a="1"/>
  <c r="K1396" i="1" a="1"/>
  <c r="K289" i="1" a="1"/>
  <c r="K1096" i="1" a="1"/>
  <c r="L2624" i="1" a="1"/>
  <c r="K1603" i="1" a="1"/>
  <c r="K2527" i="1" a="1"/>
  <c r="L216" i="1" a="1"/>
  <c r="K713" i="1" a="1"/>
  <c r="K67" i="1" a="1"/>
  <c r="K517" i="1" a="1"/>
  <c r="K1387" i="1" a="1"/>
  <c r="K748" i="1" a="1"/>
  <c r="K1635" i="1" a="1"/>
  <c r="K208" i="1" a="1"/>
  <c r="K332" i="1" a="1"/>
  <c r="L2340" i="1" a="1"/>
  <c r="L950" i="1" a="1"/>
  <c r="I2224" i="1" a="1"/>
  <c r="L1355" i="1" a="1"/>
  <c r="J1569" i="1" a="1"/>
  <c r="K1626" i="1" a="1"/>
  <c r="L1891" i="1" a="1"/>
  <c r="K330" i="1" a="1"/>
  <c r="K562" i="1" a="1"/>
  <c r="L1881" i="1" a="1"/>
  <c r="K1639" i="1" a="1"/>
  <c r="K186" i="1" a="1"/>
  <c r="K777" i="1" a="1"/>
  <c r="K2599" i="1" a="1"/>
  <c r="L1859" i="1" a="1"/>
  <c r="K1537" i="1" a="1"/>
  <c r="K1246" i="1" a="1"/>
  <c r="L2468" i="1" a="1"/>
  <c r="K453" i="1" a="1"/>
  <c r="K1670" i="1" a="1"/>
  <c r="K778" i="1" a="1"/>
  <c r="K535" i="1" a="1"/>
  <c r="K986" i="1" a="1"/>
  <c r="K1079" i="1" a="1"/>
  <c r="K143" i="1" a="1"/>
  <c r="K2122" i="1" a="1"/>
  <c r="I1354" i="1" a="1"/>
  <c r="I1412" i="1" a="1"/>
  <c r="L1122" i="1" a="1"/>
  <c r="J1987" i="1" a="1"/>
  <c r="K836" i="1" a="1"/>
  <c r="K634" i="1" a="1"/>
  <c r="L2342" i="1" a="1"/>
  <c r="K290" i="1" a="1"/>
  <c r="K1018" i="1" a="1"/>
  <c r="K50" i="1" a="1"/>
  <c r="K557" i="1" a="1"/>
  <c r="K537" i="1" a="1"/>
  <c r="K1413" i="1" a="1"/>
  <c r="K646" i="1" a="1"/>
  <c r="L2016" i="1" a="1"/>
  <c r="K1697" i="1" a="1"/>
  <c r="K178" i="1" a="1"/>
  <c r="K163" i="1" a="1"/>
  <c r="K1013" i="1" a="1"/>
  <c r="L2236" i="1" a="1"/>
  <c r="K981" i="1" a="1"/>
  <c r="K1146" i="1" a="1"/>
  <c r="K1378" i="1" a="1"/>
  <c r="K1547" i="1" a="1"/>
  <c r="I3" i="1" a="1"/>
  <c r="L1870" i="1" a="1"/>
  <c r="J886" i="1" a="1"/>
  <c r="I315" i="1" a="1"/>
  <c r="L2404" i="1" a="1"/>
  <c r="L2328" i="1" a="1"/>
  <c r="K194" i="1" a="1"/>
  <c r="K1362" i="1" a="1"/>
  <c r="L1082" i="1" a="1"/>
  <c r="K35" i="1" a="1"/>
  <c r="K323" i="1" a="1"/>
  <c r="K368" i="1" a="1"/>
  <c r="K1701" i="1" a="1"/>
  <c r="L2146" i="1" a="1"/>
  <c r="K653" i="1" a="1"/>
  <c r="K786" i="1" a="1"/>
  <c r="L1098" i="1" a="1"/>
  <c r="K1578" i="1" a="1"/>
  <c r="K794" i="1" a="1"/>
  <c r="K382" i="1" a="1"/>
  <c r="K1033" i="1" a="1"/>
  <c r="J1441" i="1" a="1"/>
  <c r="L900" i="1" a="1"/>
  <c r="K1249" i="1" a="1"/>
  <c r="K1223" i="1" a="1"/>
  <c r="L314" i="1" a="1"/>
  <c r="K1077" i="1" a="1"/>
  <c r="K167" i="1" a="1"/>
  <c r="L1767" i="1" a="1"/>
  <c r="K438" i="1" a="1"/>
  <c r="K560" i="1" a="1"/>
  <c r="K1315" i="1" a="1"/>
  <c r="K1439" i="1" a="1"/>
  <c r="K291" i="1" a="1"/>
  <c r="K421" i="1" a="1"/>
  <c r="K325" i="1" a="1"/>
  <c r="K692" i="1" a="1"/>
  <c r="J2158" i="1" a="1"/>
  <c r="J1274" i="1" a="1"/>
  <c r="L1476" i="1" a="1"/>
  <c r="L2171" i="1" a="1"/>
  <c r="L717" i="1" a="1"/>
  <c r="K1068" i="1" a="1"/>
  <c r="L2477" i="1" a="1"/>
  <c r="K227" i="1" a="1"/>
  <c r="K80" i="1" a="1"/>
  <c r="L496" i="1" a="1"/>
  <c r="K785" i="1" a="1"/>
  <c r="K998" i="1" a="1"/>
  <c r="K967" i="1" a="1"/>
  <c r="K1956" i="1" a="1"/>
  <c r="L2070" i="1" a="1"/>
  <c r="K239" i="1" a="1"/>
  <c r="K1394" i="1" a="1"/>
  <c r="L56" i="1" a="1"/>
  <c r="K719" i="1" a="1"/>
  <c r="K771" i="1" a="1"/>
  <c r="K23" i="1" a="1"/>
  <c r="K2565" i="1" a="1"/>
  <c r="K1301" i="1" a="1"/>
  <c r="K68" i="1" a="1"/>
  <c r="K198" i="1" a="1"/>
  <c r="K868" i="1" a="1"/>
  <c r="J1005" i="1" a="1"/>
  <c r="J2372" i="1" a="1"/>
  <c r="L541" i="1" a="1"/>
  <c r="L1312" i="1" a="1"/>
  <c r="K703" i="1" a="1"/>
  <c r="K2345" i="1" a="1"/>
  <c r="L418" i="1" a="1"/>
  <c r="K850" i="1" a="1"/>
  <c r="K1046" i="1" a="1"/>
  <c r="L2372" i="1" a="1"/>
  <c r="K154" i="1" a="1"/>
  <c r="K95" i="1" a="1"/>
  <c r="K1323" i="1" a="1"/>
  <c r="K978" i="1" a="1"/>
  <c r="J2062" i="1" a="1"/>
  <c r="K684" i="1" a="1"/>
  <c r="K296" i="1" a="1"/>
  <c r="K552" i="1" a="1"/>
  <c r="K116" i="1" a="1"/>
  <c r="J2113" i="1" a="1"/>
  <c r="K132" i="1" a="1"/>
  <c r="K571" i="1" a="1"/>
  <c r="K1272" i="1" a="1"/>
  <c r="K543" i="1" a="1"/>
  <c r="K817" i="1" a="1"/>
  <c r="L571" i="1" a="1"/>
  <c r="J2331" i="1" a="1"/>
  <c r="J69" i="1" a="1"/>
  <c r="L2491" i="1" a="1"/>
  <c r="L2351" i="1" a="1"/>
  <c r="K887" i="1" a="1"/>
  <c r="K2422" i="1" a="1"/>
  <c r="L348" i="1" a="1"/>
  <c r="K804" i="1" a="1"/>
  <c r="K572" i="1" a="1"/>
  <c r="K2032" i="1" a="1"/>
  <c r="K1292" i="1" a="1"/>
  <c r="J2387" i="1" a="1"/>
  <c r="K1086" i="1" a="1"/>
  <c r="K426" i="1" a="1"/>
  <c r="L1777" i="1" a="1"/>
  <c r="K2417" i="1" a="1"/>
  <c r="K909" i="1" a="1"/>
  <c r="K671" i="1" a="1"/>
  <c r="K2238" i="1" a="1"/>
  <c r="L1577" i="1" a="1"/>
  <c r="K456" i="1" a="1"/>
  <c r="K281" i="1" a="1"/>
  <c r="K761" i="1" a="1"/>
  <c r="K2553" i="1" a="1"/>
  <c r="K1902" i="1" a="1"/>
  <c r="K447" i="1" a="1"/>
  <c r="J1553" i="1" a="1"/>
  <c r="L753" i="1" a="1"/>
  <c r="L1132" i="1" a="1"/>
  <c r="L608" i="1" a="1"/>
  <c r="K698" i="1" a="1"/>
  <c r="K442" i="1" a="1"/>
  <c r="K2240" i="1" a="1"/>
  <c r="K913" i="1" a="1"/>
  <c r="K888" i="1" a="1"/>
  <c r="K71" i="1" a="1"/>
  <c r="K101" i="1" a="1"/>
  <c r="L2367" i="1" a="1"/>
  <c r="K395" i="1" a="1"/>
  <c r="K602" i="1" a="1"/>
  <c r="K649" i="1" a="1"/>
  <c r="K1261" i="1" a="1"/>
  <c r="L1406" i="1" a="1"/>
  <c r="K1231" i="1" a="1"/>
  <c r="K262" i="1" a="1"/>
  <c r="L386" i="1" a="1"/>
  <c r="K883" i="1" a="1"/>
  <c r="K1158" i="1" a="1"/>
  <c r="K1338" i="1" a="1"/>
  <c r="K480" i="1" a="1"/>
  <c r="K767" i="1" a="1"/>
  <c r="K1279" i="1" a="1"/>
  <c r="I1457" i="1" a="1"/>
  <c r="L1813" i="1" a="1"/>
  <c r="L1001" i="1" a="1"/>
  <c r="L1587" i="1" a="1"/>
  <c r="K2036" i="1" a="1"/>
  <c r="K982" i="1" a="1"/>
  <c r="K172" i="1" a="1"/>
  <c r="K386" i="1" a="1"/>
  <c r="L1994" i="1" a="1"/>
  <c r="L1503" i="1" a="1"/>
  <c r="L2605" i="1" a="1"/>
  <c r="K690" i="1" a="1"/>
  <c r="K2192" i="1" a="1"/>
  <c r="L2143" i="1" a="1"/>
  <c r="K109" i="1" a="1"/>
  <c r="K168" i="1" a="1"/>
  <c r="L2193" i="1" a="1"/>
  <c r="K305" i="1" a="1"/>
  <c r="K708" i="1" a="1"/>
  <c r="K314" i="1" a="1"/>
  <c r="K247" i="1" a="1"/>
  <c r="K2117" i="1" a="1"/>
  <c r="K2233" i="1" a="1"/>
  <c r="K1025" i="1" a="1"/>
  <c r="K1819" i="1" a="1"/>
  <c r="I405" i="1" a="1"/>
  <c r="L523" i="1" a="1"/>
  <c r="L2109" i="1" a="1"/>
  <c r="L2549" i="1" a="1"/>
  <c r="K150" i="1" a="1"/>
  <c r="K1127" i="1" a="1"/>
  <c r="L889" i="1" a="1"/>
  <c r="K152" i="1" a="1"/>
  <c r="K956" i="1" a="1"/>
  <c r="J2083" i="1" a="1"/>
  <c r="K1211" i="1" a="1"/>
  <c r="K1623" i="1" a="1"/>
  <c r="K598" i="1" a="1"/>
  <c r="K1061" i="1" a="1"/>
  <c r="L1545" i="1" a="1"/>
  <c r="K585" i="1" a="1"/>
  <c r="K1699" i="1" a="1"/>
  <c r="K832" i="1" a="1"/>
  <c r="K1657" i="1" a="1"/>
  <c r="J1780" i="1" a="1"/>
  <c r="K2002" i="1" a="1"/>
  <c r="K44" i="1" a="1"/>
  <c r="K295" i="1" a="1"/>
  <c r="K1789" i="1" a="1"/>
  <c r="K504" i="1" a="1"/>
  <c r="L2520" i="1" a="1"/>
  <c r="J1120" i="1" a="1"/>
  <c r="I186" i="1" a="1"/>
  <c r="L364" i="1" a="1"/>
  <c r="J1334" i="1" a="1"/>
  <c r="K2245" i="1" a="1"/>
  <c r="K2113" i="1" a="1"/>
  <c r="L1208" i="1" a="1"/>
  <c r="K702" i="1" a="1"/>
  <c r="K1357" i="1" a="1"/>
  <c r="K51" i="1" a="1"/>
  <c r="K113" i="1" a="1"/>
  <c r="L1136" i="1" a="1"/>
  <c r="K1972" i="1" a="1"/>
  <c r="K345" i="1" a="1"/>
  <c r="I2084" i="1" a="1"/>
  <c r="K1000" i="1" a="1"/>
  <c r="K42" i="1" a="1"/>
  <c r="K513" i="1" a="1"/>
  <c r="K1783" i="1" a="1"/>
  <c r="L804" i="1" a="1"/>
  <c r="K1156" i="1" a="1"/>
  <c r="K308" i="1" a="1"/>
  <c r="K1119" i="1" a="1"/>
  <c r="K1966" i="1" a="1"/>
  <c r="K126" i="1" a="1"/>
  <c r="K1786" i="1" a="1"/>
  <c r="I1628" i="1" a="1"/>
  <c r="J2520" i="1" a="1"/>
  <c r="J1014" i="1" a="1"/>
  <c r="L446" i="1" a="1"/>
  <c r="K2327" i="1" a="1"/>
  <c r="K1026" i="1" a="1"/>
  <c r="L1728" i="1" a="1"/>
  <c r="K2274" i="1" a="1"/>
  <c r="K2530" i="1" a="1"/>
  <c r="K2306" i="1" a="1"/>
  <c r="K1369" i="1" a="1"/>
  <c r="L586" i="1" a="1"/>
  <c r="K615" i="1" a="1"/>
  <c r="K711" i="1" a="1"/>
  <c r="L2028" i="1" a="1"/>
  <c r="K905" i="1" a="1"/>
  <c r="K1794" i="1" a="1"/>
  <c r="K19" i="1" a="1"/>
  <c r="K469" i="1" a="1"/>
  <c r="L2463" i="1" a="1"/>
  <c r="K1967" i="1" a="1"/>
  <c r="K1041" i="1" a="1"/>
  <c r="I1687" i="1" a="1"/>
  <c r="K1853" i="1" a="1"/>
  <c r="K830" i="1" a="1"/>
  <c r="K1263" i="1" a="1"/>
  <c r="J653" i="1" a="1"/>
  <c r="L2526" i="1" a="1"/>
  <c r="L1654" i="1" a="1"/>
  <c r="L1158" i="1" a="1"/>
  <c r="K231" i="1" a="1"/>
  <c r="K2396" i="1" a="1"/>
  <c r="K111" i="1" a="1"/>
  <c r="K302" i="1" a="1"/>
  <c r="L2539" i="1" a="1"/>
  <c r="K307" i="1" a="1"/>
  <c r="K666" i="1" a="1"/>
  <c r="L1816" i="1" a="1"/>
  <c r="K1883" i="1" a="1"/>
  <c r="K478" i="1" a="1"/>
  <c r="K360" i="1" a="1"/>
  <c r="K1299" i="1" a="1"/>
  <c r="L1123" i="1" a="1"/>
  <c r="K1294" i="1" a="1"/>
  <c r="K870" i="1" a="1"/>
  <c r="L2191" i="1" a="1"/>
  <c r="K1478" i="1" a="1"/>
  <c r="K714" i="1" a="1"/>
  <c r="K1359" i="1" a="1"/>
  <c r="K1295" i="1" a="1"/>
  <c r="K717" i="1" a="1"/>
  <c r="K384" i="1" a="1"/>
  <c r="I1869" i="1" a="1"/>
  <c r="L690" i="1" a="1"/>
  <c r="L1904" i="1" a="1"/>
  <c r="L2355" i="1" a="1"/>
  <c r="K501" i="1" a="1"/>
  <c r="L1766" i="1" a="1"/>
  <c r="K988" i="1" a="1"/>
  <c r="K2086" i="1" a="1"/>
  <c r="L399" i="1" a="1"/>
  <c r="K409" i="1" a="1"/>
  <c r="K1719" i="1" a="1"/>
  <c r="K346" i="1" a="1"/>
  <c r="L393" i="1" a="1"/>
  <c r="K925" i="1" a="1"/>
  <c r="K871" i="1" a="1"/>
  <c r="K153" i="1" a="1"/>
  <c r="K728" i="1" a="1"/>
  <c r="K359" i="1" a="1"/>
  <c r="K1307" i="1" a="1"/>
  <c r="K110" i="1" a="1"/>
  <c r="K1287" i="1" a="1"/>
  <c r="L1708" i="1" a="1"/>
  <c r="K529" i="1" a="1"/>
  <c r="J3" i="1" a="1"/>
  <c r="J471" i="1" a="1"/>
  <c r="J1048" i="1" a="1"/>
  <c r="J1514" i="1" a="1"/>
  <c r="L2422" i="1" a="1"/>
  <c r="K641" i="1" a="1"/>
  <c r="K1260" i="1" a="1"/>
  <c r="L2072" i="1" a="1"/>
  <c r="K843" i="1" a="1"/>
  <c r="K176" i="1" a="1"/>
  <c r="K644" i="1" a="1"/>
  <c r="K997" i="1" a="1"/>
  <c r="I2595" i="1" a="1"/>
  <c r="K264" i="1" a="1"/>
  <c r="K1707" i="1" a="1"/>
  <c r="L1034" i="1" a="1"/>
  <c r="K515" i="1" a="1"/>
  <c r="K1034" i="1" a="1"/>
  <c r="K473" i="1" a="1"/>
  <c r="K2307" i="1" a="1"/>
  <c r="J1147" i="1" a="1"/>
  <c r="K336" i="1" a="1"/>
  <c r="K2373" i="1" a="1"/>
  <c r="K588" i="1" a="1"/>
  <c r="K1228" i="1" a="1"/>
  <c r="K431" i="1" a="1"/>
  <c r="K1114" i="1" a="1"/>
  <c r="J149" i="1" a="1"/>
  <c r="L1573" i="1" a="1"/>
  <c r="L1504" i="1" a="1"/>
  <c r="L762" i="1" a="1"/>
  <c r="K449" i="1" a="1"/>
  <c r="K825" i="1" a="1"/>
  <c r="L2298" i="1" a="1"/>
  <c r="K1001" i="1" a="1"/>
  <c r="K645" i="1" a="1"/>
  <c r="K1860" i="1" a="1"/>
  <c r="K903" i="1" a="1"/>
  <c r="L1853" i="1" a="1"/>
  <c r="K87" i="1" a="1"/>
  <c r="K210" i="1" a="1"/>
  <c r="L1820" i="1" a="1"/>
  <c r="K2128" i="1" a="1"/>
  <c r="K27" i="1" a="1"/>
  <c r="K750" i="1" a="1"/>
  <c r="K39" i="1" a="1"/>
  <c r="L1768" i="1" a="1"/>
  <c r="K775" i="1" a="1"/>
  <c r="K1170" i="1" a="1"/>
  <c r="L2007" i="1" a="1"/>
  <c r="K334" i="1" a="1"/>
  <c r="K1734" i="1" a="1"/>
  <c r="K590" i="1" a="1"/>
  <c r="J549" i="1" a="1"/>
  <c r="L312" i="1" a="1"/>
  <c r="L2418" i="1" a="1"/>
  <c r="L70" i="1" a="1"/>
  <c r="K1475" i="1" a="1"/>
  <c r="K1793" i="1" a="1"/>
  <c r="K2541" i="1" a="1"/>
  <c r="K174" i="1" a="1"/>
  <c r="K682" i="1" a="1"/>
  <c r="K357" i="1" a="1"/>
  <c r="K1064" i="1" a="1"/>
  <c r="L2310" i="1" a="1"/>
  <c r="K651" i="1" a="1"/>
  <c r="K1848" i="1" a="1"/>
  <c r="K884" i="1" a="1"/>
  <c r="K724" i="1" a="1"/>
  <c r="J1826" i="1" a="1"/>
  <c r="K83" i="1" a="1"/>
  <c r="K1278" i="1" a="1"/>
  <c r="L2611" i="1" a="1"/>
  <c r="K688" i="1" a="1"/>
  <c r="K2039" i="1" a="1"/>
  <c r="K1425" i="1" a="1"/>
  <c r="K1373" i="1" a="1"/>
  <c r="K930" i="1" a="1"/>
  <c r="K1102" i="1" a="1"/>
  <c r="J1460" i="1" a="1"/>
  <c r="L2616" i="1" a="1"/>
  <c r="I2600" i="1" a="1"/>
  <c r="L1049" i="1" a="1"/>
  <c r="K944" i="1" a="1"/>
  <c r="K926" i="1" a="1"/>
  <c r="K1225" i="1" a="1"/>
  <c r="K275" i="1" a="1"/>
  <c r="L2536" i="1" a="1"/>
  <c r="K561" i="1" a="1"/>
  <c r="K1020" i="1" a="1"/>
  <c r="K97" i="1" a="1"/>
  <c r="K112" i="1" a="1"/>
  <c r="K1761" i="1" a="1"/>
  <c r="K1598" i="1" a="1"/>
  <c r="K1224" i="1" a="1"/>
  <c r="L1810" i="1" a="1"/>
  <c r="K1006" i="1" a="1"/>
  <c r="K1586" i="1" a="1"/>
  <c r="L1392" i="1" a="1"/>
  <c r="K62" i="1" a="1"/>
  <c r="L2182" i="1" a="1"/>
  <c r="K1347" i="1" a="1"/>
  <c r="L1725" i="1" a="1"/>
  <c r="K1596" i="1" a="1"/>
  <c r="K923" i="1" a="1"/>
  <c r="K753" i="1" a="1"/>
  <c r="K2155" i="1" a="1"/>
  <c r="L1223" i="1" a="1"/>
  <c r="K1097" i="1" a="1"/>
  <c r="K96" i="1" a="1"/>
  <c r="K1053" i="1" a="1"/>
  <c r="K60" i="1" a="1"/>
  <c r="K3" i="1" a="1"/>
  <c r="K1351" i="1" a="1"/>
  <c r="I2046" i="1" a="1"/>
  <c r="I663" i="1" a="1"/>
  <c r="L1056" i="1" a="1"/>
  <c r="L1010" i="1" a="1"/>
  <c r="K335" i="1" a="1"/>
  <c r="K279" i="1" a="1"/>
  <c r="L2058" i="1" a="1"/>
  <c r="K26" i="1" a="1"/>
  <c r="K257" i="1" a="1"/>
  <c r="K576" i="1" a="1"/>
  <c r="K1300" i="1" a="1"/>
  <c r="L307" i="1" a="1"/>
  <c r="K606" i="1" a="1"/>
  <c r="K98" i="1" a="1"/>
  <c r="I1762" i="1" a="1"/>
  <c r="K1291" i="1" a="1"/>
  <c r="K2072" i="1" a="1"/>
  <c r="K563" i="1" a="1"/>
  <c r="K526" i="1" a="1"/>
  <c r="J2538" i="1" a="1"/>
  <c r="K902" i="1" a="1"/>
  <c r="K1344" i="1" a="1"/>
  <c r="L1002" i="1" a="1"/>
  <c r="K412" i="1" a="1"/>
  <c r="K1683" i="1" a="1"/>
  <c r="K1920" i="1" a="1"/>
  <c r="I2497" i="1" a="1"/>
  <c r="I2448" i="1" a="1"/>
  <c r="L2199" i="1" a="1"/>
  <c r="L1568" i="1" a="1"/>
  <c r="K1214" i="1" a="1"/>
  <c r="K1430" i="1" a="1"/>
  <c r="K356" i="1" a="1"/>
  <c r="K1332" i="1" a="1"/>
  <c r="K2148" i="1" a="1"/>
  <c r="K2066" i="1" a="1"/>
  <c r="K1858" i="1" a="1"/>
  <c r="L2098" i="1" a="1"/>
  <c r="K1297" i="1" a="1"/>
  <c r="K1534" i="1" a="1"/>
  <c r="K638" i="1" a="1"/>
  <c r="K566" i="1" a="1"/>
  <c r="I2496" i="1" a="1"/>
  <c r="K367" i="1" a="1"/>
  <c r="K380" i="1" a="1"/>
  <c r="J1444" i="1" a="1"/>
  <c r="K2430" i="1" a="1"/>
  <c r="K712" i="1" a="1"/>
  <c r="K340" i="1" a="1"/>
  <c r="K918" i="1" a="1"/>
  <c r="K2276" i="1" a="1"/>
  <c r="K1640" i="1" a="1"/>
  <c r="I1702" i="1" a="1"/>
  <c r="L506" i="1" a="1"/>
  <c r="L1369" i="1" a="1"/>
  <c r="L2140" i="1" a="1"/>
  <c r="K1447" i="1" a="1"/>
  <c r="K1335" i="1" a="1"/>
  <c r="K1921" i="1" a="1"/>
  <c r="K378" i="1" a="1"/>
  <c r="L1365" i="1" a="1"/>
  <c r="K1436" i="1" a="1"/>
  <c r="K2101" i="1" a="1"/>
  <c r="L358" i="1" a="1"/>
  <c r="K1328" i="1" a="1"/>
  <c r="K371" i="1" a="1"/>
  <c r="K14" i="1" a="1"/>
  <c r="K20" i="1" a="1"/>
  <c r="J1144" i="1" a="1"/>
  <c r="K328" i="1" a="1"/>
  <c r="K1286" i="1" a="1"/>
  <c r="L525" i="1" a="1"/>
  <c r="K158" i="1" a="1"/>
  <c r="K1855" i="1" a="1"/>
  <c r="K179" i="1" a="1"/>
  <c r="K715" i="1" a="1"/>
  <c r="K396" i="1" a="1"/>
  <c r="K518" i="1" a="1"/>
  <c r="I750" i="1" a="1"/>
  <c r="L1897" i="1" a="1"/>
  <c r="L683" i="1" a="1"/>
  <c r="L25" i="1" a="1"/>
  <c r="K181" i="1" a="1"/>
  <c r="L741" i="1" a="1"/>
  <c r="K297" i="1" a="1"/>
  <c r="K463" i="1" a="1"/>
  <c r="L2484" i="1" a="1"/>
  <c r="K1500" i="1" a="1"/>
  <c r="K743" i="1" a="1"/>
  <c r="K2550" i="1" a="1"/>
  <c r="K1007" i="1" a="1"/>
  <c r="L2628" i="1" a="1"/>
  <c r="K228" i="1" a="1"/>
  <c r="K854" i="1" a="1"/>
  <c r="I886" i="1" a="1"/>
  <c r="K730" i="1" a="1"/>
  <c r="K188" i="1" a="1"/>
  <c r="K1423" i="1" a="1"/>
  <c r="K860" i="1" a="1"/>
  <c r="K464" i="1" a="1"/>
  <c r="K894" i="1" a="1"/>
  <c r="K1121" i="1" a="1"/>
  <c r="K770" i="1" a="1"/>
  <c r="I1533" i="1" a="1"/>
  <c r="L2092" i="1" a="1"/>
  <c r="I1437" i="1" a="1"/>
  <c r="L1436" i="1" a="1"/>
  <c r="K939" i="1" a="1"/>
  <c r="K1684" i="1" a="1"/>
  <c r="L1819" i="1" a="1"/>
  <c r="K1523" i="1" a="1"/>
  <c r="K581" i="1" a="1"/>
  <c r="L763" i="1" a="1"/>
  <c r="K1672" i="1" a="1"/>
  <c r="K72" i="1" a="1"/>
  <c r="K864" i="1" a="1"/>
  <c r="L794" i="1" a="1"/>
  <c r="K86" i="1" a="1"/>
  <c r="K933" i="1" a="1"/>
  <c r="K2437" i="1" a="1"/>
  <c r="K232" i="1" a="1"/>
  <c r="L2446" i="1" a="1"/>
  <c r="K40" i="1" a="1"/>
  <c r="K2000" i="1" a="1"/>
  <c r="L2382" i="1" a="1"/>
  <c r="K1589" i="1" a="1"/>
  <c r="K89" i="1" a="1"/>
  <c r="K2188" i="1" a="1"/>
  <c r="J2278" i="1" a="1"/>
  <c r="L603" i="1" a="1"/>
  <c r="L825" i="1" a="1"/>
  <c r="L2238" i="1" a="1"/>
  <c r="K2580" i="1" a="1"/>
  <c r="K511" i="1" a="1"/>
  <c r="K1671" i="1" a="1"/>
  <c r="K502" i="1" a="1"/>
  <c r="K971" i="1" a="1"/>
  <c r="K746" i="1" a="1"/>
  <c r="K2510" i="1" a="1"/>
  <c r="I2065" i="1" a="1"/>
  <c r="K689" i="1" a="1"/>
  <c r="K1720" i="1" a="1"/>
  <c r="K1283" i="1" a="1"/>
  <c r="K519" i="1" a="1"/>
  <c r="L876" i="1" a="1"/>
  <c r="K1237" i="1" a="1"/>
  <c r="K490" i="1" a="1"/>
  <c r="L80" i="1" a="1"/>
  <c r="K252" i="1" a="1"/>
  <c r="K977" i="1" a="1"/>
  <c r="K393" i="1" a="1"/>
  <c r="K700" i="1" a="1"/>
  <c r="L2587" i="1" a="1"/>
  <c r="K127" i="1" a="1"/>
  <c r="I2556" i="1" a="1"/>
  <c r="L309" i="1" a="1"/>
  <c r="I1471" i="1" a="1"/>
  <c r="L1712" i="1" a="1"/>
  <c r="K272" i="1" a="1"/>
  <c r="K254" i="1" a="1"/>
  <c r="K1530" i="1" a="1"/>
  <c r="K489" i="1" a="1"/>
  <c r="J1974" i="1" a="1"/>
  <c r="K1342" i="1" a="1"/>
  <c r="K961" i="1" a="1"/>
  <c r="L2454" i="1" a="1"/>
  <c r="K1389" i="1" a="1"/>
  <c r="K256" i="1" a="1"/>
  <c r="K709" i="1" a="1"/>
  <c r="K1524" i="1" a="1"/>
  <c r="I2488" i="1" a="1"/>
  <c r="K783" i="1" a="1"/>
  <c r="K1919" i="1" a="1"/>
  <c r="L2541" i="1" a="1"/>
  <c r="K1508" i="1" a="1"/>
  <c r="K1117" i="1" a="1"/>
  <c r="K1576" i="1" a="1"/>
  <c r="K475" i="1" a="1"/>
  <c r="K1827" i="1" a="1"/>
  <c r="K2073" i="1" a="1"/>
  <c r="L86" i="1" a="1"/>
  <c r="L1608" i="1" a="1"/>
  <c r="L2323" i="1" a="1"/>
  <c r="J763" i="1" a="1"/>
  <c r="K484" i="1" a="1"/>
  <c r="K389" i="1" a="1"/>
  <c r="K49" i="1" a="1"/>
  <c r="K230" i="1" a="1"/>
  <c r="L1546" i="1" a="1"/>
  <c r="K1549" i="1" a="1"/>
  <c r="K1835" i="1" a="1"/>
  <c r="K64" i="1" a="1"/>
  <c r="K1024" i="1" a="1"/>
  <c r="K271" i="1" a="1"/>
  <c r="K1048" i="1" a="1"/>
  <c r="K1700" i="1" a="1"/>
  <c r="J1748" i="1" a="1"/>
  <c r="K2297" i="1" a="1"/>
  <c r="K1030" i="1" a="1"/>
  <c r="K108" i="1" a="1"/>
  <c r="K1894" i="1" a="1"/>
  <c r="K792" i="1" a="1"/>
  <c r="K973" i="1" a="1"/>
  <c r="L746" i="1" a="1"/>
  <c r="K1209" i="1" a="1"/>
  <c r="K500" i="1" a="1"/>
  <c r="L1339" i="1" a="1"/>
  <c r="I2076" i="1" a="1"/>
  <c r="I296" i="1" a="1"/>
  <c r="K149" i="1" a="1"/>
  <c r="K1450" i="1" a="1"/>
  <c r="L2114" i="1" a="1"/>
  <c r="K445" i="1" a="1"/>
  <c r="K137" i="1" a="1"/>
  <c r="L1964" i="1" a="1"/>
  <c r="K390" i="1" a="1"/>
  <c r="K791" i="1" a="1"/>
  <c r="K1462" i="1" a="1"/>
  <c r="K218" i="1" a="1"/>
  <c r="L155" i="1" a="1"/>
  <c r="K1645" i="1" a="1"/>
  <c r="K1503" i="1" a="1"/>
  <c r="L693" i="1" a="1"/>
  <c r="K650" i="1" a="1"/>
  <c r="K1316" i="1" a="1"/>
  <c r="K1474" i="1" a="1"/>
  <c r="K594" i="1" a="1"/>
  <c r="K554" i="1" a="1"/>
  <c r="I2566" i="1" a="1"/>
  <c r="K2309" i="1" a="1"/>
  <c r="K934" i="1" a="1"/>
  <c r="I1459" i="1" a="1"/>
  <c r="J2137" i="1" a="1"/>
  <c r="L2512" i="1" a="1"/>
  <c r="L469" i="1" a="1"/>
  <c r="K1330" i="1" a="1"/>
  <c r="K1236" i="1" a="1"/>
  <c r="L2271" i="1" a="1"/>
  <c r="K1062" i="1" a="1"/>
  <c r="K1036" i="1" a="1"/>
  <c r="K379" i="1" a="1"/>
  <c r="K1484" i="1" a="1"/>
  <c r="K318" i="1" a="1"/>
  <c r="K16" i="1" a="1"/>
  <c r="K81" i="1" a="1"/>
  <c r="K806" i="1" a="1"/>
  <c r="J1357" i="1" a="1"/>
  <c r="K141" i="1" a="1"/>
  <c r="K1358" i="1" a="1"/>
  <c r="L2211" i="1" a="1"/>
  <c r="K304" i="1" a="1"/>
  <c r="K400" i="1" a="1"/>
  <c r="K2143" i="1" a="1"/>
  <c r="K240" i="1" a="1"/>
  <c r="I929" i="1" a="1"/>
  <c r="K954" i="1" a="1"/>
  <c r="L1259" i="1" a="1"/>
  <c r="L1326" i="1" a="1"/>
  <c r="L787" i="1" a="1"/>
  <c r="L156" i="1" a="1"/>
  <c r="K398" i="1" a="1"/>
  <c r="K661" i="1" a="1"/>
  <c r="K1375" i="1" a="1"/>
  <c r="K437" i="1" a="1"/>
  <c r="L2069" i="1" a="1"/>
  <c r="K1504" i="1" a="1"/>
  <c r="K841" i="1" a="1"/>
  <c r="L2255" i="1" a="1"/>
  <c r="K1038" i="1" a="1"/>
  <c r="K2614" i="1" a="1"/>
  <c r="K859" i="1" a="1"/>
  <c r="K808" i="1" a="1"/>
  <c r="L1633" i="1" a="1"/>
  <c r="K2097" i="1" a="1"/>
  <c r="K723" i="1" a="1"/>
  <c r="J1763" i="1" a="1"/>
  <c r="K2080" i="1" a="1"/>
  <c r="K656" i="1" a="1"/>
  <c r="K1238" i="1" a="1"/>
  <c r="K372" i="1" a="1"/>
  <c r="K1084" i="1" a="1"/>
  <c r="K822" i="1" a="1"/>
  <c r="I1222" i="1" a="1"/>
  <c r="I2280" i="1" a="1"/>
  <c r="L2594" i="1" a="1"/>
  <c r="J2365" i="1" a="1"/>
  <c r="K1451" i="1" a="1"/>
  <c r="K1074" i="1" a="1"/>
  <c r="K699" i="1" a="1"/>
  <c r="K339" i="1" a="1"/>
  <c r="L669" i="1" a="1"/>
  <c r="K940" i="1" a="1"/>
  <c r="K361" i="1" a="1"/>
  <c r="K77" i="1" a="1"/>
  <c r="K1467" i="1" a="1"/>
  <c r="K1682" i="1" a="1"/>
  <c r="K214" i="1" a="1"/>
  <c r="K351" i="1" a="1"/>
  <c r="L768" i="1" a="1"/>
  <c r="K1002" i="1" a="1"/>
  <c r="K225" i="1" a="1"/>
  <c r="K2249" i="1" a="1"/>
  <c r="K740" i="1" a="1"/>
  <c r="K1076" i="1" a="1"/>
  <c r="K647" i="1" a="1"/>
  <c r="L2083" i="1" a="1"/>
  <c r="K1515" i="1" a="1"/>
  <c r="K655" i="1" a="1"/>
  <c r="L737" i="1" a="1"/>
  <c r="L2622" i="1" a="1"/>
  <c r="L1054" i="1" a="1"/>
  <c r="L1175" i="1" a="1"/>
  <c r="K1924" i="1" a="1"/>
  <c r="J2476" i="1" a="1"/>
  <c r="K1584" i="1" a="1"/>
  <c r="K1527" i="1" a="1"/>
  <c r="L39" i="1" a="1"/>
  <c r="K1881" i="1" a="1"/>
  <c r="K1986" i="1" a="1"/>
  <c r="K701" i="1" a="1"/>
  <c r="K1325" i="1" a="1"/>
  <c r="I2318" i="1" a="1"/>
  <c r="K797" i="1" a="1"/>
  <c r="K1385" i="1" a="1"/>
  <c r="L2556" i="1" a="1"/>
  <c r="K781" i="1" a="1"/>
  <c r="K139" i="1" a="1"/>
  <c r="K582" i="1" a="1"/>
  <c r="K183" i="1" a="1"/>
  <c r="K1735" i="1" a="1"/>
  <c r="K2286" i="1" a="1"/>
  <c r="K498" i="1" a="1"/>
  <c r="K672" i="1" a="1"/>
  <c r="J558" i="1" a="1"/>
  <c r="L919" i="1" a="1"/>
  <c r="L1377" i="1" a="1"/>
  <c r="L1126" i="1" a="1"/>
  <c r="K875" i="1" a="1"/>
  <c r="K1533" i="1" a="1"/>
  <c r="J851" i="1" a="1"/>
  <c r="K2061" i="1" a="1"/>
  <c r="K555" i="1" a="1"/>
  <c r="K1003" i="1" a="1"/>
  <c r="K467" i="1" a="1"/>
  <c r="L139" i="1" a="1"/>
  <c r="K347" i="1" a="1"/>
  <c r="K1453" i="1" a="1"/>
  <c r="L2079" i="1" a="1"/>
  <c r="K999" i="1" a="1"/>
  <c r="K201" i="1" a="1"/>
  <c r="K776" i="1" a="1"/>
  <c r="K907" i="1" a="1"/>
  <c r="L2417" i="1" a="1"/>
  <c r="K757" i="1" a="1"/>
  <c r="K718" i="1" a="1"/>
  <c r="K219" i="1" a="1"/>
  <c r="K762" i="1" a="1"/>
  <c r="K457" i="1" a="1"/>
  <c r="I917" i="1" a="1"/>
  <c r="I1176" i="1" a="1"/>
  <c r="J2060" i="1" a="1"/>
  <c r="L31" i="1" a="1"/>
  <c r="I1080" i="1" a="1"/>
  <c r="K2564" i="1" a="1"/>
  <c r="K311" i="1" a="1"/>
  <c r="L1660" i="1" a="1"/>
  <c r="K1233" i="1" a="1"/>
  <c r="K417" i="1" a="1"/>
  <c r="K2586" i="1" a="1"/>
  <c r="L886" i="1" a="1"/>
  <c r="K317" i="1" a="1"/>
  <c r="K441" i="1" a="1"/>
  <c r="K220" i="1" a="1"/>
  <c r="K683" i="1" a="1"/>
  <c r="L20" i="1" a="1"/>
  <c r="K1442" i="1" a="1"/>
  <c r="K1210" i="1" a="1"/>
  <c r="L335" i="1" a="1"/>
  <c r="K374" i="1" a="1"/>
  <c r="K74" i="1" a="1"/>
  <c r="K481" i="1" a="1"/>
  <c r="K2177" i="1" a="1"/>
  <c r="K1066" i="1" a="1"/>
  <c r="K1507" i="1" a="1"/>
  <c r="L474" i="1" a="1"/>
  <c r="L680" i="1" a="1"/>
  <c r="L2223" i="1" a="1"/>
  <c r="L1449" i="1" a="1"/>
  <c r="K1454" i="1" a="1"/>
  <c r="K370" i="1" a="1"/>
  <c r="K118" i="1" a="1"/>
  <c r="K886" i="1" a="1"/>
  <c r="L2108" i="1" a="1"/>
  <c r="K104" i="1" a="1"/>
  <c r="K362" i="1" a="1"/>
  <c r="L2427" i="1" a="1"/>
  <c r="K802" i="1" a="1"/>
  <c r="K2029" i="1" a="1"/>
  <c r="K348" i="1" a="1"/>
  <c r="K369" i="1" a="1"/>
  <c r="J1870" i="1" a="1"/>
  <c r="K1100" i="1" a="1"/>
  <c r="K855" i="1" a="1"/>
  <c r="K974" i="1" a="1"/>
  <c r="K966" i="1" a="1"/>
  <c r="K180" i="1" a="1"/>
  <c r="K1797" i="1" a="1"/>
  <c r="I1593" i="1" a="1"/>
  <c r="K847" i="1" a="1"/>
  <c r="K1461" i="1" a="1"/>
  <c r="L2014" i="1" a="1"/>
  <c r="I2533" i="1" a="1"/>
  <c r="I2401" i="1" a="1"/>
  <c r="L598" i="1" a="1"/>
  <c r="K1165" i="1" a="1"/>
  <c r="L2225" i="1" a="1"/>
  <c r="K1409" i="1" a="1"/>
  <c r="K2215" i="1" a="1"/>
  <c r="L1939" i="1" a="1"/>
  <c r="K619" i="1" a="1"/>
  <c r="K1345" i="1" a="1"/>
  <c r="K2185" i="1" a="1"/>
  <c r="K1101" i="1" a="1"/>
  <c r="I956" i="1" a="1"/>
  <c r="K946" i="1" a="1"/>
  <c r="K742" i="1" a="1"/>
  <c r="I424" i="1" a="1"/>
  <c r="K1908" i="1" a="1"/>
  <c r="K2082" i="1" a="1"/>
  <c r="K1296" i="1" a="1"/>
  <c r="K541" i="1" a="1"/>
  <c r="K1309" i="1" a="1"/>
  <c r="K1179" i="1" a="1"/>
  <c r="L2499" i="1" a="1"/>
  <c r="K556" i="1" a="1"/>
  <c r="L1234" i="1" a="1"/>
  <c r="L670" i="1" a="1"/>
  <c r="L1815" i="1" a="1"/>
  <c r="L2176" i="1" a="1"/>
  <c r="L1707" i="1" a="1"/>
  <c r="K1343" i="1" a="1"/>
  <c r="J1215" i="1" a="1"/>
  <c r="K298" i="1" a="1"/>
  <c r="K1288" i="1" a="1"/>
  <c r="L1469" i="1" a="1"/>
  <c r="K212" i="1" a="1"/>
  <c r="K605" i="1" a="1"/>
  <c r="K1628" i="1" a="1"/>
  <c r="K1614" i="1" a="1"/>
  <c r="L1434" i="1" a="1"/>
  <c r="K993" i="1" a="1"/>
  <c r="K927" i="1" a="1"/>
  <c r="L33" i="1" a="1"/>
  <c r="K675" i="1" a="1"/>
  <c r="K1042" i="1" a="1"/>
  <c r="K568" i="1" a="1"/>
  <c r="K2243" i="1" a="1"/>
  <c r="K1482" i="1" a="1"/>
  <c r="K1644" i="1" a="1"/>
  <c r="K29" i="1" a="1"/>
  <c r="K1134" i="1" a="1"/>
  <c r="J1587" i="1" a="1"/>
  <c r="J1647" i="1" a="1"/>
  <c r="I2301" i="1" a="1"/>
  <c r="L2187" i="1" a="1"/>
  <c r="K848" i="1" a="1"/>
  <c r="K1622" i="1" a="1"/>
  <c r="L1852" i="1" a="1"/>
  <c r="K21" i="1" a="1"/>
  <c r="K148" i="1" a="1"/>
  <c r="K835" i="1" a="1"/>
  <c r="K1032" i="1" a="1"/>
  <c r="L1435" i="1" a="1"/>
  <c r="K1203" i="1" a="1"/>
  <c r="K1313" i="1" a="1"/>
  <c r="L592" i="1" a="1"/>
  <c r="K376" i="1" a="1"/>
  <c r="K917" i="1" a="1"/>
  <c r="K2124" i="1" a="1"/>
  <c r="K583" i="1" a="1"/>
  <c r="L350" i="1" a="1"/>
  <c r="K482" i="1" a="1"/>
  <c r="K1790" i="1" a="1"/>
  <c r="K992" i="1" a="1"/>
  <c r="K947" i="1" a="1"/>
  <c r="K147" i="1" a="1"/>
  <c r="L40" i="1" a="1"/>
  <c r="I234" i="1" a="1"/>
  <c r="L602" i="1" a="1"/>
  <c r="L2607" i="1" a="1"/>
  <c r="L1911" i="1" a="1"/>
  <c r="K1922" i="1" a="1"/>
  <c r="K1437" i="1" a="1"/>
  <c r="K448" i="1" a="1"/>
  <c r="K418" i="1" a="1"/>
  <c r="L2253" i="1" a="1"/>
  <c r="K957" i="1" a="1"/>
  <c r="L2313" i="1" a="1"/>
  <c r="K975" i="1" a="1"/>
  <c r="L87" i="1" a="1"/>
  <c r="K990" i="1" a="1"/>
  <c r="K1350" i="1" a="1"/>
  <c r="K432" i="1" a="1"/>
  <c r="K352" i="1" a="1"/>
  <c r="L2374" i="1" a="1"/>
  <c r="K1658" i="1" a="1"/>
  <c r="K1368" i="1" a="1"/>
  <c r="L1041" i="1" a="1"/>
  <c r="K632" i="1" a="1"/>
  <c r="K2169" i="1" a="1"/>
  <c r="K1361" i="1" a="1"/>
  <c r="K765" i="1" a="1"/>
  <c r="K1298" i="1" a="1"/>
  <c r="K2344" i="1" a="1"/>
  <c r="K849" i="1" a="1"/>
  <c r="K479" i="1" a="1"/>
  <c r="J1238" i="1" a="1"/>
  <c r="K1192" i="1" a="1"/>
  <c r="K732" i="1" a="1"/>
  <c r="K553" i="1" a="1"/>
  <c r="I2584" i="1" a="1"/>
  <c r="L2210" i="1" a="1"/>
  <c r="K584" i="1" a="1"/>
  <c r="K263" i="1" a="1"/>
  <c r="K226" i="1" a="1"/>
  <c r="K814" i="1" a="1"/>
  <c r="L985" i="1" a="1"/>
  <c r="K1252" i="1" a="1"/>
  <c r="K1536" i="1" a="1"/>
  <c r="L329" i="1" a="1"/>
  <c r="L1131" i="1" a="1"/>
  <c r="I2088" i="1" a="1"/>
  <c r="K288" i="1" a="1"/>
  <c r="K1857" i="1" a="1"/>
  <c r="K1167" i="1" a="1"/>
  <c r="K1333" i="1" a="1"/>
  <c r="K204" i="1" a="1"/>
  <c r="K1774" i="1" a="1"/>
  <c r="K1935" i="1" a="1"/>
  <c r="K1060" i="1" a="1"/>
  <c r="K61" i="1" a="1"/>
  <c r="K533" i="1" a="1"/>
  <c r="J856" i="1" a="1"/>
  <c r="J1963" i="1" a="1"/>
  <c r="J902" i="1" a="1"/>
  <c r="I1742" i="1" a="1"/>
  <c r="J454" i="1" a="1"/>
  <c r="K837" i="1" a="1"/>
  <c r="J1715" i="1" a="1"/>
  <c r="I644" i="1" a="1"/>
  <c r="I772" i="1" a="1"/>
  <c r="I503" i="1" a="1"/>
  <c r="K1748" i="1" a="1"/>
  <c r="I286" i="1" a="1"/>
  <c r="I2089" i="1" a="1"/>
  <c r="K2602" i="1" a="1"/>
  <c r="K1694" i="1" a="1"/>
  <c r="I1380" i="1" a="1"/>
  <c r="K744" i="1" a="1"/>
  <c r="K1204" i="1" a="1"/>
  <c r="J317" i="1" a="1"/>
  <c r="I1269" i="1" a="1"/>
  <c r="J1579" i="1" a="1"/>
  <c r="J1767" i="1" a="1"/>
  <c r="K206" i="1" a="1"/>
  <c r="K2596" i="1" a="1"/>
  <c r="J185" i="1" a="1"/>
  <c r="I1055" i="1" a="1"/>
  <c r="I301" i="1" a="1"/>
  <c r="K1627" i="1" a="1"/>
  <c r="I1760" i="1" a="1"/>
  <c r="J597" i="1" a="1"/>
  <c r="I1270" i="1" a="1"/>
  <c r="K2202" i="1" a="1"/>
  <c r="K1072" i="1" a="1"/>
  <c r="J2534" i="1" a="1"/>
  <c r="K2523" i="1" a="1"/>
  <c r="K1518" i="1" a="1"/>
  <c r="J1632" i="1" a="1"/>
  <c r="J333" i="1" a="1"/>
  <c r="J906" i="1" a="1"/>
  <c r="I1843" i="1" a="1"/>
  <c r="K972" i="1" a="1"/>
  <c r="K1715" i="1" a="1"/>
  <c r="J219" i="1" a="1"/>
  <c r="K912" i="1" a="1"/>
  <c r="I1618" i="1" a="1"/>
  <c r="I1074" i="1" a="1"/>
  <c r="J646" i="1" a="1"/>
  <c r="J2589" i="1" a="1"/>
  <c r="K1550" i="1" a="1"/>
  <c r="J1359" i="1" a="1"/>
  <c r="K8" i="1" a="1"/>
  <c r="J1628" i="1" a="1"/>
  <c r="I297" i="1" a="1"/>
  <c r="I2083" i="1" a="1"/>
  <c r="K1993" i="1" a="1"/>
  <c r="K1569" i="1" a="1"/>
  <c r="J876" i="1" a="1"/>
  <c r="I375" i="1" a="1"/>
  <c r="J941" i="1" a="1"/>
  <c r="K1801" i="1" a="1"/>
  <c r="J647" i="1" a="1"/>
  <c r="I1652" i="1" a="1"/>
  <c r="J215" i="1" a="1"/>
  <c r="K495" i="1" a="1"/>
  <c r="J1830" i="1" a="1"/>
  <c r="I2609" i="1" a="1"/>
  <c r="J228" i="1" a="1"/>
  <c r="J2353" i="1" a="1"/>
  <c r="I1320" i="1" a="1"/>
  <c r="J2385" i="1" a="1"/>
  <c r="J1411" i="1" a="1"/>
  <c r="I1948" i="1" a="1"/>
  <c r="K953" i="1" a="1"/>
  <c r="K958" i="1" a="1"/>
  <c r="K419" i="1" a="1"/>
  <c r="J274" i="1" a="1"/>
  <c r="J264" i="1" a="1"/>
  <c r="K1264" i="1" a="1"/>
  <c r="J266" i="1" a="1"/>
  <c r="I2035" i="1" a="1"/>
  <c r="J944" i="1" a="1"/>
  <c r="K2336" i="1" a="1"/>
  <c r="J1905" i="1" a="1"/>
  <c r="L1580" i="1" a="1"/>
  <c r="L2205" i="1" a="1"/>
  <c r="L1733" i="1" a="1"/>
  <c r="K105" i="1" a="1"/>
  <c r="K292" i="1" a="1"/>
  <c r="K697" i="1" a="1"/>
  <c r="K38" i="1" a="1"/>
  <c r="I2602" i="1" a="1"/>
  <c r="K1009" i="1" a="1"/>
  <c r="K1610" i="1" a="1"/>
  <c r="K2049" i="1" a="1"/>
  <c r="K869" i="1" a="1"/>
  <c r="K306" i="1" a="1"/>
  <c r="K523" i="1" a="1"/>
  <c r="K839" i="1" a="1"/>
  <c r="K2604" i="1" a="1"/>
  <c r="L2567" i="1" a="1"/>
  <c r="K1674" i="1" a="1"/>
  <c r="K1955" i="1" a="1"/>
  <c r="J842" i="1" a="1"/>
  <c r="K2083" i="1" a="1"/>
  <c r="L3" i="1" a="1"/>
  <c r="K1958" i="1" a="1"/>
  <c r="K156" i="1" a="1"/>
  <c r="K202" i="1" a="1"/>
  <c r="K1539" i="1" a="1"/>
  <c r="K1510" i="1" a="1"/>
  <c r="K747" i="1" a="1"/>
  <c r="K819" i="1" a="1"/>
  <c r="L2396" i="1" a="1"/>
  <c r="L301" i="1" a="1"/>
  <c r="L1204" i="1" a="1"/>
  <c r="L1430" i="1" a="1"/>
  <c r="K924" i="1" a="1"/>
  <c r="K662" i="1" a="1"/>
  <c r="K1188" i="1" a="1"/>
  <c r="K458" i="1" a="1"/>
  <c r="K891" i="1" a="1"/>
  <c r="K916" i="1" a="1"/>
  <c r="L2264" i="1" a="1"/>
  <c r="L1373" i="1" a="1"/>
  <c r="K238" i="1" a="1"/>
  <c r="J728" i="1" a="1"/>
  <c r="K261" i="1" a="1"/>
  <c r="K2312" i="1" a="1"/>
  <c r="J2077" i="1" a="1"/>
  <c r="I2038" i="1" a="1"/>
  <c r="I94" i="1" a="1"/>
  <c r="J884" i="1" a="1"/>
  <c r="J1449" i="1" a="1"/>
  <c r="K1191" i="1" a="1"/>
  <c r="J1787" i="1" a="1"/>
  <c r="I1256" i="1" a="1"/>
  <c r="I193" i="1" a="1"/>
  <c r="J1191" i="1" a="1"/>
  <c r="J675" i="1" a="1"/>
  <c r="I607" i="1" a="1"/>
  <c r="J1588" i="1" a="1"/>
  <c r="K2092" i="1" a="1"/>
  <c r="K4" i="1" a="1"/>
  <c r="K809" i="1" a="1"/>
  <c r="K901" i="1" a="1"/>
  <c r="J551" i="1" a="1"/>
  <c r="K1979" i="1" a="1"/>
  <c r="I1649" i="1" a="1"/>
  <c r="J2510" i="1" a="1"/>
  <c r="I905" i="1" a="1"/>
  <c r="K253" i="1" a="1"/>
  <c r="K2266" i="1" a="1"/>
  <c r="J1310" i="1" a="1"/>
  <c r="J599" i="1" a="1"/>
  <c r="I134" i="1" a="1"/>
  <c r="I42" i="1" a="1"/>
  <c r="J126" i="1" a="1"/>
  <c r="I1111" i="1" a="1"/>
  <c r="J603" i="1" a="1"/>
  <c r="K1803" i="1" a="1"/>
  <c r="K1556" i="1" a="1"/>
  <c r="J971" i="1" a="1"/>
  <c r="I2231" i="1" a="1"/>
  <c r="J1060" i="1" a="1"/>
  <c r="J311" i="1" a="1"/>
  <c r="J1383" i="1" a="1"/>
  <c r="J478" i="1" a="1"/>
  <c r="J5" i="1" a="1"/>
  <c r="K1904" i="1" a="1"/>
  <c r="I344" i="1" a="1"/>
  <c r="I2271" i="1" a="1"/>
  <c r="I258" i="1" a="1"/>
  <c r="K2328" i="1" a="1"/>
  <c r="I595" i="1" a="1"/>
  <c r="I2148" i="1" a="1"/>
  <c r="I736" i="1" a="1"/>
  <c r="K521" i="1" a="1"/>
  <c r="K1574" i="1" a="1"/>
  <c r="I732" i="1" a="1"/>
  <c r="I650" i="1" a="1"/>
  <c r="J287" i="1" a="1"/>
  <c r="J464" i="1" a="1"/>
  <c r="K1320" i="1" a="1"/>
  <c r="K2290" i="1" a="1"/>
  <c r="I270" i="1" a="1"/>
  <c r="J1782" i="1" a="1"/>
  <c r="J642" i="1" a="1"/>
  <c r="J1309" i="1" a="1"/>
  <c r="K2477" i="1" a="1"/>
  <c r="J2354" i="1" a="1"/>
  <c r="J1188" i="1" a="1"/>
  <c r="K2229" i="1" a="1"/>
  <c r="K1985" i="1" a="1"/>
  <c r="K2509" i="1" a="1"/>
  <c r="K2476" i="1" a="1"/>
  <c r="J874" i="1" a="1"/>
  <c r="I453" i="1" a="1"/>
  <c r="I1505" i="1" a="1"/>
  <c r="I550" i="1" a="1"/>
  <c r="J1574" i="1" a="1"/>
  <c r="K1587" i="1" a="1"/>
  <c r="K962" i="1" a="1"/>
  <c r="I53" i="1" a="1"/>
  <c r="J608" i="1" a="1"/>
  <c r="I2626" i="1" a="1"/>
  <c r="J1646" i="1" a="1"/>
  <c r="I169" i="1" a="1"/>
  <c r="I1215" i="1" a="1"/>
  <c r="J1564" i="1" a="1"/>
  <c r="K2261" i="1" a="1"/>
  <c r="K1629" i="1" a="1"/>
  <c r="I8" i="1" a="1"/>
  <c r="J1063" i="1" a="1"/>
  <c r="J2140" i="1" a="1"/>
  <c r="I1263" i="1" a="1"/>
  <c r="I2000" i="1" a="1"/>
  <c r="J1415" i="1" a="1"/>
  <c r="J1935" i="1" a="1"/>
  <c r="K2116" i="1" a="1"/>
  <c r="K1580" i="1" a="1"/>
  <c r="K406" i="1" a="1"/>
  <c r="K244" i="1" a="1"/>
  <c r="L1040" i="1" a="1"/>
  <c r="K1216" i="1" a="1"/>
  <c r="K921" i="1" a="1"/>
  <c r="K1573" i="1" a="1"/>
  <c r="J1813" i="1" a="1"/>
  <c r="K620" i="1" a="1"/>
  <c r="K1051" i="1" a="1"/>
  <c r="I33" i="1" a="1"/>
  <c r="K773" i="1" a="1"/>
  <c r="K2319" i="1" a="1"/>
  <c r="K99" i="1" a="1"/>
  <c r="K209" i="1" a="1"/>
  <c r="L1515" i="1" a="1"/>
  <c r="K856" i="1" a="1"/>
  <c r="K2183" i="1" a="1"/>
  <c r="K1483" i="1" a="1"/>
  <c r="K2207" i="1" a="1"/>
  <c r="K1219" i="1" a="1"/>
  <c r="L211" i="1" a="1"/>
  <c r="J507" i="1" a="1"/>
  <c r="K678" i="1" a="1"/>
  <c r="K811" i="1" a="1"/>
  <c r="J132" i="1" a="1"/>
  <c r="K861" i="1" a="1"/>
  <c r="K642" i="1" a="1"/>
  <c r="K1903" i="1" a="1"/>
  <c r="L1218" i="1" a="1"/>
  <c r="K1274" i="1" a="1"/>
  <c r="K935" i="1" a="1"/>
  <c r="K779" i="1" a="1"/>
  <c r="K2403" i="1" a="1"/>
  <c r="K1265" i="1" a="1"/>
  <c r="L2284" i="1" a="1"/>
  <c r="K546" i="1" a="1"/>
  <c r="K33" i="1" a="1"/>
  <c r="J2587" i="1" a="1"/>
  <c r="J1911" i="1" a="1"/>
  <c r="L2450" i="1" a="1"/>
  <c r="K609" i="1" a="1"/>
  <c r="K1161" i="1" a="1"/>
  <c r="K1111" i="1" a="1"/>
  <c r="K530" i="1" a="1"/>
  <c r="K643" i="1" a="1"/>
  <c r="K47" i="1" a="1"/>
  <c r="J2052" i="1" a="1"/>
  <c r="K2618" i="1" a="1"/>
  <c r="J421" i="1" a="1"/>
  <c r="I436" i="1" a="1"/>
  <c r="I480" i="1" a="1"/>
  <c r="K680" i="1" a="1"/>
  <c r="K1816" i="1" a="1"/>
  <c r="J1178" i="1" a="1"/>
  <c r="J4" i="1" a="1"/>
  <c r="J201" i="1" a="1"/>
  <c r="K57" i="1" a="1"/>
  <c r="I1245" i="1" a="1"/>
  <c r="J2210" i="1" a="1"/>
  <c r="J1196" i="1" a="1"/>
  <c r="K444" i="1" a="1"/>
  <c r="K1691" i="1" a="1"/>
  <c r="K595" i="1" a="1"/>
  <c r="I2303" i="1" a="1"/>
  <c r="K1788" i="1" a="1"/>
  <c r="J1951" i="1" a="1"/>
  <c r="J1751" i="1" a="1"/>
  <c r="I192" i="1" a="1"/>
  <c r="I1180" i="1" a="1"/>
  <c r="I1384" i="1" a="1"/>
  <c r="K1229" i="1" a="1"/>
  <c r="J815" i="1" a="1"/>
  <c r="I139" i="1" a="1"/>
  <c r="J495" i="1" a="1"/>
  <c r="I554" i="1" a="1"/>
  <c r="I110" i="1" a="1"/>
  <c r="J1472" i="1" a="1"/>
  <c r="I2225" i="1" a="1"/>
  <c r="J760" i="1" a="1"/>
  <c r="J2035" i="1" a="1"/>
  <c r="K1836" i="1" a="1"/>
  <c r="J504" i="1" a="1"/>
  <c r="K2241" i="1" a="1"/>
  <c r="I1352" i="1" a="1"/>
  <c r="I1959" i="1" a="1"/>
  <c r="I1770" i="1" a="1"/>
  <c r="K1775" i="1" a="1"/>
  <c r="K1108" i="1" a="1"/>
  <c r="J193" i="1" a="1"/>
  <c r="J2185" i="1" a="1"/>
  <c r="K1753" i="1" a="1"/>
  <c r="J1907" i="1" a="1"/>
  <c r="I58" i="1" a="1"/>
  <c r="J1902" i="1" a="1"/>
  <c r="J1686" i="1" a="1"/>
  <c r="K733" i="1" a="1"/>
  <c r="K1997" i="1" a="1"/>
  <c r="K1840" i="1" a="1"/>
  <c r="I1166" i="1" a="1"/>
  <c r="I707" i="1" a="1"/>
  <c r="J1328" i="1" a="1"/>
  <c r="K1758" i="1" a="1"/>
  <c r="K1037" i="1" a="1"/>
  <c r="K355" i="1" a="1"/>
  <c r="K2382" i="1" a="1"/>
  <c r="K140" i="1" a="1"/>
  <c r="J961" i="1" a="1"/>
  <c r="I289" i="1" a="1"/>
  <c r="I219" i="1" a="1"/>
  <c r="K1667" i="1" a="1"/>
  <c r="I1559" i="1" a="1"/>
  <c r="I1480" i="1" a="1"/>
  <c r="K635" i="1" a="1"/>
  <c r="K2429" i="1" a="1"/>
  <c r="K282" i="1" a="1"/>
  <c r="I818" i="1" a="1"/>
  <c r="J1904" i="1" a="1"/>
  <c r="J1078" i="1" a="1"/>
  <c r="I2484" i="1" a="1"/>
  <c r="K222" i="1" a="1"/>
  <c r="K1487" i="1" a="1"/>
  <c r="J2211" i="1" a="1"/>
  <c r="I1117" i="1" a="1"/>
  <c r="K1792" i="1" a="1"/>
  <c r="K2279" i="1" a="1"/>
  <c r="I399" i="1" a="1"/>
  <c r="J2624" i="1" a="1"/>
  <c r="I1196" i="1" a="1"/>
  <c r="I63" i="1" a="1"/>
  <c r="K2112" i="1" a="1"/>
  <c r="K1702" i="1" a="1"/>
  <c r="K337" i="1" a="1"/>
  <c r="K1910" i="1" a="1"/>
  <c r="I875" i="1" a="1"/>
  <c r="I2124" i="1" a="1"/>
  <c r="I1034" i="1" a="1"/>
  <c r="J1594" i="1" a="1"/>
  <c r="K734" i="1" a="1"/>
  <c r="K1821" i="1" a="1"/>
  <c r="I1624" i="1" a="1"/>
  <c r="K908" i="1" a="1"/>
  <c r="K102" i="1" a="1"/>
  <c r="L902" i="1" a="1"/>
  <c r="K1275" i="1" a="1"/>
  <c r="K984" i="1" a="1"/>
  <c r="K487" i="1" a="1"/>
  <c r="L568" i="1" a="1"/>
  <c r="K1432" i="1" a="1"/>
  <c r="K1281" i="1" a="1"/>
  <c r="L1374" i="1" a="1"/>
  <c r="K893" i="1" a="1"/>
  <c r="K224" i="1" a="1"/>
  <c r="K197" i="1" a="1"/>
  <c r="K58" i="1" a="1"/>
  <c r="I287" i="1" a="1"/>
  <c r="K1517" i="1" a="1"/>
  <c r="K1833" i="1" a="1"/>
  <c r="K1592" i="1" a="1"/>
  <c r="K1174" i="1" a="1"/>
  <c r="K2418" i="1" a="1"/>
  <c r="K1660" i="1" a="1"/>
  <c r="J1030" i="1" a="1"/>
  <c r="I2009" i="1" a="1"/>
  <c r="L1991" i="1" a="1"/>
  <c r="L699" i="1" a="1"/>
  <c r="K491" i="1" a="1"/>
  <c r="K948" i="1" a="1"/>
  <c r="K1035" i="1" a="1"/>
  <c r="K1664" i="1" a="1"/>
  <c r="K1118" i="1" a="1"/>
  <c r="K664" i="1" a="1"/>
  <c r="K1128" i="1" a="1"/>
  <c r="K387" i="1" a="1"/>
  <c r="K1314" i="1" a="1"/>
  <c r="J1922" i="1" a="1"/>
  <c r="L2521" i="1" a="1"/>
  <c r="L2496" i="1" a="1"/>
  <c r="I2218" i="1" a="1"/>
  <c r="K1133" i="1" a="1"/>
  <c r="K1194" i="1" a="1"/>
  <c r="L1084" i="1" a="1"/>
  <c r="K955" i="1" a="1"/>
  <c r="K90" i="1" a="1"/>
  <c r="K2613" i="1" a="1"/>
  <c r="K190" i="1" a="1"/>
  <c r="K550" i="1" a="1"/>
  <c r="K2524" i="1" a="1"/>
  <c r="I753" i="1" a="1"/>
  <c r="I2292" i="1" a="1"/>
  <c r="J324" i="1" a="1"/>
  <c r="J2491" i="1" a="1"/>
  <c r="K820" i="1" a="1"/>
  <c r="K544" i="1" a="1"/>
  <c r="K1093" i="1" a="1"/>
  <c r="J1346" i="1" a="1"/>
  <c r="K890" i="1" a="1"/>
  <c r="I2407" i="1" a="1"/>
  <c r="I1286" i="1" a="1"/>
  <c r="I431" i="1" a="1"/>
  <c r="I1596" i="1" a="1"/>
  <c r="K1391" i="1" a="1"/>
  <c r="J873" i="1" a="1"/>
  <c r="K2581" i="1" a="1"/>
  <c r="I574" i="1" a="1"/>
  <c r="J2296" i="1" a="1"/>
  <c r="J889" i="1" a="1"/>
  <c r="I2331" i="1" a="1"/>
  <c r="J770" i="1" a="1"/>
  <c r="K2156" i="1" a="1"/>
  <c r="K2568" i="1" a="1"/>
  <c r="J1079" i="1" a="1"/>
  <c r="J2264" i="1" a="1"/>
  <c r="J788" i="1" a="1"/>
  <c r="J583" i="1" a="1"/>
  <c r="I1711" i="1" a="1"/>
  <c r="J2315" i="1" a="1"/>
  <c r="J745" i="1" a="1"/>
  <c r="K1746" i="1" a="1"/>
  <c r="K1659" i="1" a="1"/>
  <c r="I874" i="1" a="1"/>
  <c r="K1384" i="1" a="1"/>
  <c r="J331" i="1" a="1"/>
  <c r="K2512" i="1" a="1"/>
  <c r="K2045" i="1" a="1"/>
  <c r="J2586" i="1" a="1"/>
  <c r="J2307" i="1" a="1"/>
  <c r="K1205" i="1" a="1"/>
  <c r="K1939" i="1" a="1"/>
  <c r="I1699" i="1" a="1"/>
  <c r="J84" i="1" a="1"/>
  <c r="J295" i="1" a="1"/>
  <c r="I990" i="1" a="1"/>
  <c r="I541" i="1" a="1"/>
  <c r="J1167" i="1" a="1"/>
  <c r="K243" i="1" a="1"/>
  <c r="K2054" i="1" a="1"/>
  <c r="I2253" i="1" a="1"/>
  <c r="K2601" i="1" a="1"/>
  <c r="I910" i="1" a="1"/>
  <c r="J195" i="1" a="1"/>
  <c r="J1932" i="1" a="1"/>
  <c r="K1493" i="1" a="1"/>
  <c r="K2017" i="1" a="1"/>
  <c r="I547" i="1" a="1"/>
  <c r="K2504" i="1" a="1"/>
  <c r="K2070" i="1" a="1"/>
  <c r="I173" i="1" a="1"/>
  <c r="I2426" i="1" a="1"/>
  <c r="I833" i="1" a="1"/>
  <c r="I1268" i="1" a="1"/>
  <c r="K427" i="1" a="1"/>
  <c r="K2632" i="1" a="1"/>
  <c r="K1139" i="1" a="1"/>
  <c r="K1731" i="1" a="1"/>
  <c r="K2483" i="1" a="1"/>
  <c r="K2295" i="1" a="1"/>
  <c r="I1429" i="1" a="1"/>
  <c r="K2016" i="1" a="1"/>
  <c r="J1208" i="1" a="1"/>
  <c r="I70" i="1" a="1"/>
  <c r="K2619" i="1" a="1"/>
  <c r="K193" i="1" a="1"/>
  <c r="J909" i="1" a="1"/>
  <c r="K788" i="1" a="1"/>
  <c r="J658" i="1" a="1"/>
  <c r="K800" i="1" a="1"/>
  <c r="I178" i="1" a="1"/>
  <c r="K185" i="1" a="1"/>
  <c r="K1495" i="1" a="1"/>
  <c r="I2194" i="1" a="1"/>
  <c r="K1321" i="1" a="1"/>
  <c r="K1851" i="1" a="1"/>
  <c r="K873" i="1" a="1"/>
  <c r="L577" i="1" a="1"/>
  <c r="K987" i="1" a="1"/>
  <c r="K1143" i="1" a="1"/>
  <c r="K350" i="1" a="1"/>
  <c r="K1376" i="1" a="1"/>
  <c r="K493" i="1" a="1"/>
  <c r="K2038" i="1" a="1"/>
  <c r="K1310" i="1" a="1"/>
  <c r="I986" i="1" a="1"/>
  <c r="K1930" i="1" a="1"/>
  <c r="K1722" i="1" a="1"/>
  <c r="K1153" i="1" a="1"/>
  <c r="K1891" i="1" a="1"/>
  <c r="L574" i="1" a="1"/>
  <c r="K329" i="1" a="1"/>
  <c r="K2633" i="1" a="1"/>
  <c r="K48" i="1" a="1"/>
  <c r="K687" i="1" a="1"/>
  <c r="L1207" i="1" a="1"/>
  <c r="K36" i="1" a="1"/>
  <c r="K41" i="1" a="1"/>
  <c r="I1036" i="1" a="1"/>
  <c r="K2006" i="1" a="1"/>
  <c r="K885" i="1" a="1"/>
  <c r="L1549" i="1" a="1"/>
  <c r="K1563" i="1" a="1"/>
  <c r="K2489" i="1" a="1"/>
  <c r="K1185" i="1" a="1"/>
  <c r="K196" i="1" a="1"/>
  <c r="K2338" i="1" a="1"/>
  <c r="K391" i="1" a="1"/>
  <c r="L2297" i="1" a="1"/>
  <c r="K123" i="1" a="1"/>
  <c r="K1183" i="1" a="1"/>
  <c r="I1751" i="1" a="1"/>
  <c r="L367" i="1" a="1"/>
  <c r="L653" i="1" a="1"/>
  <c r="K1166" i="1" a="1"/>
  <c r="L528" i="1" a="1"/>
  <c r="K677" i="1" a="1"/>
  <c r="I2505" i="1" a="1"/>
  <c r="I1495" i="1" a="1"/>
  <c r="J1879" i="1" a="1"/>
  <c r="K422" i="1" a="1"/>
  <c r="J759" i="1" a="1"/>
  <c r="K1838" i="1" a="1"/>
  <c r="K1522" i="1" a="1"/>
  <c r="I1432" i="1" a="1"/>
  <c r="I1237" i="1" a="1"/>
  <c r="K942" i="1" a="1"/>
  <c r="J1998" i="1" a="1"/>
  <c r="J922" i="1" a="1"/>
  <c r="I531" i="1" a="1"/>
  <c r="K1861" i="1" a="1"/>
  <c r="K2562" i="1" a="1"/>
  <c r="K2023" i="1" a="1"/>
  <c r="I1715" i="1" a="1"/>
  <c r="I1124" i="1" a="1"/>
  <c r="I56" i="1" a="1"/>
  <c r="J1822" i="1" a="1"/>
  <c r="J1231" i="1" a="1"/>
  <c r="I1969" i="1" a="1"/>
  <c r="J1661" i="1" a="1"/>
  <c r="J605" i="1" a="1"/>
  <c r="J832" i="1" a="1"/>
  <c r="J707" i="1" a="1"/>
  <c r="J1522" i="1" a="1"/>
  <c r="K2433" i="1" a="1"/>
  <c r="I786" i="1" a="1"/>
  <c r="I1477" i="1" a="1"/>
  <c r="I1439" i="1" a="1"/>
  <c r="K1189" i="1" a="1"/>
  <c r="K1744" i="1" a="1"/>
  <c r="I596" i="1" a="1"/>
  <c r="K1606" i="1" a="1"/>
  <c r="J113" i="1" a="1"/>
  <c r="J2204" i="1" a="1"/>
  <c r="J914" i="1" a="1"/>
  <c r="J2377" i="1" a="1"/>
  <c r="I1088" i="1" a="1"/>
  <c r="K2431" i="1" a="1"/>
  <c r="K2151" i="1" a="1"/>
  <c r="J1674" i="1" a="1"/>
  <c r="J1825" i="1" a="1"/>
  <c r="J2558" i="1" a="1"/>
  <c r="J2200" i="1" a="1"/>
  <c r="J571" i="1" a="1"/>
  <c r="J1269" i="1" a="1"/>
  <c r="K392" i="1" a="1"/>
  <c r="J2516" i="1" a="1"/>
  <c r="K1852" i="1" a="1"/>
  <c r="I233" i="1" a="1"/>
  <c r="I2216" i="1" a="1"/>
  <c r="I214" i="1" a="1"/>
  <c r="J65" i="1" a="1"/>
  <c r="K2103" i="1" a="1"/>
  <c r="K1740" i="1" a="1"/>
  <c r="I1014" i="1" a="1"/>
  <c r="J447" i="1" a="1"/>
  <c r="K2556" i="1" a="1"/>
  <c r="J905" i="1" a="1"/>
  <c r="I845" i="1" a="1"/>
  <c r="I418" i="1" a="1"/>
  <c r="J784" i="1" a="1"/>
  <c r="K2037" i="1" a="1"/>
  <c r="K2616" i="1" a="1"/>
  <c r="K2048" i="1" a="1"/>
  <c r="K782" i="1" a="1"/>
  <c r="K130" i="1" a="1"/>
  <c r="I725" i="1" a="1"/>
  <c r="I514" i="1" a="1"/>
  <c r="I119" i="1" a="1"/>
  <c r="I694" i="1" a="1"/>
  <c r="K2058" i="1" a="1"/>
  <c r="K2574" i="1" a="1"/>
  <c r="K2333" i="1" a="1"/>
  <c r="J1607" i="1" a="1"/>
  <c r="I692" i="1" a="1"/>
  <c r="K2539" i="1" a="1"/>
  <c r="I1444" i="1" a="1"/>
  <c r="I1638" i="1" a="1"/>
  <c r="J2357" i="1" a="1"/>
  <c r="K1647" i="1" a="1"/>
  <c r="K1892" i="1" a="1"/>
  <c r="K2232" i="1" a="1"/>
  <c r="I269" i="1" a="1"/>
  <c r="K1136" i="1" a="1"/>
  <c r="I718" i="1" a="1"/>
  <c r="J403" i="1" a="1"/>
  <c r="I1070" i="1" a="1"/>
  <c r="K2369" i="1" a="1"/>
  <c r="K476" i="1" a="1"/>
  <c r="K536" i="1" a="1"/>
  <c r="K629" i="1" a="1"/>
  <c r="K599" i="1" a="1"/>
  <c r="K834" i="1" a="1"/>
  <c r="L2433" i="1" a="1"/>
  <c r="K1250" i="1" a="1"/>
  <c r="K2218" i="1" a="1"/>
  <c r="K249" i="1" a="1"/>
  <c r="K950" i="1" a="1"/>
  <c r="L2235" i="1" a="1"/>
  <c r="K669" i="1" a="1"/>
  <c r="K2460" i="1" a="1"/>
  <c r="L2592" i="1" a="1"/>
  <c r="K604" i="1" a="1"/>
  <c r="K477" i="1" a="1"/>
  <c r="K66" i="1" a="1"/>
  <c r="K983" i="1" a="1"/>
  <c r="K1571" i="1" a="1"/>
  <c r="K1771" i="1" a="1"/>
  <c r="K2114" i="1" a="1"/>
  <c r="K879" i="1" a="1"/>
  <c r="K670" i="1" a="1"/>
  <c r="I1275" i="1" a="1"/>
  <c r="I2444" i="1" a="1"/>
  <c r="L1349" i="1" a="1"/>
  <c r="J769" i="1" a="1"/>
  <c r="K1414" i="1" a="1"/>
  <c r="K142" i="1" a="1"/>
  <c r="K1455" i="1" a="1"/>
  <c r="K1491" i="1" a="1"/>
  <c r="K151" i="1" a="1"/>
  <c r="K287" i="1" a="1"/>
  <c r="K121" i="1" a="1"/>
  <c r="K2559" i="1" a="1"/>
  <c r="K663" i="1" a="1"/>
  <c r="L310" i="1" a="1"/>
  <c r="K1232" i="1" a="1"/>
  <c r="K611" i="1" a="1"/>
  <c r="J2515" i="1" a="1"/>
  <c r="K2280" i="1" a="1"/>
  <c r="K338" i="1" a="1"/>
  <c r="I1861" i="1" a="1"/>
  <c r="K31" i="1" a="1"/>
  <c r="L322" i="1" a="1"/>
  <c r="K1926" i="1" a="1"/>
  <c r="J1349" i="1" a="1"/>
  <c r="J2222" i="1" a="1"/>
  <c r="J136" i="1" a="1"/>
  <c r="K1770" i="1" a="1"/>
  <c r="K213" i="1" a="1"/>
  <c r="K1971" i="1" a="1"/>
  <c r="J510" i="1" a="1"/>
  <c r="I469" i="1" a="1"/>
  <c r="J883" i="1" a="1"/>
  <c r="J1995" i="1" a="1"/>
  <c r="J1055" i="1" a="1"/>
  <c r="J1613" i="1" a="1"/>
  <c r="K2351" i="1" a="1"/>
  <c r="J1082" i="1" a="1"/>
  <c r="J1125" i="1" a="1"/>
  <c r="K2554" i="1" a="1"/>
  <c r="J1336" i="1" a="1"/>
  <c r="K1326" i="1" a="1"/>
  <c r="I1807" i="1" a="1"/>
  <c r="J878" i="1" a="1"/>
  <c r="J1970" i="1" a="1"/>
  <c r="K787" i="1" a="1"/>
  <c r="K2168" i="1" a="1"/>
  <c r="K299" i="1" a="1"/>
  <c r="I1053" i="1" a="1"/>
  <c r="I17" i="1" a="1"/>
  <c r="I1666" i="1" a="1"/>
  <c r="J1392" i="1" a="1"/>
  <c r="I2551" i="1" a="1"/>
  <c r="I1535" i="1" a="1"/>
  <c r="K2424" i="1" a="1"/>
  <c r="I288" i="1" a="1"/>
  <c r="J1437" i="1" a="1"/>
  <c r="J118" i="1" a="1"/>
  <c r="K842" i="1" a="1"/>
  <c r="I2567" i="1" a="1"/>
  <c r="I1021" i="1" a="1"/>
  <c r="I1868" i="1" a="1"/>
  <c r="J2595" i="1" a="1"/>
  <c r="I1520" i="1" a="1"/>
  <c r="K2018" i="1" a="1"/>
  <c r="I2175" i="1" a="1"/>
  <c r="I2138" i="1" a="1"/>
  <c r="K2507" i="1" a="1"/>
  <c r="I2267" i="1" a="1"/>
  <c r="I1022" i="1" a="1"/>
  <c r="J2511" i="1" a="1"/>
  <c r="K2440" i="1" a="1"/>
  <c r="K100" i="1" a="1"/>
  <c r="I146" i="1" a="1"/>
  <c r="I1083" i="1" a="1"/>
  <c r="J1102" i="1" a="1"/>
  <c r="I2032" i="1" a="1"/>
  <c r="I605" i="1" a="1"/>
  <c r="K876" i="1" a="1"/>
  <c r="K1834" i="1" a="1"/>
  <c r="J1683" i="1" a="1"/>
  <c r="K1472" i="1" a="1"/>
  <c r="J373" i="1" a="1"/>
  <c r="K242" i="1" a="1"/>
  <c r="J1214" i="1" a="1"/>
  <c r="J2369" i="1" a="1"/>
  <c r="I217" i="1" a="1"/>
  <c r="K1799" i="1" a="1"/>
  <c r="K2044" i="1" a="1"/>
  <c r="J1897" i="1" a="1"/>
  <c r="K2606" i="1" a="1"/>
  <c r="I850" i="1" a="1"/>
  <c r="I901" i="1" a="1"/>
  <c r="J14" i="1" a="1"/>
  <c r="I265" i="1" a="1"/>
  <c r="J2319" i="1" a="1"/>
  <c r="I1244" i="1" a="1"/>
  <c r="K2399" i="1" a="1"/>
  <c r="K2263" i="1" a="1"/>
  <c r="J2177" i="1" a="1"/>
  <c r="I647" i="1" a="1"/>
  <c r="K1764" i="1" a="1"/>
  <c r="I140" i="1" a="1"/>
  <c r="I911" i="1" a="1"/>
  <c r="J992" i="1" a="1"/>
  <c r="K1271" i="1" a="1"/>
  <c r="K580" i="1" a="1"/>
  <c r="K2329" i="1" a="1"/>
  <c r="J1470" i="1" a="1"/>
  <c r="I1043" i="1" a="1"/>
  <c r="I2159" i="1" a="1"/>
  <c r="J1206" i="1" a="1"/>
  <c r="J620" i="1" a="1"/>
  <c r="J1542" i="1" a="1"/>
  <c r="K2331" i="1" a="1"/>
  <c r="I1284" i="1" a="1"/>
  <c r="L1480" i="1" a="1"/>
  <c r="I1012" i="1" a="1"/>
  <c r="K182" i="1" a="1"/>
  <c r="L2105" i="1" a="1"/>
  <c r="K428" i="1" a="1"/>
  <c r="K266" i="1" a="1"/>
  <c r="L999" i="1" a="1"/>
  <c r="K159" i="1" a="1"/>
  <c r="K1080" i="1" a="1"/>
  <c r="K2386" i="1" a="1"/>
  <c r="K1168" i="1" a="1"/>
  <c r="J1978" i="1" a="1"/>
  <c r="K1365" i="1" a="1"/>
  <c r="K2361" i="1" a="1"/>
  <c r="L63" i="1" a="1"/>
  <c r="K1243" i="1" a="1"/>
  <c r="K725" i="1" a="1"/>
  <c r="K1424" i="1" a="1"/>
  <c r="K1132" i="1" a="1"/>
  <c r="K937" i="1" a="1"/>
  <c r="K2322" i="1" a="1"/>
  <c r="L736" i="1" a="1"/>
  <c r="L1128" i="1" a="1"/>
  <c r="K1160" i="1" a="1"/>
  <c r="K1459" i="1" a="1"/>
  <c r="K1130" i="1" a="1"/>
  <c r="K1085" i="1" a="1"/>
  <c r="L2160" i="1" a="1"/>
  <c r="K2516" i="1" a="1"/>
  <c r="K377" i="1" a="1"/>
  <c r="I2302" i="1" a="1"/>
  <c r="L59" i="1" a="1"/>
  <c r="I1739" i="1" a="1"/>
  <c r="K2089" i="1" a="1"/>
  <c r="K509" i="1" a="1"/>
  <c r="K545" i="1" a="1"/>
  <c r="K1201" i="1" a="1"/>
  <c r="K1241" i="1" a="1"/>
  <c r="K246" i="1" a="1"/>
  <c r="K1206" i="1" a="1"/>
  <c r="L1252" i="1" a="1"/>
  <c r="K772" i="1" a="1"/>
  <c r="K397" i="1" a="1"/>
  <c r="L2425" i="1" a="1"/>
  <c r="K1019" i="1" a="1"/>
  <c r="L1524" i="1" a="1"/>
  <c r="I2408" i="1" a="1"/>
  <c r="I721" i="1" a="1"/>
  <c r="K853" i="1" a="1"/>
  <c r="J438" i="1" a="1"/>
  <c r="K803" i="1" a="1"/>
  <c r="K2488" i="1" a="1"/>
  <c r="J1066" i="1" a="1"/>
  <c r="J1189" i="1" a="1"/>
  <c r="J2347" i="1" a="1"/>
  <c r="K2332" i="1" a="1"/>
  <c r="I892" i="1" a="1"/>
  <c r="J53" i="1" a="1"/>
  <c r="I1027" i="1" a="1"/>
  <c r="K2173" i="1" a="1"/>
  <c r="K1812" i="1" a="1"/>
  <c r="J1228" i="1" a="1"/>
  <c r="I2465" i="1" a="1"/>
  <c r="J2540" i="1" a="1"/>
  <c r="K2391" i="1" a="1"/>
  <c r="J2157" i="1" a="1"/>
  <c r="J520" i="1" a="1"/>
  <c r="J683" i="1" a="1"/>
  <c r="K1611" i="1" a="1"/>
  <c r="K654" i="1" a="1"/>
  <c r="K2585" i="1" a="1"/>
  <c r="J1483" i="1" a="1"/>
  <c r="J1708" i="1" a="1"/>
  <c r="I1259" i="1" a="1"/>
  <c r="J2398" i="1" a="1"/>
  <c r="J761" i="1" a="1"/>
  <c r="I2266" i="1" a="1"/>
  <c r="K1052" i="1" a="1"/>
  <c r="J120" i="1" a="1"/>
  <c r="K435" i="1" a="1"/>
  <c r="K1704" i="1" a="1"/>
  <c r="K1126" i="1" a="1"/>
  <c r="J729" i="1" a="1"/>
  <c r="J1205" i="1" a="1"/>
  <c r="I455" i="1" a="1"/>
  <c r="I1422" i="1" a="1"/>
  <c r="K1980" i="1" a="1"/>
  <c r="K2340" i="1" a="1"/>
  <c r="J372" i="1" a="1"/>
  <c r="K1276" i="1" a="1"/>
  <c r="I37" i="1" a="1"/>
  <c r="I486" i="1" a="1"/>
  <c r="J826" i="1" a="1"/>
  <c r="I1613" i="1" a="1"/>
  <c r="K2367" i="1" a="1"/>
  <c r="K1392" i="1" a="1"/>
  <c r="J529" i="1" a="1"/>
  <c r="K1666" i="1" a="1"/>
  <c r="J442" i="1" a="1"/>
  <c r="J2584" i="1" a="1"/>
  <c r="J459" i="1" a="1"/>
  <c r="K1092" i="1" a="1"/>
  <c r="K265" i="1" a="1"/>
  <c r="J592" i="1" a="1"/>
  <c r="K1058" i="1" a="1"/>
  <c r="J969" i="1" a="1"/>
  <c r="J940" i="1" a="1"/>
  <c r="I2604" i="1" a="1"/>
  <c r="J1057" i="1" a="1"/>
  <c r="I699" i="1" a="1"/>
  <c r="K2293" i="1" a="1"/>
  <c r="K2289" i="1" a="1"/>
  <c r="K1267" i="1" a="1"/>
  <c r="I2141" i="1" a="1"/>
  <c r="K1875" i="1" a="1"/>
  <c r="J2526" i="1" a="1"/>
  <c r="J1673" i="1" a="1"/>
  <c r="J184" i="1" a="1"/>
  <c r="J1944" i="1" a="1"/>
  <c r="K2236" i="1" a="1"/>
  <c r="K2311" i="1" a="1"/>
  <c r="J1246" i="1" a="1"/>
  <c r="K2111" i="1" a="1"/>
  <c r="I916" i="1" a="1"/>
  <c r="J536" i="1" a="1"/>
  <c r="I580" i="1" a="1"/>
  <c r="J1183" i="1" a="1"/>
  <c r="K2453" i="1" a="1"/>
  <c r="K1650" i="1" a="1"/>
  <c r="J1649" i="1" a="1"/>
  <c r="I1713" i="1" a="1"/>
  <c r="I630" i="1" a="1"/>
  <c r="J1533" i="1" a="1"/>
  <c r="J1291" i="1" a="1"/>
  <c r="I682" i="1" a="1"/>
  <c r="J2566" i="1" a="1"/>
  <c r="J786" i="1" a="1"/>
  <c r="K2284" i="1" a="1"/>
  <c r="K524" i="1" a="1"/>
  <c r="J866" i="1" a="1"/>
  <c r="K1681" i="1" a="1"/>
  <c r="L1668" i="1" a="1"/>
  <c r="K434" i="1" a="1"/>
  <c r="K673" i="1" a="1"/>
  <c r="K258" i="1" a="1"/>
  <c r="K1383" i="1" a="1"/>
  <c r="K1196" i="1" a="1"/>
  <c r="K324" i="1" a="1"/>
  <c r="K895" i="1" a="1"/>
  <c r="L2386" i="1" a="1"/>
  <c r="K691" i="1" a="1"/>
  <c r="K200" i="1" a="1"/>
  <c r="K1186" i="1" a="1"/>
  <c r="K548" i="1" a="1"/>
  <c r="K1329" i="1" a="1"/>
  <c r="K1464" i="1" a="1"/>
  <c r="K547" i="1" a="1"/>
  <c r="K234" i="1" a="1"/>
  <c r="K1519" i="1" a="1"/>
  <c r="K1773" i="1" a="1"/>
  <c r="K2019" i="1" a="1"/>
  <c r="L2226" i="1" a="1"/>
  <c r="K1230" i="1" a="1"/>
  <c r="K1480" i="1" a="1"/>
  <c r="K1240" i="1" a="1"/>
  <c r="I224" i="1" a="1"/>
  <c r="L1775" i="1" a="1"/>
  <c r="J170" i="1" a="1"/>
  <c r="L2311" i="1" a="1"/>
  <c r="K171" i="1" a="1"/>
  <c r="K1254" i="1" a="1"/>
  <c r="K995" i="1" a="1"/>
  <c r="K780" i="1" a="1"/>
  <c r="K78" i="1" a="1"/>
  <c r="K354" i="1" a="1"/>
  <c r="K410" i="1" a="1"/>
  <c r="K2570" i="1" a="1"/>
  <c r="K865" i="1" a="1"/>
  <c r="L1806" i="1" a="1"/>
  <c r="K162" i="1" a="1"/>
  <c r="K2384" i="1" a="1"/>
  <c r="K726" i="1" a="1"/>
  <c r="K2432" i="1" a="1"/>
  <c r="K1440" i="1" a="1"/>
  <c r="J260" i="1" a="1"/>
  <c r="I138" i="1" a="1"/>
  <c r="I1168" i="1" a="1"/>
  <c r="I613" i="1" a="1"/>
  <c r="K133" i="1" a="1"/>
  <c r="I357" i="1" a="1"/>
  <c r="J1372" i="1" a="1"/>
  <c r="I73" i="1" a="1"/>
  <c r="K1277" i="1" a="1"/>
  <c r="J911" i="1" a="1"/>
  <c r="I907" i="1" a="1"/>
  <c r="I620" i="1" a="1"/>
  <c r="I157" i="1" a="1"/>
  <c r="K2572" i="1" a="1"/>
  <c r="K278" i="1" a="1"/>
  <c r="J663" i="1" a="1"/>
  <c r="J1318" i="1" a="1"/>
  <c r="K131" i="1" a="1"/>
  <c r="I276" i="1" a="1"/>
  <c r="J1366" i="1" a="1"/>
  <c r="I1600" i="1" a="1"/>
  <c r="I776" i="1" a="1"/>
  <c r="K2314" i="1" a="1"/>
  <c r="K2464" i="1" a="1"/>
  <c r="K7" i="1" a="1"/>
  <c r="K2195" i="1" a="1"/>
  <c r="K2591" i="1" a="1"/>
  <c r="K745" i="1" a="1"/>
  <c r="J9" i="1" a="1"/>
  <c r="J1285" i="1" a="1"/>
  <c r="I356" i="1" a="1"/>
  <c r="K404" i="1" a="1"/>
  <c r="K2379" i="1" a="1"/>
  <c r="K2546" i="1" a="1"/>
  <c r="I12" i="1" a="1"/>
  <c r="I1507" i="1" a="1"/>
  <c r="K2153" i="1" a="1"/>
  <c r="J1086" i="1" a="1"/>
  <c r="I384" i="1" a="1"/>
  <c r="J1185" i="1" a="1"/>
  <c r="I1800" i="1" a="1"/>
  <c r="K1182" i="1" a="1"/>
  <c r="K2609" i="1" a="1"/>
  <c r="K1619" i="1" a="1"/>
  <c r="K2421" i="1" a="1"/>
  <c r="K416" i="1" a="1"/>
  <c r="J108" i="1" a="1"/>
  <c r="I1453" i="1" a="1"/>
  <c r="K2283" i="1" a="1"/>
  <c r="K985" i="1" a="1"/>
  <c r="K1490" i="1" a="1"/>
  <c r="J749" i="1" a="1"/>
  <c r="I1544" i="1" a="1"/>
  <c r="I643" i="1" a="1"/>
  <c r="J1836" i="1" a="1"/>
  <c r="I2136" i="1" a="1"/>
  <c r="I266" i="1" a="1"/>
  <c r="K1888" i="1" a="1"/>
  <c r="I452" i="1" a="1"/>
  <c r="J1109" i="1" a="1"/>
  <c r="I1229" i="1" a="1"/>
  <c r="I603" i="1" a="1"/>
  <c r="J1777" i="1" a="1"/>
  <c r="I890" i="1" a="1"/>
  <c r="K1443" i="1" a="1"/>
  <c r="K1363" i="1" a="1"/>
  <c r="J143" i="1" a="1"/>
  <c r="J2600" i="1" a="1"/>
  <c r="I1326" i="1" a="1"/>
  <c r="I1814" i="1" a="1"/>
  <c r="J1971" i="1" a="1"/>
  <c r="I2545" i="1" a="1"/>
  <c r="K2410" i="1" a="1"/>
  <c r="K1242" i="1" a="1"/>
  <c r="J1130" i="1" a="1"/>
  <c r="J230" i="1" a="1"/>
  <c r="I257" i="1" a="1"/>
  <c r="J798" i="1" a="1"/>
  <c r="J997" i="1" a="1"/>
  <c r="I870" i="1" a="1"/>
  <c r="I2417" i="1" a="1"/>
  <c r="K1109" i="1" a="1"/>
  <c r="K451" i="1" a="1"/>
  <c r="J527" i="1" a="1"/>
  <c r="I1341" i="1" a="1"/>
  <c r="J1020" i="1" a="1"/>
  <c r="K2200" i="1" a="1"/>
  <c r="I74" i="1" a="1"/>
  <c r="I2147" i="1" a="1"/>
  <c r="I2559" i="1" a="1"/>
  <c r="J2273" i="1" a="1"/>
  <c r="K1751" i="1" a="1"/>
  <c r="J2556" i="1" a="1"/>
  <c r="K1732" i="1" a="1"/>
  <c r="I2004" i="1" a="1"/>
  <c r="K1970" i="1" a="1"/>
  <c r="K2466" i="1" a="1"/>
  <c r="J439" i="1" a="1"/>
  <c r="K833" i="1" a="1"/>
  <c r="K496" i="1" a="1"/>
  <c r="K2053" i="1" a="1"/>
  <c r="K2014" i="1" a="1"/>
  <c r="K1403" i="1" a="1"/>
  <c r="I1108" i="1" a="1"/>
  <c r="J2598" i="1" a="1"/>
  <c r="K2569" i="1" a="1"/>
  <c r="J1819" i="1" a="1"/>
  <c r="K268" i="1" a="1"/>
  <c r="K2426" i="1" a="1"/>
  <c r="J850" i="1" a="1"/>
  <c r="J309" i="1" a="1"/>
  <c r="I963" i="1" a="1"/>
  <c r="I1411" i="1" a="1"/>
  <c r="J1199" i="1" a="1"/>
  <c r="J1053" i="1" a="1"/>
  <c r="J2300" i="1" a="1"/>
  <c r="K1675" i="1" a="1"/>
  <c r="K1785" i="1" a="1"/>
  <c r="K1604" i="1" a="1"/>
  <c r="I2057" i="1" a="1"/>
  <c r="I1186" i="1" a="1"/>
  <c r="I2191" i="1" a="1"/>
  <c r="I2264" i="1" a="1"/>
  <c r="J236" i="1" a="1"/>
  <c r="J721" i="1" a="1"/>
  <c r="K1065" i="1" a="1"/>
  <c r="K2518" i="1" a="1"/>
  <c r="I1584" i="1" a="1"/>
  <c r="J1445" i="1" a="1"/>
  <c r="K1865" i="1" a="1"/>
  <c r="I968" i="1" a="1"/>
  <c r="K2157" i="1" a="1"/>
  <c r="I2068" i="1" a="1"/>
  <c r="J774" i="1" a="1"/>
  <c r="K593" i="1" a="1"/>
  <c r="I842" i="1" a="1"/>
  <c r="K1521" i="1" a="1"/>
  <c r="J1159" i="1" a="1"/>
  <c r="I2182" i="1" a="1"/>
  <c r="J1580" i="1" a="1"/>
  <c r="J1058" i="1" a="1"/>
  <c r="I765" i="1" a="1"/>
  <c r="K1839" i="1" a="1"/>
  <c r="J71" i="1" a="1"/>
  <c r="I696" i="1" a="1"/>
  <c r="J1554" i="1" a="1"/>
  <c r="I1058" i="1" a="1"/>
  <c r="I1508" i="1" a="1"/>
  <c r="J2420" i="1" a="1"/>
  <c r="I1301" i="1" a="1"/>
  <c r="J1710" i="1" a="1"/>
  <c r="K1605" i="1" a="1"/>
  <c r="K2298" i="1" a="1"/>
  <c r="J106" i="1" a="1"/>
  <c r="J2502" i="1" a="1"/>
  <c r="J80" i="1" a="1"/>
  <c r="J808" i="1" a="1"/>
  <c r="K1090" i="1" a="1"/>
  <c r="K831" i="1" a="1"/>
  <c r="K2026" i="1" a="1"/>
  <c r="K1422" i="1" a="1"/>
  <c r="K586" i="1" a="1"/>
  <c r="J2100" i="1" a="1"/>
  <c r="J1148" i="1" a="1"/>
  <c r="J1351" i="1" a="1"/>
  <c r="I2340" i="1" a="1"/>
  <c r="K1826" i="1" a="1"/>
  <c r="K578" i="1" a="1"/>
  <c r="K2412" i="1" a="1"/>
  <c r="I1343" i="1" a="1"/>
  <c r="K2598" i="1" a="1"/>
  <c r="J1676" i="1" a="1"/>
  <c r="I1806" i="1" a="1"/>
  <c r="I1183" i="1" a="1"/>
  <c r="J2318" i="1" a="1"/>
  <c r="K364" i="1" a="1"/>
  <c r="K1463" i="1" a="1"/>
  <c r="K2359" i="1" a="1"/>
  <c r="K1895" i="1" a="1"/>
  <c r="J2402" i="1" a="1"/>
  <c r="I71" i="1" a="1"/>
  <c r="J1264" i="1" a="1"/>
  <c r="I482" i="1" a="1"/>
  <c r="J359" i="1" a="1"/>
  <c r="K2093" i="1" a="1"/>
  <c r="K2486" i="1" a="1"/>
  <c r="K1207" i="1" a="1"/>
  <c r="J657" i="1" a="1"/>
  <c r="I341" i="1" a="1"/>
  <c r="K2457" i="1" a="1"/>
  <c r="J1047" i="1" a="1"/>
  <c r="I1710" i="1" a="1"/>
  <c r="I2274" i="1" a="1"/>
  <c r="K1370" i="1" a="1"/>
  <c r="J2463" i="1" a="1"/>
  <c r="K2549" i="1" a="1"/>
  <c r="I2298" i="1" a="1"/>
  <c r="K1273" i="1" a="1"/>
  <c r="J619" i="1" a="1"/>
  <c r="I2591" i="1" a="1"/>
  <c r="I2169" i="1" a="1"/>
  <c r="K2196" i="1" a="1"/>
  <c r="K1253" i="1" a="1"/>
  <c r="I1154" i="1" a="1"/>
  <c r="I2374" i="1" a="1"/>
  <c r="J1466" i="1" a="1"/>
  <c r="J2187" i="1" a="1"/>
  <c r="K754" i="1" a="1"/>
  <c r="K1448" i="1" a="1"/>
  <c r="I1920" i="1" a="1"/>
  <c r="I274" i="1" a="1"/>
  <c r="K936" i="1" a="1"/>
  <c r="J213" i="1" a="1"/>
  <c r="I1728" i="1" a="1"/>
  <c r="J2471" i="1" a="1"/>
  <c r="J654" i="1" a="1"/>
  <c r="K1976" i="1" a="1"/>
  <c r="J353" i="1" a="1"/>
  <c r="K1602" i="1" a="1"/>
  <c r="I2327" i="1" a="1"/>
  <c r="K119" i="1" a="1"/>
  <c r="I741" i="1" a="1"/>
  <c r="J385" i="1" a="1"/>
  <c r="J203" i="1" a="1"/>
  <c r="J534" i="1" a="1"/>
  <c r="K2508" i="1" a="1"/>
  <c r="K1390" i="1" a="1"/>
  <c r="I1640" i="1" a="1"/>
  <c r="K1380" i="1" a="1"/>
  <c r="J916" i="1" a="1"/>
  <c r="I154" i="1" a="1"/>
  <c r="I835" i="1" a="1"/>
  <c r="I807" i="1" a="1"/>
  <c r="J2088" i="1" a="1"/>
  <c r="K46" i="1" a="1"/>
  <c r="K454" i="1" a="1"/>
  <c r="I2069" i="1" a="1"/>
  <c r="K558" i="1" a="1"/>
  <c r="J2220" i="1" a="1"/>
  <c r="J1639" i="1" a="1"/>
  <c r="J2237" i="1" a="1"/>
  <c r="I1605" i="1" a="1"/>
  <c r="I1633" i="1" a="1"/>
  <c r="K789" i="1" a="1"/>
  <c r="K2404" i="1" a="1"/>
  <c r="K2034" i="1" a="1"/>
  <c r="K2071" i="1" a="1"/>
  <c r="I2168" i="1" a="1"/>
  <c r="J31" i="1" a="1"/>
  <c r="I159" i="1" a="1"/>
  <c r="I2382" i="1" a="1"/>
  <c r="K2171" i="1" a="1"/>
  <c r="K1125" i="1" a="1"/>
  <c r="K375" i="1" a="1"/>
  <c r="J1370" i="1" a="1"/>
  <c r="I1000" i="1" a="1"/>
  <c r="J2325" i="1" a="1"/>
  <c r="I678" i="1" a="1"/>
  <c r="K486" i="1" a="1"/>
  <c r="K1726" i="1" a="1"/>
  <c r="I1381" i="1" a="1"/>
  <c r="J1210" i="1" a="1"/>
  <c r="K857" i="1" a="1"/>
  <c r="K2244" i="1" a="1"/>
  <c r="I1211" i="1" a="1"/>
  <c r="I969" i="1" a="1"/>
  <c r="I1631" i="1" a="1"/>
  <c r="K1559" i="1" a="1"/>
  <c r="K1089" i="1" a="1"/>
  <c r="J625" i="1" a="1"/>
  <c r="I1332" i="1" a="1"/>
  <c r="K1624" i="1" a="1"/>
  <c r="I2285" i="1" a="1"/>
  <c r="I598" i="1" a="1"/>
  <c r="I1198" i="1" a="1"/>
  <c r="J1812" i="1" a="1"/>
  <c r="K1435" i="1" a="1"/>
  <c r="J2111" i="1" a="1"/>
  <c r="I1944" i="1" a="1"/>
  <c r="J1419" i="1" a="1"/>
  <c r="K2621" i="1" a="1"/>
  <c r="J2010" i="1" a="1"/>
  <c r="I2041" i="1" a="1"/>
  <c r="I1925" i="1" a="1"/>
  <c r="K919" i="1" a="1"/>
  <c r="K1928" i="1" a="1"/>
  <c r="J525" i="1" a="1"/>
  <c r="I2087" i="1" a="1"/>
  <c r="J29" i="1" a="1"/>
  <c r="I1199" i="1" a="1"/>
  <c r="I2507" i="1" a="1"/>
  <c r="I2510" i="1" a="1"/>
  <c r="I1856" i="1" a="1"/>
  <c r="K1466" i="1" a="1"/>
  <c r="K2109" i="1" a="1"/>
  <c r="K1885" i="1" a="1"/>
  <c r="J2424" i="1" a="1"/>
  <c r="I544" i="1" a="1"/>
  <c r="I5" i="1" a="1"/>
  <c r="J981" i="1" a="1"/>
  <c r="I616" i="1" a="1"/>
  <c r="I2010" i="1" a="1"/>
  <c r="I1295" i="1" a="1"/>
  <c r="I272" i="1" a="1"/>
  <c r="I376" i="1" a="1"/>
  <c r="J1563" i="1" a="1"/>
  <c r="I95" i="1" a="1"/>
  <c r="J1294" i="1" a="1"/>
  <c r="K1407" i="1" a="1"/>
  <c r="K195" i="1" a="1"/>
  <c r="J357" i="1" a="1"/>
  <c r="I1299" i="1" a="1"/>
  <c r="K2296" i="1" a="1"/>
  <c r="K858" i="1" a="1"/>
  <c r="I729" i="1" a="1"/>
  <c r="K1107" i="1" a="1"/>
  <c r="J2120" i="1" a="1"/>
  <c r="K1122" i="1" a="1"/>
  <c r="I472" i="1" a="1"/>
  <c r="I611" i="1" a="1"/>
  <c r="K2259" i="1" a="1"/>
  <c r="K2166" i="1" a="1"/>
  <c r="I946" i="1" a="1"/>
  <c r="J962" i="1" a="1"/>
  <c r="J2605" i="1" a="1"/>
  <c r="I660" i="1" a="1"/>
  <c r="K2228" i="1" a="1"/>
  <c r="K1925" i="1" a="1"/>
  <c r="J2370" i="1" a="1"/>
  <c r="I1912" i="1" a="1"/>
  <c r="I1220" i="1" a="1"/>
  <c r="K1131" i="1" a="1"/>
  <c r="J501" i="1" a="1"/>
  <c r="J1884" i="1" a="1"/>
  <c r="I555" i="1" a="1"/>
  <c r="K301" i="1" a="1"/>
  <c r="J2108" i="1" a="1"/>
  <c r="I1848" i="1" a="1"/>
  <c r="I284" i="1" a="1"/>
  <c r="K1585" i="1" a="1"/>
  <c r="I518" i="1" a="1"/>
  <c r="J2147" i="1" a="1"/>
  <c r="I839" i="1" a="1"/>
  <c r="J1792" i="1" a="1"/>
  <c r="K1184" i="1" a="1"/>
  <c r="K1245" i="1" a="1"/>
  <c r="I2212" i="1" a="1"/>
  <c r="J1168" i="1" a="1"/>
  <c r="K136" i="1" a="1"/>
  <c r="K1138" i="1" a="1"/>
  <c r="I567" i="1" a="1"/>
  <c r="I2477" i="1" a="1"/>
  <c r="I588" i="1" a="1"/>
  <c r="J891" i="1" a="1"/>
  <c r="J1672" i="1" a="1"/>
  <c r="K2008" i="1" a="1"/>
  <c r="J813" i="1" a="1"/>
  <c r="J1862" i="1" a="1"/>
  <c r="J2015" i="1" a="1"/>
  <c r="J1668" i="1" a="1"/>
  <c r="J693" i="1" a="1"/>
  <c r="J1207" i="1" a="1"/>
  <c r="K1498" i="1" a="1"/>
  <c r="K1631" i="1" a="1"/>
  <c r="J2239" i="1" a="1"/>
  <c r="J233" i="1" a="1"/>
  <c r="K818" i="1" a="1"/>
  <c r="J567" i="1" a="1"/>
  <c r="I2026" i="1" a="1"/>
  <c r="J833" i="1" a="1"/>
  <c r="I1325" i="1" a="1"/>
  <c r="K2588" i="1" a="1"/>
  <c r="K1215" i="1" a="1"/>
  <c r="K1177" i="1" a="1"/>
  <c r="I1583" i="1" a="1"/>
  <c r="K1823" i="1" a="1"/>
  <c r="J1177" i="1" a="1"/>
  <c r="J153" i="1" a="1"/>
  <c r="I1312" i="1" a="1"/>
  <c r="J48" i="1" a="1"/>
  <c r="K752" i="1" a="1"/>
  <c r="I615" i="1" a="1"/>
  <c r="I576" i="1" a="1"/>
  <c r="J1018" i="1" a="1"/>
  <c r="J1938" i="1" a="1"/>
  <c r="J1051" i="1" a="1"/>
  <c r="J8" i="1" a="1"/>
  <c r="I316" i="1" a="1"/>
  <c r="K403" i="1" a="1"/>
  <c r="J1194" i="1" a="1"/>
  <c r="J2474" i="1" a="1"/>
  <c r="K549" i="1" a="1"/>
  <c r="I451" i="1" a="1"/>
  <c r="I2394" i="1" a="1"/>
  <c r="I1052" i="1" a="1"/>
  <c r="I2335" i="1" a="1"/>
  <c r="K1056" i="1" a="1"/>
  <c r="K1723" i="1" a="1"/>
  <c r="K2378" i="1" a="1"/>
  <c r="J401" i="1" a="1"/>
  <c r="K236" i="1" a="1"/>
  <c r="I1104" i="1" a="1"/>
  <c r="I456" i="1" a="1"/>
  <c r="J1956" i="1" a="1"/>
  <c r="J1251" i="1" a="1"/>
  <c r="J91" i="1" a="1"/>
  <c r="K1703" i="1" a="1"/>
  <c r="K1157" i="1" a="1"/>
  <c r="J1919" i="1" a="1"/>
  <c r="I1110" i="1" a="1"/>
  <c r="I372" i="1" a="1"/>
  <c r="J1560" i="1" a="1"/>
  <c r="K2210" i="1" a="1"/>
  <c r="K963" i="1" a="1"/>
  <c r="J852" i="1" a="1"/>
  <c r="J2175" i="1" a="1"/>
  <c r="I693" i="1" a="1"/>
  <c r="K1172" i="1" a="1"/>
  <c r="J950" i="1" a="1"/>
  <c r="J256" i="1" a="1"/>
  <c r="J2192" i="1" a="1"/>
  <c r="K1990" i="1" a="1"/>
  <c r="K1618" i="1" a="1"/>
  <c r="J2105" i="1" a="1"/>
  <c r="K187" i="1" a="1"/>
  <c r="J254" i="1" a="1"/>
  <c r="K1221" i="1" a="1"/>
  <c r="J1170" i="1" a="1"/>
  <c r="J2405" i="1" a="1"/>
  <c r="I1350" i="1" a="1"/>
  <c r="K636" i="1" a="1"/>
  <c r="J1045" i="1" a="1"/>
  <c r="I9" i="1" a="1"/>
  <c r="J575" i="1" a="1"/>
  <c r="J1689" i="1" a="1"/>
  <c r="J1854" i="1" a="1"/>
  <c r="I1695" i="1" a="1"/>
  <c r="I685" i="1" a="1"/>
  <c r="I2413" i="1" a="1"/>
  <c r="K2040" i="1" a="1"/>
  <c r="K1577" i="1" a="1"/>
  <c r="K1565" i="1" a="1"/>
  <c r="I1822" i="1" a="1"/>
  <c r="I540" i="1" a="1"/>
  <c r="I973" i="1" a="1"/>
  <c r="K1469" i="1" a="1"/>
  <c r="J1540" i="1" a="1"/>
  <c r="K1364" i="1" a="1"/>
  <c r="K2205" i="1" a="1"/>
  <c r="I7" i="1" a="1"/>
  <c r="I26" i="1" a="1"/>
  <c r="K497" i="1" a="1"/>
  <c r="J1493" i="1" a="1"/>
  <c r="I950" i="1" a="1"/>
  <c r="I1986" i="1" a="1"/>
  <c r="J2065" i="1" a="1"/>
  <c r="K270" i="1" a="1"/>
  <c r="K2288" i="1" a="1"/>
  <c r="J985" i="1" a="1"/>
  <c r="J73" i="1" a="1"/>
  <c r="I2386" i="1" a="1"/>
  <c r="J479" i="1" a="1"/>
  <c r="K1346" i="1" a="1"/>
  <c r="J708" i="1" a="1"/>
  <c r="K2099" i="1" a="1"/>
  <c r="K2115" i="1" a="1"/>
  <c r="K1850" i="1" a="1"/>
  <c r="K2341" i="1" a="1"/>
  <c r="J703" i="1" a="1"/>
  <c r="J183" i="1" a="1"/>
  <c r="J2512" i="1" a="1"/>
  <c r="K739" i="1" a="1"/>
  <c r="K189" i="1" a="1"/>
  <c r="K1905" i="1" a="1"/>
  <c r="J618" i="1" a="1"/>
  <c r="K1339" i="1" a="1"/>
  <c r="K2269" i="1" a="1"/>
  <c r="I1604" i="1" a="1"/>
  <c r="I1358" i="1" a="1"/>
  <c r="I2513" i="1" a="1"/>
  <c r="K1377" i="1" a="1"/>
  <c r="K1471" i="1" a="1"/>
  <c r="I640" i="1" a="1"/>
  <c r="K2627" i="1" a="1"/>
  <c r="K1579" i="1" a="1"/>
  <c r="I2072" i="1" a="1"/>
  <c r="J1129" i="1" a="1"/>
  <c r="J1301" i="1" a="1"/>
  <c r="J2136" i="1" a="1"/>
  <c r="K6" i="1" a="1"/>
  <c r="K741" i="1" a="1"/>
  <c r="I1768" i="1" a="1"/>
  <c r="K1625" i="1" a="1"/>
  <c r="K2046" i="1" a="1"/>
  <c r="J2152" i="1" a="1"/>
  <c r="J1022" i="1" a="1"/>
  <c r="J476" i="1" a="1"/>
  <c r="I1361" i="1" a="1"/>
  <c r="K1336" i="1" a="1"/>
  <c r="I1467" i="1" a="1"/>
  <c r="K2176" i="1" a="1"/>
  <c r="J946" i="1" a="1"/>
  <c r="K1078" i="1" a="1"/>
  <c r="J1498" i="1" a="1"/>
  <c r="J1059" i="1" a="1"/>
  <c r="J2086" i="1" a="1"/>
  <c r="K2575" i="1" a="1"/>
  <c r="J594" i="1" a="1"/>
  <c r="K2078" i="1" a="1"/>
  <c r="J2246" i="1" a="1"/>
  <c r="I2097" i="1" a="1"/>
  <c r="J358" i="1" a="1"/>
  <c r="J1373" i="1" a="1"/>
  <c r="K1181" i="1" a="1"/>
  <c r="J2271" i="1" a="1"/>
  <c r="I336" i="1" a="1"/>
  <c r="I86" i="1" a="1"/>
  <c r="J297" i="1" a="1"/>
  <c r="I1127" i="1" a="1"/>
  <c r="I564" i="1" a="1"/>
  <c r="J2607" i="1" a="1"/>
  <c r="K2494" i="1" a="1"/>
  <c r="I764" i="1" a="1"/>
  <c r="J147" i="1" a="1"/>
  <c r="J508" i="1" a="1"/>
  <c r="J1440" i="1" a="1"/>
  <c r="J1021" i="1" a="1"/>
  <c r="I2137" i="1" a="1"/>
  <c r="I1754" i="1" a="1"/>
  <c r="J731" i="1" a="1"/>
  <c r="K710" i="1" a="1"/>
  <c r="K2145" i="1" a="1"/>
  <c r="J939" i="1" a="1"/>
  <c r="J1146" i="1" a="1"/>
  <c r="J30" i="1" a="1"/>
  <c r="J1327" i="1" a="1"/>
  <c r="J1846" i="1" a="1"/>
  <c r="J1817" i="1" a="1"/>
  <c r="I1300" i="1" a="1"/>
  <c r="K2308" i="1" a="1"/>
  <c r="J1805" i="1" a="1"/>
  <c r="K2625" i="1" a="1"/>
  <c r="K897" i="1" a="1"/>
  <c r="I996" i="1" a="1"/>
  <c r="I988" i="1" a="1"/>
  <c r="I2259" i="1" a="1"/>
  <c r="J1807" i="1" a="1"/>
  <c r="I2586" i="1" a="1"/>
  <c r="K1882" i="1" a="1"/>
  <c r="K1620" i="1" a="1"/>
  <c r="I1004" i="1" a="1"/>
  <c r="I859" i="1" a="1"/>
  <c r="J581" i="1" a="1"/>
  <c r="I1575" i="1" a="1"/>
  <c r="J1864" i="1" a="1"/>
  <c r="I1130" i="1" a="1"/>
  <c r="K1808" i="1" a="1"/>
  <c r="K991" i="1" a="1"/>
  <c r="K2144" i="1" a="1"/>
  <c r="K1890" i="1" a="1"/>
  <c r="J1300" i="1" a="1"/>
  <c r="I1700" i="1" a="1"/>
  <c r="I1975" i="1" a="1"/>
  <c r="K736" i="1" a="1"/>
  <c r="I504" i="1" a="1"/>
  <c r="I229" i="1" a="1"/>
  <c r="J843" i="1" a="1"/>
  <c r="K1305" i="1" a="1"/>
  <c r="I443" i="1" a="1"/>
  <c r="I69" i="1" a="1"/>
  <c r="I2017" i="1" a="1"/>
  <c r="I1231" i="1" a="1"/>
  <c r="K2548" i="1" a="1"/>
  <c r="K2514" i="1" a="1"/>
  <c r="K1687" i="1" a="1"/>
  <c r="J204" i="1" a="1"/>
  <c r="I2276" i="1" a="1"/>
  <c r="K2587" i="1" a="1"/>
  <c r="J553" i="1" a="1"/>
  <c r="J1229" i="1" a="1"/>
  <c r="J1863" i="1" a="1"/>
  <c r="K2624" i="1" a="1"/>
  <c r="K624" i="1" a="1"/>
  <c r="J937" i="1" a="1"/>
  <c r="K882" i="1" a="1"/>
  <c r="K1045" i="1" a="1"/>
  <c r="J1510" i="1" a="1"/>
  <c r="J341" i="1" a="1"/>
  <c r="I150" i="1" a="1"/>
  <c r="J2612" i="1" a="1"/>
  <c r="K1289" i="1" a="1"/>
  <c r="I1850" i="1" a="1"/>
  <c r="I246" i="1" a="1"/>
  <c r="K637" i="1" a="1"/>
  <c r="K2400" i="1" a="1"/>
  <c r="J1403" i="1" a="1"/>
  <c r="J1577" i="1" a="1"/>
  <c r="I2418" i="1" a="1"/>
  <c r="I1340" i="1" a="1"/>
  <c r="I1887" i="1" a="1"/>
  <c r="K2199" i="1" a="1"/>
  <c r="K2482" i="1" a="1"/>
  <c r="K2150" i="1" a="1"/>
  <c r="I2233" i="1" a="1"/>
  <c r="J1814" i="1" a="1"/>
  <c r="I1615" i="1" a="1"/>
  <c r="J1137" i="1" a="1"/>
  <c r="K960" i="1" a="1"/>
  <c r="K2537" i="1" a="1"/>
  <c r="K1552" i="1" a="1"/>
  <c r="I2158" i="1" a="1"/>
  <c r="I1928" i="1" a="1"/>
  <c r="J2320" i="1" a="1"/>
  <c r="J677" i="1" a="1"/>
  <c r="J1413" i="1" a="1"/>
  <c r="J335" i="1" a="1"/>
  <c r="K2299" i="1" a="1"/>
  <c r="K1638" i="1" a="1"/>
  <c r="I703" i="1" a="1"/>
  <c r="I307" i="1" a="1"/>
  <c r="I928" i="1" a="1"/>
  <c r="I10" i="1" a="1"/>
  <c r="I766" i="1" a="1"/>
  <c r="J2306" i="1" a="1"/>
  <c r="K2411" i="1" a="1"/>
  <c r="K2517" i="1" a="1"/>
  <c r="I1419" i="1" a="1"/>
  <c r="I1039" i="1" a="1"/>
  <c r="I239" i="1" a="1"/>
  <c r="K1564" i="1" a="1"/>
  <c r="I1891" i="1" a="1"/>
  <c r="J2203" i="1" a="1"/>
  <c r="J97" i="1" a="1"/>
  <c r="K1028" i="1" a="1"/>
  <c r="K904" i="1" a="1"/>
  <c r="J1535" i="1" a="1"/>
  <c r="K1595" i="1" a="1"/>
  <c r="J1273" i="1" a="1"/>
  <c r="K492" i="1" a="1"/>
  <c r="I113" i="1" a="1"/>
  <c r="J328" i="1" a="1"/>
  <c r="I2134" i="1" a="1"/>
  <c r="K1546" i="1" a="1"/>
  <c r="J1837" i="1" a="1"/>
  <c r="I698" i="1" a="1"/>
  <c r="J436" i="1" a="1"/>
  <c r="K2487" i="1" a="1"/>
  <c r="I1072" i="1" a="1"/>
  <c r="I2113" i="1" a="1"/>
  <c r="I45" i="1" a="1"/>
  <c r="K1824" i="1" a="1"/>
  <c r="K1693" i="1" a="1"/>
  <c r="I1348" i="1" a="1"/>
  <c r="J1166" i="1" a="1"/>
  <c r="J952" i="1" a="1"/>
  <c r="J1121" i="1" a="1"/>
  <c r="J28" i="1" a="1"/>
  <c r="K922" i="1" a="1"/>
  <c r="K114" i="1" a="1"/>
  <c r="I1069" i="1" a="1"/>
  <c r="I2079" i="1" a="1"/>
  <c r="I2375" i="1" a="1"/>
  <c r="I1003" i="1" a="1"/>
  <c r="J1163" i="1" a="1"/>
  <c r="J1136" i="1" a="1"/>
  <c r="J794" i="1" a="1"/>
  <c r="K674" i="1" a="1"/>
  <c r="K1502" i="1" a="1"/>
  <c r="K979" i="1" a="1"/>
  <c r="K2630" i="1" a="1"/>
  <c r="I2350" i="1" a="1"/>
  <c r="I1558" i="1" a="1"/>
  <c r="I1040" i="1" a="1"/>
  <c r="J2494" i="1" a="1"/>
  <c r="J1107" i="1" a="1"/>
  <c r="K2519" i="1" a="1"/>
  <c r="K2499" i="1" a="1"/>
  <c r="K1954" i="1" a="1"/>
  <c r="J1648" i="1" a="1"/>
  <c r="I1595" i="1" a="1"/>
  <c r="I717" i="1" a="1"/>
  <c r="J2085" i="1" a="1"/>
  <c r="I704" i="1" a="1"/>
  <c r="K2239" i="1" a="1"/>
  <c r="K1911" i="1" a="1"/>
  <c r="I1867" i="1" a="1"/>
  <c r="I2306" i="1" a="1"/>
  <c r="J1738" i="1" a="1"/>
  <c r="K899" i="1" a="1"/>
  <c r="I793" i="1" a="1"/>
  <c r="I1112" i="1" a="1"/>
  <c r="J99" i="1" a="1"/>
  <c r="K1421" i="1" a="1"/>
  <c r="K657" i="1" a="1"/>
  <c r="J1077" i="1" a="1"/>
  <c r="I367" i="1" a="1"/>
  <c r="K2033" i="1" a="1"/>
  <c r="J2549" i="1" a="1"/>
  <c r="I1274" i="1" a="1"/>
  <c r="I80" i="1" a="1"/>
  <c r="J1773" i="1" a="1"/>
  <c r="K2449" i="1" a="1"/>
  <c r="J2013" i="1" a="1"/>
  <c r="I857" i="1" a="1"/>
  <c r="J285" i="1" a="1"/>
  <c r="J2252" i="1" a="1"/>
  <c r="I67" i="1" a="1"/>
  <c r="K676" i="1" a="1"/>
  <c r="K1742" i="1" a="1"/>
  <c r="I1085" i="1" a="1"/>
  <c r="I743" i="1" a="1"/>
  <c r="K1187" i="1" a="1"/>
  <c r="K1685" i="1" a="1"/>
  <c r="I2589" i="1" a="1"/>
  <c r="J2493" i="1" a="1"/>
  <c r="J2286" i="1" a="1"/>
  <c r="K2577" i="1" a="1"/>
  <c r="K1558" i="1" a="1"/>
  <c r="K2584" i="1" a="1"/>
  <c r="K1562" i="1" a="1"/>
  <c r="J1374" i="1" a="1"/>
  <c r="J1929" i="1" a="1"/>
  <c r="I1474" i="1" a="1"/>
  <c r="I1907" i="1" a="1"/>
  <c r="I582" i="1" a="1"/>
  <c r="K2337" i="1" a="1"/>
  <c r="K1995" i="1" a="1"/>
  <c r="K2141" i="1" a="1"/>
  <c r="J609" i="1" a="1"/>
  <c r="I55" i="1" a="1"/>
  <c r="I291" i="1" a="1"/>
  <c r="I39" i="1" a="1"/>
  <c r="J747" i="1" a="1"/>
  <c r="J1240" i="1" a="1"/>
  <c r="K2129" i="1" a="1"/>
  <c r="J1896" i="1" a="1"/>
  <c r="K221" i="1" a="1"/>
  <c r="J1941" i="1" a="1"/>
  <c r="K1617" i="1" a="1"/>
  <c r="I2070" i="1" a="1"/>
  <c r="J2227" i="1" a="1"/>
  <c r="J323" i="1" a="1"/>
  <c r="K2024" i="1" a="1"/>
  <c r="K906" i="1" a="1"/>
  <c r="J1132" i="1" a="1"/>
  <c r="J307" i="1" a="1"/>
  <c r="J781" i="1" a="1"/>
  <c r="I1102" i="1" a="1"/>
  <c r="I1772" i="1" a="1"/>
  <c r="I1291" i="1" a="1"/>
  <c r="I2049" i="1" a="1"/>
  <c r="K2620" i="1" a="1"/>
  <c r="K1418" i="1" a="1"/>
  <c r="I200" i="1" a="1"/>
  <c r="J511" i="1" a="1"/>
  <c r="J466" i="1" a="1"/>
  <c r="I1454" i="1" a="1"/>
  <c r="K429" i="1" a="1"/>
  <c r="K494" i="1" a="1"/>
  <c r="I972" i="1" a="1"/>
  <c r="J963" i="1" a="1"/>
  <c r="I1020" i="1" a="1"/>
  <c r="I1336" i="1" a="1"/>
  <c r="I299" i="1" a="1"/>
  <c r="I1152" i="1" a="1"/>
  <c r="I123" i="1" a="1"/>
  <c r="K795" i="1" a="1"/>
  <c r="J945" i="1" a="1"/>
  <c r="J1017" i="1" a="1"/>
  <c r="J82" i="1" a="1"/>
  <c r="I2291" i="1" a="1"/>
  <c r="I2030" i="1" a="1"/>
  <c r="J1798" i="1" a="1"/>
  <c r="I2359" i="1" a="1"/>
  <c r="J662" i="1" a="1"/>
  <c r="K1356" i="1" a="1"/>
  <c r="K951" i="1" a="1"/>
  <c r="J1290" i="1" a="1"/>
  <c r="I2143" i="1" a="1"/>
  <c r="J92" i="1" a="1"/>
  <c r="J281" i="1" a="1"/>
  <c r="J2401" i="1" a="1"/>
  <c r="I141" i="1" a="1"/>
  <c r="J2207" i="1" a="1"/>
  <c r="K1470" i="1" a="1"/>
  <c r="J135" i="1" a="1"/>
  <c r="I1167" i="1" a="1"/>
  <c r="J691" i="1" a="1"/>
  <c r="K2354" i="1" a="1"/>
  <c r="J811" i="1" a="1"/>
  <c r="I578" i="1" a="1"/>
  <c r="I947" i="1" a="1"/>
  <c r="J1936" i="1" a="1"/>
  <c r="K462" i="1" a="1"/>
  <c r="K2105" i="1" a="1"/>
  <c r="I727" i="1" a="1"/>
  <c r="I339" i="1" a="1"/>
  <c r="K579" i="1" a="1"/>
  <c r="I381" i="1" a="1"/>
  <c r="J2523" i="1" a="1"/>
  <c r="J1918" i="1" a="1"/>
  <c r="K1859" i="1" a="1"/>
  <c r="K11" i="1" a="1"/>
  <c r="K2271" i="1" a="1"/>
  <c r="J1731" i="1" a="1"/>
  <c r="I1433" i="1" a="1"/>
  <c r="K2583" i="1" a="1"/>
  <c r="I203" i="1" a="1"/>
  <c r="K2317" i="1" a="1"/>
  <c r="K2631" i="1" a="1"/>
  <c r="J2012" i="1" a="1"/>
  <c r="I1133" i="1" a="1"/>
  <c r="I1090" i="1" a="1"/>
  <c r="I560" i="1" a="1"/>
  <c r="J2451" i="1" a="1"/>
  <c r="I949" i="1" a="1"/>
  <c r="J1456" i="1" a="1"/>
  <c r="K1528" i="1" a="1"/>
  <c r="J1566" i="1" a="1"/>
  <c r="K1082" i="1" a="1"/>
  <c r="K2056" i="1" a="1"/>
  <c r="I404" i="1" a="1"/>
  <c r="J18" i="1" a="1"/>
  <c r="I2563" i="1" a="1"/>
  <c r="I1267" i="1" a="1"/>
  <c r="I1002" i="1" a="1"/>
  <c r="I4" i="1" a="1"/>
  <c r="J1693" i="1" a="1"/>
  <c r="K2365" i="1" a="1"/>
  <c r="I103" i="1" a="1"/>
  <c r="I1503" i="1" a="1"/>
  <c r="J2205" i="1" a="1"/>
  <c r="J880" i="1" a="1"/>
  <c r="I326" i="1" a="1"/>
  <c r="I1105" i="1" a="1"/>
  <c r="K1506" i="1" a="1"/>
  <c r="J1260" i="1" a="1"/>
  <c r="K2484" i="1" a="1"/>
  <c r="I2416" i="1" a="1"/>
  <c r="K2285" i="1" a="1"/>
  <c r="J1180" i="1" a="1"/>
  <c r="J397" i="1" a="1"/>
  <c r="J881" i="1" a="1"/>
  <c r="K322" i="1" a="1"/>
  <c r="K2448" i="1" a="1"/>
  <c r="K1324" i="1" a="1"/>
  <c r="K2193" i="1" a="1"/>
  <c r="I46" i="1" a="1"/>
  <c r="K273" i="1" a="1"/>
  <c r="I903" i="1" a="1"/>
  <c r="K1212" i="1" a="1"/>
  <c r="K1600" i="1" a="1"/>
  <c r="I162" i="1" a="1"/>
  <c r="I2013" i="1" a="1"/>
  <c r="J2400" i="1" a="1"/>
  <c r="K2258" i="1" a="1"/>
  <c r="J2189" i="1" a="1"/>
  <c r="I2479" i="1" a="1"/>
  <c r="K2077" i="1" a="1"/>
  <c r="J1869" i="1" a="1"/>
  <c r="I1981" i="1" a="1"/>
  <c r="J262" i="1" a="1"/>
  <c r="I612" i="1" a="1"/>
  <c r="K1397" i="1" a="1"/>
  <c r="J1629" i="1" a="1"/>
  <c r="J1662" i="1" a="1"/>
  <c r="K2520" i="1" a="1"/>
  <c r="I2590" i="1" a="1"/>
  <c r="J2343" i="1" a="1"/>
  <c r="I570" i="1" a="1"/>
  <c r="K813" i="1" a="1"/>
  <c r="K2445" i="1" a="1"/>
  <c r="K1817" i="1" a="1"/>
  <c r="J532" i="1" a="1"/>
  <c r="I1377" i="1" a="1"/>
  <c r="I914" i="1" a="1"/>
  <c r="I2059" i="1" a="1"/>
  <c r="I726" i="1" a="1"/>
  <c r="J1931" i="1" a="1"/>
  <c r="K1381" i="1" a="1"/>
  <c r="J835" i="1" a="1"/>
  <c r="K610" i="1" a="1"/>
  <c r="K2003" i="1" a="1"/>
  <c r="J744" i="1" a="1"/>
  <c r="K1303" i="1" a="1"/>
  <c r="J2483" i="1" a="1"/>
  <c r="J1832" i="1" a="1"/>
  <c r="I1305" i="1" a="1"/>
  <c r="K559" i="1" a="1"/>
  <c r="K1867" i="1" a="1"/>
  <c r="K1541" i="1" a="1"/>
  <c r="K1560" i="1" a="1"/>
  <c r="J965" i="1" a="1"/>
  <c r="K1465" i="1" a="1"/>
  <c r="J2552" i="1" a="1"/>
  <c r="J1217" i="1" a="1"/>
  <c r="I891" i="1" a="1"/>
  <c r="K107" i="1" a="1"/>
  <c r="K896" i="1" a="1"/>
  <c r="I2226" i="1" a="1"/>
  <c r="I1351" i="1" a="1"/>
  <c r="I1236" i="1" a="1"/>
  <c r="I2475" i="1" a="1"/>
  <c r="J822" i="1" a="1"/>
  <c r="I1716" i="1" a="1"/>
  <c r="K667" i="1" a="1"/>
  <c r="I170" i="1" a="1"/>
  <c r="K2545" i="1" a="1"/>
  <c r="J903" i="1" a="1"/>
  <c r="K2165" i="1" a="1"/>
  <c r="I812" i="1" a="1"/>
  <c r="I1431" i="1" a="1"/>
  <c r="K2118" i="1" a="1"/>
  <c r="K1198" i="1" a="1"/>
  <c r="J2079" i="1" a="1"/>
  <c r="I309" i="1" a="1"/>
  <c r="K1961" i="1" a="1"/>
  <c r="I156" i="1" a="1"/>
  <c r="J1769" i="1" a="1"/>
  <c r="J1602" i="1" a="1"/>
  <c r="J1036" i="1" a="1"/>
  <c r="J470" i="1" a="1"/>
  <c r="J2018" i="1" a="1"/>
  <c r="I2472" i="1" a="1"/>
  <c r="I2367" i="1" a="1"/>
  <c r="K2246" i="1" a="1"/>
  <c r="I1765" i="1" a="1"/>
  <c r="I1296" i="1" a="1"/>
  <c r="J271" i="1" a="1"/>
  <c r="K2408" i="1" a="1"/>
  <c r="K2497" i="1" a="1"/>
  <c r="J2143" i="1" a="1"/>
  <c r="J387" i="1" a="1"/>
  <c r="K2172" i="1" a="1"/>
  <c r="J33" i="1" a="1"/>
  <c r="J1458" i="1" a="1"/>
  <c r="J1883" i="1" a="1"/>
  <c r="J1242" i="1" a="1"/>
  <c r="K1825" i="1" a="1"/>
  <c r="J1459" i="1" a="1"/>
  <c r="J251" i="1" a="1"/>
  <c r="J1226" i="1" a="1"/>
  <c r="K2273" i="1" a="1"/>
  <c r="I904" i="1" a="1"/>
  <c r="J2530" i="1" a="1"/>
  <c r="J362" i="1" a="1"/>
  <c r="I1030" i="1" a="1"/>
  <c r="K892" i="1" a="1"/>
  <c r="K1511" i="1" a="1"/>
  <c r="K5" i="1" a="1"/>
  <c r="J56" i="1" a="1"/>
  <c r="K2138" i="1" a="1"/>
  <c r="J1198" i="1" a="1"/>
  <c r="I1141" i="1" a="1"/>
  <c r="K1810" i="1" a="1"/>
  <c r="K342" i="1" a="1"/>
  <c r="K1372" i="1" a="1"/>
  <c r="J1739" i="1" a="1"/>
  <c r="K952" i="1" a="1"/>
  <c r="J1785" i="1" a="1"/>
  <c r="J2341" i="1" a="1"/>
  <c r="J2003" i="1" a="1"/>
  <c r="I1165" i="1" a="1"/>
  <c r="K2209" i="1" a="1"/>
  <c r="I1298" i="1" a="1"/>
  <c r="I924" i="1" a="1"/>
  <c r="J818" i="1" a="1"/>
  <c r="K2020" i="1" a="1"/>
  <c r="K2544" i="1" a="1"/>
  <c r="J2182" i="1" a="1"/>
  <c r="J2445" i="1" a="1"/>
  <c r="K1791" i="1" a="1"/>
  <c r="K2357" i="1" a="1"/>
  <c r="K1148" i="1" a="1"/>
  <c r="I671" i="1" a="1"/>
  <c r="J1650" i="1" a="1"/>
  <c r="I2369" i="1" a="1"/>
  <c r="I244" i="1" a="1"/>
  <c r="I1463" i="1" a="1"/>
  <c r="J2041" i="1" a="1"/>
  <c r="K846" i="1" a="1"/>
  <c r="J1098" i="1" a="1"/>
  <c r="I716" i="1" a="1"/>
  <c r="I1876" i="1" a="1"/>
  <c r="I1082" i="1" a="1"/>
  <c r="I97" i="1" a="1"/>
  <c r="I430" i="1" a="1"/>
  <c r="I976" i="1" a="1"/>
  <c r="K1306" i="1" a="1"/>
  <c r="K1419" i="1" a="1"/>
  <c r="I2476" i="1" a="1"/>
  <c r="K1798" i="1" a="1"/>
  <c r="J1589" i="1" a="1"/>
  <c r="I1371" i="1" a="1"/>
  <c r="J1443" i="1" a="1"/>
  <c r="I1479" i="1" a="1"/>
  <c r="I60" i="1" a="1"/>
  <c r="J1418" i="1" a="1"/>
  <c r="J966" i="1" a="1"/>
  <c r="K1800" i="1" a="1"/>
  <c r="I385" i="1" a="1"/>
  <c r="J2467" i="1" a="1"/>
  <c r="J2358" i="1" a="1"/>
  <c r="J951" i="1" a="1"/>
  <c r="I2235" i="1" a="1"/>
  <c r="J1690" i="1" a="1"/>
  <c r="K1542" i="1" a="1"/>
  <c r="I1661" i="1" a="1"/>
  <c r="J1142" i="1" a="1"/>
  <c r="J513" i="1" a="1"/>
  <c r="J2314" i="1" a="1"/>
  <c r="J247" i="1" a="1"/>
  <c r="K2528" i="1" a="1"/>
  <c r="K2302" i="1" a="1"/>
  <c r="K2067" i="1" a="1"/>
  <c r="K2222" i="1" a="1"/>
  <c r="J280" i="1" a="1"/>
  <c r="K2450" i="1" a="1"/>
  <c r="J1256" i="1" a="1"/>
  <c r="J836" i="1" a="1"/>
  <c r="I848" i="1" a="1"/>
  <c r="K1613" i="1" a="1"/>
  <c r="K796" i="1" a="1"/>
  <c r="K1646" i="1" a="1"/>
  <c r="K1878" i="1" a="1"/>
  <c r="J1150" i="1" a="1"/>
  <c r="J148" i="1" a="1"/>
  <c r="I369" i="1" a="1"/>
  <c r="I2144" i="1" a="1"/>
  <c r="J2486" i="1" a="1"/>
  <c r="K1029" i="1" a="1"/>
  <c r="K2536" i="1" a="1"/>
  <c r="I1658" i="1" a="1"/>
  <c r="J338" i="1" a="1"/>
  <c r="K2364" i="1" a="1"/>
  <c r="I579" i="1" a="1"/>
  <c r="J1399" i="1" a="1"/>
  <c r="J2508" i="1" a="1"/>
  <c r="I277" i="1" a="1"/>
  <c r="K55" i="1" a="1"/>
  <c r="K1594" i="1" a="1"/>
  <c r="J492" i="1" a="1"/>
  <c r="J181" i="1" a="1"/>
  <c r="K2455" i="1" a="1"/>
  <c r="J1754" i="1" a="1"/>
  <c r="J121" i="1" a="1"/>
  <c r="J1232" i="1" a="1"/>
  <c r="K1959" i="1" a="1"/>
  <c r="K520" i="1" a="1"/>
  <c r="K401" i="1" a="1"/>
  <c r="I1737" i="1" a="1"/>
  <c r="I394" i="1" a="1"/>
  <c r="K1893" i="1" a="1"/>
  <c r="I2184" i="1" a="1"/>
  <c r="I2528" i="1" a="1"/>
  <c r="I805" i="1" a="1"/>
  <c r="K1739" i="1" a="1"/>
  <c r="K735" i="1" a="1"/>
  <c r="I1188" i="1" a="1"/>
  <c r="I92" i="1" a="1"/>
  <c r="I997" i="1" a="1"/>
  <c r="J1008" i="1" a="1"/>
  <c r="J2302" i="1" a="1"/>
  <c r="K1452" i="1" a="1"/>
  <c r="K1067" i="1" a="1"/>
  <c r="I1746" i="1" a="1"/>
  <c r="I227" i="1" a="1"/>
  <c r="K1864" i="1" a="1"/>
  <c r="I700" i="1" a="1"/>
  <c r="J1463" i="1" a="1"/>
  <c r="I449" i="1" a="1"/>
  <c r="I2236" i="1" a="1"/>
  <c r="K233" i="1" a="1"/>
  <c r="I1519" i="1" a="1"/>
  <c r="K1733" i="1" a="1"/>
  <c r="I223" i="1" a="1"/>
  <c r="J1794" i="1" a="1"/>
  <c r="I1632" i="1" a="1"/>
  <c r="I646" i="1" a="1"/>
  <c r="J2383" i="1" a="1"/>
  <c r="I591" i="1" a="1"/>
  <c r="K2087" i="1" a="1"/>
  <c r="I938" i="1" a="1"/>
  <c r="I639" i="1" a="1"/>
  <c r="J44" i="1" a="1"/>
  <c r="K1590" i="1" a="1"/>
  <c r="I426" i="1" a="1"/>
  <c r="I1712" i="1" a="1"/>
  <c r="J1634" i="1" a="1"/>
  <c r="K2501" i="1" a="1"/>
  <c r="K2402" i="1" a="1"/>
  <c r="I526" i="1" a="1"/>
  <c r="K173" i="1" a="1"/>
  <c r="I1041" i="1" a="1"/>
  <c r="J636" i="1" a="1"/>
  <c r="J1955" i="1" a="1"/>
  <c r="K845" i="1" a="1"/>
  <c r="I1129" i="1" a="1"/>
  <c r="J2109" i="1" a="1"/>
  <c r="K686" i="1" a="1"/>
  <c r="K1612" i="1" a="1"/>
  <c r="J1624" i="1" a="1"/>
  <c r="K1492" i="1" a="1"/>
  <c r="J2073" i="1" a="1"/>
  <c r="I855" i="1" a="1"/>
  <c r="J817" i="1" a="1"/>
  <c r="K812" i="1" a="1"/>
  <c r="K286" i="1" a="1"/>
  <c r="K381" i="1" a="1"/>
  <c r="J1734" i="1" a="1"/>
  <c r="I1555" i="1" a="1"/>
  <c r="I450" i="1" a="1"/>
  <c r="K1050" i="1" a="1"/>
  <c r="I846" i="1" a="1"/>
  <c r="I2527" i="1" a="1"/>
  <c r="K465" i="1" a="1"/>
  <c r="K365" i="1" a="1"/>
  <c r="K1649" i="1" a="1"/>
  <c r="K2100" i="1" a="1"/>
  <c r="J2091" i="1" a="1"/>
  <c r="K2237" i="1" a="1"/>
  <c r="J1040" i="1" a="1"/>
  <c r="J231" i="1" a="1"/>
  <c r="J1032" i="1" a="1"/>
  <c r="K2292" i="1" a="1"/>
  <c r="K2503" i="1" a="1"/>
  <c r="K910" i="1" a="1"/>
  <c r="I882" i="1" a="1"/>
  <c r="K1730" i="1" a="1"/>
  <c r="K1977" i="1" a="1"/>
  <c r="J377" i="1" a="1"/>
  <c r="I1452" i="1" a="1"/>
  <c r="I59" i="1" a="1"/>
  <c r="K1933" i="1" a="1"/>
  <c r="K705" i="1" a="1"/>
  <c r="J1774" i="1" a="1"/>
  <c r="I552" i="1" a="1"/>
  <c r="K2634" i="1" a="1"/>
  <c r="I1388" i="1" a="1"/>
  <c r="I746" i="1" a="1"/>
  <c r="I2463" i="1" a="1"/>
  <c r="I2020" i="1" a="1"/>
  <c r="K1844" i="1" a="1"/>
  <c r="K2461" i="1" a="1"/>
  <c r="I1597" i="1" a="1"/>
  <c r="I1061" i="1" a="1"/>
  <c r="I72" i="1" a="1"/>
  <c r="J1949" i="1" a="1"/>
  <c r="I608" i="1" a="1"/>
  <c r="J1450" i="1" a="1"/>
  <c r="K2543" i="1" a="1"/>
  <c r="I494" i="1" a="1"/>
  <c r="J2005" i="1" a="1"/>
  <c r="J1923" i="1" a="1"/>
  <c r="J2050" i="1" a="1"/>
  <c r="I913" i="1" a="1"/>
  <c r="K1593" i="1" a="1"/>
  <c r="K2420" i="1" a="1"/>
  <c r="I1071" i="1" a="1"/>
  <c r="J506" i="1" a="1"/>
  <c r="J2214" i="1" a="1"/>
  <c r="K863" i="1" a="1"/>
  <c r="I1924" i="1" a="1"/>
  <c r="J1526" i="1" a="1"/>
  <c r="J1292" i="1" a="1"/>
  <c r="K969" i="1" a="1"/>
  <c r="J1821" i="1" a="1"/>
  <c r="I465" i="1" a="1"/>
  <c r="I2481" i="1" a="1"/>
  <c r="J1707" i="1" a="1"/>
  <c r="I1403" i="1" a="1"/>
  <c r="I1566" i="1" a="1"/>
  <c r="I1548" i="1" a="1"/>
  <c r="I2064" i="1" a="1"/>
  <c r="K514" i="1" a="1"/>
  <c r="K1886" i="1" a="1"/>
  <c r="K2485" i="1" a="1"/>
  <c r="K1870" i="1" a="1"/>
  <c r="I1075" i="1" a="1"/>
  <c r="I944" i="1" a="1"/>
  <c r="I2461" i="1" a="1"/>
  <c r="J649" i="1" a="1"/>
  <c r="J987" i="1" a="1"/>
  <c r="K394" i="1" a="1"/>
  <c r="K1489" i="1" a="1"/>
  <c r="K2167" i="1" a="1"/>
  <c r="I695" i="1" a="1"/>
  <c r="K2094" i="1" a="1"/>
  <c r="K1688" i="1" a="1"/>
  <c r="I207" i="1" a="1"/>
  <c r="I1161" i="1" a="1"/>
  <c r="J2633" i="1" a="1"/>
  <c r="K120" i="1" a="1"/>
  <c r="K1083" i="1" a="1"/>
  <c r="J2514" i="1" a="1"/>
  <c r="J1518" i="1" a="1"/>
  <c r="I1173" i="1" a="1"/>
  <c r="K2388" i="1" a="1"/>
  <c r="K2434" i="1" a="1"/>
  <c r="J804" i="1" a="1"/>
  <c r="K1348" i="1" a="1"/>
  <c r="K52" i="1" a="1"/>
  <c r="K1318" i="1" a="1"/>
  <c r="I120" i="1" a="1"/>
  <c r="I1857" i="1" a="1"/>
  <c r="K1388" i="1" a="1"/>
  <c r="I680" i="1" a="1"/>
  <c r="K1145" i="1" a="1"/>
  <c r="K1516" i="1" a="1"/>
  <c r="J1275" i="1" a="1"/>
  <c r="I1322" i="1" a="1"/>
  <c r="J1069" i="1" a="1"/>
  <c r="J1266" i="1" a="1"/>
  <c r="I38" i="1" a="1"/>
  <c r="I2120" i="1" a="1"/>
  <c r="K1695" i="1" a="1"/>
  <c r="K2611" i="1" a="1"/>
  <c r="K2084" i="1" a="1"/>
  <c r="J1776" i="1" a="1"/>
  <c r="J681" i="1" a="1"/>
  <c r="K1830" i="1" a="1"/>
  <c r="J131" i="1" a="1"/>
  <c r="I856" i="1" a="1"/>
  <c r="I105" i="1" a="1"/>
  <c r="K1031" i="1" a="1"/>
  <c r="K245" i="1" a="1"/>
  <c r="J189" i="1" a="1"/>
  <c r="J304" i="1" a="1"/>
  <c r="I2355" i="1" a="1"/>
  <c r="I2115" i="1" a="1"/>
  <c r="J2590" i="1" a="1"/>
  <c r="K2353" i="1" a="1"/>
  <c r="I2229" i="1" a="1"/>
  <c r="K17" i="1" a="1"/>
  <c r="K2490" i="1" a="1"/>
  <c r="K980" i="1" a="1"/>
  <c r="K2371" i="1" a="1"/>
  <c r="J168" i="1" a="1"/>
  <c r="K2137" i="1" a="1"/>
  <c r="J1505" i="1" a="1"/>
  <c r="I1976" i="1" a="1"/>
  <c r="I2289" i="1" a="1"/>
  <c r="K349" i="1" a="1"/>
  <c r="K1787" i="1" a="1"/>
  <c r="J875" i="1" a="1"/>
  <c r="K1725" i="1" a="1"/>
  <c r="I187" i="1" a="1"/>
  <c r="J2310" i="1" a="1"/>
  <c r="I2018" i="1" a="1"/>
  <c r="I1122" i="1" a="1"/>
  <c r="K1947" i="1" a="1"/>
  <c r="K824" i="1" a="1"/>
  <c r="I2206" i="1" a="1"/>
  <c r="I902" i="1" a="1"/>
  <c r="I166" i="1" a="1"/>
  <c r="I1145" i="1" a="1"/>
  <c r="I816" i="1" a="1"/>
  <c r="K2389" i="1" a="1"/>
  <c r="K1199" i="1" a="1"/>
  <c r="K1588" i="1" a="1"/>
  <c r="J1061" i="1" a="1"/>
  <c r="J1236" i="1" a="1"/>
  <c r="J2259" i="1" a="1"/>
  <c r="J1013" i="1" a="1"/>
  <c r="J1068" i="1" a="1"/>
  <c r="I1972" i="1" a="1"/>
  <c r="K1708" i="1" a="1"/>
  <c r="K385" i="1" a="1"/>
  <c r="K2127" i="1" a="1"/>
  <c r="K2380" i="1" a="1"/>
  <c r="K32" i="1" a="1"/>
  <c r="I633" i="1" a="1"/>
  <c r="I1585" i="1" a="1"/>
  <c r="I1416" i="1" a="1"/>
  <c r="I2066" i="1" a="1"/>
  <c r="I1037" i="1" a="1"/>
  <c r="K996" i="1" a="1"/>
  <c r="J1658" i="1" a="1"/>
  <c r="J995" i="1" a="1"/>
  <c r="K2119" i="1" a="1"/>
  <c r="K1039" i="1" a="1"/>
  <c r="I391" i="1" a="1"/>
  <c r="J900" i="1" a="1"/>
  <c r="I1982" i="1" a="1"/>
  <c r="K2255" i="1" a="1"/>
  <c r="K1814" i="1" a="1"/>
  <c r="K2558" i="1" a="1"/>
  <c r="J1725" i="1" a="1"/>
  <c r="K2522" i="1" a="1"/>
  <c r="K2397" i="1" a="1"/>
  <c r="I566" i="1" a="1"/>
  <c r="I632" i="1" a="1"/>
  <c r="I1738" i="1" a="1"/>
  <c r="K1257" i="1" a="1"/>
  <c r="K2015" i="1" a="1"/>
  <c r="K2050" i="1" a="1"/>
  <c r="K2106" i="1" a="1"/>
  <c r="J1272" i="1" a="1"/>
  <c r="J2215" i="1" a="1"/>
  <c r="J1316" i="1" a="1"/>
  <c r="J1752" i="1" a="1"/>
  <c r="K2320" i="1" a="1"/>
  <c r="I435" i="1" a="1"/>
  <c r="K1395" i="1" a="1"/>
  <c r="I1084" i="1" a="1"/>
  <c r="J562" i="1" a="1"/>
  <c r="I1819" i="1" a="1"/>
  <c r="J43" i="1" a="1"/>
  <c r="K815" i="1" a="1"/>
  <c r="J273" i="1" a="1"/>
  <c r="I667" i="1" a="1"/>
  <c r="J1031" i="1" a="1"/>
  <c r="J336" i="1" a="1"/>
  <c r="J349" i="1" a="1"/>
  <c r="J1721" i="1" a="1"/>
  <c r="J1568" i="1" a="1"/>
  <c r="K2350" i="1" a="1"/>
  <c r="K1718" i="1" a="1"/>
  <c r="K1525" i="1" a="1"/>
  <c r="J2008" i="1" a="1"/>
  <c r="J1499" i="1" a="1"/>
  <c r="K2012" i="1" a="1"/>
  <c r="J461" i="1" a="1"/>
  <c r="J2016" i="1" a="1"/>
  <c r="I782" i="1" a="1"/>
  <c r="K138" i="1" a="1"/>
  <c r="K1251" i="1" a="1"/>
  <c r="J269" i="1" a="1"/>
  <c r="J540" i="1" a="1"/>
  <c r="J584" i="1" a="1"/>
  <c r="J537" i="1" a="1"/>
  <c r="J1611" i="1" a="1"/>
  <c r="K2062" i="1" a="1"/>
  <c r="J1778" i="1" a="1"/>
  <c r="K405" i="1" a="1"/>
  <c r="K1178" i="1" a="1"/>
  <c r="I121" i="1" a="1"/>
  <c r="K931" i="1" a="1"/>
  <c r="J2291" i="1" a="1"/>
  <c r="J1385" i="1" a="1"/>
  <c r="K2366" i="1" a="1"/>
  <c r="J505" i="1" a="1"/>
  <c r="K2227" i="1" a="1"/>
  <c r="K2123" i="1" a="1"/>
  <c r="J1640" i="1" a="1"/>
  <c r="I1852" i="1" a="1"/>
  <c r="I2299" i="1" a="1"/>
  <c r="I447" i="1" a="1"/>
  <c r="I2005" i="1" a="1"/>
  <c r="K1942" i="1" a="1"/>
  <c r="I466" i="1" a="1"/>
  <c r="K1743" i="1" a="1"/>
  <c r="K1147" i="1" a="1"/>
  <c r="J2007" i="1" a="1"/>
  <c r="I118" i="1" a="1"/>
  <c r="J934" i="1" a="1"/>
  <c r="K2107" i="1" a="1"/>
  <c r="K575" i="1" a="1"/>
  <c r="I1821" i="1" a="1"/>
  <c r="K2511" i="1" a="1"/>
  <c r="I1802" i="1" a="1"/>
  <c r="J2151" i="1" a="1"/>
  <c r="J1347" i="1" a="1"/>
  <c r="I1092" i="1" a="1"/>
  <c r="I148" i="1" a="1"/>
  <c r="K1974" i="1" a="1"/>
  <c r="K1512" i="1" a="1"/>
  <c r="J1426" i="1" a="1"/>
  <c r="I529" i="1" a="1"/>
  <c r="K1402" i="1" a="1"/>
  <c r="I1065" i="1" a="1"/>
  <c r="J1643" i="1" a="1"/>
  <c r="J2267" i="1" a="1"/>
  <c r="I2277" i="1" a="1"/>
  <c r="K2313" i="1" a="1"/>
  <c r="K1431" i="1" a="1"/>
  <c r="K1741" i="1" a="1"/>
  <c r="J526" i="1" a="1"/>
  <c r="K1110" i="1" a="1"/>
  <c r="I29" i="1" a="1"/>
  <c r="J793" i="1" a="1"/>
  <c r="I1679" i="1" a="1"/>
  <c r="I210" i="1" a="1"/>
  <c r="K452" i="1" a="1"/>
  <c r="J689" i="1" a="1"/>
  <c r="J406" i="1" a="1"/>
  <c r="K1714" i="1" a="1"/>
  <c r="K2612" i="1" a="1"/>
  <c r="I2092" i="1" a="1"/>
  <c r="I1818" i="1" a="1"/>
  <c r="I22" i="1" a="1"/>
  <c r="J2608" i="1" a="1"/>
  <c r="K2095" i="1" a="1"/>
  <c r="K1008" i="1" a="1"/>
  <c r="K1643" i="1" a="1"/>
  <c r="K440" i="1" a="1"/>
  <c r="I1210" i="1" a="1"/>
  <c r="I2125" i="1" a="1"/>
  <c r="K1404" i="1" a="1"/>
  <c r="I354" i="1" a="1"/>
  <c r="K1837" i="1" a="1"/>
  <c r="K2041" i="1" a="1"/>
  <c r="J93" i="1" a="1"/>
  <c r="I293" i="1" a="1"/>
  <c r="I918" i="1" a="1"/>
  <c r="I1693" i="1" a="1"/>
  <c r="I565" i="1" a="1"/>
  <c r="K2055" i="1" a="1"/>
  <c r="J837" i="1" a="1"/>
  <c r="I2040" i="1" a="1"/>
  <c r="J2202" i="1" a="1"/>
  <c r="K1555" i="1" a="1"/>
  <c r="J563" i="1" a="1"/>
  <c r="J1280" i="1" a="1"/>
  <c r="I267" i="1" a="1"/>
  <c r="K2277" i="1" a="1"/>
  <c r="K303" i="1" a="1"/>
  <c r="K2491" i="1" a="1"/>
  <c r="K1847" i="1" a="1"/>
  <c r="J337" i="1" a="1"/>
  <c r="J2419" i="1" a="1"/>
  <c r="J1775" i="1" a="1"/>
  <c r="J452" i="1" a="1"/>
  <c r="I844" i="1" a="1"/>
  <c r="K1932" i="1" a="1"/>
  <c r="K9" i="1" a="1"/>
  <c r="J1258" i="1" a="1"/>
  <c r="J134" i="1" a="1"/>
  <c r="K229" i="1" a="1"/>
  <c r="I125" i="1" a="1"/>
  <c r="J2155" i="1" a="1"/>
  <c r="J2342" i="1" a="1"/>
  <c r="I1525" i="1" a="1"/>
  <c r="K1724" i="1" a="1"/>
  <c r="K2102" i="1" a="1"/>
  <c r="I16" i="1" a="1"/>
  <c r="J1361" i="1" a="1"/>
  <c r="K2318" i="1" a="1"/>
  <c r="I1903" i="1" a="1"/>
  <c r="J862" i="1" a="1"/>
  <c r="I1635" i="1" a="1"/>
  <c r="I324" i="1" a="1"/>
  <c r="K1173" i="1" a="1"/>
  <c r="K1262" i="1" a="1"/>
  <c r="K63" i="1" a="1"/>
  <c r="K626" i="1" a="1"/>
  <c r="J522" i="1" a="1"/>
  <c r="I1841" i="1" a="1"/>
  <c r="J2219" i="1" a="1"/>
  <c r="J776" i="1" a="1"/>
  <c r="K2413" i="1" a="1"/>
  <c r="K920" i="1" a="1"/>
  <c r="J1124" i="1" a="1"/>
  <c r="J197" i="1" a="1"/>
  <c r="J1001" i="1" a="1"/>
  <c r="J2242" i="1" a="1"/>
  <c r="K1354" i="1" a="1"/>
  <c r="K1841" i="1" a="1"/>
  <c r="K2469" i="1" a="1"/>
  <c r="I323" i="1" a="1"/>
  <c r="J2537" i="1" a="1"/>
  <c r="I823" i="1" a="1"/>
  <c r="I849" i="1" a="1"/>
  <c r="I1378" i="1" a="1"/>
  <c r="I2387" i="1" a="1"/>
  <c r="K2493" i="1" a="1"/>
  <c r="K1319" i="1" a="1"/>
  <c r="I1837" i="1" a="1"/>
  <c r="I1204" i="1" a="1"/>
  <c r="I1251" i="1" a="1"/>
  <c r="J679" i="1" a="1"/>
  <c r="K1175" i="1" a="1"/>
  <c r="K2381" i="1" a="1"/>
  <c r="J1186" i="1" a="1"/>
  <c r="K852" i="1" a="1"/>
  <c r="K1948" i="1" a="1"/>
  <c r="K1762" i="1" a="1"/>
  <c r="I625" i="1" a="1"/>
  <c r="I1349" i="1" a="1"/>
  <c r="K2474" i="1" a="1"/>
  <c r="J1543" i="1" a="1"/>
  <c r="I774" i="1" a="1"/>
  <c r="I980" i="1" a="1"/>
  <c r="K2521" i="1" a="1"/>
  <c r="I1846" i="1" a="1"/>
  <c r="J1789" i="1" a="1"/>
  <c r="J2045" i="1" a="1"/>
  <c r="K1815" i="1" a="1"/>
  <c r="I740" i="1" a="1"/>
  <c r="I237" i="1" a="1"/>
  <c r="I1153" i="1" a="1"/>
  <c r="J1766" i="1" a="1"/>
  <c r="K1752" i="1" a="1"/>
  <c r="K574" i="1" a="1"/>
  <c r="I2007" i="1" a="1"/>
  <c r="J179" i="1" a="1"/>
  <c r="K2481" i="1" a="1"/>
  <c r="J2592" i="1" a="1"/>
  <c r="J1576" i="1" a="1"/>
  <c r="I235" i="1" a="1"/>
  <c r="K2090" i="1" a="1"/>
  <c r="J775" i="1" a="1"/>
  <c r="J1504" i="1" a="1"/>
  <c r="I1044" i="1" a="1"/>
  <c r="J2527" i="1" a="1"/>
  <c r="J2344" i="1" a="1"/>
  <c r="J1595" i="1" a="1"/>
  <c r="K2265" i="1" a="1"/>
  <c r="K1765" i="1" a="1"/>
  <c r="J1114" i="1" a="1"/>
  <c r="K1011" i="1" a="1"/>
  <c r="K1651" i="1" a="1"/>
  <c r="J19" i="1" a="1"/>
  <c r="J1484" i="1" a="1"/>
  <c r="J1095" i="1" a="1"/>
  <c r="J1860" i="1" a="1"/>
  <c r="K1991" i="1" a="1"/>
  <c r="I521" i="1" a="1"/>
  <c r="K2282" i="1" a="1"/>
  <c r="K2600" i="1" a="1"/>
  <c r="K1497" i="1" a="1"/>
  <c r="I758" i="1" a="1"/>
  <c r="K1115" i="1" a="1"/>
  <c r="I437" i="1" a="1"/>
  <c r="J1901" i="1" a="1"/>
  <c r="K312" i="1" a="1"/>
  <c r="K2068" i="1" a="1"/>
  <c r="K2368" i="1" a="1"/>
  <c r="J1482" i="1" a="1"/>
  <c r="I1644" i="1" a="1"/>
  <c r="I1387" i="1" a="1"/>
  <c r="I1232" i="1" a="1"/>
  <c r="J2359" i="1" a="1"/>
  <c r="J2368" i="1" a="1"/>
  <c r="K309" i="1" a="1"/>
  <c r="K2211" i="1" a="1"/>
  <c r="K2610" i="1" a="1"/>
  <c r="K1807" i="1" a="1"/>
  <c r="K1258" i="1" a="1"/>
  <c r="K2042" i="1" a="1"/>
  <c r="J1052" i="1" a="1"/>
  <c r="J1088" i="1" a="1"/>
  <c r="J1324" i="1" a="1"/>
  <c r="K2347" i="1" a="1"/>
  <c r="K844" i="1" a="1"/>
  <c r="I1657" i="1" a="1"/>
  <c r="I898" i="1" a="1"/>
  <c r="I2392" i="1" a="1"/>
  <c r="J211" i="1" a="1"/>
  <c r="J1409" i="1" a="1"/>
  <c r="I2132" i="1" a="1"/>
  <c r="K2540" i="1" a="1"/>
  <c r="K2180" i="1" a="1"/>
  <c r="K2140" i="1" a="1"/>
  <c r="J462" i="1" a="1"/>
  <c r="I1146" i="1" a="1"/>
  <c r="J1730" i="1" a="1"/>
  <c r="K284" i="1" a="1"/>
  <c r="K2170" i="1" a="1"/>
  <c r="K1043" i="1" a="1"/>
  <c r="J1699" i="1" a="1"/>
  <c r="I1886" i="1" a="1"/>
  <c r="K1169" i="1" a="1"/>
  <c r="I400" i="1" a="1"/>
  <c r="I1574" i="1" a="1"/>
  <c r="J1072" i="1" a="1"/>
  <c r="K965" i="1" a="1"/>
  <c r="J606" i="1" a="1"/>
  <c r="K1750" i="1" a="1"/>
  <c r="K1813" i="1" a="1"/>
  <c r="J1834" i="1" a="1"/>
  <c r="K2121" i="1" a="1"/>
  <c r="I975" i="1" a="1"/>
  <c r="J381" i="1" a="1"/>
  <c r="I2201" i="1" a="1"/>
  <c r="K1151" i="1" a="1"/>
  <c r="K2495" i="1" a="1"/>
  <c r="I2104" i="1" a="1"/>
  <c r="J425" i="1" a="1"/>
  <c r="J1827" i="1" a="1"/>
  <c r="J1531" i="1" a="1"/>
  <c r="K2579" i="1" a="1"/>
  <c r="J415" i="1" a="1"/>
  <c r="J1506" i="1" a="1"/>
  <c r="K2187" i="1" a="1"/>
  <c r="I198" i="1" a="1"/>
  <c r="I524" i="1" a="1"/>
  <c r="I2495" i="1" a="1"/>
  <c r="K1842" i="1" a="1"/>
  <c r="I115" i="1" a="1"/>
  <c r="K1992" i="1" a="1"/>
  <c r="I433" i="1" a="1"/>
  <c r="K1010" i="1" a="1"/>
  <c r="I439" i="1" a="1"/>
  <c r="J89" i="1" a="1"/>
  <c r="J2017" i="1" a="1"/>
  <c r="J2196" i="1" a="1"/>
  <c r="I1308" i="1" a="1"/>
  <c r="I2122" i="1" a="1"/>
  <c r="J841" i="1" a="1"/>
  <c r="K1909" i="1" a="1"/>
  <c r="J416" i="1" a="1"/>
  <c r="K1769" i="1" a="1"/>
  <c r="J1534" i="1" a="1"/>
  <c r="I332" i="1" a="1"/>
  <c r="J313" i="1" a="1"/>
  <c r="K1953" i="1" a="1"/>
  <c r="K2515" i="1" a="1"/>
  <c r="J2142" i="1" a="1"/>
  <c r="J652" i="1" a="1"/>
  <c r="K603" i="1" a="1"/>
  <c r="I2145" i="1" a="1"/>
  <c r="I621" i="1" a="1"/>
  <c r="I1158" i="1" a="1"/>
  <c r="I2215" i="1" a="1"/>
  <c r="K2462" i="1" a="1"/>
  <c r="J166" i="1" a="1"/>
  <c r="I1063" i="1" a="1"/>
  <c r="J2393" i="1" a="1"/>
  <c r="K2335" i="1" a="1"/>
  <c r="K155" i="1" a="1"/>
  <c r="J177" i="1" a="1"/>
  <c r="K2629" i="1" a="1"/>
  <c r="I559" i="1" a="1"/>
  <c r="K1416" i="1" a="1"/>
  <c r="K898" i="1" a="1"/>
  <c r="J980" i="1" a="1"/>
  <c r="K1927" i="1" a="1"/>
  <c r="K1759" i="1" a="1"/>
  <c r="J1620" i="1" a="1"/>
  <c r="I788" i="1" a="1"/>
  <c r="J2557" i="1" a="1"/>
  <c r="J1746" i="1" a="1"/>
  <c r="K293" i="1" a="1"/>
  <c r="K2363" i="1" a="1"/>
  <c r="J1625" i="1" a="1"/>
  <c r="J221" i="1" a="1"/>
  <c r="K2615" i="1" a="1"/>
  <c r="K2592" i="1" a="1"/>
  <c r="I2429" i="1" a="1"/>
  <c r="J2095" i="1" a="1"/>
  <c r="I401" i="1" a="1"/>
  <c r="K943" i="1" a="1"/>
  <c r="J1530" i="1" a="1"/>
  <c r="J250" i="1" a="1"/>
  <c r="K2022" i="1" a="1"/>
  <c r="K639" i="1" a="1"/>
  <c r="J1344" i="1" a="1"/>
  <c r="K1914" i="1" a="1"/>
  <c r="I1346" i="1" a="1"/>
  <c r="K436" i="1" a="1"/>
  <c r="K1266" i="1" a="1"/>
  <c r="K1352" i="1" a="1"/>
  <c r="K2126" i="1" a="1"/>
  <c r="I392" i="1" a="1"/>
  <c r="I1531" i="1" a="1"/>
  <c r="K2492" i="1" a="1"/>
  <c r="K1540" i="1" a="1"/>
  <c r="K1804" i="1" a="1"/>
  <c r="K1499" i="1" a="1"/>
  <c r="I661" i="1" a="1"/>
  <c r="K1938" i="1" a="1"/>
  <c r="I347" i="1" a="1"/>
  <c r="I712" i="1" a="1"/>
  <c r="I795" i="1" a="1"/>
  <c r="K1782" i="1" a="1"/>
  <c r="I1482" i="1" a="1"/>
  <c r="K1876" i="1" a="1"/>
  <c r="K1417" i="1" a="1"/>
  <c r="K810" i="1" a="1"/>
  <c r="I1042" i="1" a="1"/>
  <c r="J218" i="1" a="1"/>
  <c r="I893" i="1" a="1"/>
  <c r="J930" i="1" a="1"/>
  <c r="K659" i="1" a="1"/>
  <c r="K1566" i="1" a="1"/>
  <c r="I364" i="1" a="1"/>
  <c r="J1267" i="1" a="1"/>
  <c r="J1122" i="1" a="1"/>
  <c r="K1936" i="1" a="1"/>
  <c r="K2147" i="1" a="1"/>
  <c r="K1371" i="1" a="1"/>
  <c r="I1678" i="1" a="1"/>
  <c r="K2506" i="1" a="1"/>
  <c r="K2355" i="1" a="1"/>
  <c r="K614" i="1" a="1"/>
  <c r="K2566" i="1" a="1"/>
  <c r="K1984" i="1" a="1"/>
  <c r="K2435" i="1" a="1"/>
  <c r="I1988" i="1" a="1"/>
  <c r="J1284" i="1" a="1"/>
  <c r="J1677" i="1" a="1"/>
  <c r="K1668" i="1" a="1"/>
  <c r="K1014" i="1" a="1"/>
  <c r="J2236" i="1" a="1"/>
  <c r="K2247" i="1" a="1"/>
  <c r="J1852" i="1" a="1"/>
  <c r="I1309" i="1" a="1"/>
  <c r="I1329" i="1" a="1"/>
  <c r="I802" i="1" a="1"/>
  <c r="K2164" i="1" a="1"/>
  <c r="K737" i="1" a="1"/>
  <c r="J500" i="1" a="1"/>
  <c r="J2571" i="1" a="1"/>
  <c r="I562" i="1" a="1"/>
  <c r="J1268" i="1" a="1"/>
  <c r="K184" i="1" a="1"/>
  <c r="K2480" i="1" a="1"/>
  <c r="K1913" i="1" a="1"/>
  <c r="K628" i="1" a="1"/>
  <c r="I768" i="1" a="1"/>
  <c r="J1853" i="1" a="1"/>
  <c r="J142" i="1" a="1"/>
  <c r="J1656" i="1" a="1"/>
  <c r="I664" i="1" a="1"/>
  <c r="J641" i="1" a="1"/>
  <c r="K1124" i="1" a="1"/>
  <c r="K1795" i="1" a="1"/>
  <c r="K2555" i="1" a="1"/>
  <c r="J2298" i="1" a="1"/>
  <c r="I2003" i="1" a="1"/>
  <c r="K331" i="1" a="1"/>
  <c r="J1741" i="1" a="1"/>
  <c r="I1782" i="1" a="1"/>
  <c r="K2454" i="1" a="1"/>
  <c r="J49" i="1" a="1"/>
  <c r="K872" i="1" a="1"/>
  <c r="J199" i="1" a="1"/>
  <c r="K320" i="1" a="1"/>
  <c r="I460" i="1" a="1"/>
  <c r="I1922" i="1" a="1"/>
  <c r="J241" i="1" a="1"/>
  <c r="I463" i="1" a="1"/>
  <c r="K1655" i="1" a="1"/>
  <c r="K2184" i="1" a="1"/>
  <c r="I1530" i="1" a="1"/>
  <c r="J435" i="1" a="1"/>
  <c r="K466" i="1" a="1"/>
  <c r="I1234" i="1" a="1"/>
  <c r="K2161" i="1" a="1"/>
  <c r="K2401" i="1" a="1"/>
  <c r="J846" i="1" a="1"/>
  <c r="J22" i="1" a="1"/>
  <c r="K751" i="1" a="1"/>
  <c r="J2322" i="1" a="1"/>
  <c r="J2146" i="1" a="1"/>
  <c r="J111" i="1" a="1"/>
  <c r="I475" i="1" a="1"/>
  <c r="J752" i="1" a="1"/>
  <c r="J855" i="1" a="1"/>
  <c r="K1429" i="1" a="1"/>
  <c r="I601" i="1" a="1"/>
  <c r="J157" i="1" a="1"/>
  <c r="J1157" i="1" a="1"/>
  <c r="K2526" i="1" a="1"/>
  <c r="J2102" i="1" a="1"/>
  <c r="I1616" i="1" a="1"/>
  <c r="K1999" i="1" a="1"/>
  <c r="K2190" i="1" a="1"/>
  <c r="I697" i="1" a="1"/>
  <c r="J1747" i="1" a="1"/>
  <c r="K1526" i="1" a="1"/>
  <c r="I127" i="1" a="1"/>
  <c r="I810" i="1" a="1"/>
  <c r="I1997" i="1" a="1"/>
  <c r="I711" i="1" a="1"/>
  <c r="K2628" i="1" a="1"/>
  <c r="K1811" i="1" a="1"/>
  <c r="J972" i="1" a="1"/>
  <c r="J361" i="1" a="1"/>
  <c r="I1977" i="1" a="1"/>
  <c r="K1829" i="1" a="1"/>
  <c r="I302" i="1" a="1"/>
  <c r="I2446" i="1" a="1"/>
  <c r="J2133" i="1" a="1"/>
  <c r="K591" i="1" a="1"/>
  <c r="K2603" i="1" a="1"/>
  <c r="K1866" i="1" a="1"/>
  <c r="K1427" i="1" a="1"/>
  <c r="I280" i="1" a="1"/>
  <c r="I2050" i="1" a="1"/>
  <c r="J2299" i="1" a="1"/>
  <c r="I556" i="1" a="1"/>
  <c r="J312" i="1" a="1"/>
  <c r="K1863" i="1" a="1"/>
  <c r="K1399" i="1" a="1"/>
  <c r="J240" i="1" a="1"/>
  <c r="J207" i="1" a="1"/>
  <c r="K2458" i="1" a="1"/>
  <c r="I1499" i="1" a="1"/>
  <c r="K1445" i="1" a="1"/>
  <c r="I1408" i="1" a="1"/>
  <c r="J1135" i="1" a="1"/>
  <c r="K1669" i="1" a="1"/>
  <c r="I1086" i="1" a="1"/>
  <c r="K1973" i="1" a="1"/>
  <c r="J2303" i="1" a="1"/>
  <c r="K1113" i="1" a="1"/>
  <c r="I2617" i="1" a="1"/>
  <c r="I670" i="1" a="1"/>
  <c r="J2269" i="1" a="1"/>
  <c r="K1713" i="1" a="1"/>
  <c r="K1234" i="1" a="1"/>
  <c r="J346" i="1" a="1"/>
  <c r="I597" i="1" a="1"/>
  <c r="J2478" i="1" a="1"/>
  <c r="J1549" i="1" a="1"/>
  <c r="K128" i="1" a="1"/>
  <c r="K341" i="1" a="1"/>
  <c r="K2035" i="1" a="1"/>
  <c r="K784" i="1" a="1"/>
  <c r="I1393" i="1" a="1"/>
  <c r="I1692" i="1" a="1"/>
  <c r="J2496" i="1" a="1"/>
  <c r="J409" i="1" a="1"/>
  <c r="I865" i="1" a="1"/>
  <c r="J1033" i="1" a="1"/>
  <c r="K2085" i="1" a="1"/>
  <c r="K915" i="1" a="1"/>
  <c r="K756" i="1" a="1"/>
  <c r="J1593" i="1" a="1"/>
  <c r="K1367" i="1" a="1"/>
  <c r="J1050" i="1" a="1"/>
  <c r="I1135" i="1" a="1"/>
  <c r="I49" i="1" a="1"/>
  <c r="K135" i="1" a="1"/>
  <c r="I498" i="1" a="1"/>
  <c r="K2428" i="1" a="1"/>
  <c r="J458" i="1" a="1"/>
  <c r="K2578" i="1" a="1"/>
  <c r="J2107" i="1" a="1"/>
  <c r="I2606" i="1" a="1"/>
  <c r="I895" i="1" a="1"/>
  <c r="J734" i="1" a="1"/>
  <c r="K2235" i="1" a="1"/>
  <c r="K1428" i="1" a="1"/>
  <c r="K1247" i="1" a="1"/>
  <c r="J1765" i="1" a="1"/>
  <c r="K668" i="1" a="1"/>
  <c r="K2387" i="1" a="1"/>
  <c r="I2288" i="1" a="1"/>
  <c r="J76" i="1" a="1"/>
  <c r="K2352" i="1" a="1"/>
  <c r="K2009" i="1" a="1"/>
  <c r="K1705" i="1" a="1"/>
  <c r="I211" i="1" a="1"/>
  <c r="I2621" i="1" a="1"/>
  <c r="I2024" i="1" a="1"/>
  <c r="I1125" i="1" a="1"/>
  <c r="K1544" i="1" a="1"/>
  <c r="K2254" i="1" a="1"/>
  <c r="I135" i="1" a="1"/>
  <c r="J1861" i="1" a="1"/>
  <c r="J2129" i="1" a="1"/>
  <c r="I1140" i="1" a="1"/>
  <c r="I763" i="1" a="1"/>
  <c r="K1087" i="1" a="1"/>
  <c r="I379" i="1" a="1"/>
  <c r="K2398" i="1" a="1"/>
  <c r="I1547" i="1" a="1"/>
  <c r="K1460" i="1" a="1"/>
  <c r="I1511" i="1" a="1"/>
  <c r="I2330" i="1" a="1"/>
  <c r="J484" i="1" a="1"/>
  <c r="J34" i="1" a="1"/>
  <c r="K2160" i="1" a="1"/>
  <c r="K1458" i="1" a="1"/>
  <c r="K1570" i="1" a="1"/>
  <c r="K564" i="1" a="1"/>
  <c r="I1557" i="1" a="1"/>
  <c r="I225" i="1" a="1"/>
  <c r="I340" i="1" a="1"/>
  <c r="J1762" i="1" a="1"/>
  <c r="I1943" i="1" a="1"/>
  <c r="K1621" i="1" a="1"/>
  <c r="K1171" i="1" a="1"/>
  <c r="I204" i="1" a="1"/>
  <c r="J1663" i="1" a="1"/>
  <c r="I1854" i="1" a="1"/>
  <c r="I174" i="1" a="1"/>
  <c r="I731" i="1" a="1"/>
  <c r="I2284" i="1" a="1"/>
  <c r="I19" i="1" a="1"/>
  <c r="K2390" i="1" a="1"/>
  <c r="K2134" i="1" a="1"/>
  <c r="I738" i="1" a="1"/>
  <c r="J2337" i="1" a="1"/>
  <c r="I748" i="1" a="1"/>
  <c r="I114" i="1" a="1"/>
  <c r="J2135" i="1" a="1"/>
  <c r="J487" i="1" a="1"/>
  <c r="J227" i="1" a="1"/>
  <c r="K722" i="1" a="1"/>
  <c r="K191" i="1" a="1"/>
  <c r="I371" i="1" a="1"/>
  <c r="I1494" i="1" a="1"/>
  <c r="J858" i="1" a="1"/>
  <c r="I675" i="1" a="1"/>
  <c r="J261" i="1" a="1"/>
  <c r="J1368" i="1" a="1"/>
  <c r="K2136" i="1" a="1"/>
  <c r="J1571" i="1" a="1"/>
  <c r="I723" i="1" a="1"/>
  <c r="I107" i="1" a="1"/>
  <c r="I1553" i="1" a="1"/>
  <c r="J719" i="1" a="1"/>
  <c r="K1679" i="1" a="1"/>
  <c r="K507" i="1" a="1"/>
  <c r="J1520" i="1" a="1"/>
  <c r="K2356" i="1" a="1"/>
  <c r="K2360" i="1" a="1"/>
  <c r="J392" i="1" a="1"/>
  <c r="J1912" i="1" a="1"/>
  <c r="I28" i="1" a="1"/>
  <c r="I2361" i="1" a="1"/>
  <c r="K2125" i="1" a="1"/>
  <c r="J164" i="1" a="1"/>
  <c r="J1401" i="1" a="1"/>
  <c r="K758" i="1" a="1"/>
  <c r="K1820" i="1" a="1"/>
  <c r="J61" i="1" a="1"/>
  <c r="I2313" i="1" a="1"/>
  <c r="J2162" i="1" a="1"/>
  <c r="I462" i="1" a="1"/>
  <c r="K1780" i="1" a="1"/>
  <c r="K877" i="1" a="1"/>
  <c r="K1907" i="1" a="1"/>
  <c r="K2256" i="1" a="1"/>
  <c r="K2021" i="1" a="1"/>
  <c r="J431" i="1" a="1"/>
  <c r="J601" i="1" a="1"/>
  <c r="J1622" i="1" a="1"/>
  <c r="I1654" i="1" a="1"/>
  <c r="K1952" i="1" a="1"/>
  <c r="K18" i="1" a="1"/>
  <c r="K2594" i="1" a="1"/>
  <c r="J469" i="1" a="1"/>
  <c r="I2047" i="1" a="1"/>
  <c r="J400" i="1" a="1"/>
  <c r="J799" i="1" a="1"/>
  <c r="I382" i="1" a="1"/>
  <c r="K164" i="1" a="1"/>
  <c r="K2442" i="1" a="1"/>
  <c r="K2479" i="1" a="1"/>
  <c r="K2595" i="1" a="1"/>
  <c r="K706" i="1" a="1"/>
  <c r="J2418" i="1" a="1"/>
  <c r="I1150" i="1" a="1"/>
  <c r="I275" i="1" a="1"/>
  <c r="I2346" i="1" a="1"/>
  <c r="K2294" i="1" a="1"/>
  <c r="K696" i="1" a="1"/>
  <c r="I1789" i="1" a="1"/>
  <c r="J632" i="1" a="1"/>
  <c r="J1757" i="1" a="1"/>
  <c r="I715" i="1" a="1"/>
  <c r="K1964" i="1" a="1"/>
  <c r="K851" i="1" a="1"/>
  <c r="I2111" i="1" a="1"/>
  <c r="K1945" i="1" a="1"/>
  <c r="J2198" i="1" a="1"/>
  <c r="K508" i="1" a="1"/>
  <c r="I1627" i="1" a="1"/>
  <c r="J908" i="1" a="1"/>
  <c r="J1913" i="1" a="1"/>
  <c r="K402" i="1" a="1"/>
  <c r="I102" i="1" a="1"/>
  <c r="I6" i="1" a="1"/>
  <c r="J621" i="1" a="1"/>
  <c r="K2471" i="1" a="1"/>
  <c r="J420" i="1" a="1"/>
  <c r="I631" i="1" a="1"/>
  <c r="I2060" i="1" a="1"/>
  <c r="I51" i="1" a="1"/>
  <c r="K2251" i="1" a="1"/>
  <c r="K1433" i="1" a="1"/>
  <c r="J83" i="1" a="1"/>
  <c r="I1606" i="1" a="1"/>
  <c r="K2030" i="1" a="1"/>
  <c r="I1676" i="1" a="1"/>
  <c r="K1777" i="1" a="1"/>
  <c r="J754" i="1" a="1"/>
  <c r="J364" i="1" a="1"/>
  <c r="K2226" i="1" a="1"/>
  <c r="K2175" i="1" a="1"/>
  <c r="K2162" i="1" a="1"/>
  <c r="K928" i="1" a="1"/>
  <c r="K2582" i="1" a="1"/>
  <c r="I2181" i="1" a="1"/>
  <c r="J1447" i="1" a="1"/>
  <c r="I2232" i="1" a="1"/>
  <c r="J2484" i="1" a="1"/>
  <c r="K1444" i="1" a="1"/>
  <c r="K2252" i="1" a="1"/>
  <c r="K1934" i="1" a="1"/>
  <c r="K2407" i="1" a="1"/>
  <c r="I900" i="1" a="1"/>
  <c r="I888" i="1" a="1"/>
  <c r="I1725" i="1" a="1"/>
  <c r="I1688" i="1" a="1"/>
  <c r="K1653" i="1" a="1"/>
  <c r="K1884" i="1" a="1"/>
  <c r="I1890" i="1" a="1"/>
  <c r="J2435" i="1" a="1"/>
  <c r="I2052" i="1" a="1"/>
  <c r="I2082" i="1" a="1"/>
  <c r="J2184" i="1" a="1"/>
  <c r="J103" i="1" a="1"/>
  <c r="K2139" i="1" a="1"/>
  <c r="I20" i="1" a="1"/>
  <c r="K1862" i="1" a="1"/>
  <c r="J2117" i="1" a="1"/>
  <c r="K640" i="1" a="1"/>
  <c r="J1448" i="1" a="1"/>
  <c r="I2006" i="1" a="1"/>
  <c r="I1197" i="1" a="1"/>
  <c r="K433" i="1" a="1"/>
  <c r="K468" i="1" a="1"/>
  <c r="J332" i="1" a="1"/>
  <c r="I2370" i="1" a="1"/>
  <c r="J899" i="1" a="1"/>
  <c r="J2224" i="1" a="1"/>
  <c r="J375" i="1" a="1"/>
  <c r="J1277" i="1" a="1"/>
  <c r="J685" i="1" a="1"/>
  <c r="K2159" i="1" a="1"/>
  <c r="K483" i="1" a="1"/>
  <c r="K2513" i="1" a="1"/>
  <c r="J2559" i="1" a="1"/>
  <c r="J1983" i="1" a="1"/>
  <c r="J399" i="1" a="1"/>
  <c r="I1447" i="1" a="1"/>
  <c r="I1987" i="1" a="1"/>
  <c r="I1484" i="1" a="1"/>
  <c r="I1366" i="1" a="1"/>
  <c r="K729" i="1" a="1"/>
  <c r="K2436" i="1" a="1"/>
  <c r="I1736" i="1" a="1"/>
  <c r="I994" i="1" a="1"/>
  <c r="J1375" i="1" a="1"/>
  <c r="J624" i="1" a="1"/>
  <c r="J612" i="1" a="1"/>
  <c r="K300" i="1" a="1"/>
  <c r="K169" i="1" a="1"/>
  <c r="J13" i="1" a="1"/>
  <c r="J984" i="1" a="1"/>
  <c r="I457" i="1" a="1"/>
  <c r="I536" i="1" a="1"/>
  <c r="K2315" i="1" a="1"/>
  <c r="I260" i="1" a="1"/>
  <c r="J1396" i="1" a="1"/>
  <c r="K2409" i="1" a="1"/>
  <c r="J1299" i="1" a="1"/>
  <c r="K2028" i="1" a="1"/>
  <c r="I517" i="1" a="1"/>
  <c r="J391" i="1" a="1"/>
  <c r="J1365" i="1" a="1"/>
  <c r="K1568" i="1" a="1"/>
  <c r="J2172" i="1" a="1"/>
  <c r="I1230" i="1" a="1"/>
  <c r="J2268" i="1" a="1"/>
  <c r="K959" i="1" a="1"/>
  <c r="J300" i="1" a="1"/>
  <c r="I1486" i="1" a="1"/>
  <c r="I2227" i="1" a="1"/>
  <c r="I290" i="1" a="1"/>
  <c r="K2043" i="1" a="1"/>
  <c r="K2552" i="1" a="1"/>
  <c r="I14" i="1" a="1"/>
  <c r="I912" i="1" a="1"/>
  <c r="J1141" i="1" a="1"/>
  <c r="J430" i="1" a="1"/>
  <c r="J577" i="1" a="1"/>
  <c r="J1182" i="1" a="1"/>
  <c r="J1709" i="1" a="1"/>
  <c r="K177" i="1" a="1"/>
  <c r="K2064" i="1" a="1"/>
  <c r="K2146" i="1" a="1"/>
  <c r="K1846" i="1" a="1"/>
  <c r="K2427" i="1" a="1"/>
  <c r="J1369" i="1" a="1"/>
  <c r="J767" i="1" a="1"/>
  <c r="I1283" i="1" a="1"/>
  <c r="I2432" i="1" a="1"/>
  <c r="K2221" i="1" a="1"/>
  <c r="K223" i="1" a="1"/>
  <c r="K2076" i="1" a="1"/>
  <c r="K2096" i="1" a="1"/>
  <c r="J1947" i="1" a="1"/>
  <c r="I614" i="1" a="1"/>
  <c r="I117" i="1" a="1"/>
  <c r="K1366" i="1" a="1"/>
  <c r="K1766" i="1" a="1"/>
  <c r="I558" i="1" a="1"/>
  <c r="J824" i="1" a="1"/>
  <c r="K1304" i="1" a="1"/>
  <c r="K1599" i="1" a="1"/>
  <c r="I1741" i="1" a="1"/>
  <c r="I2539" i="1" a="1"/>
  <c r="I1915" i="1" a="1"/>
  <c r="K1916" i="1" a="1"/>
  <c r="J2338" i="1" a="1"/>
  <c r="K1897" i="1" a="1"/>
  <c r="J2301" i="1" a="1"/>
  <c r="K1728" i="1" a="1"/>
  <c r="I255" i="1" a="1"/>
  <c r="I279" i="1" a="1"/>
  <c r="J1906" i="1" a="1"/>
  <c r="J2044" i="1" a="1"/>
  <c r="K1832" i="1" a="1"/>
  <c r="K2108" i="1" a="1"/>
  <c r="I2439" i="1" a="1"/>
  <c r="J432" i="1" a="1"/>
  <c r="J101" i="1" a="1"/>
  <c r="J1601" i="1" a="1"/>
  <c r="J1062" i="1" a="1"/>
  <c r="J1973" i="1" a="1"/>
  <c r="K630" i="1" a="1"/>
  <c r="K840" i="1" a="1"/>
  <c r="J2507" i="1" a="1"/>
  <c r="J2131" i="1" a="1"/>
  <c r="I508" i="1" a="1"/>
  <c r="J1512" i="1" a="1"/>
  <c r="K1353" i="1" a="1"/>
  <c r="J2394" i="1" a="1"/>
  <c r="K2446" i="1" a="1"/>
  <c r="J1042" i="1" a="1"/>
  <c r="J725" i="1" a="1"/>
  <c r="I298" i="1" a="1"/>
  <c r="J308" i="1" a="1"/>
  <c r="K2179" i="1" a="1"/>
  <c r="K2589" i="1" a="1"/>
  <c r="K2607" i="1" a="1"/>
  <c r="I1804" i="1" a="1"/>
  <c r="K2392" i="1" a="1"/>
  <c r="I2021" i="1" a="1"/>
  <c r="J1439" i="1" a="1"/>
  <c r="I205" i="1" a="1"/>
  <c r="I201" i="1" a="1"/>
  <c r="J1606" i="1" a="1"/>
  <c r="K2605" i="1" a="1"/>
  <c r="K1776" i="1" a="1"/>
  <c r="J1352" i="1" a="1"/>
  <c r="I1564" i="1" a="1"/>
  <c r="K1406" i="1" a="1"/>
  <c r="J498" i="1" a="1"/>
  <c r="J1898" i="1" a="1"/>
  <c r="I2594" i="1" a="1"/>
  <c r="J1743" i="1" a="1"/>
  <c r="I1707" i="1" a="1"/>
  <c r="K2439" i="1" a="1"/>
  <c r="J491" i="1" a="1"/>
  <c r="I1038" i="1" a="1"/>
  <c r="K2571" i="1" a="1"/>
  <c r="J2148" i="1" a="1"/>
  <c r="K1616" i="1" a="1"/>
  <c r="K2007" i="1" a="1"/>
  <c r="I809" i="1" a="1"/>
  <c r="K2217" i="1" a="1"/>
  <c r="K2219" i="1" a="1"/>
  <c r="J1446" i="1" a="1"/>
  <c r="J542" i="1" a="1"/>
  <c r="I1280" i="1" a="1"/>
  <c r="J975" i="1" a="1"/>
  <c r="K1689" i="1" a="1"/>
  <c r="K1983" i="1" a="1"/>
  <c r="K1931" i="1" a="1"/>
  <c r="J1225" i="1" a="1"/>
  <c r="I1156" i="1" a="1"/>
  <c r="I2538" i="1" a="1"/>
  <c r="I1656" i="1" a="1"/>
  <c r="K2267" i="1" a="1"/>
  <c r="K1557" i="1" a="1"/>
  <c r="K1532" i="1" a="1"/>
  <c r="J210" i="1" a="1"/>
  <c r="K1270" i="1" a="1"/>
  <c r="K665" i="1" a="1"/>
  <c r="K1756" i="1" a="1"/>
  <c r="I2015" i="1" a="1"/>
  <c r="I349" i="1" a="1"/>
  <c r="K1806" i="1" a="1"/>
  <c r="I1522" i="1" a="1"/>
  <c r="K474" i="1" a="1"/>
  <c r="J639" i="1" a="1"/>
  <c r="J1442" i="1" a="1"/>
  <c r="J255" i="1" a="1"/>
  <c r="J1162" i="1" a="1"/>
  <c r="J2461" i="1" a="1"/>
  <c r="J16" i="1" a="1"/>
  <c r="K1302" i="1" a="1"/>
  <c r="K2230" i="1" a="1"/>
  <c r="K866" i="1" a="1"/>
  <c r="I583" i="1" a="1"/>
  <c r="I1170" i="1" a="1"/>
  <c r="K1308" i="1" a="1"/>
  <c r="I523" i="1" a="1"/>
  <c r="I1825" i="1" a="1"/>
  <c r="J1153" i="1" a="1"/>
  <c r="J2613" i="1" a="1"/>
  <c r="I1138" i="1" a="1"/>
  <c r="K1969" i="1" a="1"/>
  <c r="J523" i="1" a="1"/>
  <c r="I549" i="1" a="1"/>
  <c r="K1601" i="1" a="1"/>
  <c r="J593" i="1" a="1"/>
  <c r="I674" i="1" a="1"/>
  <c r="I1950" i="1" a="1"/>
  <c r="J1939" i="1" a="1"/>
  <c r="K2027" i="1" a="1"/>
  <c r="K1485" i="1" a="1"/>
  <c r="I374" i="1" a="1"/>
  <c r="K2213" i="1" a="1"/>
  <c r="K1949" i="1" a="1"/>
  <c r="K532" i="1" a="1"/>
  <c r="I876" i="1" a="1"/>
  <c r="J1161" i="1" a="1"/>
  <c r="J235" i="1" a="1"/>
  <c r="K1686" i="1" a="1"/>
  <c r="J1099" i="1" a="1"/>
  <c r="J1981" i="1" a="1"/>
  <c r="K2063" i="1" a="1"/>
  <c r="K2206" i="1" a="1"/>
  <c r="I1233" i="1" a="1"/>
  <c r="K1382" i="1" a="1"/>
  <c r="J457" i="1" a="1"/>
  <c r="J868" i="1" a="1"/>
  <c r="K2257" i="1" a="1"/>
  <c r="K1073" i="1" a="1"/>
  <c r="J20" i="1" a="1"/>
  <c r="J631" i="1" a="1"/>
  <c r="J2533" i="1" a="1"/>
  <c r="K2622" i="1" a="1"/>
  <c r="K255" i="1" a="1"/>
  <c r="I85" i="1" a="1"/>
  <c r="K1449" i="1" a="1"/>
  <c r="K10" i="1" a="1"/>
  <c r="K1142" i="1" a="1"/>
  <c r="J2367" i="1" a="1"/>
  <c r="I2034" i="1" a="1"/>
  <c r="I873" i="1" a="1"/>
  <c r="K2557" i="1" a="1"/>
  <c r="I756" i="1" a="1"/>
  <c r="K1805" i="1" a="1"/>
  <c r="J175" i="1" a="1"/>
  <c r="K2505" i="1" a="1"/>
  <c r="K2060" i="1" a="1"/>
  <c r="J1384" i="1" a="1"/>
  <c r="J645" i="1" a="1"/>
  <c r="I1953" i="1" a="1"/>
  <c r="K2323" i="1" a="1"/>
  <c r="K2567" i="1" a="1"/>
  <c r="I733" i="1" a="1"/>
  <c r="K1755" i="1" a="1"/>
  <c r="K1982" i="1" a="1"/>
  <c r="K1749" i="1" a="1"/>
  <c r="I2294" i="1" a="1"/>
  <c r="K1957" i="1" a="1"/>
  <c r="K2163" i="1" a="1"/>
  <c r="K84" i="1" a="1"/>
  <c r="K2547" i="1" a="1"/>
  <c r="I259" i="1" a="1"/>
  <c r="I1936" i="1" a="1"/>
  <c r="J1779" i="1" a="1"/>
  <c r="K2208" i="1" a="1"/>
  <c r="J2104" i="1" a="1"/>
  <c r="I24" i="1" a="1"/>
  <c r="I2404" i="1" a="1"/>
  <c r="I342" i="1" a="1"/>
  <c r="I1265" i="1" a="1"/>
  <c r="K129" i="1" a="1"/>
  <c r="J463" i="1" a="1"/>
  <c r="J2439" i="1" a="1"/>
  <c r="J1964" i="1" a="1"/>
  <c r="K2191" i="1" a="1"/>
  <c r="I775" i="1" a="1"/>
  <c r="J488" i="1" a="1"/>
  <c r="J1104" i="1" a="1"/>
  <c r="J79" i="1" a="1"/>
  <c r="J853" i="1" a="1"/>
  <c r="J2254" i="1" a="1"/>
  <c r="K618" i="1" a="1"/>
  <c r="K1656" i="1" a="1"/>
  <c r="K627" i="1" a="1"/>
  <c r="J2380" i="1" a="1"/>
  <c r="J648" i="1" a="1"/>
  <c r="I440" i="1" a="1"/>
  <c r="K1796" i="1" a="1"/>
  <c r="J861" i="1" a="1"/>
  <c r="J133" i="1" a="1"/>
  <c r="I414" i="1" a="1"/>
  <c r="K2133" i="1" a="1"/>
  <c r="K2142" i="1" a="1"/>
  <c r="K1572" i="1" a="1"/>
  <c r="K1877" i="1" a="1"/>
  <c r="K2275" i="1" a="1"/>
  <c r="K2300" i="1" a="1"/>
  <c r="K616" i="1" a="1"/>
  <c r="I1281" i="1" a="1"/>
  <c r="J315" i="1" a="1"/>
  <c r="K1767" i="1" a="1"/>
  <c r="K503" i="1" a="1"/>
  <c r="J156" i="1" a="1"/>
  <c r="J237" i="1" a="1"/>
  <c r="K1900" i="1" a="1"/>
  <c r="K660" i="1" a="1"/>
  <c r="I927" i="1" a="1"/>
  <c r="J2070" i="1" a="1"/>
  <c r="J21" i="1" a="1"/>
  <c r="J249" i="1" a="1"/>
  <c r="K1553" i="1" a="1"/>
  <c r="K2224" i="1" a="1"/>
  <c r="K2339" i="1" a="1"/>
  <c r="J1722" i="1" a="1"/>
  <c r="I594" i="1" a="1"/>
  <c r="K1514" i="1" a="1"/>
  <c r="K2304" i="1" a="1"/>
  <c r="K1652" i="1" a="1"/>
  <c r="K1545" i="1" a="1"/>
  <c r="K1710" i="1" a="1"/>
  <c r="K125" i="1" a="1"/>
  <c r="I516" i="1" a="1"/>
  <c r="J51" i="1" a="1"/>
  <c r="I820" i="1" a="1"/>
  <c r="J1614" i="1" a="1"/>
  <c r="K1745" i="1" a="1"/>
  <c r="J1276" i="1" a="1"/>
  <c r="J1961" i="1" a="1"/>
  <c r="I2043" i="1" a="1"/>
  <c r="K1531" i="1" a="1"/>
  <c r="I1006" i="1" a="1"/>
  <c r="J1331" i="1" a="1"/>
  <c r="K1996" i="1" a="1"/>
  <c r="J629" i="1" a="1"/>
  <c r="I936" i="1" a="1"/>
  <c r="J2614" i="1" a="1"/>
  <c r="K2533" i="1" a="1"/>
  <c r="J2413" i="1" a="1"/>
  <c r="I32" i="1" a="1"/>
  <c r="J64" i="1" a="1"/>
  <c r="J150" i="1" a="1"/>
  <c r="I1169" i="1" a="1"/>
  <c r="I1418" i="1" a="1"/>
  <c r="J1006" i="1" a="1"/>
  <c r="K1889" i="1" a="1"/>
  <c r="K170" i="1" a="1"/>
  <c r="J1181" i="1" a="1"/>
  <c r="I2107" i="1" a="1"/>
  <c r="I985" i="1" a="1"/>
  <c r="I513" i="1" a="1"/>
  <c r="K2303" i="1" a="1"/>
  <c r="K1901" i="1" a="1"/>
  <c r="K900" i="1" a="1"/>
  <c r="J1173" i="1" a="1"/>
  <c r="K932" i="1" a="1"/>
  <c r="K70" i="1" a="1"/>
  <c r="J974" i="1" a="1"/>
  <c r="J871" i="1" a="1"/>
  <c r="J1093" i="1" a="1"/>
  <c r="I268" i="1" a="1"/>
  <c r="I1805" i="1" a="1"/>
  <c r="K2301" i="1" a="1"/>
  <c r="J1991" i="1" a="1"/>
  <c r="K1879" i="1" a="1"/>
  <c r="I1808" i="1" a="1"/>
  <c r="K2467" i="1" a="1"/>
  <c r="J2030" i="1" a="1"/>
  <c r="I1788" i="1" a="1"/>
  <c r="I2464" i="1" a="1"/>
  <c r="K1095" i="1" a="1"/>
  <c r="K2496" i="1" a="1"/>
  <c r="I1708" i="1" a="1"/>
  <c r="K1690" i="1" a="1"/>
  <c r="I1107" i="1" a="1"/>
  <c r="K2342" i="1" a="1"/>
  <c r="K1410" i="1" a="1"/>
  <c r="J2364" i="1" a="1"/>
  <c r="J2412" i="1" a="1"/>
  <c r="J123" i="1" a="1"/>
  <c r="I2251" i="1" a="1"/>
  <c r="J36" i="1" a="1"/>
  <c r="I841" i="1" a="1"/>
  <c r="I1253" i="1" a="1"/>
  <c r="K2626" i="1" a="1"/>
  <c r="K2272" i="1" a="1"/>
  <c r="I196" i="1" a="1"/>
  <c r="I1636" i="1" a="1"/>
  <c r="K2059" i="1" a="1"/>
  <c r="K1155" i="1" a="1"/>
  <c r="J524" i="1" a="1"/>
  <c r="J1479" i="1" a="1"/>
  <c r="K567" i="1" a="1"/>
  <c r="J777" i="1" a="1"/>
  <c r="K1386" i="1" a="1"/>
  <c r="J66" i="1" a="1"/>
  <c r="K1608" i="1" a="1"/>
  <c r="K1609" i="1" a="1"/>
  <c r="K2358" i="1" a="1"/>
  <c r="K2074" i="1" a="1"/>
  <c r="I2293" i="1" a="1"/>
  <c r="K769" i="1" a="1"/>
  <c r="K510" i="1" a="1"/>
  <c r="I1148" i="1" a="1"/>
  <c r="I1242" i="1" a="1"/>
  <c r="J293" i="1" a="1"/>
  <c r="I446" i="1" a="1"/>
  <c r="J812" i="1" a="1"/>
  <c r="K1978" i="1" a="1"/>
  <c r="K828" i="1" a="1"/>
  <c r="I957" i="1" a="1"/>
  <c r="J6" i="1" a="1"/>
  <c r="K1098" i="1" a="1"/>
  <c r="K2349" i="1" a="1"/>
  <c r="K1554" i="1" a="1"/>
  <c r="I653" i="1" a="1"/>
  <c r="I688" i="1" a="1"/>
  <c r="J2229" i="1" a="1"/>
  <c r="K1520" i="1" a="1"/>
  <c r="J1116" i="1" a="1"/>
  <c r="K1663" i="1" a="1"/>
  <c r="I1614" i="1" a="1"/>
  <c r="I2596" i="1" a="1"/>
  <c r="I1603" i="1" a="1"/>
  <c r="K13" i="1" a="1"/>
  <c r="J77" i="1" a="1"/>
  <c r="I75" i="1" a="1"/>
  <c r="J296" i="1" a="1"/>
  <c r="I2613" i="1" a="1"/>
  <c r="K1940" i="1" a="1"/>
  <c r="K399" i="1" a="1"/>
  <c r="I1534" i="1" a="1"/>
  <c r="J821" i="1" a="1"/>
  <c r="K539" i="1" a="1"/>
  <c r="K1217" i="1" a="1"/>
  <c r="J548" i="1" a="1"/>
  <c r="K1987" i="1" a="1"/>
  <c r="K1868" i="1" a="1"/>
  <c r="J859" i="1" a="1"/>
  <c r="K2262" i="1" a="1"/>
  <c r="K2120" i="1" a="1"/>
  <c r="J467" i="1" a="1"/>
  <c r="J1457" i="1" a="1"/>
  <c r="J973" i="1" a="1"/>
  <c r="J1110" i="1" a="1"/>
  <c r="I2583" i="1" a="1"/>
  <c r="I152" i="1" a="1"/>
  <c r="J2531" i="1" a="1"/>
  <c r="J440" i="1" a="1"/>
  <c r="K1676" i="1" a="1"/>
  <c r="K1176" i="1" a="1"/>
  <c r="K1757" i="1" a="1"/>
  <c r="J1868" i="1" a="1"/>
  <c r="J145" i="1" a="1"/>
  <c r="J1332" i="1" a="1"/>
  <c r="I702" i="1" a="1"/>
  <c r="J2194" i="1" a="1"/>
  <c r="J114" i="1" a="1"/>
  <c r="K117" i="1" a="1"/>
  <c r="K929" i="1" a="1"/>
  <c r="J989" i="1" a="1"/>
  <c r="K2321" i="1" a="1"/>
  <c r="J305" i="1" a="1"/>
  <c r="I803" i="1" a="1"/>
  <c r="I131" i="1" a="1"/>
  <c r="I1292" i="1" a="1"/>
  <c r="I419" i="1" a="1"/>
  <c r="K1488" i="1" a="1"/>
  <c r="I641" i="1" a="1"/>
  <c r="K1887" i="1" a="1"/>
  <c r="I1076" i="1" a="1"/>
  <c r="I937" i="1" a="1"/>
  <c r="K1135" i="1" a="1"/>
  <c r="J1489" i="1" a="1"/>
  <c r="J1012" i="1" a="1"/>
  <c r="J1945" i="1" a="1"/>
  <c r="J1234" i="1" a="1"/>
  <c r="I283" i="1" a="1"/>
  <c r="I1855" i="1" a="1"/>
  <c r="I1723" i="1" a="1"/>
  <c r="K82" i="1" a="1"/>
  <c r="K1293" i="1" a="1"/>
  <c r="K2198" i="1" a="1"/>
  <c r="K721" i="1" a="1"/>
  <c r="J2453" i="1" a="1"/>
  <c r="J730" i="1" a="1"/>
  <c r="I496" i="1" a="1"/>
  <c r="J1126" i="1" a="1"/>
  <c r="K1998" i="1" a="1"/>
  <c r="K1091" i="1" a="1"/>
  <c r="K1869" i="1" a="1"/>
  <c r="I610" i="1" a="1"/>
  <c r="K2441" i="1" a="1"/>
  <c r="J1155" i="1" a="1"/>
  <c r="I2459" i="1" a="1"/>
  <c r="K1473" i="1" a="1"/>
  <c r="J1899" i="1" a="1"/>
  <c r="K623" i="1" a="1"/>
  <c r="J2047" i="1" a="1"/>
  <c r="J303" i="1" a="1"/>
  <c r="K211" i="1" a="1"/>
  <c r="I1483" i="1" a="1"/>
  <c r="J570" i="1" a="1"/>
  <c r="K1918" i="1" a="1"/>
  <c r="I428" i="1" a="1"/>
  <c r="J1845" i="1" a="1"/>
  <c r="I1212" i="1" a="1"/>
  <c r="I2585" i="1" a="1"/>
  <c r="K1193" i="1" a="1"/>
  <c r="K516" i="1" a="1"/>
  <c r="K1912" i="1" a="1"/>
  <c r="K2346" i="1" a="1"/>
  <c r="J780" i="1" a="1"/>
  <c r="J382" i="1" a="1"/>
  <c r="J803" i="1" a="1"/>
  <c r="K2498" i="1" a="1"/>
  <c r="I2219" i="1" a="1"/>
  <c r="I2569" i="1" a="1"/>
  <c r="I83" i="1" a="1"/>
  <c r="J651" i="1" a="1"/>
  <c r="J1248" i="1" a="1"/>
  <c r="I525" i="1" a="1"/>
  <c r="I334" i="1" a="1"/>
  <c r="I130" i="1" a="1"/>
  <c r="J1509" i="1" a="1"/>
  <c r="I1147" i="1" a="1"/>
  <c r="I1318" i="1" a="1"/>
  <c r="J994" i="1" a="1"/>
  <c r="K2452" i="1" a="1"/>
  <c r="J2160" i="1" a="1"/>
  <c r="I2614" i="1" a="1"/>
  <c r="K460" i="1" a="1"/>
  <c r="J692" i="1" a="1"/>
  <c r="J845" i="1" a="1"/>
  <c r="K1854" i="1" a="1"/>
  <c r="J1547" i="1" a="1"/>
  <c r="K2561" i="1" a="1"/>
  <c r="K941" i="1" a="1"/>
  <c r="K2001" i="1" a="1"/>
  <c r="I852" i="1" a="1"/>
  <c r="J993" i="1" a="1"/>
  <c r="I1473" i="1" a="1"/>
  <c r="J223" i="1" a="1"/>
  <c r="J1652" i="1" a="1"/>
  <c r="J1994" i="1" a="1"/>
  <c r="I1892" i="1" a="1"/>
  <c r="K1871" i="1" a="1"/>
  <c r="K2560" i="1" a="1"/>
  <c r="I808" i="1" a="1"/>
  <c r="K1661" i="1" a="1"/>
  <c r="J2563" i="1" a="1"/>
  <c r="I1293" i="1" a="1"/>
  <c r="I360" i="1" a="1"/>
  <c r="I2452" i="1" a="1"/>
  <c r="J2163" i="1" a="1"/>
  <c r="J268" i="1" a="1"/>
  <c r="I1189" i="1" a="1"/>
  <c r="K512" i="1" a="1"/>
  <c r="K1630" i="1" a="1"/>
  <c r="K2091" i="1" a="1"/>
  <c r="J716" i="1" a="1"/>
  <c r="J860" i="1" a="1"/>
  <c r="K1754" i="1" a="1"/>
  <c r="I796" i="1" a="1"/>
  <c r="I851" i="1" a="1"/>
  <c r="I2290" i="1" a="1"/>
  <c r="I1109" i="1" a="1"/>
  <c r="K423" i="1" a="1"/>
  <c r="I1672" i="1" a="1"/>
  <c r="K2472" i="1" a="1"/>
  <c r="J493" i="1" a="1"/>
  <c r="I684" i="1" a="1"/>
  <c r="J326" i="1" a="1"/>
  <c r="I2273" i="1" a="1"/>
  <c r="I974" i="1" a="1"/>
  <c r="I1878" i="1" a="1"/>
  <c r="I1504" i="1" a="1"/>
  <c r="J672" i="1" a="1"/>
  <c r="J1023" i="1" a="1"/>
  <c r="K2348" i="1" a="1"/>
  <c r="I1945" i="1" a="1"/>
  <c r="K2395" i="1" a="1"/>
  <c r="J1490" i="1" a="1"/>
  <c r="I2385" i="1" a="1"/>
  <c r="I383" i="1" a="1"/>
  <c r="K1712" i="1" a="1"/>
  <c r="I1551" i="1" a="1"/>
  <c r="K1004" i="1" a="1"/>
  <c r="K542" i="1" a="1"/>
  <c r="K1567" i="1" a="1"/>
  <c r="I48" i="1" a="1"/>
  <c r="J2505" i="1" a="1"/>
  <c r="J176" i="1" a="1"/>
  <c r="J732" i="1" a="1"/>
  <c r="J1698" i="1" a="1"/>
  <c r="J1980" i="1" a="1"/>
  <c r="I2149" i="1" a="1"/>
  <c r="K2563" i="1" a="1"/>
  <c r="I1339" i="1" a="1"/>
  <c r="K1873" i="1" a="1"/>
  <c r="K1137" i="1" a="1"/>
  <c r="I1368" i="1" a="1"/>
  <c r="J427" i="1" a="1"/>
  <c r="I1302" i="1" a="1"/>
  <c r="I1235" i="1" a="1"/>
  <c r="J1651" i="1" a="1"/>
  <c r="J1417" i="1" a="1"/>
  <c r="I252" i="1" a="1"/>
  <c r="I2358" i="1" a="1"/>
  <c r="K91" i="1" a="1"/>
  <c r="I13" i="1" a="1"/>
  <c r="J2099" i="1" a="1"/>
  <c r="I1319" i="1" a="1"/>
  <c r="I1353" i="1" a="1"/>
  <c r="J433" i="1" a="1"/>
  <c r="J736" i="1" a="1"/>
  <c r="J560" i="1" a="1"/>
  <c r="I295" i="1" a="1"/>
  <c r="I1769" i="1" a="1"/>
  <c r="K1123" i="1" a="1"/>
  <c r="I543" i="1" a="1"/>
  <c r="I220" i="1" a="1"/>
  <c r="J894" i="1" a="1"/>
  <c r="J863" i="1" a="1"/>
  <c r="I619" i="1" a="1"/>
  <c r="I417" i="1" a="1"/>
  <c r="K425" i="1" a="1"/>
  <c r="I1549" i="1" a="1"/>
  <c r="I1727" i="1" a="1"/>
  <c r="K738" i="1" a="1"/>
  <c r="K2132" i="1" a="1"/>
  <c r="K2182" i="1" a="1"/>
  <c r="J983" i="1" a="1"/>
  <c r="I2117" i="1" a="1"/>
  <c r="I1498" i="1" a="1"/>
  <c r="J1111" i="1" a="1"/>
  <c r="J572" i="1" a="1"/>
  <c r="J1254" i="1" a="1"/>
  <c r="K1099" i="1" a="1"/>
  <c r="I2608" i="1" a="1"/>
  <c r="I958" i="1" a="1"/>
  <c r="J1371" i="1" a="1"/>
  <c r="J474" i="1" a="1"/>
  <c r="I1218" i="1" a="1"/>
  <c r="I2351" i="1" a="1"/>
  <c r="J2450" i="1" a="1"/>
  <c r="K2535" i="1" a="1"/>
  <c r="J272" i="1" a="1"/>
  <c r="J1100" i="1" a="1"/>
  <c r="I359" i="1" a="1"/>
  <c r="K1607" i="1" a="1"/>
  <c r="K759" i="1" a="1"/>
  <c r="I1934" i="1" a="1"/>
  <c r="K1405" i="1" a="1"/>
  <c r="K2291" i="1" a="1"/>
  <c r="I906" i="1" a="1"/>
  <c r="I1060" i="1" a="1"/>
  <c r="J2375" i="1" a="1"/>
  <c r="I2207" i="1" a="1"/>
  <c r="J232" i="1" a="1"/>
  <c r="K2405" i="1" a="1"/>
  <c r="J705" i="1" a="1"/>
  <c r="K2465" i="1" a="1"/>
  <c r="J579" i="1" a="1"/>
  <c r="I87" i="1" a="1"/>
  <c r="J2080" i="1" a="1"/>
  <c r="I108" i="1" a="1"/>
  <c r="I575" i="1" a="1"/>
  <c r="K2181" i="1" a="1"/>
  <c r="J1507" i="1" a="1"/>
  <c r="K768" i="1" a="1"/>
  <c r="J711" i="1" a="1"/>
  <c r="J10" i="1" a="1"/>
  <c r="I1276" i="1" a="1"/>
  <c r="K1727" i="1" a="1"/>
  <c r="K269" i="1" a="1"/>
  <c r="K192" i="1" a="1"/>
  <c r="J2097" i="1" a="1"/>
  <c r="J2328" i="1" a="1"/>
  <c r="K1441" i="1" a="1"/>
  <c r="J656" i="1" a="1"/>
  <c r="K285" i="1" a="1"/>
  <c r="I2524" i="1" a="1"/>
  <c r="J931" i="1" a="1"/>
  <c r="I1938" i="1" a="1"/>
  <c r="K1438" i="1" a="1"/>
  <c r="K2152" i="1" a="1"/>
  <c r="K2573" i="1" a="1"/>
  <c r="K1529" i="1" a="1"/>
  <c r="J787" i="1" a="1"/>
  <c r="K1962" i="1" a="1"/>
  <c r="I734" i="1" a="1"/>
  <c r="J252" i="1" a="1"/>
  <c r="J12" i="1" a="1"/>
  <c r="K2174" i="1" a="1"/>
  <c r="K749" i="1" a="1"/>
  <c r="K823" i="1" a="1"/>
  <c r="K1023" i="1" a="1"/>
  <c r="K1398" i="1" a="1"/>
  <c r="I1748" i="1" a="1"/>
  <c r="K1747" i="1" a="1"/>
  <c r="K2287" i="1" a="1"/>
  <c r="K2377" i="1" a="1"/>
  <c r="I2620" i="1" a="1"/>
  <c r="I249" i="1" a="1"/>
  <c r="I1722" i="1" a="1"/>
  <c r="K446" i="1" a="1"/>
  <c r="K1248" i="1" a="1"/>
  <c r="K1479" i="1" a="1"/>
  <c r="K1709" i="1" a="1"/>
  <c r="I393" i="1" a="1"/>
  <c r="K319" i="1" a="1"/>
  <c r="K235" i="1" a="1"/>
  <c r="K1965" i="1" a="1"/>
  <c r="J2123" i="1" a="1"/>
  <c r="J209" i="1" a="1"/>
  <c r="J1791" i="1" a="1"/>
  <c r="J895" i="1" a="1"/>
  <c r="K165" i="1" a="1"/>
  <c r="I1893" i="1" a="1"/>
  <c r="K2597" i="1" a="1"/>
  <c r="K2415" i="1" a="1"/>
  <c r="J1742" i="1" a="1"/>
  <c r="J2339" i="1" a="1"/>
  <c r="J32" i="1" a="1"/>
  <c r="J844" i="1" a="1"/>
  <c r="J2141" i="1" a="1"/>
  <c r="K1779" i="1" a="1"/>
  <c r="K1981" i="1" a="1"/>
  <c r="J1933" i="1" a="1"/>
  <c r="K2250" i="1" a="1"/>
  <c r="K2593" i="1" a="1"/>
  <c r="J626" i="1" a="1"/>
  <c r="I1771" i="1" a="1"/>
  <c r="J1562" i="1" a="1"/>
  <c r="J222" i="1" a="1"/>
  <c r="K2223" i="1" a="1"/>
  <c r="J98" i="1" a="1"/>
  <c r="J1462" i="1" a="1"/>
  <c r="I535" i="1" a="1"/>
  <c r="J314" i="1" a="1"/>
  <c r="J1664" i="1" a="1"/>
  <c r="K37" i="1" a="1"/>
  <c r="J1354" i="1" a="1"/>
  <c r="J1011" i="1" a="1"/>
  <c r="J1581" i="1" a="1"/>
  <c r="I35" i="1" a="1"/>
  <c r="K1548" i="1" a="1"/>
  <c r="K2047" i="1" a="1"/>
  <c r="K964" i="1" a="1"/>
  <c r="I318" i="1" a="1"/>
  <c r="J472" i="1" a="1"/>
  <c r="I1801" i="1" a="1"/>
  <c r="J1239" i="1" a="1"/>
  <c r="I599" i="1" a="1"/>
  <c r="J42" i="1" a="1"/>
  <c r="J666" i="1" a="1"/>
  <c r="K2189" i="1" a="1"/>
  <c r="J1407" i="1" a="1"/>
  <c r="I1621" i="1" a="1"/>
  <c r="K1597" i="1" a="1"/>
  <c r="I992" i="1" a="1"/>
  <c r="J1360" i="1" a="1"/>
  <c r="J2056" i="1" a="1"/>
  <c r="I853" i="1" a="1"/>
  <c r="K2463" i="1" a="1"/>
  <c r="K1575" i="1" a="1"/>
  <c r="J154" i="1" a="1"/>
  <c r="J791" i="1" a="1"/>
  <c r="K1218" i="1" a="1"/>
  <c r="I1460" i="1" a="1"/>
  <c r="I149" i="1" a="1"/>
  <c r="I155" i="1" a="1"/>
  <c r="K1349" i="1" a="1"/>
  <c r="K1696" i="1" a="1"/>
  <c r="J1958" i="1" a="1"/>
  <c r="K1129" i="1" a="1"/>
  <c r="J1377" i="1" a="1"/>
  <c r="I2534" i="1" a="1"/>
  <c r="K1509" i="1" a="1"/>
  <c r="J1179" i="1" a="1"/>
  <c r="K2419" i="1" a="1"/>
  <c r="I520" i="1" a="1"/>
  <c r="J687" i="1" a="1"/>
  <c r="I2162" i="1" a="1"/>
  <c r="J1655" i="1" a="1"/>
  <c r="I1202" i="1" a="1"/>
  <c r="K2051" i="1" a="1"/>
  <c r="K2194" i="1" a="1"/>
  <c r="I1589" i="1" a="1"/>
  <c r="I883" i="1" a="1"/>
  <c r="K358" i="1" a="1"/>
  <c r="J585" i="1" a="1"/>
  <c r="I2244" i="1" a="1"/>
  <c r="I532" i="1" a="1"/>
  <c r="J771" i="1" a="1"/>
  <c r="K1706" i="1" a="1"/>
  <c r="I2504" i="1" a="1"/>
  <c r="J713" i="1" a="1"/>
  <c r="K1501" i="1" a="1"/>
  <c r="I1884" i="1" a="1"/>
  <c r="J1281" i="1" a="1"/>
  <c r="I2183" i="1" a="1"/>
  <c r="I742" i="1" a="1"/>
  <c r="K1583" i="1" a="1"/>
  <c r="I1735" i="1" a="1"/>
  <c r="I800" i="1" a="1"/>
  <c r="J1255" i="1" a="1"/>
  <c r="K2447" i="1" a="1"/>
  <c r="I1362" i="1" a="1"/>
  <c r="K867" i="1" a="1"/>
  <c r="J1113" i="1" a="1"/>
  <c r="I66" i="1" a="1"/>
  <c r="K1636" i="1" a="1"/>
  <c r="K2334" i="1" a="1"/>
  <c r="K2372" i="1" a="1"/>
  <c r="K821" i="1" a="1"/>
  <c r="K2110" i="1" a="1"/>
  <c r="J2321" i="1" a="1"/>
  <c r="I1562" i="1" a="1"/>
  <c r="J60" i="1" a="1"/>
  <c r="K1951" i="1" a="1"/>
  <c r="I794" i="1" a="1"/>
  <c r="J919" i="1" a="1"/>
  <c r="J482" i="1" a="1"/>
  <c r="K1736" i="1" a="1"/>
  <c r="K413" i="1" a="1"/>
  <c r="K1094" i="1" a="1"/>
  <c r="K1641" i="1" a="1"/>
  <c r="J2555" i="1" a="1"/>
  <c r="I1787" i="1" a="1"/>
  <c r="K2425" i="1" a="1"/>
  <c r="I2256" i="1" a="1"/>
  <c r="J2279" i="1" a="1"/>
  <c r="J124" i="1" a="1"/>
  <c r="J1133" i="1" a="1"/>
  <c r="J1393" i="1" a="1"/>
  <c r="K1880" i="1" a="1"/>
  <c r="K2197" i="1" a="1"/>
  <c r="I325" i="1" a="1"/>
  <c r="K2538" i="1" a="1"/>
  <c r="K1809" i="1" a="1"/>
  <c r="I1103" i="1" a="1"/>
  <c r="J70" i="1" a="1"/>
  <c r="J1143" i="1" a="1"/>
  <c r="J1286" i="1" a="1"/>
  <c r="K1163" i="1" a="1"/>
  <c r="I432" i="1" a="1"/>
  <c r="K69" i="1" a="1"/>
  <c r="J1295" i="1" a="1"/>
  <c r="I390" i="1" a="1"/>
  <c r="K260" i="1" a="1"/>
  <c r="J1212" i="1" a="1"/>
  <c r="I1106" i="1" a="1"/>
  <c r="K1075" i="1" a="1"/>
  <c r="I1785" i="1" a="1"/>
  <c r="J1024" i="1" a="1"/>
  <c r="I1287" i="1" a="1"/>
  <c r="J2603" i="1" a="1"/>
  <c r="J1495" i="1" a="1"/>
  <c r="K1845" i="1" a="1"/>
  <c r="J1016" i="1" a="1"/>
  <c r="I1704" i="1" a="1"/>
  <c r="K1941" i="1" a="1"/>
  <c r="J2455" i="1" a="1"/>
  <c r="J1592" i="1" a="1"/>
  <c r="I47" i="1" a="1"/>
  <c r="K2459" i="1" a="1"/>
  <c r="K1831" i="1" a="1"/>
  <c r="I1451" i="1" a="1"/>
  <c r="K2362" i="1" a="1"/>
  <c r="K2326" i="1" a="1"/>
  <c r="J1333" i="1" a="1"/>
  <c r="I1916" i="1" a="1"/>
  <c r="J1502" i="1" a="1"/>
  <c r="I1541" i="1" a="1"/>
  <c r="K1642" i="1" a="1"/>
  <c r="K2069" i="1" a="1"/>
  <c r="I195" i="1" a="1"/>
  <c r="J194" i="1" a="1"/>
  <c r="I500" i="1" a="1"/>
  <c r="I979" i="1" a="1"/>
  <c r="K2220" i="1" a="1"/>
  <c r="I1492" i="1" a="1"/>
  <c r="K1843" i="1" a="1"/>
  <c r="K1637" i="1" a="1"/>
  <c r="J607" i="1" a="1"/>
  <c r="K633" i="1" a="1"/>
  <c r="J1916" i="1" a="1"/>
  <c r="K2310" i="1" a="1"/>
  <c r="I311" i="1" a="1"/>
  <c r="K267" i="1" a="1"/>
  <c r="J1223" i="1" a="1"/>
  <c r="I1446" i="1" a="1"/>
  <c r="J1761" i="1" a="1"/>
  <c r="K2406" i="1" a="1"/>
  <c r="J1164" i="1" a="1"/>
  <c r="J229" i="1" a="1"/>
  <c r="I832" i="1" a="1"/>
  <c r="K1822" i="1" a="1"/>
  <c r="K321" i="1" a="1"/>
  <c r="K343" i="1" a="1"/>
  <c r="I533" i="1" a="1"/>
  <c r="J115" i="1" a="1"/>
  <c r="J411" i="1" a="1"/>
  <c r="K1937" i="1" a="1"/>
  <c r="K2531" i="1" a="1"/>
  <c r="I1404" i="1" a="1"/>
  <c r="K2005" i="1" a="1"/>
  <c r="K597" i="1" a="1"/>
  <c r="I2364" i="1" a="1"/>
  <c r="J2159" i="1" a="1"/>
  <c r="I1849" i="1" a="1"/>
  <c r="I112" i="1" a="1"/>
  <c r="K1059" i="1" a="1"/>
  <c r="K2278" i="1" a="1"/>
  <c r="I1529" i="1" a="1"/>
  <c r="I488" i="1" a="1"/>
  <c r="J354" i="1" a="1"/>
  <c r="K1561" i="1" a="1"/>
  <c r="I2203" i="1" a="1"/>
  <c r="K1692" i="1" a="1"/>
  <c r="I709" i="1" a="1"/>
  <c r="J96" i="1" a="1"/>
  <c r="I815" i="1" a="1"/>
  <c r="I476" i="1" a="1"/>
  <c r="K1716" i="1" a="1"/>
  <c r="K2576" i="1" a="1"/>
  <c r="K2468" i="1" a="1"/>
  <c r="I1885" i="1" a="1"/>
  <c r="I137" i="1" a="1"/>
  <c r="I473" i="1" a="1"/>
  <c r="K124" i="1" a="1"/>
  <c r="I1579" i="1" a="1"/>
  <c r="I1955" i="1" a="1"/>
  <c r="J1003" i="1" a="1"/>
  <c r="J1968" i="1" a="1"/>
  <c r="K2438" i="1" a="1"/>
  <c r="J1190" i="1" a="1"/>
  <c r="K373" i="1" a="1"/>
  <c r="K2201" i="1" a="1"/>
  <c r="K1698" i="1" a="1"/>
  <c r="I1181" i="1" a="1"/>
  <c r="J1438" i="1" a="1"/>
  <c r="K2075" i="1" a="1"/>
  <c r="I951" i="1" a="1"/>
  <c r="K1290" i="1" a="1"/>
  <c r="I1363" i="1" a="1"/>
  <c r="J1600" i="1" a="1"/>
  <c r="J1080" i="1" a="1"/>
  <c r="I1119" i="1" a="1"/>
  <c r="K755" i="1" a="1"/>
  <c r="I136" i="1" a="1"/>
  <c r="I1971" i="1" a="1"/>
  <c r="J877" i="1" a="1"/>
  <c r="I31" i="1" a="1"/>
  <c r="J55" i="1" a="1"/>
  <c r="K2281" i="1" a="1"/>
  <c r="K2305" i="1" a="1"/>
  <c r="J1230" i="1" a="1"/>
  <c r="J1338" i="1" a="1"/>
  <c r="J809" i="1" a="1"/>
  <c r="J102" i="1" a="1"/>
  <c r="J2376" i="1" a="1"/>
  <c r="K1457" i="1" a="1"/>
  <c r="J497" i="1" a="1"/>
  <c r="J2374" i="1" a="1"/>
  <c r="J1697" i="1" a="1"/>
  <c r="I1064" i="1" a="1"/>
  <c r="K1929" i="1" a="1"/>
  <c r="I365" i="1" a="1"/>
  <c r="I454" i="1" a="1"/>
  <c r="I322" i="1" a="1"/>
  <c r="I421" i="1" a="1"/>
  <c r="K1923" i="1" a="1"/>
  <c r="K1968" i="1" a="1"/>
  <c r="K1202" i="1" a="1"/>
  <c r="K1140" i="1" a="1"/>
  <c r="J368" i="1" a="1"/>
  <c r="K2234" i="1" a="1"/>
  <c r="I1740" i="1" a="1"/>
  <c r="K1268" i="1" a="1"/>
  <c r="I2333" i="1" a="1"/>
  <c r="J885" i="1" a="1"/>
  <c r="J2076" i="1" a="1"/>
  <c r="K2149" i="1" a="1"/>
  <c r="K1256" i="1" a="1"/>
  <c r="J1319" i="1" a="1"/>
  <c r="J531" i="1" a="1"/>
  <c r="K1711" i="1" a="1"/>
  <c r="I2171" i="1" a="1"/>
  <c r="K2057" i="1" a="1"/>
  <c r="K2590" i="1" a="1"/>
  <c r="I2130" i="1" a="1"/>
  <c r="J374" i="1" a="1"/>
  <c r="J674" i="1" a="1"/>
  <c r="K2088" i="1" a="1"/>
  <c r="J1501" i="1" a="1"/>
  <c r="K2010" i="1" a="1"/>
  <c r="K2370" i="1" a="1"/>
  <c r="K727" i="1" a="1"/>
  <c r="K1872" i="1" a="1"/>
  <c r="K1721" i="1" a="1"/>
  <c r="J290" i="1" a="1"/>
  <c r="I602" i="1" a="1"/>
  <c r="I2054" i="1" a="1"/>
  <c r="I1338" i="1" a="1"/>
  <c r="K2268" i="1" a="1"/>
  <c r="J1089" i="1" a="1"/>
  <c r="K2216" i="1" a="1"/>
  <c r="K56" i="1" a="1"/>
  <c r="K2104" i="1" a="1"/>
  <c r="K2502" i="1" a="1"/>
  <c r="I2405" i="1" a="1"/>
  <c r="K2214" i="1" a="1"/>
  <c r="K949" i="1" a="1"/>
  <c r="I1609" i="1" a="1"/>
  <c r="J1261" i="1" a="1"/>
  <c r="I1023" i="1" a="1"/>
  <c r="I797" i="1" a="1"/>
  <c r="K2443" i="1" a="1"/>
  <c r="J1278" i="1" a="1"/>
  <c r="K2385" i="1" a="1"/>
  <c r="I30" i="1" a="1"/>
  <c r="I628" i="1" a="1"/>
  <c r="I1696" i="1" a="1"/>
  <c r="I253" i="1" a="1"/>
  <c r="K1946" i="1" a="1"/>
  <c r="K333" i="1" a="1"/>
  <c r="K1915" i="1" a="1"/>
  <c r="J2509" i="1" a="1"/>
  <c r="I1964" i="1" a="1"/>
  <c r="I777" i="1" a="1"/>
  <c r="K1917" i="1" a="1"/>
  <c r="J935" i="1" a="1"/>
  <c r="J1924" i="1" a="1"/>
  <c r="K2052" i="1" a="1"/>
  <c r="I1720" i="1" a="1"/>
  <c r="J936" i="1" a="1"/>
  <c r="K25" i="1" a="1"/>
  <c r="K1615" i="1" a="1"/>
  <c r="K2451" i="1" a="1"/>
  <c r="J1237" i="1" a="1"/>
  <c r="I1703" i="1" a="1"/>
  <c r="J456" i="1" a="1"/>
  <c r="J7" i="1" a="1"/>
  <c r="I2336" i="1" a="1"/>
  <c r="K2393" i="1" a="1"/>
  <c r="J1233" i="1" a="1"/>
  <c r="J1537" i="1" a="1"/>
  <c r="J376" i="1" a="1"/>
  <c r="J238" i="1" a="1"/>
  <c r="J943" i="1" a="1"/>
  <c r="I2373" i="1" a="1"/>
  <c r="I321" i="1" a="1"/>
  <c r="J25" i="1" a="1"/>
  <c r="J1432" i="1" a="1"/>
  <c r="I2176" i="1" a="1"/>
  <c r="K280" i="1" a="1"/>
  <c r="K2231" i="1" a="1"/>
  <c r="K2130" i="1" a="1"/>
  <c r="I1344" i="1" a="1"/>
  <c r="I1983" i="1" a="1"/>
  <c r="K1071" i="1" a="1"/>
  <c r="J2475" i="1" a="1"/>
  <c r="K2534" i="1" a="1"/>
  <c r="K2500" i="1" a="1"/>
  <c r="I215" i="1" a="1"/>
  <c r="J991" i="1" a="1"/>
  <c r="K166" i="1" a="1"/>
  <c r="J926" i="1" a="1"/>
  <c r="J1073" i="1" a="1"/>
  <c r="K1943" i="1" a="1"/>
  <c r="J727" i="1" a="1"/>
  <c r="J2437" i="1" a="1"/>
  <c r="K1393" i="1" a="1"/>
  <c r="K1960" i="1" a="1"/>
  <c r="J1394" i="1" a="1"/>
  <c r="J465" i="1" a="1"/>
  <c r="J2378" i="1" a="1"/>
  <c r="J2360" i="1" a="1"/>
  <c r="K407" i="1" a="1"/>
  <c r="I921" i="1" a="1"/>
  <c r="I1674" i="1" a="1"/>
  <c r="K1337" i="1" a="1"/>
  <c r="K2253" i="1" a="1"/>
  <c r="K2324" i="1" a="1"/>
  <c r="J2444" i="1" a="1"/>
  <c r="I551" i="1" a="1"/>
  <c r="J1084" i="1" a="1"/>
  <c r="K1180" i="1" a="1"/>
  <c r="I1689" i="1" a="1"/>
  <c r="I343" i="1" a="1"/>
  <c r="K2376" i="1" a="1"/>
  <c r="I2437" i="1" a="1"/>
  <c r="J11" i="1" a="1"/>
  <c r="J352" i="1" a="1"/>
  <c r="I122" i="1" a="1"/>
  <c r="I1995" i="1" a="1"/>
  <c r="K1481" i="1" a="1"/>
  <c r="J1434" i="1" a="1"/>
  <c r="I1062" i="1" a="1"/>
  <c r="K881" i="1" a="1"/>
  <c r="I2268" i="1" a="1"/>
  <c r="K2551" i="1" a="1"/>
  <c r="I2400" i="1" a="1"/>
  <c r="K175" i="1" a="1"/>
  <c r="K2623" i="1" a="1"/>
  <c r="J190" i="1" a="1"/>
  <c r="K160" i="1" a="1"/>
  <c r="K2383" i="1" a="1"/>
  <c r="J1844" i="1" a="1"/>
  <c r="K472" i="1" a="1"/>
  <c r="J1627" i="1" a="1"/>
  <c r="I952" i="1" a="1"/>
  <c r="I689" i="1" a="1"/>
  <c r="J779" i="1" a="1"/>
  <c r="K1355" i="1" a="1"/>
  <c r="K1477" i="1" a="1"/>
  <c r="I649" i="1" a="1"/>
  <c r="J1702" i="1" a="1"/>
  <c r="K2004" i="1" a="1"/>
  <c r="I1015" i="1" a="1"/>
  <c r="K1468" i="1" a="1"/>
  <c r="K12" i="1" a="1"/>
  <c r="J2127" i="1" a="1"/>
  <c r="J1555" i="1" a="1"/>
  <c r="I1780" i="1" a="1"/>
  <c r="K1768" i="1" a="1"/>
  <c r="J1358" i="1" a="1"/>
  <c r="I183" i="1" a="1"/>
  <c r="K2374" i="1" a="1"/>
  <c r="K1551" i="1" a="1"/>
  <c r="I878" i="1" a="1"/>
  <c r="J2427" i="1" a="1"/>
  <c r="K2031" i="1" a="1"/>
  <c r="J882" i="1" a="1"/>
  <c r="I1311" i="1" a="1"/>
  <c r="J1303" i="1" a="1"/>
  <c r="I100" i="1" a="1"/>
  <c r="I1149" i="1" a="1"/>
  <c r="I21" i="1" a="1"/>
  <c r="J1880" i="1" a="1"/>
  <c r="J1279" i="1" a="1"/>
  <c r="J2623" i="1" a="1"/>
  <c r="K2131" i="1" a="1"/>
  <c r="I1592" i="1" a="1"/>
  <c r="K450" i="1" a="1"/>
  <c r="K1856" i="1" a="1"/>
  <c r="K251" i="1" a="1"/>
  <c r="J907" i="1" a="1"/>
  <c r="I2343" i="1" a="1"/>
  <c r="K1259" i="1" a="1"/>
  <c r="K54" i="1" a="1"/>
  <c r="I1190" i="1" a="1"/>
  <c r="I2200" i="1" a="1"/>
  <c r="J1900" i="1" a="1"/>
  <c r="J2048" i="1" a="1"/>
  <c r="I310" i="1" a="1"/>
  <c r="K1284" i="1" a="1"/>
  <c r="I1172" i="1" a="1"/>
  <c r="I507" i="1" a="1"/>
  <c r="J1362" i="1" a="1"/>
  <c r="J518" i="1" a="1"/>
  <c r="J2092" i="1" a="1"/>
  <c r="I1081" i="1" a="1"/>
  <c r="K1760" i="1" a="1"/>
  <c r="K1778" i="1" a="1"/>
  <c r="I308" i="1" a="1"/>
  <c r="K2525" i="1" a="1"/>
  <c r="J418" i="1" a="1"/>
  <c r="K617" i="1" a="1"/>
  <c r="J318" i="1" a="1"/>
  <c r="K1633" i="1" a="1"/>
  <c r="J1573" i="1" a="1"/>
  <c r="K1456" i="1" a="1"/>
  <c r="K2416" i="1" a="1"/>
  <c r="J702" i="1" a="1"/>
  <c r="I955" i="1" a="1"/>
  <c r="J159" i="1" a="1"/>
  <c r="K685" i="1" a="1"/>
  <c r="J1591" i="1" a="1"/>
  <c r="I1266" i="1" a="1"/>
  <c r="I11" i="1" a="1"/>
  <c r="J173" i="1" a="1"/>
  <c r="K1340" i="1" a="1"/>
  <c r="K1994" i="1" a="1"/>
  <c r="J2323" i="1" a="1"/>
  <c r="I261" i="1" a="1"/>
  <c r="K2098" i="1" a="1"/>
  <c r="I720" i="1" a="1"/>
  <c r="K1729" i="1" a="1"/>
  <c r="I1241" i="1" a="1"/>
  <c r="K1898" i="1" a="1"/>
  <c r="K1411" i="1" a="1"/>
  <c r="I88" i="1" a="1"/>
  <c r="J162" i="1" a="1"/>
  <c r="J1424" i="1" a="1"/>
  <c r="J637" i="1" a="1"/>
  <c r="J1948" i="1" a="1"/>
  <c r="K115" i="1" a="1"/>
  <c r="K2186" i="1" a="1"/>
  <c r="K1944" i="1" a="1"/>
  <c r="I770" i="1" a="1"/>
  <c r="J2449" i="1" a="1"/>
  <c r="I617" i="1" a="1"/>
  <c r="J1610" i="1" a="1"/>
  <c r="K203" i="1" a="1"/>
  <c r="K2013" i="1" a="1"/>
  <c r="K1950" i="1" a="1"/>
  <c r="I1844" i="1" a="1"/>
  <c r="K2330" i="1" a="1"/>
  <c r="K1678" i="1" a="1"/>
  <c r="J2262" i="1" a="1"/>
  <c r="I1578" i="1" a="1"/>
  <c r="J2101" i="1" a="1"/>
  <c r="K1906" i="1" a="1"/>
  <c r="I656" i="1" a="1"/>
  <c r="K2325" i="1" a="1"/>
  <c r="K2203" i="1" a="1"/>
  <c r="J661" i="1" a="1"/>
  <c r="J915" i="1" a="1"/>
  <c r="I999" i="1" a="1"/>
  <c r="I1620" i="1" a="1"/>
  <c r="J47" i="1" a="1"/>
  <c r="K1963" i="1" a="1"/>
  <c r="J1341" i="1" a="1"/>
  <c r="I90" i="1" a="1"/>
  <c r="I329" i="1" a="1"/>
  <c r="J1886" i="1" a="1"/>
  <c r="K1989" i="1" a="1"/>
  <c r="J1630" i="1" a="1"/>
  <c r="J329" i="1" a="1"/>
  <c r="J1771" i="1" a="1"/>
  <c r="J756" i="1" a="1"/>
  <c r="I377" i="1" a="1"/>
  <c r="K1763" i="1" a="1"/>
  <c r="K577" i="1" a="1"/>
  <c r="K2248" i="1" a="1"/>
  <c r="J141" i="1" a="1"/>
  <c r="I1642" i="1" a="1"/>
  <c r="I338" i="1" a="1"/>
  <c r="J2317" i="1" a="1"/>
  <c r="K2260" i="1" a="1"/>
  <c r="J1491" i="1" a="1"/>
  <c r="K766" i="1" a="1"/>
  <c r="K1331" i="1" a="1"/>
  <c r="I1490" i="1" a="1"/>
  <c r="K2478" i="1" a="1"/>
  <c r="I416" i="1" a="1"/>
  <c r="K2475" i="1" a="1"/>
  <c r="J139" i="1" a="1"/>
  <c r="J1809" i="1" a="1"/>
  <c r="K968" i="1" a="1"/>
  <c r="K1581" i="1" a="1"/>
  <c r="J1305" i="1" a="1"/>
  <c r="J1382" i="1" a="1"/>
  <c r="I1563" i="1" a="1"/>
  <c r="K2212" i="1" a="1"/>
  <c r="I1670" i="1" a="1"/>
  <c r="K2423" i="1" a="1"/>
  <c r="K1802" i="1" a="1"/>
  <c r="I314" i="1" a="1"/>
  <c r="J2014" i="1" a="1"/>
  <c r="J1678" i="1" a="1"/>
  <c r="J2416" i="1" a="1"/>
  <c r="K145" i="1" a="1"/>
  <c r="K1235" i="1" a="1"/>
  <c r="K1012" i="1" a="1"/>
  <c r="K2456" i="1" a="1"/>
  <c r="J448" i="1" a="1"/>
  <c r="K1673" i="1" a="1"/>
  <c r="K1662" i="1" a="1"/>
  <c r="J187" i="1" a="1"/>
  <c r="J614" i="1" a="1"/>
  <c r="I1919" i="1" a="1"/>
  <c r="K2470" i="1" a="1"/>
  <c r="I1048" i="1" a="1"/>
  <c r="K994" i="1" a="1"/>
  <c r="I1539" i="1" a="1"/>
  <c r="J867" i="1" a="1"/>
  <c r="K1446" i="1" a="1"/>
  <c r="K2011" i="1" a="1"/>
  <c r="J94" i="1" a="1"/>
  <c r="J94" i="1" l="1"/>
  <c r="K2011" i="1"/>
  <c r="K1446" i="1"/>
  <c r="J867" i="1"/>
  <c r="I1539" i="1"/>
  <c r="K994" i="1"/>
  <c r="I1048" i="1"/>
  <c r="K2470" i="1"/>
  <c r="I1919" i="1"/>
  <c r="J614" i="1"/>
  <c r="J187" i="1"/>
  <c r="K1662" i="1"/>
  <c r="K1673" i="1"/>
  <c r="J448" i="1"/>
  <c r="K2456" i="1"/>
  <c r="K1012" i="1"/>
  <c r="K1235" i="1"/>
  <c r="K145" i="1"/>
  <c r="J2416" i="1"/>
  <c r="J1678" i="1"/>
  <c r="J2014" i="1"/>
  <c r="I314" i="1"/>
  <c r="K1802" i="1"/>
  <c r="K2423" i="1"/>
  <c r="I1670" i="1"/>
  <c r="K2212" i="1"/>
  <c r="I1563" i="1"/>
  <c r="J1382" i="1"/>
  <c r="J1305" i="1"/>
  <c r="K1581" i="1"/>
  <c r="K968" i="1"/>
  <c r="J1809" i="1"/>
  <c r="J139" i="1"/>
  <c r="K2475" i="1"/>
  <c r="I416" i="1"/>
  <c r="K2478" i="1"/>
  <c r="I1490" i="1"/>
  <c r="K1331" i="1"/>
  <c r="K766" i="1"/>
  <c r="J1491" i="1"/>
  <c r="K2260" i="1"/>
  <c r="J2317" i="1"/>
  <c r="I338" i="1"/>
  <c r="I1642" i="1"/>
  <c r="J141" i="1"/>
  <c r="K2248" i="1"/>
  <c r="K577" i="1"/>
  <c r="K1763" i="1"/>
  <c r="I377" i="1"/>
  <c r="J756" i="1"/>
  <c r="J1771" i="1"/>
  <c r="J329" i="1"/>
  <c r="J1630" i="1"/>
  <c r="K1989" i="1"/>
  <c r="J1886" i="1"/>
  <c r="I329" i="1"/>
  <c r="I90" i="1"/>
  <c r="J1341" i="1"/>
  <c r="K1963" i="1"/>
  <c r="J47" i="1"/>
  <c r="I1620" i="1"/>
  <c r="I999" i="1"/>
  <c r="J915" i="1"/>
  <c r="J661" i="1"/>
  <c r="K2203" i="1"/>
  <c r="K2325" i="1"/>
  <c r="I656" i="1"/>
  <c r="K1906" i="1"/>
  <c r="J2101" i="1"/>
  <c r="I1578" i="1"/>
  <c r="J2262" i="1"/>
  <c r="K1678" i="1"/>
  <c r="K2330" i="1"/>
  <c r="I1844" i="1"/>
  <c r="K1950" i="1"/>
  <c r="K2013" i="1"/>
  <c r="K203" i="1"/>
  <c r="J1610" i="1"/>
  <c r="I617" i="1"/>
  <c r="J2449" i="1"/>
  <c r="I770" i="1"/>
  <c r="K1944" i="1"/>
  <c r="K2186" i="1"/>
  <c r="K115" i="1"/>
  <c r="J1948" i="1"/>
  <c r="J637" i="1"/>
  <c r="J1424" i="1"/>
  <c r="J162" i="1"/>
  <c r="I88" i="1"/>
  <c r="K1411" i="1"/>
  <c r="K1898" i="1"/>
  <c r="I1241" i="1"/>
  <c r="K1729" i="1"/>
  <c r="I720" i="1"/>
  <c r="K2098" i="1"/>
  <c r="I261" i="1"/>
  <c r="J2323" i="1"/>
  <c r="K1994" i="1"/>
  <c r="K1340" i="1"/>
  <c r="J173" i="1"/>
  <c r="I11" i="1"/>
  <c r="I1266" i="1"/>
  <c r="J1591" i="1"/>
  <c r="K685" i="1"/>
  <c r="J159" i="1"/>
  <c r="I955" i="1"/>
  <c r="J702" i="1"/>
  <c r="K2416" i="1"/>
  <c r="K1456" i="1"/>
  <c r="J1573" i="1"/>
  <c r="K1633" i="1"/>
  <c r="J318" i="1"/>
  <c r="K617" i="1"/>
  <c r="J418" i="1"/>
  <c r="K2525" i="1"/>
  <c r="I308" i="1"/>
  <c r="K1778" i="1"/>
  <c r="K1760" i="1"/>
  <c r="I1081" i="1"/>
  <c r="J2092" i="1"/>
  <c r="J518" i="1"/>
  <c r="J1362" i="1"/>
  <c r="I507" i="1"/>
  <c r="I1172" i="1"/>
  <c r="K1284" i="1"/>
  <c r="I310" i="1"/>
  <c r="J2048" i="1"/>
  <c r="J1900" i="1"/>
  <c r="I2200" i="1"/>
  <c r="I1190" i="1"/>
  <c r="K54" i="1"/>
  <c r="K1259" i="1"/>
  <c r="I2343" i="1"/>
  <c r="J907" i="1"/>
  <c r="K251" i="1"/>
  <c r="K1856" i="1"/>
  <c r="K450" i="1"/>
  <c r="I1592" i="1"/>
  <c r="K2131" i="1"/>
  <c r="J2623" i="1"/>
  <c r="J1279" i="1"/>
  <c r="J1880" i="1"/>
  <c r="I21" i="1"/>
  <c r="I1149" i="1"/>
  <c r="I100" i="1"/>
  <c r="J1303" i="1"/>
  <c r="I1311" i="1"/>
  <c r="J882" i="1"/>
  <c r="K2031" i="1"/>
  <c r="J2427" i="1"/>
  <c r="I878" i="1"/>
  <c r="K1551" i="1"/>
  <c r="K2374" i="1"/>
  <c r="I183" i="1"/>
  <c r="J1358" i="1"/>
  <c r="K1768" i="1"/>
  <c r="I1780" i="1"/>
  <c r="J1555" i="1"/>
  <c r="J2127" i="1"/>
  <c r="K12" i="1"/>
  <c r="K1468" i="1"/>
  <c r="I1015" i="1"/>
  <c r="K2004" i="1"/>
  <c r="J1702" i="1"/>
  <c r="I649" i="1"/>
  <c r="K1477" i="1"/>
  <c r="K1355" i="1"/>
  <c r="J779" i="1"/>
  <c r="I689" i="1"/>
  <c r="I952" i="1"/>
  <c r="J1627" i="1"/>
  <c r="K472" i="1"/>
  <c r="J1844" i="1"/>
  <c r="K2383" i="1"/>
  <c r="K160" i="1"/>
  <c r="J190" i="1"/>
  <c r="K2623" i="1"/>
  <c r="K175" i="1"/>
  <c r="I2400" i="1"/>
  <c r="K2551" i="1"/>
  <c r="I2268" i="1"/>
  <c r="K881" i="1"/>
  <c r="I1062" i="1"/>
  <c r="J1434" i="1"/>
  <c r="K1481" i="1"/>
  <c r="I1995" i="1"/>
  <c r="I122" i="1"/>
  <c r="J352" i="1"/>
  <c r="J11" i="1"/>
  <c r="I2437" i="1"/>
  <c r="K2376" i="1"/>
  <c r="I343" i="1"/>
  <c r="I1689" i="1"/>
  <c r="K1180" i="1"/>
  <c r="J1084" i="1"/>
  <c r="I551" i="1"/>
  <c r="J2444" i="1"/>
  <c r="K2324" i="1"/>
  <c r="K2253" i="1"/>
  <c r="K1337" i="1"/>
  <c r="I1674" i="1"/>
  <c r="I921" i="1"/>
  <c r="K407" i="1"/>
  <c r="J2360" i="1"/>
  <c r="J2378" i="1"/>
  <c r="J465" i="1"/>
  <c r="J1394" i="1"/>
  <c r="K1960" i="1"/>
  <c r="K1393" i="1"/>
  <c r="J2437" i="1"/>
  <c r="J727" i="1"/>
  <c r="K1943" i="1"/>
  <c r="J1073" i="1"/>
  <c r="J926" i="1"/>
  <c r="K166" i="1"/>
  <c r="J991" i="1"/>
  <c r="I215" i="1"/>
  <c r="K2500" i="1"/>
  <c r="K2534" i="1"/>
  <c r="J2475" i="1"/>
  <c r="K1071" i="1"/>
  <c r="I1983" i="1"/>
  <c r="I1344" i="1"/>
  <c r="K2130" i="1"/>
  <c r="K2231" i="1"/>
  <c r="K280" i="1"/>
  <c r="I2176" i="1"/>
  <c r="J1432" i="1"/>
  <c r="J25" i="1"/>
  <c r="I321" i="1"/>
  <c r="I2373" i="1"/>
  <c r="J943" i="1"/>
  <c r="J238" i="1"/>
  <c r="J376" i="1"/>
  <c r="J1537" i="1"/>
  <c r="J1233" i="1"/>
  <c r="K2393" i="1"/>
  <c r="I2336" i="1"/>
  <c r="J7" i="1"/>
  <c r="J456" i="1"/>
  <c r="I1703" i="1"/>
  <c r="J1237" i="1"/>
  <c r="K2451" i="1"/>
  <c r="K1615" i="1"/>
  <c r="K25" i="1"/>
  <c r="J936" i="1"/>
  <c r="I1720" i="1"/>
  <c r="K2052" i="1"/>
  <c r="J1924" i="1"/>
  <c r="J935" i="1"/>
  <c r="K1917" i="1"/>
  <c r="I777" i="1"/>
  <c r="I1964" i="1"/>
  <c r="J2509" i="1"/>
  <c r="K1915" i="1"/>
  <c r="K333" i="1"/>
  <c r="K1946" i="1"/>
  <c r="I253" i="1"/>
  <c r="I1696" i="1"/>
  <c r="I628" i="1"/>
  <c r="I30" i="1"/>
  <c r="K2385" i="1"/>
  <c r="J1278" i="1"/>
  <c r="K2443" i="1"/>
  <c r="I797" i="1"/>
  <c r="I1023" i="1"/>
  <c r="J1261" i="1"/>
  <c r="I1609" i="1"/>
  <c r="K949" i="1"/>
  <c r="K2214" i="1"/>
  <c r="I2405" i="1"/>
  <c r="K2502" i="1"/>
  <c r="K2104" i="1"/>
  <c r="K56" i="1"/>
  <c r="K2216" i="1"/>
  <c r="J1089" i="1"/>
  <c r="K2268" i="1"/>
  <c r="I1338" i="1"/>
  <c r="I2054" i="1"/>
  <c r="I602" i="1"/>
  <c r="J290" i="1"/>
  <c r="K1721" i="1"/>
  <c r="K1872" i="1"/>
  <c r="K727" i="1"/>
  <c r="K2370" i="1"/>
  <c r="K2010" i="1"/>
  <c r="J1501" i="1"/>
  <c r="K2088" i="1"/>
  <c r="J674" i="1"/>
  <c r="J374" i="1"/>
  <c r="I2130" i="1"/>
  <c r="K2590" i="1"/>
  <c r="K2057" i="1"/>
  <c r="I2171" i="1"/>
  <c r="K1711" i="1"/>
  <c r="J531" i="1"/>
  <c r="J1319" i="1"/>
  <c r="K1256" i="1"/>
  <c r="K2149" i="1"/>
  <c r="J2076" i="1"/>
  <c r="J885" i="1"/>
  <c r="I2333" i="1"/>
  <c r="K1268" i="1"/>
  <c r="I1740" i="1"/>
  <c r="K2234" i="1"/>
  <c r="J368" i="1"/>
  <c r="K1140" i="1"/>
  <c r="K1202" i="1"/>
  <c r="K1968" i="1"/>
  <c r="K1923" i="1"/>
  <c r="I421" i="1"/>
  <c r="I322" i="1"/>
  <c r="I454" i="1"/>
  <c r="I365" i="1"/>
  <c r="K1929" i="1"/>
  <c r="I1064" i="1"/>
  <c r="J1697" i="1"/>
  <c r="J2374" i="1"/>
  <c r="J497" i="1"/>
  <c r="K1457" i="1"/>
  <c r="J2376" i="1"/>
  <c r="J102" i="1"/>
  <c r="J809" i="1"/>
  <c r="J1338" i="1"/>
  <c r="J1230" i="1"/>
  <c r="K2305" i="1"/>
  <c r="K2281" i="1"/>
  <c r="J55" i="1"/>
  <c r="I31" i="1"/>
  <c r="J877" i="1"/>
  <c r="I1971" i="1"/>
  <c r="I136" i="1"/>
  <c r="K755" i="1"/>
  <c r="I1119" i="1"/>
  <c r="J1080" i="1"/>
  <c r="J1600" i="1"/>
  <c r="I1363" i="1"/>
  <c r="K1290" i="1"/>
  <c r="I951" i="1"/>
  <c r="K2075" i="1"/>
  <c r="J1438" i="1"/>
  <c r="I1181" i="1"/>
  <c r="K1698" i="1"/>
  <c r="K2201" i="1"/>
  <c r="K373" i="1"/>
  <c r="J1190" i="1"/>
  <c r="K2438" i="1"/>
  <c r="J1968" i="1"/>
  <c r="J1003" i="1"/>
  <c r="I1955" i="1"/>
  <c r="I1579" i="1"/>
  <c r="K124" i="1"/>
  <c r="I473" i="1"/>
  <c r="I137" i="1"/>
  <c r="I1885" i="1"/>
  <c r="K2468" i="1"/>
  <c r="K2576" i="1"/>
  <c r="K1716" i="1"/>
  <c r="I476" i="1"/>
  <c r="I815" i="1"/>
  <c r="J96" i="1"/>
  <c r="I709" i="1"/>
  <c r="K1692" i="1"/>
  <c r="I2203" i="1"/>
  <c r="K1561" i="1"/>
  <c r="J354" i="1"/>
  <c r="I488" i="1"/>
  <c r="I1529" i="1"/>
  <c r="K2278" i="1"/>
  <c r="K1059" i="1"/>
  <c r="I112" i="1"/>
  <c r="I1849" i="1"/>
  <c r="J2159" i="1"/>
  <c r="I2364" i="1"/>
  <c r="K597" i="1"/>
  <c r="K2005" i="1"/>
  <c r="I1404" i="1"/>
  <c r="K2531" i="1"/>
  <c r="K1937" i="1"/>
  <c r="J411" i="1"/>
  <c r="J115" i="1"/>
  <c r="I533" i="1"/>
  <c r="K343" i="1"/>
  <c r="K321" i="1"/>
  <c r="K1822" i="1"/>
  <c r="I832" i="1"/>
  <c r="J229" i="1"/>
  <c r="J1164" i="1"/>
  <c r="K2406" i="1"/>
  <c r="J1761" i="1"/>
  <c r="I1446" i="1"/>
  <c r="J1223" i="1"/>
  <c r="K267" i="1"/>
  <c r="I311" i="1"/>
  <c r="K2310" i="1"/>
  <c r="J1916" i="1"/>
  <c r="K633" i="1"/>
  <c r="J607" i="1"/>
  <c r="K1637" i="1"/>
  <c r="K1843" i="1"/>
  <c r="I1492" i="1"/>
  <c r="K2220" i="1"/>
  <c r="I979" i="1"/>
  <c r="I500" i="1"/>
  <c r="J194" i="1"/>
  <c r="I195" i="1"/>
  <c r="K2069" i="1"/>
  <c r="K1642" i="1"/>
  <c r="I1541" i="1"/>
  <c r="J1502" i="1"/>
  <c r="I1916" i="1"/>
  <c r="J1333" i="1"/>
  <c r="K2326" i="1"/>
  <c r="K2362" i="1"/>
  <c r="I1451" i="1"/>
  <c r="K1831" i="1"/>
  <c r="K2459" i="1"/>
  <c r="I47" i="1"/>
  <c r="J1592" i="1"/>
  <c r="J2455" i="1"/>
  <c r="K1941" i="1"/>
  <c r="I1704" i="1"/>
  <c r="J1016" i="1"/>
  <c r="K1845" i="1"/>
  <c r="J1495" i="1"/>
  <c r="J2603" i="1"/>
  <c r="I1287" i="1"/>
  <c r="J1024" i="1"/>
  <c r="I1785" i="1"/>
  <c r="K1075" i="1"/>
  <c r="I1106" i="1"/>
  <c r="J1212" i="1"/>
  <c r="K260" i="1"/>
  <c r="I390" i="1"/>
  <c r="J1295" i="1"/>
  <c r="K69" i="1"/>
  <c r="I432" i="1"/>
  <c r="K1163" i="1"/>
  <c r="J1286" i="1"/>
  <c r="J1143" i="1"/>
  <c r="J70" i="1"/>
  <c r="I1103" i="1"/>
  <c r="K1809" i="1"/>
  <c r="K2538" i="1"/>
  <c r="I325" i="1"/>
  <c r="K2197" i="1"/>
  <c r="K1880" i="1"/>
  <c r="J1393" i="1"/>
  <c r="J1133" i="1"/>
  <c r="J124" i="1"/>
  <c r="J2279" i="1"/>
  <c r="I2256" i="1"/>
  <c r="K2425" i="1"/>
  <c r="I1787" i="1"/>
  <c r="J2555" i="1"/>
  <c r="K1641" i="1"/>
  <c r="K1094" i="1"/>
  <c r="K413" i="1"/>
  <c r="K1736" i="1"/>
  <c r="J482" i="1"/>
  <c r="J919" i="1"/>
  <c r="I794" i="1"/>
  <c r="K1951" i="1"/>
  <c r="J60" i="1"/>
  <c r="I1562" i="1"/>
  <c r="J2321" i="1"/>
  <c r="K2110" i="1"/>
  <c r="K821" i="1"/>
  <c r="K2372" i="1"/>
  <c r="K2334" i="1"/>
  <c r="K1636" i="1"/>
  <c r="I66" i="1"/>
  <c r="J1113" i="1"/>
  <c r="K867" i="1"/>
  <c r="I1362" i="1"/>
  <c r="K2447" i="1"/>
  <c r="J1255" i="1"/>
  <c r="I800" i="1"/>
  <c r="I1735" i="1"/>
  <c r="K1583" i="1"/>
  <c r="I742" i="1"/>
  <c r="I2183" i="1"/>
  <c r="J1281" i="1"/>
  <c r="I1884" i="1"/>
  <c r="K1501" i="1"/>
  <c r="J713" i="1"/>
  <c r="I2504" i="1"/>
  <c r="K1706" i="1"/>
  <c r="J771" i="1"/>
  <c r="I532" i="1"/>
  <c r="I2244" i="1"/>
  <c r="J585" i="1"/>
  <c r="K358" i="1"/>
  <c r="I883" i="1"/>
  <c r="I1589" i="1"/>
  <c r="K2194" i="1"/>
  <c r="K2051" i="1"/>
  <c r="I1202" i="1"/>
  <c r="J1655" i="1"/>
  <c r="I2162" i="1"/>
  <c r="J687" i="1"/>
  <c r="I520" i="1"/>
  <c r="K2419" i="1"/>
  <c r="J1179" i="1"/>
  <c r="K1509" i="1"/>
  <c r="I2534" i="1"/>
  <c r="J1377" i="1"/>
  <c r="K1129" i="1"/>
  <c r="J1958" i="1"/>
  <c r="K1696" i="1"/>
  <c r="K1349" i="1"/>
  <c r="I155" i="1"/>
  <c r="I149" i="1"/>
  <c r="I1460" i="1"/>
  <c r="K1218" i="1"/>
  <c r="J791" i="1"/>
  <c r="J154" i="1"/>
  <c r="K1575" i="1"/>
  <c r="K2463" i="1"/>
  <c r="I853" i="1"/>
  <c r="J2056" i="1"/>
  <c r="J1360" i="1"/>
  <c r="I992" i="1"/>
  <c r="K1597" i="1"/>
  <c r="I1621" i="1"/>
  <c r="J1407" i="1"/>
  <c r="K2189" i="1"/>
  <c r="J666" i="1"/>
  <c r="J42" i="1"/>
  <c r="I599" i="1"/>
  <c r="J1239" i="1"/>
  <c r="I1801" i="1"/>
  <c r="J472" i="1"/>
  <c r="I318" i="1"/>
  <c r="K964" i="1"/>
  <c r="K2047" i="1"/>
  <c r="K1548" i="1"/>
  <c r="I35" i="1"/>
  <c r="J1581" i="1"/>
  <c r="J1011" i="1"/>
  <c r="J1354" i="1"/>
  <c r="K37" i="1"/>
  <c r="J1664" i="1"/>
  <c r="J314" i="1"/>
  <c r="I535" i="1"/>
  <c r="J1462" i="1"/>
  <c r="J98" i="1"/>
  <c r="K2223" i="1"/>
  <c r="J222" i="1"/>
  <c r="J1562" i="1"/>
  <c r="I1771" i="1"/>
  <c r="J626" i="1"/>
  <c r="K2593" i="1"/>
  <c r="K2250" i="1"/>
  <c r="J1933" i="1"/>
  <c r="K1981" i="1"/>
  <c r="K1779" i="1"/>
  <c r="J2141" i="1"/>
  <c r="J844" i="1"/>
  <c r="J32" i="1"/>
  <c r="J2339" i="1"/>
  <c r="J1742" i="1"/>
  <c r="K2415" i="1"/>
  <c r="K2597" i="1"/>
  <c r="I1893" i="1"/>
  <c r="K165" i="1"/>
  <c r="J895" i="1"/>
  <c r="J1791" i="1"/>
  <c r="J209" i="1"/>
  <c r="J2123" i="1"/>
  <c r="K1965" i="1"/>
  <c r="K235" i="1"/>
  <c r="K319" i="1"/>
  <c r="I393" i="1"/>
  <c r="K1709" i="1"/>
  <c r="K1479" i="1"/>
  <c r="K1248" i="1"/>
  <c r="K446" i="1"/>
  <c r="I1722" i="1"/>
  <c r="I249" i="1"/>
  <c r="I2620" i="1"/>
  <c r="K2377" i="1"/>
  <c r="K2287" i="1"/>
  <c r="K1747" i="1"/>
  <c r="I1748" i="1"/>
  <c r="K1398" i="1"/>
  <c r="K1023" i="1"/>
  <c r="K823" i="1"/>
  <c r="K749" i="1"/>
  <c r="K2174" i="1"/>
  <c r="J12" i="1"/>
  <c r="J252" i="1"/>
  <c r="I734" i="1"/>
  <c r="K1962" i="1"/>
  <c r="J787" i="1"/>
  <c r="K1529" i="1"/>
  <c r="K2573" i="1"/>
  <c r="K2152" i="1"/>
  <c r="K1438" i="1"/>
  <c r="I1938" i="1"/>
  <c r="J931" i="1"/>
  <c r="I2524" i="1"/>
  <c r="K285" i="1"/>
  <c r="J656" i="1"/>
  <c r="K1441" i="1"/>
  <c r="J2328" i="1"/>
  <c r="J2097" i="1"/>
  <c r="K192" i="1"/>
  <c r="K269" i="1"/>
  <c r="K1727" i="1"/>
  <c r="I1276" i="1"/>
  <c r="J10" i="1"/>
  <c r="J711" i="1"/>
  <c r="K768" i="1"/>
  <c r="J1507" i="1"/>
  <c r="K2181" i="1"/>
  <c r="I575" i="1"/>
  <c r="I108" i="1"/>
  <c r="J2080" i="1"/>
  <c r="I87" i="1"/>
  <c r="J579" i="1"/>
  <c r="K2465" i="1"/>
  <c r="J705" i="1"/>
  <c r="K2405" i="1"/>
  <c r="J232" i="1"/>
  <c r="I2207" i="1"/>
  <c r="J2375" i="1"/>
  <c r="I1060" i="1"/>
  <c r="I906" i="1"/>
  <c r="K2291" i="1"/>
  <c r="K1405" i="1"/>
  <c r="I1934" i="1"/>
  <c r="K759" i="1"/>
  <c r="K1607" i="1"/>
  <c r="I359" i="1"/>
  <c r="J1100" i="1"/>
  <c r="J272" i="1"/>
  <c r="K2535" i="1"/>
  <c r="J2450" i="1"/>
  <c r="I2351" i="1"/>
  <c r="I1218" i="1"/>
  <c r="J474" i="1"/>
  <c r="J1371" i="1"/>
  <c r="I958" i="1"/>
  <c r="I2608" i="1"/>
  <c r="K1099" i="1"/>
  <c r="J1254" i="1"/>
  <c r="J572" i="1"/>
  <c r="J1111" i="1"/>
  <c r="I1498" i="1"/>
  <c r="I2117" i="1"/>
  <c r="J983" i="1"/>
  <c r="K2182" i="1"/>
  <c r="K2132" i="1"/>
  <c r="K738" i="1"/>
  <c r="I1727" i="1"/>
  <c r="I1549" i="1"/>
  <c r="K425" i="1"/>
  <c r="I417" i="1"/>
  <c r="I619" i="1"/>
  <c r="J863" i="1"/>
  <c r="J894" i="1"/>
  <c r="I220" i="1"/>
  <c r="I543" i="1"/>
  <c r="K1123" i="1"/>
  <c r="I1769" i="1"/>
  <c r="I295" i="1"/>
  <c r="J560" i="1"/>
  <c r="J736" i="1"/>
  <c r="J433" i="1"/>
  <c r="I1353" i="1"/>
  <c r="I1319" i="1"/>
  <c r="J2099" i="1"/>
  <c r="I13" i="1"/>
  <c r="K91" i="1"/>
  <c r="I2358" i="1"/>
  <c r="I252" i="1"/>
  <c r="J1417" i="1"/>
  <c r="J1651" i="1"/>
  <c r="I1235" i="1"/>
  <c r="I1302" i="1"/>
  <c r="J427" i="1"/>
  <c r="I1368" i="1"/>
  <c r="K1137" i="1"/>
  <c r="K1873" i="1"/>
  <c r="I1339" i="1"/>
  <c r="K2563" i="1"/>
  <c r="I2149" i="1"/>
  <c r="J1980" i="1"/>
  <c r="J1698" i="1"/>
  <c r="J732" i="1"/>
  <c r="J176" i="1"/>
  <c r="J2505" i="1"/>
  <c r="I48" i="1"/>
  <c r="K1567" i="1"/>
  <c r="K542" i="1"/>
  <c r="K1004" i="1"/>
  <c r="I1551" i="1"/>
  <c r="K1712" i="1"/>
  <c r="I383" i="1"/>
  <c r="I2385" i="1"/>
  <c r="J1490" i="1"/>
  <c r="K2395" i="1"/>
  <c r="I1945" i="1"/>
  <c r="K2348" i="1"/>
  <c r="J1023" i="1"/>
  <c r="J672" i="1"/>
  <c r="I1504" i="1"/>
  <c r="I1878" i="1"/>
  <c r="I974" i="1"/>
  <c r="I2273" i="1"/>
  <c r="J326" i="1"/>
  <c r="I684" i="1"/>
  <c r="J493" i="1"/>
  <c r="K2472" i="1"/>
  <c r="I1672" i="1"/>
  <c r="K423" i="1"/>
  <c r="I1109" i="1"/>
  <c r="I2290" i="1"/>
  <c r="I851" i="1"/>
  <c r="I796" i="1"/>
  <c r="K1754" i="1"/>
  <c r="J860" i="1"/>
  <c r="J716" i="1"/>
  <c r="K2091" i="1"/>
  <c r="K1630" i="1"/>
  <c r="K512" i="1"/>
  <c r="I1189" i="1"/>
  <c r="J268" i="1"/>
  <c r="J2163" i="1"/>
  <c r="I2452" i="1"/>
  <c r="I360" i="1"/>
  <c r="I1293" i="1"/>
  <c r="J2563" i="1"/>
  <c r="K1661" i="1"/>
  <c r="I808" i="1"/>
  <c r="K2560" i="1"/>
  <c r="K1871" i="1"/>
  <c r="I1892" i="1"/>
  <c r="J1994" i="1"/>
  <c r="J1652" i="1"/>
  <c r="J223" i="1"/>
  <c r="I1473" i="1"/>
  <c r="J993" i="1"/>
  <c r="I852" i="1"/>
  <c r="K2001" i="1"/>
  <c r="K941" i="1"/>
  <c r="K2561" i="1"/>
  <c r="J1547" i="1"/>
  <c r="K1854" i="1"/>
  <c r="J845" i="1"/>
  <c r="J692" i="1"/>
  <c r="K460" i="1"/>
  <c r="I2614" i="1"/>
  <c r="J2160" i="1"/>
  <c r="K2452" i="1"/>
  <c r="J994" i="1"/>
  <c r="I1318" i="1"/>
  <c r="I1147" i="1"/>
  <c r="J1509" i="1"/>
  <c r="I130" i="1"/>
  <c r="I334" i="1"/>
  <c r="I525" i="1"/>
  <c r="J1248" i="1"/>
  <c r="J651" i="1"/>
  <c r="I83" i="1"/>
  <c r="I2569" i="1"/>
  <c r="I2219" i="1"/>
  <c r="K2498" i="1"/>
  <c r="J803" i="1"/>
  <c r="J382" i="1"/>
  <c r="J780" i="1"/>
  <c r="K2346" i="1"/>
  <c r="K1912" i="1"/>
  <c r="K516" i="1"/>
  <c r="K1193" i="1"/>
  <c r="I2585" i="1"/>
  <c r="I1212" i="1"/>
  <c r="J1845" i="1"/>
  <c r="I428" i="1"/>
  <c r="K1918" i="1"/>
  <c r="J570" i="1"/>
  <c r="I1483" i="1"/>
  <c r="K211" i="1"/>
  <c r="J303" i="1"/>
  <c r="J2047" i="1"/>
  <c r="K623" i="1"/>
  <c r="J1899" i="1"/>
  <c r="K1473" i="1"/>
  <c r="I2459" i="1"/>
  <c r="J1155" i="1"/>
  <c r="K2441" i="1"/>
  <c r="I610" i="1"/>
  <c r="K1869" i="1"/>
  <c r="K1091" i="1"/>
  <c r="K1998" i="1"/>
  <c r="J1126" i="1"/>
  <c r="I496" i="1"/>
  <c r="J730" i="1"/>
  <c r="J2453" i="1"/>
  <c r="K721" i="1"/>
  <c r="K2198" i="1"/>
  <c r="K1293" i="1"/>
  <c r="K82" i="1"/>
  <c r="I1723" i="1"/>
  <c r="I1855" i="1"/>
  <c r="I283" i="1"/>
  <c r="J1234" i="1"/>
  <c r="J1945" i="1"/>
  <c r="J1012" i="1"/>
  <c r="J1489" i="1"/>
  <c r="K1135" i="1"/>
  <c r="I937" i="1"/>
  <c r="I1076" i="1"/>
  <c r="K1887" i="1"/>
  <c r="I641" i="1"/>
  <c r="K1488" i="1"/>
  <c r="I419" i="1"/>
  <c r="I1292" i="1"/>
  <c r="I131" i="1"/>
  <c r="I803" i="1"/>
  <c r="J305" i="1"/>
  <c r="K2321" i="1"/>
  <c r="J989" i="1"/>
  <c r="K929" i="1"/>
  <c r="K117" i="1"/>
  <c r="J114" i="1"/>
  <c r="J2194" i="1"/>
  <c r="I702" i="1"/>
  <c r="J1332" i="1"/>
  <c r="J145" i="1"/>
  <c r="J1868" i="1"/>
  <c r="K1757" i="1"/>
  <c r="K1176" i="1"/>
  <c r="K1676" i="1"/>
  <c r="J440" i="1"/>
  <c r="J2531" i="1"/>
  <c r="I152" i="1"/>
  <c r="I2583" i="1"/>
  <c r="J1110" i="1"/>
  <c r="J973" i="1"/>
  <c r="J1457" i="1"/>
  <c r="J467" i="1"/>
  <c r="K2120" i="1"/>
  <c r="K2262" i="1"/>
  <c r="J859" i="1"/>
  <c r="K1868" i="1"/>
  <c r="K1987" i="1"/>
  <c r="J548" i="1"/>
  <c r="K1217" i="1"/>
  <c r="K539" i="1"/>
  <c r="J821" i="1"/>
  <c r="I1534" i="1"/>
  <c r="K399" i="1"/>
  <c r="K1940" i="1"/>
  <c r="I2613" i="1"/>
  <c r="J296" i="1"/>
  <c r="I75" i="1"/>
  <c r="J77" i="1"/>
  <c r="K13" i="1"/>
  <c r="I1603" i="1"/>
  <c r="I2596" i="1"/>
  <c r="I1614" i="1"/>
  <c r="K1663" i="1"/>
  <c r="J1116" i="1"/>
  <c r="K1520" i="1"/>
  <c r="J2229" i="1"/>
  <c r="I688" i="1"/>
  <c r="I653" i="1"/>
  <c r="K1554" i="1"/>
  <c r="K2349" i="1"/>
  <c r="K1098" i="1"/>
  <c r="J6" i="1"/>
  <c r="I957" i="1"/>
  <c r="K828" i="1"/>
  <c r="K1978" i="1"/>
  <c r="J812" i="1"/>
  <c r="I446" i="1"/>
  <c r="J293" i="1"/>
  <c r="I1242" i="1"/>
  <c r="I1148" i="1"/>
  <c r="K510" i="1"/>
  <c r="K769" i="1"/>
  <c r="I2293" i="1"/>
  <c r="K2074" i="1"/>
  <c r="K2358" i="1"/>
  <c r="K1609" i="1"/>
  <c r="K1608" i="1"/>
  <c r="J66" i="1"/>
  <c r="K1386" i="1"/>
  <c r="J777" i="1"/>
  <c r="K567" i="1"/>
  <c r="J1479" i="1"/>
  <c r="J524" i="1"/>
  <c r="K1155" i="1"/>
  <c r="K2059" i="1"/>
  <c r="I1636" i="1"/>
  <c r="I196" i="1"/>
  <c r="K2272" i="1"/>
  <c r="K2626" i="1"/>
  <c r="I1253" i="1"/>
  <c r="I841" i="1"/>
  <c r="J36" i="1"/>
  <c r="I2251" i="1"/>
  <c r="J123" i="1"/>
  <c r="J2412" i="1"/>
  <c r="J2364" i="1"/>
  <c r="K1410" i="1"/>
  <c r="K2342" i="1"/>
  <c r="I1107" i="1"/>
  <c r="K1690" i="1"/>
  <c r="I1708" i="1"/>
  <c r="K2496" i="1"/>
  <c r="K1095" i="1"/>
  <c r="I2464" i="1"/>
  <c r="I1788" i="1"/>
  <c r="J2030" i="1"/>
  <c r="K2467" i="1"/>
  <c r="I1808" i="1"/>
  <c r="K1879" i="1"/>
  <c r="J1991" i="1"/>
  <c r="K2301" i="1"/>
  <c r="I1805" i="1"/>
  <c r="I268" i="1"/>
  <c r="J1093" i="1"/>
  <c r="J871" i="1"/>
  <c r="J974" i="1"/>
  <c r="K70" i="1"/>
  <c r="K932" i="1"/>
  <c r="J1173" i="1"/>
  <c r="K900" i="1"/>
  <c r="K1901" i="1"/>
  <c r="K2303" i="1"/>
  <c r="I513" i="1"/>
  <c r="I985" i="1"/>
  <c r="I2107" i="1"/>
  <c r="J1181" i="1"/>
  <c r="K170" i="1"/>
  <c r="K1889" i="1"/>
  <c r="J1006" i="1"/>
  <c r="I1418" i="1"/>
  <c r="I1169" i="1"/>
  <c r="J150" i="1"/>
  <c r="J64" i="1"/>
  <c r="I32" i="1"/>
  <c r="J2413" i="1"/>
  <c r="K2533" i="1"/>
  <c r="J2614" i="1"/>
  <c r="I936" i="1"/>
  <c r="J629" i="1"/>
  <c r="K1996" i="1"/>
  <c r="J1331" i="1"/>
  <c r="I1006" i="1"/>
  <c r="K1531" i="1"/>
  <c r="I2043" i="1"/>
  <c r="J1961" i="1"/>
  <c r="J1276" i="1"/>
  <c r="K1745" i="1"/>
  <c r="J1614" i="1"/>
  <c r="I820" i="1"/>
  <c r="J51" i="1"/>
  <c r="I516" i="1"/>
  <c r="K125" i="1"/>
  <c r="K1710" i="1"/>
  <c r="K1545" i="1"/>
  <c r="K1652" i="1"/>
  <c r="K2304" i="1"/>
  <c r="K1514" i="1"/>
  <c r="I594" i="1"/>
  <c r="J1722" i="1"/>
  <c r="K2339" i="1"/>
  <c r="K2224" i="1"/>
  <c r="K1553" i="1"/>
  <c r="J249" i="1"/>
  <c r="J21" i="1"/>
  <c r="J2070" i="1"/>
  <c r="I927" i="1"/>
  <c r="K660" i="1"/>
  <c r="K1900" i="1"/>
  <c r="J237" i="1"/>
  <c r="J156" i="1"/>
  <c r="K503" i="1"/>
  <c r="K1767" i="1"/>
  <c r="J315" i="1"/>
  <c r="I1281" i="1"/>
  <c r="K616" i="1"/>
  <c r="K2300" i="1"/>
  <c r="K2275" i="1"/>
  <c r="K1877" i="1"/>
  <c r="K1572" i="1"/>
  <c r="K2142" i="1"/>
  <c r="K2133" i="1"/>
  <c r="I414" i="1"/>
  <c r="J133" i="1"/>
  <c r="J861" i="1"/>
  <c r="K1796" i="1"/>
  <c r="I440" i="1"/>
  <c r="J648" i="1"/>
  <c r="J2380" i="1"/>
  <c r="K627" i="1"/>
  <c r="K1656" i="1"/>
  <c r="K618" i="1"/>
  <c r="J2254" i="1"/>
  <c r="J853" i="1"/>
  <c r="J79" i="1"/>
  <c r="J1104" i="1"/>
  <c r="J488" i="1"/>
  <c r="I775" i="1"/>
  <c r="K2191" i="1"/>
  <c r="J1964" i="1"/>
  <c r="J2439" i="1"/>
  <c r="J463" i="1"/>
  <c r="K129" i="1"/>
  <c r="I1265" i="1"/>
  <c r="I342" i="1"/>
  <c r="I2404" i="1"/>
  <c r="I24" i="1"/>
  <c r="J2104" i="1"/>
  <c r="K2208" i="1"/>
  <c r="J1779" i="1"/>
  <c r="I1936" i="1"/>
  <c r="I259" i="1"/>
  <c r="K2547" i="1"/>
  <c r="K84" i="1"/>
  <c r="K2163" i="1"/>
  <c r="K1957" i="1"/>
  <c r="I2294" i="1"/>
  <c r="K1749" i="1"/>
  <c r="K1982" i="1"/>
  <c r="K1755" i="1"/>
  <c r="I733" i="1"/>
  <c r="K2567" i="1"/>
  <c r="K2323" i="1"/>
  <c r="I1953" i="1"/>
  <c r="J645" i="1"/>
  <c r="J1384" i="1"/>
  <c r="K2060" i="1"/>
  <c r="K2505" i="1"/>
  <c r="J175" i="1"/>
  <c r="K1805" i="1"/>
  <c r="I756" i="1"/>
  <c r="K2557" i="1"/>
  <c r="I873" i="1"/>
  <c r="I2034" i="1"/>
  <c r="J2367" i="1"/>
  <c r="K1142" i="1"/>
  <c r="K10" i="1"/>
  <c r="K1449" i="1"/>
  <c r="I85" i="1"/>
  <c r="K255" i="1"/>
  <c r="K2622" i="1"/>
  <c r="J2533" i="1"/>
  <c r="J631" i="1"/>
  <c r="J20" i="1"/>
  <c r="K1073" i="1"/>
  <c r="K2257" i="1"/>
  <c r="J868" i="1"/>
  <c r="J457" i="1"/>
  <c r="K1382" i="1"/>
  <c r="I1233" i="1"/>
  <c r="K2206" i="1"/>
  <c r="K2063" i="1"/>
  <c r="J1981" i="1"/>
  <c r="J1099" i="1"/>
  <c r="K1686" i="1"/>
  <c r="J235" i="1"/>
  <c r="J1161" i="1"/>
  <c r="I876" i="1"/>
  <c r="K532" i="1"/>
  <c r="K1949" i="1"/>
  <c r="K2213" i="1"/>
  <c r="I374" i="1"/>
  <c r="K1485" i="1"/>
  <c r="K2027" i="1"/>
  <c r="J1939" i="1"/>
  <c r="I1950" i="1"/>
  <c r="I674" i="1"/>
  <c r="J593" i="1"/>
  <c r="K1601" i="1"/>
  <c r="I549" i="1"/>
  <c r="J523" i="1"/>
  <c r="K1969" i="1"/>
  <c r="I1138" i="1"/>
  <c r="J2613" i="1"/>
  <c r="J1153" i="1"/>
  <c r="I1825" i="1"/>
  <c r="I523" i="1"/>
  <c r="K1308" i="1"/>
  <c r="I1170" i="1"/>
  <c r="I583" i="1"/>
  <c r="K866" i="1"/>
  <c r="K2230" i="1"/>
  <c r="K1302" i="1"/>
  <c r="J16" i="1"/>
  <c r="J2461" i="1"/>
  <c r="J1162" i="1"/>
  <c r="J255" i="1"/>
  <c r="J1442" i="1"/>
  <c r="J639" i="1"/>
  <c r="K474" i="1"/>
  <c r="I1522" i="1"/>
  <c r="K1806" i="1"/>
  <c r="I349" i="1"/>
  <c r="I2015" i="1"/>
  <c r="K1756" i="1"/>
  <c r="K665" i="1"/>
  <c r="K1270" i="1"/>
  <c r="J210" i="1"/>
  <c r="K1532" i="1"/>
  <c r="K1557" i="1"/>
  <c r="K2267" i="1"/>
  <c r="I1656" i="1"/>
  <c r="I2538" i="1"/>
  <c r="I1156" i="1"/>
  <c r="J1225" i="1"/>
  <c r="K1931" i="1"/>
  <c r="K1983" i="1"/>
  <c r="K1689" i="1"/>
  <c r="J975" i="1"/>
  <c r="I1280" i="1"/>
  <c r="J542" i="1"/>
  <c r="J1446" i="1"/>
  <c r="K2219" i="1"/>
  <c r="K2217" i="1"/>
  <c r="I809" i="1"/>
  <c r="K2007" i="1"/>
  <c r="K1616" i="1"/>
  <c r="J2148" i="1"/>
  <c r="K2571" i="1"/>
  <c r="I1038" i="1"/>
  <c r="J491" i="1"/>
  <c r="K2439" i="1"/>
  <c r="I1707" i="1"/>
  <c r="J1743" i="1"/>
  <c r="I2594" i="1"/>
  <c r="J1898" i="1"/>
  <c r="J498" i="1"/>
  <c r="K1406" i="1"/>
  <c r="I1564" i="1"/>
  <c r="J1352" i="1"/>
  <c r="K1776" i="1"/>
  <c r="K2605" i="1"/>
  <c r="J1606" i="1"/>
  <c r="I201" i="1"/>
  <c r="I205" i="1"/>
  <c r="J1439" i="1"/>
  <c r="I2021" i="1"/>
  <c r="K2392" i="1"/>
  <c r="I1804" i="1"/>
  <c r="K2607" i="1"/>
  <c r="K2589" i="1"/>
  <c r="K2179" i="1"/>
  <c r="J308" i="1"/>
  <c r="I298" i="1"/>
  <c r="J725" i="1"/>
  <c r="J1042" i="1"/>
  <c r="K2446" i="1"/>
  <c r="J2394" i="1"/>
  <c r="K1353" i="1"/>
  <c r="J1512" i="1"/>
  <c r="I508" i="1"/>
  <c r="J2131" i="1"/>
  <c r="J2507" i="1"/>
  <c r="K840" i="1"/>
  <c r="K630" i="1"/>
  <c r="J1973" i="1"/>
  <c r="J1062" i="1"/>
  <c r="J1601" i="1"/>
  <c r="J101" i="1"/>
  <c r="J432" i="1"/>
  <c r="I2439" i="1"/>
  <c r="K2108" i="1"/>
  <c r="K1832" i="1"/>
  <c r="J2044" i="1"/>
  <c r="J1906" i="1"/>
  <c r="I279" i="1"/>
  <c r="I255" i="1"/>
  <c r="K1728" i="1"/>
  <c r="J2301" i="1"/>
  <c r="K1897" i="1"/>
  <c r="J2338" i="1"/>
  <c r="K1916" i="1"/>
  <c r="I1915" i="1"/>
  <c r="I2539" i="1"/>
  <c r="I1741" i="1"/>
  <c r="K1599" i="1"/>
  <c r="K1304" i="1"/>
  <c r="J824" i="1"/>
  <c r="I558" i="1"/>
  <c r="K1766" i="1"/>
  <c r="K1366" i="1"/>
  <c r="I117" i="1"/>
  <c r="I614" i="1"/>
  <c r="J1947" i="1"/>
  <c r="K2096" i="1"/>
  <c r="K2076" i="1"/>
  <c r="K223" i="1"/>
  <c r="K2221" i="1"/>
  <c r="I2432" i="1"/>
  <c r="I1283" i="1"/>
  <c r="J767" i="1"/>
  <c r="J1369" i="1"/>
  <c r="K2427" i="1"/>
  <c r="K1846" i="1"/>
  <c r="K2146" i="1"/>
  <c r="K2064" i="1"/>
  <c r="K177" i="1"/>
  <c r="J1709" i="1"/>
  <c r="J1182" i="1"/>
  <c r="J577" i="1"/>
  <c r="J430" i="1"/>
  <c r="J1141" i="1"/>
  <c r="I912" i="1"/>
  <c r="I14" i="1"/>
  <c r="K2552" i="1"/>
  <c r="K2043" i="1"/>
  <c r="I290" i="1"/>
  <c r="I2227" i="1"/>
  <c r="I1486" i="1"/>
  <c r="J300" i="1"/>
  <c r="K959" i="1"/>
  <c r="J2268" i="1"/>
  <c r="I1230" i="1"/>
  <c r="J2172" i="1"/>
  <c r="K1568" i="1"/>
  <c r="J1365" i="1"/>
  <c r="J391" i="1"/>
  <c r="I517" i="1"/>
  <c r="K2028" i="1"/>
  <c r="J1299" i="1"/>
  <c r="K2409" i="1"/>
  <c r="J1396" i="1"/>
  <c r="I260" i="1"/>
  <c r="K2315" i="1"/>
  <c r="I536" i="1"/>
  <c r="I457" i="1"/>
  <c r="J984" i="1"/>
  <c r="J13" i="1"/>
  <c r="K169" i="1"/>
  <c r="K300" i="1"/>
  <c r="J612" i="1"/>
  <c r="J624" i="1"/>
  <c r="J1375" i="1"/>
  <c r="I994" i="1"/>
  <c r="I1736" i="1"/>
  <c r="K2436" i="1"/>
  <c r="K729" i="1"/>
  <c r="I1366" i="1"/>
  <c r="I1484" i="1"/>
  <c r="I1987" i="1"/>
  <c r="I1447" i="1"/>
  <c r="J399" i="1"/>
  <c r="J1983" i="1"/>
  <c r="J2559" i="1"/>
  <c r="K2513" i="1"/>
  <c r="K483" i="1"/>
  <c r="K2159" i="1"/>
  <c r="J685" i="1"/>
  <c r="J1277" i="1"/>
  <c r="J375" i="1"/>
  <c r="J2224" i="1"/>
  <c r="J899" i="1"/>
  <c r="I2370" i="1"/>
  <c r="J332" i="1"/>
  <c r="K468" i="1"/>
  <c r="K433" i="1"/>
  <c r="I1197" i="1"/>
  <c r="I2006" i="1"/>
  <c r="J1448" i="1"/>
  <c r="K640" i="1"/>
  <c r="J2117" i="1"/>
  <c r="K1862" i="1"/>
  <c r="I20" i="1"/>
  <c r="K2139" i="1"/>
  <c r="J103" i="1"/>
  <c r="J2184" i="1"/>
  <c r="I2082" i="1"/>
  <c r="I2052" i="1"/>
  <c r="J2435" i="1"/>
  <c r="I1890" i="1"/>
  <c r="K1884" i="1"/>
  <c r="K1653" i="1"/>
  <c r="I1688" i="1"/>
  <c r="I1725" i="1"/>
  <c r="I888" i="1"/>
  <c r="I900" i="1"/>
  <c r="K2407" i="1"/>
  <c r="K1934" i="1"/>
  <c r="K2252" i="1"/>
  <c r="K1444" i="1"/>
  <c r="J2484" i="1"/>
  <c r="I2232" i="1"/>
  <c r="J1447" i="1"/>
  <c r="I2181" i="1"/>
  <c r="K2582" i="1"/>
  <c r="K928" i="1"/>
  <c r="K2162" i="1"/>
  <c r="K2175" i="1"/>
  <c r="K2226" i="1"/>
  <c r="J364" i="1"/>
  <c r="J754" i="1"/>
  <c r="K1777" i="1"/>
  <c r="I1676" i="1"/>
  <c r="K2030" i="1"/>
  <c r="I1606" i="1"/>
  <c r="J83" i="1"/>
  <c r="K1433" i="1"/>
  <c r="K2251" i="1"/>
  <c r="I51" i="1"/>
  <c r="I2060" i="1"/>
  <c r="I631" i="1"/>
  <c r="J420" i="1"/>
  <c r="K2471" i="1"/>
  <c r="J621" i="1"/>
  <c r="I6" i="1"/>
  <c r="I102" i="1"/>
  <c r="K402" i="1"/>
  <c r="J1913" i="1"/>
  <c r="J908" i="1"/>
  <c r="I1627" i="1"/>
  <c r="K508" i="1"/>
  <c r="J2198" i="1"/>
  <c r="K1945" i="1"/>
  <c r="I2111" i="1"/>
  <c r="K851" i="1"/>
  <c r="K1964" i="1"/>
  <c r="I715" i="1"/>
  <c r="J1757" i="1"/>
  <c r="J632" i="1"/>
  <c r="I1789" i="1"/>
  <c r="K696" i="1"/>
  <c r="K2294" i="1"/>
  <c r="I2346" i="1"/>
  <c r="I275" i="1"/>
  <c r="I1150" i="1"/>
  <c r="J2418" i="1"/>
  <c r="K706" i="1"/>
  <c r="K2595" i="1"/>
  <c r="K2479" i="1"/>
  <c r="K2442" i="1"/>
  <c r="K164" i="1"/>
  <c r="I382" i="1"/>
  <c r="J799" i="1"/>
  <c r="J400" i="1"/>
  <c r="I2047" i="1"/>
  <c r="J469" i="1"/>
  <c r="K2594" i="1"/>
  <c r="K18" i="1"/>
  <c r="K1952" i="1"/>
  <c r="I1654" i="1"/>
  <c r="J1622" i="1"/>
  <c r="J601" i="1"/>
  <c r="J431" i="1"/>
  <c r="K2021" i="1"/>
  <c r="K2256" i="1"/>
  <c r="K1907" i="1"/>
  <c r="K877" i="1"/>
  <c r="K1780" i="1"/>
  <c r="I462" i="1"/>
  <c r="J2162" i="1"/>
  <c r="I2313" i="1"/>
  <c r="J61" i="1"/>
  <c r="K1820" i="1"/>
  <c r="K758" i="1"/>
  <c r="J1401" i="1"/>
  <c r="J164" i="1"/>
  <c r="K2125" i="1"/>
  <c r="I2361" i="1"/>
  <c r="I28" i="1"/>
  <c r="J1912" i="1"/>
  <c r="J392" i="1"/>
  <c r="K2360" i="1"/>
  <c r="K2356" i="1"/>
  <c r="J1520" i="1"/>
  <c r="K507" i="1"/>
  <c r="K1679" i="1"/>
  <c r="J719" i="1"/>
  <c r="I1553" i="1"/>
  <c r="I107" i="1"/>
  <c r="I723" i="1"/>
  <c r="J1571" i="1"/>
  <c r="K2136" i="1"/>
  <c r="J1368" i="1"/>
  <c r="J261" i="1"/>
  <c r="I675" i="1"/>
  <c r="J858" i="1"/>
  <c r="I1494" i="1"/>
  <c r="I371" i="1"/>
  <c r="K191" i="1"/>
  <c r="K722" i="1"/>
  <c r="J227" i="1"/>
  <c r="J487" i="1"/>
  <c r="J2135" i="1"/>
  <c r="I114" i="1"/>
  <c r="I748" i="1"/>
  <c r="J2337" i="1"/>
  <c r="I738" i="1"/>
  <c r="K2134" i="1"/>
  <c r="K2390" i="1"/>
  <c r="I19" i="1"/>
  <c r="I2284" i="1"/>
  <c r="I731" i="1"/>
  <c r="I174" i="1"/>
  <c r="I1854" i="1"/>
  <c r="J1663" i="1"/>
  <c r="I204" i="1"/>
  <c r="K1171" i="1"/>
  <c r="K1621" i="1"/>
  <c r="I1943" i="1"/>
  <c r="J1762" i="1"/>
  <c r="I340" i="1"/>
  <c r="I225" i="1"/>
  <c r="I1557" i="1"/>
  <c r="K564" i="1"/>
  <c r="K1570" i="1"/>
  <c r="K1458" i="1"/>
  <c r="K2160" i="1"/>
  <c r="J34" i="1"/>
  <c r="J484" i="1"/>
  <c r="I2330" i="1"/>
  <c r="I1511" i="1"/>
  <c r="K1460" i="1"/>
  <c r="I1547" i="1"/>
  <c r="K2398" i="1"/>
  <c r="I379" i="1"/>
  <c r="K1087" i="1"/>
  <c r="I763" i="1"/>
  <c r="I1140" i="1"/>
  <c r="J2129" i="1"/>
  <c r="J1861" i="1"/>
  <c r="I135" i="1"/>
  <c r="K2254" i="1"/>
  <c r="K1544" i="1"/>
  <c r="I1125" i="1"/>
  <c r="I2024" i="1"/>
  <c r="I2621" i="1"/>
  <c r="I211" i="1"/>
  <c r="K1705" i="1"/>
  <c r="K2009" i="1"/>
  <c r="K2352" i="1"/>
  <c r="J76" i="1"/>
  <c r="I2288" i="1"/>
  <c r="K2387" i="1"/>
  <c r="K668" i="1"/>
  <c r="J1765" i="1"/>
  <c r="K1247" i="1"/>
  <c r="K1428" i="1"/>
  <c r="K2235" i="1"/>
  <c r="J734" i="1"/>
  <c r="I895" i="1"/>
  <c r="I2606" i="1"/>
  <c r="J2107" i="1"/>
  <c r="K2578" i="1"/>
  <c r="J458" i="1"/>
  <c r="K2428" i="1"/>
  <c r="I498" i="1"/>
  <c r="K135" i="1"/>
  <c r="I49" i="1"/>
  <c r="I1135" i="1"/>
  <c r="J1050" i="1"/>
  <c r="K1367" i="1"/>
  <c r="J1593" i="1"/>
  <c r="K756" i="1"/>
  <c r="K915" i="1"/>
  <c r="K2085" i="1"/>
  <c r="J1033" i="1"/>
  <c r="I865" i="1"/>
  <c r="J409" i="1"/>
  <c r="J2496" i="1"/>
  <c r="I1692" i="1"/>
  <c r="I1393" i="1"/>
  <c r="K784" i="1"/>
  <c r="K2035" i="1"/>
  <c r="K341" i="1"/>
  <c r="K128" i="1"/>
  <c r="J1549" i="1"/>
  <c r="J2478" i="1"/>
  <c r="I597" i="1"/>
  <c r="J346" i="1"/>
  <c r="K1234" i="1"/>
  <c r="K1713" i="1"/>
  <c r="J2269" i="1"/>
  <c r="I670" i="1"/>
  <c r="I2617" i="1"/>
  <c r="K1113" i="1"/>
  <c r="J2303" i="1"/>
  <c r="K1973" i="1"/>
  <c r="I1086" i="1"/>
  <c r="K1669" i="1"/>
  <c r="J1135" i="1"/>
  <c r="I1408" i="1"/>
  <c r="K1445" i="1"/>
  <c r="I1499" i="1"/>
  <c r="K2458" i="1"/>
  <c r="J207" i="1"/>
  <c r="J240" i="1"/>
  <c r="K1399" i="1"/>
  <c r="K1863" i="1"/>
  <c r="J312" i="1"/>
  <c r="I556" i="1"/>
  <c r="J2299" i="1"/>
  <c r="I2050" i="1"/>
  <c r="I280" i="1"/>
  <c r="K1427" i="1"/>
  <c r="K1866" i="1"/>
  <c r="K2603" i="1"/>
  <c r="K591" i="1"/>
  <c r="J2133" i="1"/>
  <c r="I2446" i="1"/>
  <c r="I302" i="1"/>
  <c r="K1829" i="1"/>
  <c r="I1977" i="1"/>
  <c r="J361" i="1"/>
  <c r="J972" i="1"/>
  <c r="K1811" i="1"/>
  <c r="K2628" i="1"/>
  <c r="I711" i="1"/>
  <c r="I1997" i="1"/>
  <c r="I810" i="1"/>
  <c r="I127" i="1"/>
  <c r="K1526" i="1"/>
  <c r="J1747" i="1"/>
  <c r="I697" i="1"/>
  <c r="K2190" i="1"/>
  <c r="K1999" i="1"/>
  <c r="I1616" i="1"/>
  <c r="J2102" i="1"/>
  <c r="K2526" i="1"/>
  <c r="J1157" i="1"/>
  <c r="J157" i="1"/>
  <c r="I601" i="1"/>
  <c r="K1429" i="1"/>
  <c r="J855" i="1"/>
  <c r="J752" i="1"/>
  <c r="I475" i="1"/>
  <c r="J111" i="1"/>
  <c r="J2146" i="1"/>
  <c r="J2322" i="1"/>
  <c r="K751" i="1"/>
  <c r="J22" i="1"/>
  <c r="J846" i="1"/>
  <c r="K2401" i="1"/>
  <c r="K2161" i="1"/>
  <c r="I1234" i="1"/>
  <c r="K466" i="1"/>
  <c r="J435" i="1"/>
  <c r="I1530" i="1"/>
  <c r="K2184" i="1"/>
  <c r="K1655" i="1"/>
  <c r="I463" i="1"/>
  <c r="J241" i="1"/>
  <c r="I1922" i="1"/>
  <c r="I460" i="1"/>
  <c r="K320" i="1"/>
  <c r="J199" i="1"/>
  <c r="K872" i="1"/>
  <c r="J49" i="1"/>
  <c r="K2454" i="1"/>
  <c r="I1782" i="1"/>
  <c r="J1741" i="1"/>
  <c r="K331" i="1"/>
  <c r="I2003" i="1"/>
  <c r="J2298" i="1"/>
  <c r="K2555" i="1"/>
  <c r="K1795" i="1"/>
  <c r="K1124" i="1"/>
  <c r="J641" i="1"/>
  <c r="I664" i="1"/>
  <c r="J1656" i="1"/>
  <c r="J142" i="1"/>
  <c r="J1853" i="1"/>
  <c r="I768" i="1"/>
  <c r="K628" i="1"/>
  <c r="K1913" i="1"/>
  <c r="K2480" i="1"/>
  <c r="K184" i="1"/>
  <c r="J1268" i="1"/>
  <c r="I562" i="1"/>
  <c r="J2571" i="1"/>
  <c r="J500" i="1"/>
  <c r="K737" i="1"/>
  <c r="K2164" i="1"/>
  <c r="I802" i="1"/>
  <c r="I1329" i="1"/>
  <c r="I1309" i="1"/>
  <c r="J1852" i="1"/>
  <c r="K2247" i="1"/>
  <c r="J2236" i="1"/>
  <c r="K1014" i="1"/>
  <c r="K1668" i="1"/>
  <c r="J1677" i="1"/>
  <c r="J1284" i="1"/>
  <c r="I1988" i="1"/>
  <c r="K2435" i="1"/>
  <c r="K1984" i="1"/>
  <c r="K2566" i="1"/>
  <c r="K614" i="1"/>
  <c r="K2355" i="1"/>
  <c r="K2506" i="1"/>
  <c r="I1678" i="1"/>
  <c r="K1371" i="1"/>
  <c r="K2147" i="1"/>
  <c r="K1936" i="1"/>
  <c r="J1122" i="1"/>
  <c r="J1267" i="1"/>
  <c r="I364" i="1"/>
  <c r="K1566" i="1"/>
  <c r="K659" i="1"/>
  <c r="J930" i="1"/>
  <c r="I893" i="1"/>
  <c r="J218" i="1"/>
  <c r="I1042" i="1"/>
  <c r="K810" i="1"/>
  <c r="K1417" i="1"/>
  <c r="K1876" i="1"/>
  <c r="I1482" i="1"/>
  <c r="K1782" i="1"/>
  <c r="I795" i="1"/>
  <c r="I712" i="1"/>
  <c r="I347" i="1"/>
  <c r="K1938" i="1"/>
  <c r="I661" i="1"/>
  <c r="K1499" i="1"/>
  <c r="K1804" i="1"/>
  <c r="K1540" i="1"/>
  <c r="K2492" i="1"/>
  <c r="I1531" i="1"/>
  <c r="I392" i="1"/>
  <c r="K2126" i="1"/>
  <c r="K1352" i="1"/>
  <c r="K1266" i="1"/>
  <c r="K436" i="1"/>
  <c r="I1346" i="1"/>
  <c r="K1914" i="1"/>
  <c r="J1344" i="1"/>
  <c r="K639" i="1"/>
  <c r="K2022" i="1"/>
  <c r="J250" i="1"/>
  <c r="J1530" i="1"/>
  <c r="K943" i="1"/>
  <c r="I401" i="1"/>
  <c r="J2095" i="1"/>
  <c r="I2429" i="1"/>
  <c r="K2592" i="1"/>
  <c r="K2615" i="1"/>
  <c r="J221" i="1"/>
  <c r="J1625" i="1"/>
  <c r="K2363" i="1"/>
  <c r="K293" i="1"/>
  <c r="J1746" i="1"/>
  <c r="J2557" i="1"/>
  <c r="I788" i="1"/>
  <c r="J1620" i="1"/>
  <c r="K1759" i="1"/>
  <c r="K1927" i="1"/>
  <c r="J980" i="1"/>
  <c r="K898" i="1"/>
  <c r="K1416" i="1"/>
  <c r="I559" i="1"/>
  <c r="K2629" i="1"/>
  <c r="J177" i="1"/>
  <c r="K155" i="1"/>
  <c r="K2335" i="1"/>
  <c r="J2393" i="1"/>
  <c r="I1063" i="1"/>
  <c r="J166" i="1"/>
  <c r="K2462" i="1"/>
  <c r="I2215" i="1"/>
  <c r="I1158" i="1"/>
  <c r="I621" i="1"/>
  <c r="I2145" i="1"/>
  <c r="K603" i="1"/>
  <c r="J652" i="1"/>
  <c r="J2142" i="1"/>
  <c r="K2515" i="1"/>
  <c r="K1953" i="1"/>
  <c r="J313" i="1"/>
  <c r="I332" i="1"/>
  <c r="J1534" i="1"/>
  <c r="K1769" i="1"/>
  <c r="J416" i="1"/>
  <c r="K1909" i="1"/>
  <c r="J841" i="1"/>
  <c r="I2122" i="1"/>
  <c r="I1308" i="1"/>
  <c r="J2196" i="1"/>
  <c r="J2017" i="1"/>
  <c r="J89" i="1"/>
  <c r="I439" i="1"/>
  <c r="K1010" i="1"/>
  <c r="I433" i="1"/>
  <c r="K1992" i="1"/>
  <c r="I115" i="1"/>
  <c r="K1842" i="1"/>
  <c r="I2495" i="1"/>
  <c r="I524" i="1"/>
  <c r="I198" i="1"/>
  <c r="K2187" i="1"/>
  <c r="J1506" i="1"/>
  <c r="J415" i="1"/>
  <c r="K2579" i="1"/>
  <c r="J1531" i="1"/>
  <c r="J1827" i="1"/>
  <c r="J425" i="1"/>
  <c r="I2104" i="1"/>
  <c r="K2495" i="1"/>
  <c r="K1151" i="1"/>
  <c r="I2201" i="1"/>
  <c r="J381" i="1"/>
  <c r="I975" i="1"/>
  <c r="K2121" i="1"/>
  <c r="J1834" i="1"/>
  <c r="K1813" i="1"/>
  <c r="K1750" i="1"/>
  <c r="J606" i="1"/>
  <c r="K965" i="1"/>
  <c r="J1072" i="1"/>
  <c r="I1574" i="1"/>
  <c r="I400" i="1"/>
  <c r="K1169" i="1"/>
  <c r="I1886" i="1"/>
  <c r="J1699" i="1"/>
  <c r="K1043" i="1"/>
  <c r="K2170" i="1"/>
  <c r="K284" i="1"/>
  <c r="J1730" i="1"/>
  <c r="I1146" i="1"/>
  <c r="J462" i="1"/>
  <c r="K2140" i="1"/>
  <c r="K2180" i="1"/>
  <c r="K2540" i="1"/>
  <c r="I2132" i="1"/>
  <c r="J1409" i="1"/>
  <c r="J211" i="1"/>
  <c r="I2392" i="1"/>
  <c r="I898" i="1"/>
  <c r="I1657" i="1"/>
  <c r="K844" i="1"/>
  <c r="K2347" i="1"/>
  <c r="J1324" i="1"/>
  <c r="J1088" i="1"/>
  <c r="J1052" i="1"/>
  <c r="K2042" i="1"/>
  <c r="K1258" i="1"/>
  <c r="K1807" i="1"/>
  <c r="K2610" i="1"/>
  <c r="K2211" i="1"/>
  <c r="K309" i="1"/>
  <c r="J2368" i="1"/>
  <c r="J2359" i="1"/>
  <c r="I1232" i="1"/>
  <c r="I1387" i="1"/>
  <c r="I1644" i="1"/>
  <c r="J1482" i="1"/>
  <c r="K2368" i="1"/>
  <c r="K2068" i="1"/>
  <c r="K312" i="1"/>
  <c r="J1901" i="1"/>
  <c r="I437" i="1"/>
  <c r="K1115" i="1"/>
  <c r="I758" i="1"/>
  <c r="K1497" i="1"/>
  <c r="K2600" i="1"/>
  <c r="K2282" i="1"/>
  <c r="I521" i="1"/>
  <c r="K1991" i="1"/>
  <c r="J1860" i="1"/>
  <c r="J1095" i="1"/>
  <c r="J1484" i="1"/>
  <c r="J19" i="1"/>
  <c r="K1651" i="1"/>
  <c r="K1011" i="1"/>
  <c r="J1114" i="1"/>
  <c r="K1765" i="1"/>
  <c r="K2265" i="1"/>
  <c r="J1595" i="1"/>
  <c r="J2344" i="1"/>
  <c r="J2527" i="1"/>
  <c r="I1044" i="1"/>
  <c r="J1504" i="1"/>
  <c r="J775" i="1"/>
  <c r="K2090" i="1"/>
  <c r="I235" i="1"/>
  <c r="J1576" i="1"/>
  <c r="J2592" i="1"/>
  <c r="K2481" i="1"/>
  <c r="J179" i="1"/>
  <c r="I2007" i="1"/>
  <c r="K574" i="1"/>
  <c r="K1752" i="1"/>
  <c r="J1766" i="1"/>
  <c r="I1153" i="1"/>
  <c r="I237" i="1"/>
  <c r="I740" i="1"/>
  <c r="K1815" i="1"/>
  <c r="J2045" i="1"/>
  <c r="J1789" i="1"/>
  <c r="I1846" i="1"/>
  <c r="K2521" i="1"/>
  <c r="I980" i="1"/>
  <c r="I774" i="1"/>
  <c r="J1543" i="1"/>
  <c r="K2474" i="1"/>
  <c r="I1349" i="1"/>
  <c r="I625" i="1"/>
  <c r="K1762" i="1"/>
  <c r="K1948" i="1"/>
  <c r="K852" i="1"/>
  <c r="J1186" i="1"/>
  <c r="K2381" i="1"/>
  <c r="K1175" i="1"/>
  <c r="J679" i="1"/>
  <c r="I1251" i="1"/>
  <c r="I1204" i="1"/>
  <c r="I1837" i="1"/>
  <c r="K1319" i="1"/>
  <c r="K2493" i="1"/>
  <c r="I2387" i="1"/>
  <c r="I1378" i="1"/>
  <c r="I849" i="1"/>
  <c r="I823" i="1"/>
  <c r="J2537" i="1"/>
  <c r="I323" i="1"/>
  <c r="K2469" i="1"/>
  <c r="K1841" i="1"/>
  <c r="K1354" i="1"/>
  <c r="J2242" i="1"/>
  <c r="J1001" i="1"/>
  <c r="J197" i="1"/>
  <c r="J1124" i="1"/>
  <c r="K920" i="1"/>
  <c r="K2413" i="1"/>
  <c r="J776" i="1"/>
  <c r="J2219" i="1"/>
  <c r="I1841" i="1"/>
  <c r="J522" i="1"/>
  <c r="K626" i="1"/>
  <c r="K63" i="1"/>
  <c r="K1262" i="1"/>
  <c r="K1173" i="1"/>
  <c r="I324" i="1"/>
  <c r="I1635" i="1"/>
  <c r="J862" i="1"/>
  <c r="I1903" i="1"/>
  <c r="K2318" i="1"/>
  <c r="J1361" i="1"/>
  <c r="I16" i="1"/>
  <c r="K2102" i="1"/>
  <c r="K1724" i="1"/>
  <c r="I1525" i="1"/>
  <c r="J2342" i="1"/>
  <c r="J2155" i="1"/>
  <c r="I125" i="1"/>
  <c r="K229" i="1"/>
  <c r="J134" i="1"/>
  <c r="J1258" i="1"/>
  <c r="K9" i="1"/>
  <c r="K1932" i="1"/>
  <c r="I844" i="1"/>
  <c r="J452" i="1"/>
  <c r="J1775" i="1"/>
  <c r="J2419" i="1"/>
  <c r="J337" i="1"/>
  <c r="K1847" i="1"/>
  <c r="K2491" i="1"/>
  <c r="K303" i="1"/>
  <c r="K2277" i="1"/>
  <c r="I267" i="1"/>
  <c r="J1280" i="1"/>
  <c r="J563" i="1"/>
  <c r="K1555" i="1"/>
  <c r="J2202" i="1"/>
  <c r="I2040" i="1"/>
  <c r="J837" i="1"/>
  <c r="K2055" i="1"/>
  <c r="I565" i="1"/>
  <c r="I1693" i="1"/>
  <c r="I918" i="1"/>
  <c r="I293" i="1"/>
  <c r="J93" i="1"/>
  <c r="K2041" i="1"/>
  <c r="K1837" i="1"/>
  <c r="I354" i="1"/>
  <c r="K1404" i="1"/>
  <c r="I2125" i="1"/>
  <c r="I1210" i="1"/>
  <c r="K440" i="1"/>
  <c r="K1643" i="1"/>
  <c r="K1008" i="1"/>
  <c r="K2095" i="1"/>
  <c r="J2608" i="1"/>
  <c r="I22" i="1"/>
  <c r="I1818" i="1"/>
  <c r="I2092" i="1"/>
  <c r="K2612" i="1"/>
  <c r="K1714" i="1"/>
  <c r="J406" i="1"/>
  <c r="J689" i="1"/>
  <c r="K452" i="1"/>
  <c r="I210" i="1"/>
  <c r="I1679" i="1"/>
  <c r="J793" i="1"/>
  <c r="I29" i="1"/>
  <c r="K1110" i="1"/>
  <c r="J526" i="1"/>
  <c r="K1741" i="1"/>
  <c r="K1431" i="1"/>
  <c r="K2313" i="1"/>
  <c r="I2277" i="1"/>
  <c r="J2267" i="1"/>
  <c r="J1643" i="1"/>
  <c r="I1065" i="1"/>
  <c r="K1402" i="1"/>
  <c r="I529" i="1"/>
  <c r="J1426" i="1"/>
  <c r="K1512" i="1"/>
  <c r="K1974" i="1"/>
  <c r="I148" i="1"/>
  <c r="I1092" i="1"/>
  <c r="J1347" i="1"/>
  <c r="J2151" i="1"/>
  <c r="I1802" i="1"/>
  <c r="K2511" i="1"/>
  <c r="I1821" i="1"/>
  <c r="K575" i="1"/>
  <c r="K2107" i="1"/>
  <c r="J934" i="1"/>
  <c r="I118" i="1"/>
  <c r="J2007" i="1"/>
  <c r="K1147" i="1"/>
  <c r="K1743" i="1"/>
  <c r="I466" i="1"/>
  <c r="K1942" i="1"/>
  <c r="I2005" i="1"/>
  <c r="I447" i="1"/>
  <c r="I2299" i="1"/>
  <c r="I1852" i="1"/>
  <c r="J1640" i="1"/>
  <c r="K2123" i="1"/>
  <c r="K2227" i="1"/>
  <c r="J505" i="1"/>
  <c r="K2366" i="1"/>
  <c r="J1385" i="1"/>
  <c r="J2291" i="1"/>
  <c r="K931" i="1"/>
  <c r="I121" i="1"/>
  <c r="K1178" i="1"/>
  <c r="K405" i="1"/>
  <c r="J1778" i="1"/>
  <c r="K2062" i="1"/>
  <c r="J1611" i="1"/>
  <c r="J537" i="1"/>
  <c r="J584" i="1"/>
  <c r="J540" i="1"/>
  <c r="J269" i="1"/>
  <c r="K1251" i="1"/>
  <c r="K138" i="1"/>
  <c r="I782" i="1"/>
  <c r="J2016" i="1"/>
  <c r="J461" i="1"/>
  <c r="K2012" i="1"/>
  <c r="J1499" i="1"/>
  <c r="J2008" i="1"/>
  <c r="K1525" i="1"/>
  <c r="K1718" i="1"/>
  <c r="K2350" i="1"/>
  <c r="J1568" i="1"/>
  <c r="J1721" i="1"/>
  <c r="J349" i="1"/>
  <c r="J336" i="1"/>
  <c r="J1031" i="1"/>
  <c r="I667" i="1"/>
  <c r="J273" i="1"/>
  <c r="K815" i="1"/>
  <c r="J43" i="1"/>
  <c r="I1819" i="1"/>
  <c r="J562" i="1"/>
  <c r="I1084" i="1"/>
  <c r="K1395" i="1"/>
  <c r="I435" i="1"/>
  <c r="K2320" i="1"/>
  <c r="J1752" i="1"/>
  <c r="J1316" i="1"/>
  <c r="J2215" i="1"/>
  <c r="J1272" i="1"/>
  <c r="K2106" i="1"/>
  <c r="K2050" i="1"/>
  <c r="K2015" i="1"/>
  <c r="K1257" i="1"/>
  <c r="I1738" i="1"/>
  <c r="I632" i="1"/>
  <c r="I566" i="1"/>
  <c r="K2397" i="1"/>
  <c r="K2522" i="1"/>
  <c r="J1725" i="1"/>
  <c r="K2558" i="1"/>
  <c r="K1814" i="1"/>
  <c r="K2255" i="1"/>
  <c r="I1982" i="1"/>
  <c r="J900" i="1"/>
  <c r="I391" i="1"/>
  <c r="K1039" i="1"/>
  <c r="K2119" i="1"/>
  <c r="J995" i="1"/>
  <c r="J1658" i="1"/>
  <c r="K996" i="1"/>
  <c r="I1037" i="1"/>
  <c r="I2066" i="1"/>
  <c r="I1416" i="1"/>
  <c r="I1585" i="1"/>
  <c r="I633" i="1"/>
  <c r="K32" i="1"/>
  <c r="K2380" i="1"/>
  <c r="K2127" i="1"/>
  <c r="K385" i="1"/>
  <c r="K1708" i="1"/>
  <c r="I1972" i="1"/>
  <c r="J1068" i="1"/>
  <c r="J1013" i="1"/>
  <c r="J2259" i="1"/>
  <c r="J1236" i="1"/>
  <c r="J1061" i="1"/>
  <c r="K1588" i="1"/>
  <c r="K1199" i="1"/>
  <c r="K2389" i="1"/>
  <c r="I816" i="1"/>
  <c r="I1145" i="1"/>
  <c r="I166" i="1"/>
  <c r="I902" i="1"/>
  <c r="I2206" i="1"/>
  <c r="K824" i="1"/>
  <c r="K1947" i="1"/>
  <c r="I1122" i="1"/>
  <c r="I2018" i="1"/>
  <c r="J2310" i="1"/>
  <c r="I187" i="1"/>
  <c r="K1725" i="1"/>
  <c r="J875" i="1"/>
  <c r="K1787" i="1"/>
  <c r="K349" i="1"/>
  <c r="I2289" i="1"/>
  <c r="I1976" i="1"/>
  <c r="J1505" i="1"/>
  <c r="K2137" i="1"/>
  <c r="J168" i="1"/>
  <c r="K2371" i="1"/>
  <c r="K980" i="1"/>
  <c r="K2490" i="1"/>
  <c r="K17" i="1"/>
  <c r="I2229" i="1"/>
  <c r="K2353" i="1"/>
  <c r="J2590" i="1"/>
  <c r="I2115" i="1"/>
  <c r="I2355" i="1"/>
  <c r="J304" i="1"/>
  <c r="J189" i="1"/>
  <c r="K245" i="1"/>
  <c r="K1031" i="1"/>
  <c r="I105" i="1"/>
  <c r="I856" i="1"/>
  <c r="J131" i="1"/>
  <c r="K1830" i="1"/>
  <c r="J681" i="1"/>
  <c r="J1776" i="1"/>
  <c r="K2084" i="1"/>
  <c r="K2611" i="1"/>
  <c r="K1695" i="1"/>
  <c r="I2120" i="1"/>
  <c r="I38" i="1"/>
  <c r="J1266" i="1"/>
  <c r="J1069" i="1"/>
  <c r="I1322" i="1"/>
  <c r="J1275" i="1"/>
  <c r="K1516" i="1"/>
  <c r="K1145" i="1"/>
  <c r="I680" i="1"/>
  <c r="K1388" i="1"/>
  <c r="I1857" i="1"/>
  <c r="I120" i="1"/>
  <c r="K1318" i="1"/>
  <c r="K52" i="1"/>
  <c r="K1348" i="1"/>
  <c r="J804" i="1"/>
  <c r="K2434" i="1"/>
  <c r="K2388" i="1"/>
  <c r="I1173" i="1"/>
  <c r="J1518" i="1"/>
  <c r="J2514" i="1"/>
  <c r="K1083" i="1"/>
  <c r="K120" i="1"/>
  <c r="J2633" i="1"/>
  <c r="I1161" i="1"/>
  <c r="I207" i="1"/>
  <c r="K1688" i="1"/>
  <c r="K2094" i="1"/>
  <c r="I695" i="1"/>
  <c r="K2167" i="1"/>
  <c r="K1489" i="1"/>
  <c r="K394" i="1"/>
  <c r="J987" i="1"/>
  <c r="J649" i="1"/>
  <c r="I2461" i="1"/>
  <c r="I944" i="1"/>
  <c r="I1075" i="1"/>
  <c r="K1870" i="1"/>
  <c r="K2485" i="1"/>
  <c r="K1886" i="1"/>
  <c r="K514" i="1"/>
  <c r="I2064" i="1"/>
  <c r="I1548" i="1"/>
  <c r="I1566" i="1"/>
  <c r="I1403" i="1"/>
  <c r="J1707" i="1"/>
  <c r="I2481" i="1"/>
  <c r="I465" i="1"/>
  <c r="J1821" i="1"/>
  <c r="K969" i="1"/>
  <c r="J1292" i="1"/>
  <c r="J1526" i="1"/>
  <c r="I1924" i="1"/>
  <c r="K863" i="1"/>
  <c r="J2214" i="1"/>
  <c r="J506" i="1"/>
  <c r="I1071" i="1"/>
  <c r="K2420" i="1"/>
  <c r="K1593" i="1"/>
  <c r="I913" i="1"/>
  <c r="J2050" i="1"/>
  <c r="J1923" i="1"/>
  <c r="J2005" i="1"/>
  <c r="I494" i="1"/>
  <c r="K2543" i="1"/>
  <c r="J1450" i="1"/>
  <c r="I608" i="1"/>
  <c r="J1949" i="1"/>
  <c r="I72" i="1"/>
  <c r="I1061" i="1"/>
  <c r="I1597" i="1"/>
  <c r="K2461" i="1"/>
  <c r="K1844" i="1"/>
  <c r="I2020" i="1"/>
  <c r="I2463" i="1"/>
  <c r="I746" i="1"/>
  <c r="I1388" i="1"/>
  <c r="K2634" i="1"/>
  <c r="I552" i="1"/>
  <c r="J1774" i="1"/>
  <c r="K705" i="1"/>
  <c r="K1933" i="1"/>
  <c r="I59" i="1"/>
  <c r="I1452" i="1"/>
  <c r="J377" i="1"/>
  <c r="K1977" i="1"/>
  <c r="K1730" i="1"/>
  <c r="I882" i="1"/>
  <c r="K910" i="1"/>
  <c r="K2503" i="1"/>
  <c r="K2292" i="1"/>
  <c r="J1032" i="1"/>
  <c r="J231" i="1"/>
  <c r="J1040" i="1"/>
  <c r="K2237" i="1"/>
  <c r="J2091" i="1"/>
  <c r="K2100" i="1"/>
  <c r="K1649" i="1"/>
  <c r="K365" i="1"/>
  <c r="K465" i="1"/>
  <c r="I2527" i="1"/>
  <c r="I846" i="1"/>
  <c r="K1050" i="1"/>
  <c r="I450" i="1"/>
  <c r="I1555" i="1"/>
  <c r="J1734" i="1"/>
  <c r="K381" i="1"/>
  <c r="K286" i="1"/>
  <c r="K812" i="1"/>
  <c r="J817" i="1"/>
  <c r="I855" i="1"/>
  <c r="J2073" i="1"/>
  <c r="K1492" i="1"/>
  <c r="J1624" i="1"/>
  <c r="K1612" i="1"/>
  <c r="K686" i="1"/>
  <c r="J2109" i="1"/>
  <c r="I1129" i="1"/>
  <c r="K845" i="1"/>
  <c r="J1955" i="1"/>
  <c r="J636" i="1"/>
  <c r="I1041" i="1"/>
  <c r="K173" i="1"/>
  <c r="I526" i="1"/>
  <c r="K2402" i="1"/>
  <c r="K2501" i="1"/>
  <c r="J1634" i="1"/>
  <c r="I1712" i="1"/>
  <c r="I426" i="1"/>
  <c r="K1590" i="1"/>
  <c r="J44" i="1"/>
  <c r="I639" i="1"/>
  <c r="I938" i="1"/>
  <c r="K2087" i="1"/>
  <c r="I591" i="1"/>
  <c r="J2383" i="1"/>
  <c r="I646" i="1"/>
  <c r="I1632" i="1"/>
  <c r="J1794" i="1"/>
  <c r="I223" i="1"/>
  <c r="K1733" i="1"/>
  <c r="I1519" i="1"/>
  <c r="K233" i="1"/>
  <c r="I2236" i="1"/>
  <c r="I449" i="1"/>
  <c r="J1463" i="1"/>
  <c r="I700" i="1"/>
  <c r="K1864" i="1"/>
  <c r="I227" i="1"/>
  <c r="I1746" i="1"/>
  <c r="K1067" i="1"/>
  <c r="K1452" i="1"/>
  <c r="J2302" i="1"/>
  <c r="J1008" i="1"/>
  <c r="I997" i="1"/>
  <c r="I92" i="1"/>
  <c r="I1188" i="1"/>
  <c r="K735" i="1"/>
  <c r="K1739" i="1"/>
  <c r="I805" i="1"/>
  <c r="I2528" i="1"/>
  <c r="I2184" i="1"/>
  <c r="K1893" i="1"/>
  <c r="I394" i="1"/>
  <c r="I1737" i="1"/>
  <c r="K401" i="1"/>
  <c r="K520" i="1"/>
  <c r="K1959" i="1"/>
  <c r="J1232" i="1"/>
  <c r="J121" i="1"/>
  <c r="J1754" i="1"/>
  <c r="K2455" i="1"/>
  <c r="J181" i="1"/>
  <c r="J492" i="1"/>
  <c r="K1594" i="1"/>
  <c r="K55" i="1"/>
  <c r="I277" i="1"/>
  <c r="J2508" i="1"/>
  <c r="J1399" i="1"/>
  <c r="I579" i="1"/>
  <c r="K2364" i="1"/>
  <c r="J338" i="1"/>
  <c r="I1658" i="1"/>
  <c r="K2536" i="1"/>
  <c r="K1029" i="1"/>
  <c r="J2486" i="1"/>
  <c r="I2144" i="1"/>
  <c r="I369" i="1"/>
  <c r="J148" i="1"/>
  <c r="J1150" i="1"/>
  <c r="K1878" i="1"/>
  <c r="K1646" i="1"/>
  <c r="K796" i="1"/>
  <c r="K1613" i="1"/>
  <c r="I848" i="1"/>
  <c r="J836" i="1"/>
  <c r="J1256" i="1"/>
  <c r="K2450" i="1"/>
  <c r="J280" i="1"/>
  <c r="K2222" i="1"/>
  <c r="K2067" i="1"/>
  <c r="K2302" i="1"/>
  <c r="K2528" i="1"/>
  <c r="J247" i="1"/>
  <c r="J2314" i="1"/>
  <c r="J513" i="1"/>
  <c r="J1142" i="1"/>
  <c r="I1661" i="1"/>
  <c r="K1542" i="1"/>
  <c r="J1690" i="1"/>
  <c r="I2235" i="1"/>
  <c r="J951" i="1"/>
  <c r="J2358" i="1"/>
  <c r="J2467" i="1"/>
  <c r="I385" i="1"/>
  <c r="K1800" i="1"/>
  <c r="J966" i="1"/>
  <c r="J1418" i="1"/>
  <c r="I60" i="1"/>
  <c r="I1479" i="1"/>
  <c r="J1443" i="1"/>
  <c r="I1371" i="1"/>
  <c r="J1589" i="1"/>
  <c r="K1798" i="1"/>
  <c r="I2476" i="1"/>
  <c r="K1419" i="1"/>
  <c r="K1306" i="1"/>
  <c r="I976" i="1"/>
  <c r="I430" i="1"/>
  <c r="I97" i="1"/>
  <c r="I1082" i="1"/>
  <c r="I1876" i="1"/>
  <c r="I716" i="1"/>
  <c r="J1098" i="1"/>
  <c r="K846" i="1"/>
  <c r="J2041" i="1"/>
  <c r="I1463" i="1"/>
  <c r="I244" i="1"/>
  <c r="I2369" i="1"/>
  <c r="J1650" i="1"/>
  <c r="I671" i="1"/>
  <c r="K1148" i="1"/>
  <c r="K2357" i="1"/>
  <c r="K1791" i="1"/>
  <c r="J2445" i="1"/>
  <c r="J2182" i="1"/>
  <c r="K2544" i="1"/>
  <c r="K2020" i="1"/>
  <c r="J818" i="1"/>
  <c r="I924" i="1"/>
  <c r="I1298" i="1"/>
  <c r="K2209" i="1"/>
  <c r="I1165" i="1"/>
  <c r="J2003" i="1"/>
  <c r="J2341" i="1"/>
  <c r="J1785" i="1"/>
  <c r="K952" i="1"/>
  <c r="J1739" i="1"/>
  <c r="K1372" i="1"/>
  <c r="K342" i="1"/>
  <c r="K1810" i="1"/>
  <c r="I1141" i="1"/>
  <c r="J1198" i="1"/>
  <c r="K2138" i="1"/>
  <c r="J56" i="1"/>
  <c r="K5" i="1"/>
  <c r="K1511" i="1"/>
  <c r="K892" i="1"/>
  <c r="I1030" i="1"/>
  <c r="J362" i="1"/>
  <c r="J2530" i="1"/>
  <c r="I904" i="1"/>
  <c r="K2273" i="1"/>
  <c r="J1226" i="1"/>
  <c r="J251" i="1"/>
  <c r="J1459" i="1"/>
  <c r="K1825" i="1"/>
  <c r="J1242" i="1"/>
  <c r="J1883" i="1"/>
  <c r="J1458" i="1"/>
  <c r="J33" i="1"/>
  <c r="K2172" i="1"/>
  <c r="J387" i="1"/>
  <c r="J2143" i="1"/>
  <c r="K2497" i="1"/>
  <c r="K2408" i="1"/>
  <c r="J271" i="1"/>
  <c r="I1296" i="1"/>
  <c r="I1765" i="1"/>
  <c r="K2246" i="1"/>
  <c r="I2367" i="1"/>
  <c r="I2472" i="1"/>
  <c r="J2018" i="1"/>
  <c r="J470" i="1"/>
  <c r="J1036" i="1"/>
  <c r="J1602" i="1"/>
  <c r="J1769" i="1"/>
  <c r="I156" i="1"/>
  <c r="K1961" i="1"/>
  <c r="I309" i="1"/>
  <c r="J2079" i="1"/>
  <c r="K1198" i="1"/>
  <c r="K2118" i="1"/>
  <c r="I1431" i="1"/>
  <c r="I812" i="1"/>
  <c r="K2165" i="1"/>
  <c r="J903" i="1"/>
  <c r="K2545" i="1"/>
  <c r="I170" i="1"/>
  <c r="K667" i="1"/>
  <c r="I1716" i="1"/>
  <c r="J822" i="1"/>
  <c r="I2475" i="1"/>
  <c r="I1236" i="1"/>
  <c r="I1351" i="1"/>
  <c r="I2226" i="1"/>
  <c r="K896" i="1"/>
  <c r="K107" i="1"/>
  <c r="I891" i="1"/>
  <c r="J1217" i="1"/>
  <c r="J2552" i="1"/>
  <c r="K1465" i="1"/>
  <c r="J965" i="1"/>
  <c r="K1560" i="1"/>
  <c r="K1541" i="1"/>
  <c r="K1867" i="1"/>
  <c r="K559" i="1"/>
  <c r="I1305" i="1"/>
  <c r="J1832" i="1"/>
  <c r="J2483" i="1"/>
  <c r="K1303" i="1"/>
  <c r="J744" i="1"/>
  <c r="K2003" i="1"/>
  <c r="K610" i="1"/>
  <c r="J835" i="1"/>
  <c r="K1381" i="1"/>
  <c r="J1931" i="1"/>
  <c r="I726" i="1"/>
  <c r="I2059" i="1"/>
  <c r="I914" i="1"/>
  <c r="I1377" i="1"/>
  <c r="J532" i="1"/>
  <c r="K1817" i="1"/>
  <c r="K2445" i="1"/>
  <c r="K813" i="1"/>
  <c r="I570" i="1"/>
  <c r="J2343" i="1"/>
  <c r="I2590" i="1"/>
  <c r="K2520" i="1"/>
  <c r="J1662" i="1"/>
  <c r="J1629" i="1"/>
  <c r="K1397" i="1"/>
  <c r="I612" i="1"/>
  <c r="J262" i="1"/>
  <c r="I1981" i="1"/>
  <c r="J1869" i="1"/>
  <c r="K2077" i="1"/>
  <c r="I2479" i="1"/>
  <c r="J2189" i="1"/>
  <c r="K2258" i="1"/>
  <c r="J2400" i="1"/>
  <c r="I2013" i="1"/>
  <c r="I162" i="1"/>
  <c r="K1600" i="1"/>
  <c r="K1212" i="1"/>
  <c r="I903" i="1"/>
  <c r="K273" i="1"/>
  <c r="I46" i="1"/>
  <c r="K2193" i="1"/>
  <c r="K1324" i="1"/>
  <c r="K2448" i="1"/>
  <c r="K322" i="1"/>
  <c r="J881" i="1"/>
  <c r="J397" i="1"/>
  <c r="J1180" i="1"/>
  <c r="K2285" i="1"/>
  <c r="I2416" i="1"/>
  <c r="K2484" i="1"/>
  <c r="J1260" i="1"/>
  <c r="K1506" i="1"/>
  <c r="I1105" i="1"/>
  <c r="I326" i="1"/>
  <c r="J880" i="1"/>
  <c r="J2205" i="1"/>
  <c r="I1503" i="1"/>
  <c r="I103" i="1"/>
  <c r="K2365" i="1"/>
  <c r="J1693" i="1"/>
  <c r="I4" i="1"/>
  <c r="I1002" i="1"/>
  <c r="I1267" i="1"/>
  <c r="I2563" i="1"/>
  <c r="J18" i="1"/>
  <c r="I404" i="1"/>
  <c r="K2056" i="1"/>
  <c r="K1082" i="1"/>
  <c r="J1566" i="1"/>
  <c r="K1528" i="1"/>
  <c r="J1456" i="1"/>
  <c r="I949" i="1"/>
  <c r="J2451" i="1"/>
  <c r="I560" i="1"/>
  <c r="I1090" i="1"/>
  <c r="I1133" i="1"/>
  <c r="J2012" i="1"/>
  <c r="K2631" i="1"/>
  <c r="K2317" i="1"/>
  <c r="I203" i="1"/>
  <c r="K2583" i="1"/>
  <c r="I1433" i="1"/>
  <c r="J1731" i="1"/>
  <c r="K2271" i="1"/>
  <c r="K11" i="1"/>
  <c r="K1859" i="1"/>
  <c r="J1918" i="1"/>
  <c r="J2523" i="1"/>
  <c r="I381" i="1"/>
  <c r="K579" i="1"/>
  <c r="I339" i="1"/>
  <c r="I727" i="1"/>
  <c r="K2105" i="1"/>
  <c r="K462" i="1"/>
  <c r="J1936" i="1"/>
  <c r="I947" i="1"/>
  <c r="I578" i="1"/>
  <c r="J811" i="1"/>
  <c r="K2354" i="1"/>
  <c r="J691" i="1"/>
  <c r="I1167" i="1"/>
  <c r="J135" i="1"/>
  <c r="K1470" i="1"/>
  <c r="J2207" i="1"/>
  <c r="I141" i="1"/>
  <c r="J2401" i="1"/>
  <c r="J281" i="1"/>
  <c r="J92" i="1"/>
  <c r="I2143" i="1"/>
  <c r="J1290" i="1"/>
  <c r="K951" i="1"/>
  <c r="K1356" i="1"/>
  <c r="J662" i="1"/>
  <c r="I2359" i="1"/>
  <c r="J1798" i="1"/>
  <c r="I2030" i="1"/>
  <c r="I2291" i="1"/>
  <c r="J82" i="1"/>
  <c r="J1017" i="1"/>
  <c r="J945" i="1"/>
  <c r="K795" i="1"/>
  <c r="I123" i="1"/>
  <c r="I1152" i="1"/>
  <c r="I299" i="1"/>
  <c r="I1336" i="1"/>
  <c r="I1020" i="1"/>
  <c r="J963" i="1"/>
  <c r="I972" i="1"/>
  <c r="K494" i="1"/>
  <c r="K429" i="1"/>
  <c r="I1454" i="1"/>
  <c r="J466" i="1"/>
  <c r="J511" i="1"/>
  <c r="I200" i="1"/>
  <c r="K1418" i="1"/>
  <c r="K2620" i="1"/>
  <c r="I2049" i="1"/>
  <c r="I1291" i="1"/>
  <c r="I1772" i="1"/>
  <c r="I1102" i="1"/>
  <c r="J781" i="1"/>
  <c r="J307" i="1"/>
  <c r="J1132" i="1"/>
  <c r="K906" i="1"/>
  <c r="K2024" i="1"/>
  <c r="J323" i="1"/>
  <c r="J2227" i="1"/>
  <c r="I2070" i="1"/>
  <c r="K1617" i="1"/>
  <c r="J1941" i="1"/>
  <c r="K221" i="1"/>
  <c r="J1896" i="1"/>
  <c r="K2129" i="1"/>
  <c r="J1240" i="1"/>
  <c r="J747" i="1"/>
  <c r="I39" i="1"/>
  <c r="I291" i="1"/>
  <c r="I55" i="1"/>
  <c r="J609" i="1"/>
  <c r="K2141" i="1"/>
  <c r="K1995" i="1"/>
  <c r="K2337" i="1"/>
  <c r="I582" i="1"/>
  <c r="I1907" i="1"/>
  <c r="I1474" i="1"/>
  <c r="J1929" i="1"/>
  <c r="J1374" i="1"/>
  <c r="K1562" i="1"/>
  <c r="K2584" i="1"/>
  <c r="K1558" i="1"/>
  <c r="K2577" i="1"/>
  <c r="J2286" i="1"/>
  <c r="J2493" i="1"/>
  <c r="I2589" i="1"/>
  <c r="K1685" i="1"/>
  <c r="K1187" i="1"/>
  <c r="I743" i="1"/>
  <c r="I1085" i="1"/>
  <c r="K1742" i="1"/>
  <c r="K676" i="1"/>
  <c r="I67" i="1"/>
  <c r="J2252" i="1"/>
  <c r="J285" i="1"/>
  <c r="I857" i="1"/>
  <c r="J2013" i="1"/>
  <c r="K2449" i="1"/>
  <c r="J1773" i="1"/>
  <c r="I80" i="1"/>
  <c r="I1274" i="1"/>
  <c r="J2549" i="1"/>
  <c r="K2033" i="1"/>
  <c r="I367" i="1"/>
  <c r="J1077" i="1"/>
  <c r="K657" i="1"/>
  <c r="K1421" i="1"/>
  <c r="J99" i="1"/>
  <c r="I1112" i="1"/>
  <c r="I793" i="1"/>
  <c r="K899" i="1"/>
  <c r="J1738" i="1"/>
  <c r="I2306" i="1"/>
  <c r="I1867" i="1"/>
  <c r="K1911" i="1"/>
  <c r="K2239" i="1"/>
  <c r="I704" i="1"/>
  <c r="J2085" i="1"/>
  <c r="I717" i="1"/>
  <c r="I1595" i="1"/>
  <c r="J1648" i="1"/>
  <c r="K1954" i="1"/>
  <c r="K2499" i="1"/>
  <c r="K2519" i="1"/>
  <c r="J1107" i="1"/>
  <c r="J2494" i="1"/>
  <c r="I1040" i="1"/>
  <c r="I1558" i="1"/>
  <c r="I2350" i="1"/>
  <c r="K2630" i="1"/>
  <c r="K979" i="1"/>
  <c r="K1502" i="1"/>
  <c r="K674" i="1"/>
  <c r="J794" i="1"/>
  <c r="J1136" i="1"/>
  <c r="J1163" i="1"/>
  <c r="I1003" i="1"/>
  <c r="I2375" i="1"/>
  <c r="I2079" i="1"/>
  <c r="I1069" i="1"/>
  <c r="K114" i="1"/>
  <c r="K922" i="1"/>
  <c r="J28" i="1"/>
  <c r="J1121" i="1"/>
  <c r="J952" i="1"/>
  <c r="J1166" i="1"/>
  <c r="I1348" i="1"/>
  <c r="K1693" i="1"/>
  <c r="K1824" i="1"/>
  <c r="I45" i="1"/>
  <c r="I2113" i="1"/>
  <c r="I1072" i="1"/>
  <c r="K2487" i="1"/>
  <c r="J436" i="1"/>
  <c r="I698" i="1"/>
  <c r="J1837" i="1"/>
  <c r="K1546" i="1"/>
  <c r="I2134" i="1"/>
  <c r="J328" i="1"/>
  <c r="I113" i="1"/>
  <c r="K492" i="1"/>
  <c r="J1273" i="1"/>
  <c r="K1595" i="1"/>
  <c r="J1535" i="1"/>
  <c r="K904" i="1"/>
  <c r="K1028" i="1"/>
  <c r="J97" i="1"/>
  <c r="J2203" i="1"/>
  <c r="I1891" i="1"/>
  <c r="K1564" i="1"/>
  <c r="I239" i="1"/>
  <c r="I1039" i="1"/>
  <c r="I1419" i="1"/>
  <c r="K2517" i="1"/>
  <c r="K2411" i="1"/>
  <c r="J2306" i="1"/>
  <c r="I766" i="1"/>
  <c r="I10" i="1"/>
  <c r="I928" i="1"/>
  <c r="I307" i="1"/>
  <c r="I703" i="1"/>
  <c r="K1638" i="1"/>
  <c r="K2299" i="1"/>
  <c r="J335" i="1"/>
  <c r="J1413" i="1"/>
  <c r="J677" i="1"/>
  <c r="J2320" i="1"/>
  <c r="I1928" i="1"/>
  <c r="I2158" i="1"/>
  <c r="K1552" i="1"/>
  <c r="K2537" i="1"/>
  <c r="K960" i="1"/>
  <c r="J1137" i="1"/>
  <c r="I1615" i="1"/>
  <c r="J1814" i="1"/>
  <c r="I2233" i="1"/>
  <c r="K2150" i="1"/>
  <c r="K2482" i="1"/>
  <c r="K2199" i="1"/>
  <c r="I1887" i="1"/>
  <c r="I1340" i="1"/>
  <c r="I2418" i="1"/>
  <c r="J1577" i="1"/>
  <c r="J1403" i="1"/>
  <c r="K2400" i="1"/>
  <c r="K637" i="1"/>
  <c r="I246" i="1"/>
  <c r="I1850" i="1"/>
  <c r="K1289" i="1"/>
  <c r="J2612" i="1"/>
  <c r="I150" i="1"/>
  <c r="J341" i="1"/>
  <c r="J1510" i="1"/>
  <c r="K1045" i="1"/>
  <c r="K882" i="1"/>
  <c r="J937" i="1"/>
  <c r="K624" i="1"/>
  <c r="K2624" i="1"/>
  <c r="J1863" i="1"/>
  <c r="J1229" i="1"/>
  <c r="J553" i="1"/>
  <c r="K2587" i="1"/>
  <c r="I2276" i="1"/>
  <c r="J204" i="1"/>
  <c r="K1687" i="1"/>
  <c r="K2514" i="1"/>
  <c r="K2548" i="1"/>
  <c r="I1231" i="1"/>
  <c r="I2017" i="1"/>
  <c r="I69" i="1"/>
  <c r="I443" i="1"/>
  <c r="K1305" i="1"/>
  <c r="J843" i="1"/>
  <c r="I229" i="1"/>
  <c r="I504" i="1"/>
  <c r="K736" i="1"/>
  <c r="I1975" i="1"/>
  <c r="I1700" i="1"/>
  <c r="J1300" i="1"/>
  <c r="K1890" i="1"/>
  <c r="K2144" i="1"/>
  <c r="K991" i="1"/>
  <c r="K1808" i="1"/>
  <c r="I1130" i="1"/>
  <c r="J1864" i="1"/>
  <c r="I1575" i="1"/>
  <c r="J581" i="1"/>
  <c r="I859" i="1"/>
  <c r="I1004" i="1"/>
  <c r="K1620" i="1"/>
  <c r="K1882" i="1"/>
  <c r="I2586" i="1"/>
  <c r="J1807" i="1"/>
  <c r="I2259" i="1"/>
  <c r="I988" i="1"/>
  <c r="I996" i="1"/>
  <c r="K897" i="1"/>
  <c r="K2625" i="1"/>
  <c r="J1805" i="1"/>
  <c r="K2308" i="1"/>
  <c r="I1300" i="1"/>
  <c r="J1817" i="1"/>
  <c r="J1846" i="1"/>
  <c r="J1327" i="1"/>
  <c r="J30" i="1"/>
  <c r="J1146" i="1"/>
  <c r="J939" i="1"/>
  <c r="K2145" i="1"/>
  <c r="K710" i="1"/>
  <c r="J731" i="1"/>
  <c r="I1754" i="1"/>
  <c r="I2137" i="1"/>
  <c r="J1021" i="1"/>
  <c r="J1440" i="1"/>
  <c r="J508" i="1"/>
  <c r="J147" i="1"/>
  <c r="I764" i="1"/>
  <c r="K2494" i="1"/>
  <c r="J2607" i="1"/>
  <c r="I564" i="1"/>
  <c r="I1127" i="1"/>
  <c r="J297" i="1"/>
  <c r="I86" i="1"/>
  <c r="I336" i="1"/>
  <c r="J2271" i="1"/>
  <c r="K1181" i="1"/>
  <c r="J1373" i="1"/>
  <c r="J358" i="1"/>
  <c r="I2097" i="1"/>
  <c r="J2246" i="1"/>
  <c r="K2078" i="1"/>
  <c r="J594" i="1"/>
  <c r="K2575" i="1"/>
  <c r="J2086" i="1"/>
  <c r="J1059" i="1"/>
  <c r="J1498" i="1"/>
  <c r="K1078" i="1"/>
  <c r="J946" i="1"/>
  <c r="K2176" i="1"/>
  <c r="I1467" i="1"/>
  <c r="K1336" i="1"/>
  <c r="I1361" i="1"/>
  <c r="J476" i="1"/>
  <c r="J1022" i="1"/>
  <c r="J2152" i="1"/>
  <c r="K2046" i="1"/>
  <c r="K1625" i="1"/>
  <c r="I1768" i="1"/>
  <c r="K741" i="1"/>
  <c r="K6" i="1"/>
  <c r="J2136" i="1"/>
  <c r="J1301" i="1"/>
  <c r="J1129" i="1"/>
  <c r="I2072" i="1"/>
  <c r="K1579" i="1"/>
  <c r="K2627" i="1"/>
  <c r="I640" i="1"/>
  <c r="K1471" i="1"/>
  <c r="K1377" i="1"/>
  <c r="I2513" i="1"/>
  <c r="I1358" i="1"/>
  <c r="I1604" i="1"/>
  <c r="K2269" i="1"/>
  <c r="K1339" i="1"/>
  <c r="J618" i="1"/>
  <c r="K1905" i="1"/>
  <c r="K189" i="1"/>
  <c r="K739" i="1"/>
  <c r="J2512" i="1"/>
  <c r="J183" i="1"/>
  <c r="J703" i="1"/>
  <c r="K2341" i="1"/>
  <c r="K1850" i="1"/>
  <c r="K2115" i="1"/>
  <c r="K2099" i="1"/>
  <c r="J708" i="1"/>
  <c r="K1346" i="1"/>
  <c r="J479" i="1"/>
  <c r="I2386" i="1"/>
  <c r="J73" i="1"/>
  <c r="J985" i="1"/>
  <c r="K2288" i="1"/>
  <c r="K270" i="1"/>
  <c r="J2065" i="1"/>
  <c r="I1986" i="1"/>
  <c r="I950" i="1"/>
  <c r="J1493" i="1"/>
  <c r="K497" i="1"/>
  <c r="I26" i="1"/>
  <c r="I7" i="1"/>
  <c r="K2205" i="1"/>
  <c r="K1364" i="1"/>
  <c r="J1540" i="1"/>
  <c r="K1469" i="1"/>
  <c r="I973" i="1"/>
  <c r="I540" i="1"/>
  <c r="I1822" i="1"/>
  <c r="K1565" i="1"/>
  <c r="K1577" i="1"/>
  <c r="K2040" i="1"/>
  <c r="I2413" i="1"/>
  <c r="I685" i="1"/>
  <c r="I1695" i="1"/>
  <c r="J1854" i="1"/>
  <c r="J1689" i="1"/>
  <c r="J575" i="1"/>
  <c r="I9" i="1"/>
  <c r="J1045" i="1"/>
  <c r="K636" i="1"/>
  <c r="I1350" i="1"/>
  <c r="J2405" i="1"/>
  <c r="J1170" i="1"/>
  <c r="K1221" i="1"/>
  <c r="J254" i="1"/>
  <c r="K187" i="1"/>
  <c r="J2105" i="1"/>
  <c r="K1618" i="1"/>
  <c r="K1990" i="1"/>
  <c r="J2192" i="1"/>
  <c r="J256" i="1"/>
  <c r="J950" i="1"/>
  <c r="K1172" i="1"/>
  <c r="I693" i="1"/>
  <c r="J2175" i="1"/>
  <c r="J852" i="1"/>
  <c r="K963" i="1"/>
  <c r="K2210" i="1"/>
  <c r="J1560" i="1"/>
  <c r="I372" i="1"/>
  <c r="I1110" i="1"/>
  <c r="J1919" i="1"/>
  <c r="K1157" i="1"/>
  <c r="K1703" i="1"/>
  <c r="J91" i="1"/>
  <c r="J1251" i="1"/>
  <c r="J1956" i="1"/>
  <c r="I456" i="1"/>
  <c r="I1104" i="1"/>
  <c r="K236" i="1"/>
  <c r="J401" i="1"/>
  <c r="K2378" i="1"/>
  <c r="K1723" i="1"/>
  <c r="K1056" i="1"/>
  <c r="I2335" i="1"/>
  <c r="I1052" i="1"/>
  <c r="I2394" i="1"/>
  <c r="I451" i="1"/>
  <c r="K549" i="1"/>
  <c r="J2474" i="1"/>
  <c r="J1194" i="1"/>
  <c r="K403" i="1"/>
  <c r="I316" i="1"/>
  <c r="J8" i="1"/>
  <c r="J1051" i="1"/>
  <c r="J1938" i="1"/>
  <c r="J1018" i="1"/>
  <c r="I576" i="1"/>
  <c r="I615" i="1"/>
  <c r="K752" i="1"/>
  <c r="J48" i="1"/>
  <c r="I1312" i="1"/>
  <c r="J153" i="1"/>
  <c r="J1177" i="1"/>
  <c r="K1823" i="1"/>
  <c r="I1583" i="1"/>
  <c r="K1177" i="1"/>
  <c r="K1215" i="1"/>
  <c r="K2588" i="1"/>
  <c r="I1325" i="1"/>
  <c r="J833" i="1"/>
  <c r="I2026" i="1"/>
  <c r="J567" i="1"/>
  <c r="K818" i="1"/>
  <c r="J233" i="1"/>
  <c r="J2239" i="1"/>
  <c r="K1631" i="1"/>
  <c r="K1498" i="1"/>
  <c r="J1207" i="1"/>
  <c r="J693" i="1"/>
  <c r="J1668" i="1"/>
  <c r="J2015" i="1"/>
  <c r="J1862" i="1"/>
  <c r="J813" i="1"/>
  <c r="K2008" i="1"/>
  <c r="J1672" i="1"/>
  <c r="J891" i="1"/>
  <c r="I588" i="1"/>
  <c r="I2477" i="1"/>
  <c r="I567" i="1"/>
  <c r="K1138" i="1"/>
  <c r="K136" i="1"/>
  <c r="J1168" i="1"/>
  <c r="I2212" i="1"/>
  <c r="K1245" i="1"/>
  <c r="K1184" i="1"/>
  <c r="J1792" i="1"/>
  <c r="I839" i="1"/>
  <c r="J2147" i="1"/>
  <c r="I518" i="1"/>
  <c r="K1585" i="1"/>
  <c r="I284" i="1"/>
  <c r="I1848" i="1"/>
  <c r="J2108" i="1"/>
  <c r="K301" i="1"/>
  <c r="I555" i="1"/>
  <c r="J1884" i="1"/>
  <c r="J501" i="1"/>
  <c r="K1131" i="1"/>
  <c r="I1220" i="1"/>
  <c r="I1912" i="1"/>
  <c r="J2370" i="1"/>
  <c r="K1925" i="1"/>
  <c r="K2228" i="1"/>
  <c r="I660" i="1"/>
  <c r="J2605" i="1"/>
  <c r="J962" i="1"/>
  <c r="I946" i="1"/>
  <c r="K2166" i="1"/>
  <c r="K2259" i="1"/>
  <c r="I611" i="1"/>
  <c r="I472" i="1"/>
  <c r="K1122" i="1"/>
  <c r="J2120" i="1"/>
  <c r="K1107" i="1"/>
  <c r="I729" i="1"/>
  <c r="K858" i="1"/>
  <c r="K2296" i="1"/>
  <c r="I1299" i="1"/>
  <c r="J357" i="1"/>
  <c r="K195" i="1"/>
  <c r="K1407" i="1"/>
  <c r="J1294" i="1"/>
  <c r="I95" i="1"/>
  <c r="J1563" i="1"/>
  <c r="I376" i="1"/>
  <c r="I272" i="1"/>
  <c r="I1295" i="1"/>
  <c r="I2010" i="1"/>
  <c r="I616" i="1"/>
  <c r="J981" i="1"/>
  <c r="I5" i="1"/>
  <c r="I544" i="1"/>
  <c r="J2424" i="1"/>
  <c r="K1885" i="1"/>
  <c r="K2109" i="1"/>
  <c r="K1466" i="1"/>
  <c r="I1856" i="1"/>
  <c r="I2510" i="1"/>
  <c r="I2507" i="1"/>
  <c r="I1199" i="1"/>
  <c r="J29" i="1"/>
  <c r="I2087" i="1"/>
  <c r="J525" i="1"/>
  <c r="K1928" i="1"/>
  <c r="K919" i="1"/>
  <c r="I1925" i="1"/>
  <c r="I2041" i="1"/>
  <c r="J2010" i="1"/>
  <c r="K2621" i="1"/>
  <c r="J1419" i="1"/>
  <c r="I1944" i="1"/>
  <c r="J2111" i="1"/>
  <c r="K1435" i="1"/>
  <c r="J1812" i="1"/>
  <c r="I1198" i="1"/>
  <c r="I598" i="1"/>
  <c r="I2285" i="1"/>
  <c r="K1624" i="1"/>
  <c r="I1332" i="1"/>
  <c r="J625" i="1"/>
  <c r="K1089" i="1"/>
  <c r="K1559" i="1"/>
  <c r="I1631" i="1"/>
  <c r="I969" i="1"/>
  <c r="I1211" i="1"/>
  <c r="K2244" i="1"/>
  <c r="K857" i="1"/>
  <c r="J1210" i="1"/>
  <c r="I1381" i="1"/>
  <c r="K1726" i="1"/>
  <c r="K486" i="1"/>
  <c r="I678" i="1"/>
  <c r="J2325" i="1"/>
  <c r="I1000" i="1"/>
  <c r="J1370" i="1"/>
  <c r="K375" i="1"/>
  <c r="K1125" i="1"/>
  <c r="K2171" i="1"/>
  <c r="I2382" i="1"/>
  <c r="I159" i="1"/>
  <c r="J31" i="1"/>
  <c r="I2168" i="1"/>
  <c r="K2071" i="1"/>
  <c r="K2034" i="1"/>
  <c r="K2404" i="1"/>
  <c r="K789" i="1"/>
  <c r="I1633" i="1"/>
  <c r="I1605" i="1"/>
  <c r="J2237" i="1"/>
  <c r="J1639" i="1"/>
  <c r="J2220" i="1"/>
  <c r="K558" i="1"/>
  <c r="I2069" i="1"/>
  <c r="K454" i="1"/>
  <c r="K46" i="1"/>
  <c r="J2088" i="1"/>
  <c r="I807" i="1"/>
  <c r="I835" i="1"/>
  <c r="I154" i="1"/>
  <c r="J916" i="1"/>
  <c r="K1380" i="1"/>
  <c r="I1640" i="1"/>
  <c r="K1390" i="1"/>
  <c r="K2508" i="1"/>
  <c r="J534" i="1"/>
  <c r="J203" i="1"/>
  <c r="J385" i="1"/>
  <c r="I741" i="1"/>
  <c r="K119" i="1"/>
  <c r="I2327" i="1"/>
  <c r="K1602" i="1"/>
  <c r="J353" i="1"/>
  <c r="K1976" i="1"/>
  <c r="J654" i="1"/>
  <c r="J2471" i="1"/>
  <c r="I1728" i="1"/>
  <c r="J213" i="1"/>
  <c r="K936" i="1"/>
  <c r="I274" i="1"/>
  <c r="I1920" i="1"/>
  <c r="K1448" i="1"/>
  <c r="K754" i="1"/>
  <c r="J2187" i="1"/>
  <c r="J1466" i="1"/>
  <c r="I2374" i="1"/>
  <c r="I1154" i="1"/>
  <c r="K1253" i="1"/>
  <c r="K2196" i="1"/>
  <c r="I2169" i="1"/>
  <c r="I2591" i="1"/>
  <c r="J619" i="1"/>
  <c r="K1273" i="1"/>
  <c r="I2298" i="1"/>
  <c r="K2549" i="1"/>
  <c r="J2463" i="1"/>
  <c r="K1370" i="1"/>
  <c r="I2274" i="1"/>
  <c r="I1710" i="1"/>
  <c r="J1047" i="1"/>
  <c r="K2457" i="1"/>
  <c r="I341" i="1"/>
  <c r="J657" i="1"/>
  <c r="K1207" i="1"/>
  <c r="K2486" i="1"/>
  <c r="K2093" i="1"/>
  <c r="J359" i="1"/>
  <c r="I482" i="1"/>
  <c r="J1264" i="1"/>
  <c r="I71" i="1"/>
  <c r="J2402" i="1"/>
  <c r="K1895" i="1"/>
  <c r="K2359" i="1"/>
  <c r="K1463" i="1"/>
  <c r="K364" i="1"/>
  <c r="J2318" i="1"/>
  <c r="I1183" i="1"/>
  <c r="I1806" i="1"/>
  <c r="J1676" i="1"/>
  <c r="K2598" i="1"/>
  <c r="I1343" i="1"/>
  <c r="K2412" i="1"/>
  <c r="K578" i="1"/>
  <c r="K1826" i="1"/>
  <c r="I2340" i="1"/>
  <c r="J1351" i="1"/>
  <c r="J1148" i="1"/>
  <c r="J2100" i="1"/>
  <c r="K586" i="1"/>
  <c r="K1422" i="1"/>
  <c r="K2026" i="1"/>
  <c r="K831" i="1"/>
  <c r="K1090" i="1"/>
  <c r="J808" i="1"/>
  <c r="J80" i="1"/>
  <c r="J2502" i="1"/>
  <c r="J106" i="1"/>
  <c r="K2298" i="1"/>
  <c r="K1605" i="1"/>
  <c r="J1710" i="1"/>
  <c r="I1301" i="1"/>
  <c r="J2420" i="1"/>
  <c r="I1508" i="1"/>
  <c r="I1058" i="1"/>
  <c r="J1554" i="1"/>
  <c r="I696" i="1"/>
  <c r="J71" i="1"/>
  <c r="K1839" i="1"/>
  <c r="I765" i="1"/>
  <c r="J1058" i="1"/>
  <c r="J1580" i="1"/>
  <c r="I2182" i="1"/>
  <c r="J1159" i="1"/>
  <c r="K1521" i="1"/>
  <c r="I842" i="1"/>
  <c r="K593" i="1"/>
  <c r="J774" i="1"/>
  <c r="I2068" i="1"/>
  <c r="K2157" i="1"/>
  <c r="I968" i="1"/>
  <c r="K1865" i="1"/>
  <c r="J1445" i="1"/>
  <c r="I1584" i="1"/>
  <c r="K2518" i="1"/>
  <c r="K1065" i="1"/>
  <c r="J721" i="1"/>
  <c r="J236" i="1"/>
  <c r="I2264" i="1"/>
  <c r="I2191" i="1"/>
  <c r="I1186" i="1"/>
  <c r="I2057" i="1"/>
  <c r="K1604" i="1"/>
  <c r="K1785" i="1"/>
  <c r="K1675" i="1"/>
  <c r="J2300" i="1"/>
  <c r="J1053" i="1"/>
  <c r="J1199" i="1"/>
  <c r="I1411" i="1"/>
  <c r="I963" i="1"/>
  <c r="J309" i="1"/>
  <c r="J850" i="1"/>
  <c r="K2426" i="1"/>
  <c r="K268" i="1"/>
  <c r="J1819" i="1"/>
  <c r="K2569" i="1"/>
  <c r="J2598" i="1"/>
  <c r="I1108" i="1"/>
  <c r="K1403" i="1"/>
  <c r="K2014" i="1"/>
  <c r="K2053" i="1"/>
  <c r="K496" i="1"/>
  <c r="K833" i="1"/>
  <c r="J439" i="1"/>
  <c r="K2466" i="1"/>
  <c r="K1970" i="1"/>
  <c r="I2004" i="1"/>
  <c r="K1732" i="1"/>
  <c r="J2556" i="1"/>
  <c r="K1751" i="1"/>
  <c r="J2273" i="1"/>
  <c r="I2559" i="1"/>
  <c r="I2147" i="1"/>
  <c r="I74" i="1"/>
  <c r="K2200" i="1"/>
  <c r="J1020" i="1"/>
  <c r="I1341" i="1"/>
  <c r="J527" i="1"/>
  <c r="K451" i="1"/>
  <c r="K1109" i="1"/>
  <c r="I2417" i="1"/>
  <c r="I870" i="1"/>
  <c r="J997" i="1"/>
  <c r="J798" i="1"/>
  <c r="I257" i="1"/>
  <c r="J230" i="1"/>
  <c r="J1130" i="1"/>
  <c r="K1242" i="1"/>
  <c r="K2410" i="1"/>
  <c r="I2545" i="1"/>
  <c r="J1971" i="1"/>
  <c r="I1814" i="1"/>
  <c r="I1326" i="1"/>
  <c r="J2600" i="1"/>
  <c r="J143" i="1"/>
  <c r="K1363" i="1"/>
  <c r="K1443" i="1"/>
  <c r="I890" i="1"/>
  <c r="J1777" i="1"/>
  <c r="I603" i="1"/>
  <c r="I1229" i="1"/>
  <c r="J1109" i="1"/>
  <c r="I452" i="1"/>
  <c r="K1888" i="1"/>
  <c r="I266" i="1"/>
  <c r="I2136" i="1"/>
  <c r="J1836" i="1"/>
  <c r="I643" i="1"/>
  <c r="I1544" i="1"/>
  <c r="J749" i="1"/>
  <c r="K1490" i="1"/>
  <c r="K985" i="1"/>
  <c r="K2283" i="1"/>
  <c r="I1453" i="1"/>
  <c r="J108" i="1"/>
  <c r="K416" i="1"/>
  <c r="K2421" i="1"/>
  <c r="K1619" i="1"/>
  <c r="K2609" i="1"/>
  <c r="K1182" i="1"/>
  <c r="I1800" i="1"/>
  <c r="J1185" i="1"/>
  <c r="I384" i="1"/>
  <c r="J1086" i="1"/>
  <c r="K2153" i="1"/>
  <c r="I1507" i="1"/>
  <c r="I12" i="1"/>
  <c r="K2546" i="1"/>
  <c r="K2379" i="1"/>
  <c r="K404" i="1"/>
  <c r="I356" i="1"/>
  <c r="J1285" i="1"/>
  <c r="J9" i="1"/>
  <c r="K745" i="1"/>
  <c r="K2591" i="1"/>
  <c r="K2195" i="1"/>
  <c r="K7" i="1"/>
  <c r="K2464" i="1"/>
  <c r="K2314" i="1"/>
  <c r="I776" i="1"/>
  <c r="I1600" i="1"/>
  <c r="J1366" i="1"/>
  <c r="I276" i="1"/>
  <c r="K131" i="1"/>
  <c r="J1318" i="1"/>
  <c r="J663" i="1"/>
  <c r="K278" i="1"/>
  <c r="K2572" i="1"/>
  <c r="I157" i="1"/>
  <c r="I620" i="1"/>
  <c r="I907" i="1"/>
  <c r="J911" i="1"/>
  <c r="K1277" i="1"/>
  <c r="I73" i="1"/>
  <c r="J1372" i="1"/>
  <c r="I357" i="1"/>
  <c r="K133" i="1"/>
  <c r="I613" i="1"/>
  <c r="I1168" i="1"/>
  <c r="I138" i="1"/>
  <c r="J260" i="1"/>
  <c r="K1440" i="1"/>
  <c r="K2432" i="1"/>
  <c r="K726" i="1"/>
  <c r="K2384" i="1"/>
  <c r="K162" i="1"/>
  <c r="L1806" i="1"/>
  <c r="K865" i="1"/>
  <c r="K2570" i="1"/>
  <c r="K410" i="1"/>
  <c r="K354" i="1"/>
  <c r="K78" i="1"/>
  <c r="K780" i="1"/>
  <c r="K995" i="1"/>
  <c r="K1254" i="1"/>
  <c r="K171" i="1"/>
  <c r="L2311" i="1"/>
  <c r="J170" i="1"/>
  <c r="L1775" i="1"/>
  <c r="I224" i="1"/>
  <c r="K1240" i="1"/>
  <c r="K1480" i="1"/>
  <c r="K1230" i="1"/>
  <c r="L2226" i="1"/>
  <c r="K2019" i="1"/>
  <c r="K1773" i="1"/>
  <c r="K1519" i="1"/>
  <c r="K234" i="1"/>
  <c r="K547" i="1"/>
  <c r="K1464" i="1"/>
  <c r="K1329" i="1"/>
  <c r="K548" i="1"/>
  <c r="K1186" i="1"/>
  <c r="K200" i="1"/>
  <c r="K691" i="1"/>
  <c r="L2386" i="1"/>
  <c r="K895" i="1"/>
  <c r="K324" i="1"/>
  <c r="K1196" i="1"/>
  <c r="K1383" i="1"/>
  <c r="K258" i="1"/>
  <c r="K673" i="1"/>
  <c r="K434" i="1"/>
  <c r="L1668" i="1"/>
  <c r="K1681" i="1"/>
  <c r="J866" i="1"/>
  <c r="K524" i="1"/>
  <c r="K2284" i="1"/>
  <c r="J786" i="1"/>
  <c r="J2566" i="1"/>
  <c r="I682" i="1"/>
  <c r="J1291" i="1"/>
  <c r="J1533" i="1"/>
  <c r="I630" i="1"/>
  <c r="I1713" i="1"/>
  <c r="J1649" i="1"/>
  <c r="K1650" i="1"/>
  <c r="K2453" i="1"/>
  <c r="J1183" i="1"/>
  <c r="I580" i="1"/>
  <c r="J536" i="1"/>
  <c r="I916" i="1"/>
  <c r="K2111" i="1"/>
  <c r="J1246" i="1"/>
  <c r="K2311" i="1"/>
  <c r="K2236" i="1"/>
  <c r="J1944" i="1"/>
  <c r="J184" i="1"/>
  <c r="J1673" i="1"/>
  <c r="J2526" i="1"/>
  <c r="K1875" i="1"/>
  <c r="I2141" i="1"/>
  <c r="K1267" i="1"/>
  <c r="K2289" i="1"/>
  <c r="K2293" i="1"/>
  <c r="I699" i="1"/>
  <c r="J1057" i="1"/>
  <c r="I2604" i="1"/>
  <c r="J940" i="1"/>
  <c r="J969" i="1"/>
  <c r="K1058" i="1"/>
  <c r="J592" i="1"/>
  <c r="K265" i="1"/>
  <c r="K1092" i="1"/>
  <c r="J459" i="1"/>
  <c r="J2584" i="1"/>
  <c r="J442" i="1"/>
  <c r="K1666" i="1"/>
  <c r="J529" i="1"/>
  <c r="K1392" i="1"/>
  <c r="K2367" i="1"/>
  <c r="I1613" i="1"/>
  <c r="J826" i="1"/>
  <c r="I486" i="1"/>
  <c r="I37" i="1"/>
  <c r="K1276" i="1"/>
  <c r="J372" i="1"/>
  <c r="K2340" i="1"/>
  <c r="K1980" i="1"/>
  <c r="I1422" i="1"/>
  <c r="I455" i="1"/>
  <c r="J1205" i="1"/>
  <c r="J729" i="1"/>
  <c r="K1126" i="1"/>
  <c r="K1704" i="1"/>
  <c r="K435" i="1"/>
  <c r="J120" i="1"/>
  <c r="K1052" i="1"/>
  <c r="I2266" i="1"/>
  <c r="J761" i="1"/>
  <c r="J2398" i="1"/>
  <c r="I1259" i="1"/>
  <c r="J1708" i="1"/>
  <c r="J1483" i="1"/>
  <c r="K2585" i="1"/>
  <c r="K654" i="1"/>
  <c r="K1611" i="1"/>
  <c r="J683" i="1"/>
  <c r="J520" i="1"/>
  <c r="J2157" i="1"/>
  <c r="K2391" i="1"/>
  <c r="J2540" i="1"/>
  <c r="I2465" i="1"/>
  <c r="J1228" i="1"/>
  <c r="K1812" i="1"/>
  <c r="K2173" i="1"/>
  <c r="I1027" i="1"/>
  <c r="J53" i="1"/>
  <c r="I892" i="1"/>
  <c r="K2332" i="1"/>
  <c r="J2347" i="1"/>
  <c r="J1189" i="1"/>
  <c r="J1066" i="1"/>
  <c r="K2488" i="1"/>
  <c r="K803" i="1"/>
  <c r="J438" i="1"/>
  <c r="K853" i="1"/>
  <c r="I721" i="1"/>
  <c r="I2408" i="1"/>
  <c r="L1524" i="1"/>
  <c r="K1019" i="1"/>
  <c r="L2425" i="1"/>
  <c r="K397" i="1"/>
  <c r="K772" i="1"/>
  <c r="L1252" i="1"/>
  <c r="K1206" i="1"/>
  <c r="K246" i="1"/>
  <c r="K1241" i="1"/>
  <c r="K1201" i="1"/>
  <c r="K545" i="1"/>
  <c r="K509" i="1"/>
  <c r="K2089" i="1"/>
  <c r="I1739" i="1"/>
  <c r="L59" i="1"/>
  <c r="I2302" i="1"/>
  <c r="K377" i="1"/>
  <c r="K2516" i="1"/>
  <c r="L2160" i="1"/>
  <c r="K1085" i="1"/>
  <c r="K1130" i="1"/>
  <c r="K1459" i="1"/>
  <c r="K1160" i="1"/>
  <c r="L1128" i="1"/>
  <c r="L736" i="1"/>
  <c r="K2322" i="1"/>
  <c r="K937" i="1"/>
  <c r="K1132" i="1"/>
  <c r="K1424" i="1"/>
  <c r="K725" i="1"/>
  <c r="K1243" i="1"/>
  <c r="L63" i="1"/>
  <c r="K2361" i="1"/>
  <c r="K1365" i="1"/>
  <c r="J1978" i="1"/>
  <c r="K1168" i="1"/>
  <c r="K2386" i="1"/>
  <c r="K1080" i="1"/>
  <c r="K159" i="1"/>
  <c r="L999" i="1"/>
  <c r="K266" i="1"/>
  <c r="K428" i="1"/>
  <c r="L2105" i="1"/>
  <c r="K182" i="1"/>
  <c r="I1012" i="1"/>
  <c r="L1480" i="1"/>
  <c r="I1284" i="1"/>
  <c r="K2331" i="1"/>
  <c r="J1542" i="1"/>
  <c r="J620" i="1"/>
  <c r="J1206" i="1"/>
  <c r="I2159" i="1"/>
  <c r="I1043" i="1"/>
  <c r="J1470" i="1"/>
  <c r="K2329" i="1"/>
  <c r="K580" i="1"/>
  <c r="K1271" i="1"/>
  <c r="J992" i="1"/>
  <c r="I911" i="1"/>
  <c r="I140" i="1"/>
  <c r="K1764" i="1"/>
  <c r="I647" i="1"/>
  <c r="J2177" i="1"/>
  <c r="K2263" i="1"/>
  <c r="K2399" i="1"/>
  <c r="I1244" i="1"/>
  <c r="J2319" i="1"/>
  <c r="I265" i="1"/>
  <c r="J14" i="1"/>
  <c r="I901" i="1"/>
  <c r="I850" i="1"/>
  <c r="K2606" i="1"/>
  <c r="J1897" i="1"/>
  <c r="K2044" i="1"/>
  <c r="K1799" i="1"/>
  <c r="I217" i="1"/>
  <c r="J2369" i="1"/>
  <c r="J1214" i="1"/>
  <c r="K242" i="1"/>
  <c r="J373" i="1"/>
  <c r="K1472" i="1"/>
  <c r="J1683" i="1"/>
  <c r="K1834" i="1"/>
  <c r="K876" i="1"/>
  <c r="I605" i="1"/>
  <c r="I2032" i="1"/>
  <c r="J1102" i="1"/>
  <c r="I1083" i="1"/>
  <c r="I146" i="1"/>
  <c r="K100" i="1"/>
  <c r="K2440" i="1"/>
  <c r="J2511" i="1"/>
  <c r="I1022" i="1"/>
  <c r="I2267" i="1"/>
  <c r="K2507" i="1"/>
  <c r="I2138" i="1"/>
  <c r="I2175" i="1"/>
  <c r="K2018" i="1"/>
  <c r="I1520" i="1"/>
  <c r="J2595" i="1"/>
  <c r="I1868" i="1"/>
  <c r="I1021" i="1"/>
  <c r="I2567" i="1"/>
  <c r="K842" i="1"/>
  <c r="J118" i="1"/>
  <c r="J1437" i="1"/>
  <c r="I288" i="1"/>
  <c r="K2424" i="1"/>
  <c r="I1535" i="1"/>
  <c r="I2551" i="1"/>
  <c r="J1392" i="1"/>
  <c r="I1666" i="1"/>
  <c r="I17" i="1"/>
  <c r="I1053" i="1"/>
  <c r="K299" i="1"/>
  <c r="K2168" i="1"/>
  <c r="K787" i="1"/>
  <c r="J1970" i="1"/>
  <c r="J878" i="1"/>
  <c r="I1807" i="1"/>
  <c r="K1326" i="1"/>
  <c r="J1336" i="1"/>
  <c r="K2554" i="1"/>
  <c r="J1125" i="1"/>
  <c r="J1082" i="1"/>
  <c r="K2351" i="1"/>
  <c r="J1613" i="1"/>
  <c r="J1055" i="1"/>
  <c r="J1995" i="1"/>
  <c r="J883" i="1"/>
  <c r="I469" i="1"/>
  <c r="J510" i="1"/>
  <c r="K1971" i="1"/>
  <c r="K213" i="1"/>
  <c r="K1770" i="1"/>
  <c r="J136" i="1"/>
  <c r="J2222" i="1"/>
  <c r="J1349" i="1"/>
  <c r="K1926" i="1"/>
  <c r="L322" i="1"/>
  <c r="K31" i="1"/>
  <c r="I1861" i="1"/>
  <c r="K338" i="1"/>
  <c r="K2280" i="1"/>
  <c r="J2515" i="1"/>
  <c r="K611" i="1"/>
  <c r="K1232" i="1"/>
  <c r="L310" i="1"/>
  <c r="K663" i="1"/>
  <c r="K2559" i="1"/>
  <c r="K121" i="1"/>
  <c r="K287" i="1"/>
  <c r="K151" i="1"/>
  <c r="K1491" i="1"/>
  <c r="K1455" i="1"/>
  <c r="K142" i="1"/>
  <c r="K1414" i="1"/>
  <c r="J769" i="1"/>
  <c r="L1349" i="1"/>
  <c r="I2444" i="1"/>
  <c r="I1275" i="1"/>
  <c r="K670" i="1"/>
  <c r="K879" i="1"/>
  <c r="K2114" i="1"/>
  <c r="K1771" i="1"/>
  <c r="K1571" i="1"/>
  <c r="K983" i="1"/>
  <c r="K66" i="1"/>
  <c r="K477" i="1"/>
  <c r="K604" i="1"/>
  <c r="L2592" i="1"/>
  <c r="K2460" i="1"/>
  <c r="K669" i="1"/>
  <c r="L2235" i="1"/>
  <c r="K950" i="1"/>
  <c r="K249" i="1"/>
  <c r="K2218" i="1"/>
  <c r="K1250" i="1"/>
  <c r="L2433" i="1"/>
  <c r="K834" i="1"/>
  <c r="K599" i="1"/>
  <c r="K629" i="1"/>
  <c r="K536" i="1"/>
  <c r="K476" i="1"/>
  <c r="K2369" i="1"/>
  <c r="I1070" i="1"/>
  <c r="J403" i="1"/>
  <c r="I718" i="1"/>
  <c r="K1136" i="1"/>
  <c r="I269" i="1"/>
  <c r="K2232" i="1"/>
  <c r="K1892" i="1"/>
  <c r="K1647" i="1"/>
  <c r="J2357" i="1"/>
  <c r="I1638" i="1"/>
  <c r="I1444" i="1"/>
  <c r="K2539" i="1"/>
  <c r="I692" i="1"/>
  <c r="J1607" i="1"/>
  <c r="K2333" i="1"/>
  <c r="K2574" i="1"/>
  <c r="K2058" i="1"/>
  <c r="I694" i="1"/>
  <c r="I119" i="1"/>
  <c r="I514" i="1"/>
  <c r="I725" i="1"/>
  <c r="K130" i="1"/>
  <c r="K782" i="1"/>
  <c r="K2048" i="1"/>
  <c r="K2616" i="1"/>
  <c r="K2037" i="1"/>
  <c r="J784" i="1"/>
  <c r="I418" i="1"/>
  <c r="I845" i="1"/>
  <c r="J905" i="1"/>
  <c r="K2556" i="1"/>
  <c r="J447" i="1"/>
  <c r="I1014" i="1"/>
  <c r="K1740" i="1"/>
  <c r="K2103" i="1"/>
  <c r="J65" i="1"/>
  <c r="I214" i="1"/>
  <c r="I2216" i="1"/>
  <c r="I233" i="1"/>
  <c r="K1852" i="1"/>
  <c r="J2516" i="1"/>
  <c r="K392" i="1"/>
  <c r="J1269" i="1"/>
  <c r="J571" i="1"/>
  <c r="J2200" i="1"/>
  <c r="J2558" i="1"/>
  <c r="J1825" i="1"/>
  <c r="J1674" i="1"/>
  <c r="K2151" i="1"/>
  <c r="K2431" i="1"/>
  <c r="I1088" i="1"/>
  <c r="J2377" i="1"/>
  <c r="J914" i="1"/>
  <c r="J2204" i="1"/>
  <c r="J113" i="1"/>
  <c r="K1606" i="1"/>
  <c r="I596" i="1"/>
  <c r="K1744" i="1"/>
  <c r="K1189" i="1"/>
  <c r="I1439" i="1"/>
  <c r="I1477" i="1"/>
  <c r="I786" i="1"/>
  <c r="K2433" i="1"/>
  <c r="J1522" i="1"/>
  <c r="J707" i="1"/>
  <c r="J832" i="1"/>
  <c r="J605" i="1"/>
  <c r="J1661" i="1"/>
  <c r="I1969" i="1"/>
  <c r="J1231" i="1"/>
  <c r="J1822" i="1"/>
  <c r="I56" i="1"/>
  <c r="I1124" i="1"/>
  <c r="I1715" i="1"/>
  <c r="K2023" i="1"/>
  <c r="K2562" i="1"/>
  <c r="K1861" i="1"/>
  <c r="I531" i="1"/>
  <c r="J922" i="1"/>
  <c r="J1998" i="1"/>
  <c r="K942" i="1"/>
  <c r="I1237" i="1"/>
  <c r="I1432" i="1"/>
  <c r="K1522" i="1"/>
  <c r="K1838" i="1"/>
  <c r="J759" i="1"/>
  <c r="K422" i="1"/>
  <c r="J1879" i="1"/>
  <c r="I1495" i="1"/>
  <c r="I2505" i="1"/>
  <c r="K677" i="1"/>
  <c r="L528" i="1"/>
  <c r="K1166" i="1"/>
  <c r="L653" i="1"/>
  <c r="L367" i="1"/>
  <c r="I1751" i="1"/>
  <c r="K1183" i="1"/>
  <c r="K123" i="1"/>
  <c r="L2297" i="1"/>
  <c r="K391" i="1"/>
  <c r="K2338" i="1"/>
  <c r="K196" i="1"/>
  <c r="K1185" i="1"/>
  <c r="K2489" i="1"/>
  <c r="K1563" i="1"/>
  <c r="L1549" i="1"/>
  <c r="K885" i="1"/>
  <c r="K2006" i="1"/>
  <c r="I1036" i="1"/>
  <c r="K41" i="1"/>
  <c r="K36" i="1"/>
  <c r="L1207" i="1"/>
  <c r="K687" i="1"/>
  <c r="K48" i="1"/>
  <c r="K2633" i="1"/>
  <c r="K329" i="1"/>
  <c r="L574" i="1"/>
  <c r="K1891" i="1"/>
  <c r="K1153" i="1"/>
  <c r="K1722" i="1"/>
  <c r="K1930" i="1"/>
  <c r="I986" i="1"/>
  <c r="K1310" i="1"/>
  <c r="K2038" i="1"/>
  <c r="K493" i="1"/>
  <c r="K1376" i="1"/>
  <c r="K350" i="1"/>
  <c r="K1143" i="1"/>
  <c r="K987" i="1"/>
  <c r="L577" i="1"/>
  <c r="K873" i="1"/>
  <c r="K1851" i="1"/>
  <c r="K1321" i="1"/>
  <c r="I2194" i="1"/>
  <c r="K1495" i="1"/>
  <c r="K185" i="1"/>
  <c r="I178" i="1"/>
  <c r="K800" i="1"/>
  <c r="J658" i="1"/>
  <c r="K788" i="1"/>
  <c r="J909" i="1"/>
  <c r="K193" i="1"/>
  <c r="K2619" i="1"/>
  <c r="I70" i="1"/>
  <c r="J1208" i="1"/>
  <c r="K2016" i="1"/>
  <c r="I1429" i="1"/>
  <c r="K2295" i="1"/>
  <c r="K2483" i="1"/>
  <c r="K1731" i="1"/>
  <c r="K1139" i="1"/>
  <c r="K2632" i="1"/>
  <c r="K427" i="1"/>
  <c r="I1268" i="1"/>
  <c r="I833" i="1"/>
  <c r="I2426" i="1"/>
  <c r="I173" i="1"/>
  <c r="K2070" i="1"/>
  <c r="K2504" i="1"/>
  <c r="I547" i="1"/>
  <c r="K2017" i="1"/>
  <c r="K1493" i="1"/>
  <c r="J1932" i="1"/>
  <c r="J195" i="1"/>
  <c r="I910" i="1"/>
  <c r="K2601" i="1"/>
  <c r="I2253" i="1"/>
  <c r="K2054" i="1"/>
  <c r="K243" i="1"/>
  <c r="J1167" i="1"/>
  <c r="I541" i="1"/>
  <c r="I990" i="1"/>
  <c r="J295" i="1"/>
  <c r="J84" i="1"/>
  <c r="I1699" i="1"/>
  <c r="K1939" i="1"/>
  <c r="K1205" i="1"/>
  <c r="J2307" i="1"/>
  <c r="J2586" i="1"/>
  <c r="K2045" i="1"/>
  <c r="K2512" i="1"/>
  <c r="J331" i="1"/>
  <c r="K1384" i="1"/>
  <c r="I874" i="1"/>
  <c r="K1659" i="1"/>
  <c r="K1746" i="1"/>
  <c r="J745" i="1"/>
  <c r="J2315" i="1"/>
  <c r="I1711" i="1"/>
  <c r="J583" i="1"/>
  <c r="J788" i="1"/>
  <c r="J2264" i="1"/>
  <c r="J1079" i="1"/>
  <c r="K2568" i="1"/>
  <c r="K2156" i="1"/>
  <c r="J770" i="1"/>
  <c r="I2331" i="1"/>
  <c r="J889" i="1"/>
  <c r="J2296" i="1"/>
  <c r="I574" i="1"/>
  <c r="K2581" i="1"/>
  <c r="J873" i="1"/>
  <c r="K1391" i="1"/>
  <c r="I1596" i="1"/>
  <c r="I431" i="1"/>
  <c r="I1286" i="1"/>
  <c r="I2407" i="1"/>
  <c r="K890" i="1"/>
  <c r="J1346" i="1"/>
  <c r="K1093" i="1"/>
  <c r="K544" i="1"/>
  <c r="K820" i="1"/>
  <c r="J2491" i="1"/>
  <c r="J324" i="1"/>
  <c r="I2292" i="1"/>
  <c r="I753" i="1"/>
  <c r="K2524" i="1"/>
  <c r="K550" i="1"/>
  <c r="K190" i="1"/>
  <c r="K2613" i="1"/>
  <c r="K90" i="1"/>
  <c r="K955" i="1"/>
  <c r="L1084" i="1"/>
  <c r="K1194" i="1"/>
  <c r="K1133" i="1"/>
  <c r="I2218" i="1"/>
  <c r="L2496" i="1"/>
  <c r="L2521" i="1"/>
  <c r="J1922" i="1"/>
  <c r="K1314" i="1"/>
  <c r="K387" i="1"/>
  <c r="K1128" i="1"/>
  <c r="K664" i="1"/>
  <c r="K1118" i="1"/>
  <c r="K1664" i="1"/>
  <c r="K1035" i="1"/>
  <c r="K948" i="1"/>
  <c r="K491" i="1"/>
  <c r="L699" i="1"/>
  <c r="L1991" i="1"/>
  <c r="I2009" i="1"/>
  <c r="J1030" i="1"/>
  <c r="K1660" i="1"/>
  <c r="K2418" i="1"/>
  <c r="K1174" i="1"/>
  <c r="K1592" i="1"/>
  <c r="K1833" i="1"/>
  <c r="K1517" i="1"/>
  <c r="I287" i="1"/>
  <c r="K58" i="1"/>
  <c r="K197" i="1"/>
  <c r="K224" i="1"/>
  <c r="K893" i="1"/>
  <c r="L1374" i="1"/>
  <c r="K1281" i="1"/>
  <c r="K1432" i="1"/>
  <c r="L568" i="1"/>
  <c r="K487" i="1"/>
  <c r="K984" i="1"/>
  <c r="K1275" i="1"/>
  <c r="L902" i="1"/>
  <c r="K102" i="1"/>
  <c r="K908" i="1"/>
  <c r="I1624" i="1"/>
  <c r="K1821" i="1"/>
  <c r="K734" i="1"/>
  <c r="J1594" i="1"/>
  <c r="I1034" i="1"/>
  <c r="I2124" i="1"/>
  <c r="I875" i="1"/>
  <c r="K1910" i="1"/>
  <c r="K337" i="1"/>
  <c r="K1702" i="1"/>
  <c r="K2112" i="1"/>
  <c r="I63" i="1"/>
  <c r="I1196" i="1"/>
  <c r="J2624" i="1"/>
  <c r="I399" i="1"/>
  <c r="K2279" i="1"/>
  <c r="K1792" i="1"/>
  <c r="I1117" i="1"/>
  <c r="J2211" i="1"/>
  <c r="K1487" i="1"/>
  <c r="K222" i="1"/>
  <c r="I2484" i="1"/>
  <c r="J1078" i="1"/>
  <c r="J1904" i="1"/>
  <c r="I818" i="1"/>
  <c r="K282" i="1"/>
  <c r="K2429" i="1"/>
  <c r="K635" i="1"/>
  <c r="I1480" i="1"/>
  <c r="I1559" i="1"/>
  <c r="K1667" i="1"/>
  <c r="I219" i="1"/>
  <c r="I289" i="1"/>
  <c r="J961" i="1"/>
  <c r="K140" i="1"/>
  <c r="K2382" i="1"/>
  <c r="K355" i="1"/>
  <c r="K1037" i="1"/>
  <c r="K1758" i="1"/>
  <c r="J1328" i="1"/>
  <c r="I707" i="1"/>
  <c r="I1166" i="1"/>
  <c r="K1840" i="1"/>
  <c r="K1997" i="1"/>
  <c r="K733" i="1"/>
  <c r="J1686" i="1"/>
  <c r="J1902" i="1"/>
  <c r="I58" i="1"/>
  <c r="J1907" i="1"/>
  <c r="K1753" i="1"/>
  <c r="J2185" i="1"/>
  <c r="J193" i="1"/>
  <c r="K1108" i="1"/>
  <c r="K1775" i="1"/>
  <c r="I1770" i="1"/>
  <c r="I1959" i="1"/>
  <c r="I1352" i="1"/>
  <c r="K2241" i="1"/>
  <c r="J504" i="1"/>
  <c r="K1836" i="1"/>
  <c r="J2035" i="1"/>
  <c r="J760" i="1"/>
  <c r="I2225" i="1"/>
  <c r="J1472" i="1"/>
  <c r="I110" i="1"/>
  <c r="I554" i="1"/>
  <c r="J495" i="1"/>
  <c r="I139" i="1"/>
  <c r="J815" i="1"/>
  <c r="K1229" i="1"/>
  <c r="I1384" i="1"/>
  <c r="I1180" i="1"/>
  <c r="I192" i="1"/>
  <c r="J1751" i="1"/>
  <c r="J1951" i="1"/>
  <c r="K1788" i="1"/>
  <c r="I2303" i="1"/>
  <c r="K595" i="1"/>
  <c r="K1691" i="1"/>
  <c r="K444" i="1"/>
  <c r="J1196" i="1"/>
  <c r="J2210" i="1"/>
  <c r="I1245" i="1"/>
  <c r="K57" i="1"/>
  <c r="J201" i="1"/>
  <c r="J4" i="1"/>
  <c r="J1178" i="1"/>
  <c r="K1816" i="1"/>
  <c r="K680" i="1"/>
  <c r="I480" i="1"/>
  <c r="I436" i="1"/>
  <c r="J421" i="1"/>
  <c r="K2618" i="1"/>
  <c r="J2052" i="1"/>
  <c r="K47" i="1"/>
  <c r="K643" i="1"/>
  <c r="K530" i="1"/>
  <c r="K1111" i="1"/>
  <c r="K1161" i="1"/>
  <c r="K609" i="1"/>
  <c r="L2450" i="1"/>
  <c r="J1911" i="1"/>
  <c r="J2587" i="1"/>
  <c r="K33" i="1"/>
  <c r="K546" i="1"/>
  <c r="L2284" i="1"/>
  <c r="K1265" i="1"/>
  <c r="K2403" i="1"/>
  <c r="K779" i="1"/>
  <c r="K935" i="1"/>
  <c r="K1274" i="1"/>
  <c r="L1218" i="1"/>
  <c r="K1903" i="1"/>
  <c r="K642" i="1"/>
  <c r="K861" i="1"/>
  <c r="J132" i="1"/>
  <c r="K811" i="1"/>
  <c r="K678" i="1"/>
  <c r="J507" i="1"/>
  <c r="L211" i="1"/>
  <c r="K1219" i="1"/>
  <c r="K2207" i="1"/>
  <c r="K1483" i="1"/>
  <c r="K2183" i="1"/>
  <c r="K856" i="1"/>
  <c r="L1515" i="1"/>
  <c r="K209" i="1"/>
  <c r="K99" i="1"/>
  <c r="K2319" i="1"/>
  <c r="K773" i="1"/>
  <c r="I33" i="1"/>
  <c r="K1051" i="1"/>
  <c r="K620" i="1"/>
  <c r="J1813" i="1"/>
  <c r="K1573" i="1"/>
  <c r="K921" i="1"/>
  <c r="K1216" i="1"/>
  <c r="L1040" i="1"/>
  <c r="K244" i="1"/>
  <c r="K406" i="1"/>
  <c r="K1580" i="1"/>
  <c r="K2116" i="1"/>
  <c r="J1935" i="1"/>
  <c r="J1415" i="1"/>
  <c r="I2000" i="1"/>
  <c r="I1263" i="1"/>
  <c r="J2140" i="1"/>
  <c r="J1063" i="1"/>
  <c r="I8" i="1"/>
  <c r="K1629" i="1"/>
  <c r="K2261" i="1"/>
  <c r="J1564" i="1"/>
  <c r="I1215" i="1"/>
  <c r="I169" i="1"/>
  <c r="J1646" i="1"/>
  <c r="I2626" i="1"/>
  <c r="J608" i="1"/>
  <c r="I53" i="1"/>
  <c r="K962" i="1"/>
  <c r="K1587" i="1"/>
  <c r="J1574" i="1"/>
  <c r="I550" i="1"/>
  <c r="I1505" i="1"/>
  <c r="I453" i="1"/>
  <c r="J874" i="1"/>
  <c r="K2476" i="1"/>
  <c r="K2509" i="1"/>
  <c r="K1985" i="1"/>
  <c r="K2229" i="1"/>
  <c r="J1188" i="1"/>
  <c r="J2354" i="1"/>
  <c r="K2477" i="1"/>
  <c r="J1309" i="1"/>
  <c r="J642" i="1"/>
  <c r="J1782" i="1"/>
  <c r="I270" i="1"/>
  <c r="K2290" i="1"/>
  <c r="K1320" i="1"/>
  <c r="J464" i="1"/>
  <c r="J287" i="1"/>
  <c r="I650" i="1"/>
  <c r="I732" i="1"/>
  <c r="K1574" i="1"/>
  <c r="K521" i="1"/>
  <c r="I736" i="1"/>
  <c r="I2148" i="1"/>
  <c r="I595" i="1"/>
  <c r="K2328" i="1"/>
  <c r="I258" i="1"/>
  <c r="I2271" i="1"/>
  <c r="I344" i="1"/>
  <c r="K1904" i="1"/>
  <c r="J5" i="1"/>
  <c r="J478" i="1"/>
  <c r="J1383" i="1"/>
  <c r="J311" i="1"/>
  <c r="J1060" i="1"/>
  <c r="I2231" i="1"/>
  <c r="J971" i="1"/>
  <c r="K1556" i="1"/>
  <c r="K1803" i="1"/>
  <c r="J603" i="1"/>
  <c r="I1111" i="1"/>
  <c r="J126" i="1"/>
  <c r="I42" i="1"/>
  <c r="I134" i="1"/>
  <c r="J599" i="1"/>
  <c r="J1310" i="1"/>
  <c r="K2266" i="1"/>
  <c r="K253" i="1"/>
  <c r="I905" i="1"/>
  <c r="J2510" i="1"/>
  <c r="I1649" i="1"/>
  <c r="K1979" i="1"/>
  <c r="J551" i="1"/>
  <c r="K901" i="1"/>
  <c r="K809" i="1"/>
  <c r="K4" i="1"/>
  <c r="K2092" i="1"/>
  <c r="J1588" i="1"/>
  <c r="I607" i="1"/>
  <c r="J675" i="1"/>
  <c r="J1191" i="1"/>
  <c r="I193" i="1"/>
  <c r="I1256" i="1"/>
  <c r="J1787" i="1"/>
  <c r="K1191" i="1"/>
  <c r="J1449" i="1"/>
  <c r="J884" i="1"/>
  <c r="I94" i="1"/>
  <c r="I2038" i="1"/>
  <c r="J2077" i="1"/>
  <c r="K2312" i="1"/>
  <c r="K261" i="1"/>
  <c r="J728" i="1"/>
  <c r="K238" i="1"/>
  <c r="L1373" i="1"/>
  <c r="L2264" i="1"/>
  <c r="K916" i="1"/>
  <c r="K891" i="1"/>
  <c r="K458" i="1"/>
  <c r="K1188" i="1"/>
  <c r="K662" i="1"/>
  <c r="K924" i="1"/>
  <c r="L1430" i="1"/>
  <c r="L1204" i="1"/>
  <c r="L301" i="1"/>
  <c r="L2396" i="1"/>
  <c r="K819" i="1"/>
  <c r="K747" i="1"/>
  <c r="K1510" i="1"/>
  <c r="K1539" i="1"/>
  <c r="K202" i="1"/>
  <c r="K156" i="1"/>
  <c r="K1958" i="1"/>
  <c r="L3" i="1"/>
  <c r="K2083" i="1"/>
  <c r="J842" i="1"/>
  <c r="K1955" i="1"/>
  <c r="K1674" i="1"/>
  <c r="L2567" i="1"/>
  <c r="K2604" i="1"/>
  <c r="K839" i="1"/>
  <c r="K523" i="1"/>
  <c r="K306" i="1"/>
  <c r="K869" i="1"/>
  <c r="K2049" i="1"/>
  <c r="K1610" i="1"/>
  <c r="K1009" i="1"/>
  <c r="I2602" i="1"/>
  <c r="K38" i="1"/>
  <c r="K697" i="1"/>
  <c r="K292" i="1"/>
  <c r="K105" i="1"/>
  <c r="L1733" i="1"/>
  <c r="L2205" i="1"/>
  <c r="L1580" i="1"/>
  <c r="J1905" i="1"/>
  <c r="K2336" i="1"/>
  <c r="J944" i="1"/>
  <c r="I2035" i="1"/>
  <c r="J266" i="1"/>
  <c r="K1264" i="1"/>
  <c r="J264" i="1"/>
  <c r="J274" i="1"/>
  <c r="K419" i="1"/>
  <c r="K958" i="1"/>
  <c r="K953" i="1"/>
  <c r="I1948" i="1"/>
  <c r="J1411" i="1"/>
  <c r="J2385" i="1"/>
  <c r="I1320" i="1"/>
  <c r="J2353" i="1"/>
  <c r="J228" i="1"/>
  <c r="I2609" i="1"/>
  <c r="J1830" i="1"/>
  <c r="K495" i="1"/>
  <c r="J215" i="1"/>
  <c r="I1652" i="1"/>
  <c r="J647" i="1"/>
  <c r="K1801" i="1"/>
  <c r="J941" i="1"/>
  <c r="I375" i="1"/>
  <c r="J876" i="1"/>
  <c r="K1569" i="1"/>
  <c r="K1993" i="1"/>
  <c r="I2083" i="1"/>
  <c r="I297" i="1"/>
  <c r="J1628" i="1"/>
  <c r="K8" i="1"/>
  <c r="J1359" i="1"/>
  <c r="K1550" i="1"/>
  <c r="J2589" i="1"/>
  <c r="J646" i="1"/>
  <c r="I1074" i="1"/>
  <c r="I1618" i="1"/>
  <c r="K912" i="1"/>
  <c r="J219" i="1"/>
  <c r="K1715" i="1"/>
  <c r="K972" i="1"/>
  <c r="I1843" i="1"/>
  <c r="J906" i="1"/>
  <c r="J333" i="1"/>
  <c r="J1632" i="1"/>
  <c r="K1518" i="1"/>
  <c r="K2523" i="1"/>
  <c r="J2534" i="1"/>
  <c r="K1072" i="1"/>
  <c r="K2202" i="1"/>
  <c r="I1270" i="1"/>
  <c r="J597" i="1"/>
  <c r="I1760" i="1"/>
  <c r="K1627" i="1"/>
  <c r="I301" i="1"/>
  <c r="I1055" i="1"/>
  <c r="J185" i="1"/>
  <c r="K2596" i="1"/>
  <c r="K206" i="1"/>
  <c r="J1767" i="1"/>
  <c r="J1579" i="1"/>
  <c r="I1269" i="1"/>
  <c r="J317" i="1"/>
  <c r="K1204" i="1"/>
  <c r="K744" i="1"/>
  <c r="I1380" i="1"/>
  <c r="K1694" i="1"/>
  <c r="K2602" i="1"/>
  <c r="I2089" i="1"/>
  <c r="I286" i="1"/>
  <c r="K1748" i="1"/>
  <c r="I503" i="1"/>
  <c r="I772" i="1"/>
  <c r="I644" i="1"/>
  <c r="J1715" i="1"/>
  <c r="K837" i="1"/>
  <c r="J454" i="1"/>
  <c r="I1742" i="1"/>
  <c r="J902" i="1"/>
  <c r="J1963" i="1"/>
  <c r="J856" i="1"/>
  <c r="K533" i="1"/>
  <c r="K61" i="1"/>
  <c r="K1060" i="1"/>
  <c r="K1935" i="1"/>
  <c r="K1774" i="1"/>
  <c r="K204" i="1"/>
  <c r="K1333" i="1"/>
  <c r="K1167" i="1"/>
  <c r="K1857" i="1"/>
  <c r="K288" i="1"/>
  <c r="I2088" i="1"/>
  <c r="L1131" i="1"/>
  <c r="L329" i="1"/>
  <c r="K1536" i="1"/>
  <c r="K1252" i="1"/>
  <c r="L985" i="1"/>
  <c r="K814" i="1"/>
  <c r="K226" i="1"/>
  <c r="K263" i="1"/>
  <c r="K584" i="1"/>
  <c r="L2210" i="1"/>
  <c r="I2584" i="1"/>
  <c r="K553" i="1"/>
  <c r="K732" i="1"/>
  <c r="K1192" i="1"/>
  <c r="J1238" i="1"/>
  <c r="K479" i="1"/>
  <c r="K849" i="1"/>
  <c r="K2344" i="1"/>
  <c r="K1298" i="1"/>
  <c r="K765" i="1"/>
  <c r="K1361" i="1"/>
  <c r="K2169" i="1"/>
  <c r="K632" i="1"/>
  <c r="L1041" i="1"/>
  <c r="K1368" i="1"/>
  <c r="K1658" i="1"/>
  <c r="L2374" i="1"/>
  <c r="K352" i="1"/>
  <c r="K432" i="1"/>
  <c r="K1350" i="1"/>
  <c r="K990" i="1"/>
  <c r="L87" i="1"/>
  <c r="K975" i="1"/>
  <c r="L2313" i="1"/>
  <c r="K957" i="1"/>
  <c r="L2253" i="1"/>
  <c r="K418" i="1"/>
  <c r="K448" i="1"/>
  <c r="K1437" i="1"/>
  <c r="K1922" i="1"/>
  <c r="L1911" i="1"/>
  <c r="L2607" i="1"/>
  <c r="L602" i="1"/>
  <c r="I234" i="1"/>
  <c r="L40" i="1"/>
  <c r="K147" i="1"/>
  <c r="K947" i="1"/>
  <c r="K992" i="1"/>
  <c r="K1790" i="1"/>
  <c r="K482" i="1"/>
  <c r="L350" i="1"/>
  <c r="K583" i="1"/>
  <c r="K2124" i="1"/>
  <c r="K917" i="1"/>
  <c r="K376" i="1"/>
  <c r="L592" i="1"/>
  <c r="K1313" i="1"/>
  <c r="K1203" i="1"/>
  <c r="L1435" i="1"/>
  <c r="K1032" i="1"/>
  <c r="K835" i="1"/>
  <c r="K148" i="1"/>
  <c r="K21" i="1"/>
  <c r="L1852" i="1"/>
  <c r="K1622" i="1"/>
  <c r="K848" i="1"/>
  <c r="L2187" i="1"/>
  <c r="I2301" i="1"/>
  <c r="J1647" i="1"/>
  <c r="J1587" i="1"/>
  <c r="K1134" i="1"/>
  <c r="K29" i="1"/>
  <c r="K1644" i="1"/>
  <c r="K1482" i="1"/>
  <c r="K2243" i="1"/>
  <c r="K568" i="1"/>
  <c r="K1042" i="1"/>
  <c r="K675" i="1"/>
  <c r="L33" i="1"/>
  <c r="K927" i="1"/>
  <c r="K993" i="1"/>
  <c r="L1434" i="1"/>
  <c r="K1614" i="1"/>
  <c r="K1628" i="1"/>
  <c r="K605" i="1"/>
  <c r="K212" i="1"/>
  <c r="L1469" i="1"/>
  <c r="K1288" i="1"/>
  <c r="K298" i="1"/>
  <c r="J1215" i="1"/>
  <c r="K1343" i="1"/>
  <c r="L1707" i="1"/>
  <c r="L2176" i="1"/>
  <c r="L1815" i="1"/>
  <c r="L670" i="1"/>
  <c r="L1234" i="1"/>
  <c r="K556" i="1"/>
  <c r="L2499" i="1"/>
  <c r="K1179" i="1"/>
  <c r="K1309" i="1"/>
  <c r="K541" i="1"/>
  <c r="K1296" i="1"/>
  <c r="K2082" i="1"/>
  <c r="K1908" i="1"/>
  <c r="I424" i="1"/>
  <c r="K742" i="1"/>
  <c r="K946" i="1"/>
  <c r="I956" i="1"/>
  <c r="K1101" i="1"/>
  <c r="K2185" i="1"/>
  <c r="K1345" i="1"/>
  <c r="K619" i="1"/>
  <c r="L1939" i="1"/>
  <c r="K2215" i="1"/>
  <c r="K1409" i="1"/>
  <c r="L2225" i="1"/>
  <c r="K1165" i="1"/>
  <c r="L598" i="1"/>
  <c r="I2401" i="1"/>
  <c r="I2533" i="1"/>
  <c r="L2014" i="1"/>
  <c r="K1461" i="1"/>
  <c r="K847" i="1"/>
  <c r="I1593" i="1"/>
  <c r="K1797" i="1"/>
  <c r="K180" i="1"/>
  <c r="K966" i="1"/>
  <c r="K974" i="1"/>
  <c r="K855" i="1"/>
  <c r="K1100" i="1"/>
  <c r="J1870" i="1"/>
  <c r="K369" i="1"/>
  <c r="K348" i="1"/>
  <c r="K2029" i="1"/>
  <c r="K802" i="1"/>
  <c r="L2427" i="1"/>
  <c r="K362" i="1"/>
  <c r="K104" i="1"/>
  <c r="L2108" i="1"/>
  <c r="K886" i="1"/>
  <c r="K118" i="1"/>
  <c r="K370" i="1"/>
  <c r="K1454" i="1"/>
  <c r="L1449" i="1"/>
  <c r="L2223" i="1"/>
  <c r="L680" i="1"/>
  <c r="L474" i="1"/>
  <c r="K1507" i="1"/>
  <c r="K1066" i="1"/>
  <c r="K2177" i="1"/>
  <c r="K481" i="1"/>
  <c r="K74" i="1"/>
  <c r="K374" i="1"/>
  <c r="L335" i="1"/>
  <c r="K1210" i="1"/>
  <c r="K1442" i="1"/>
  <c r="L20" i="1"/>
  <c r="K683" i="1"/>
  <c r="K220" i="1"/>
  <c r="K441" i="1"/>
  <c r="K317" i="1"/>
  <c r="L886" i="1"/>
  <c r="K2586" i="1"/>
  <c r="K417" i="1"/>
  <c r="K1233" i="1"/>
  <c r="L1660" i="1"/>
  <c r="K311" i="1"/>
  <c r="K2564" i="1"/>
  <c r="I1080" i="1"/>
  <c r="L31" i="1"/>
  <c r="J2060" i="1"/>
  <c r="I1176" i="1"/>
  <c r="I917" i="1"/>
  <c r="K457" i="1"/>
  <c r="K762" i="1"/>
  <c r="K219" i="1"/>
  <c r="K718" i="1"/>
  <c r="K757" i="1"/>
  <c r="L2417" i="1"/>
  <c r="K907" i="1"/>
  <c r="K776" i="1"/>
  <c r="K201" i="1"/>
  <c r="K999" i="1"/>
  <c r="L2079" i="1"/>
  <c r="K1453" i="1"/>
  <c r="K347" i="1"/>
  <c r="L139" i="1"/>
  <c r="K467" i="1"/>
  <c r="K1003" i="1"/>
  <c r="K555" i="1"/>
  <c r="K2061" i="1"/>
  <c r="J851" i="1"/>
  <c r="K1533" i="1"/>
  <c r="K875" i="1"/>
  <c r="L1126" i="1"/>
  <c r="L1377" i="1"/>
  <c r="L919" i="1"/>
  <c r="J558" i="1"/>
  <c r="K672" i="1"/>
  <c r="K498" i="1"/>
  <c r="K2286" i="1"/>
  <c r="K1735" i="1"/>
  <c r="K183" i="1"/>
  <c r="K582" i="1"/>
  <c r="K139" i="1"/>
  <c r="K781" i="1"/>
  <c r="L2556" i="1"/>
  <c r="K1385" i="1"/>
  <c r="K797" i="1"/>
  <c r="I2318" i="1"/>
  <c r="K1325" i="1"/>
  <c r="K701" i="1"/>
  <c r="K1986" i="1"/>
  <c r="K1881" i="1"/>
  <c r="L39" i="1"/>
  <c r="K1527" i="1"/>
  <c r="K1584" i="1"/>
  <c r="J2476" i="1"/>
  <c r="K1924" i="1"/>
  <c r="L1175" i="1"/>
  <c r="L1054" i="1"/>
  <c r="L2622" i="1"/>
  <c r="L737" i="1"/>
  <c r="K655" i="1"/>
  <c r="K1515" i="1"/>
  <c r="L2083" i="1"/>
  <c r="K647" i="1"/>
  <c r="K1076" i="1"/>
  <c r="K740" i="1"/>
  <c r="K2249" i="1"/>
  <c r="K225" i="1"/>
  <c r="K1002" i="1"/>
  <c r="L768" i="1"/>
  <c r="K351" i="1"/>
  <c r="K214" i="1"/>
  <c r="K1682" i="1"/>
  <c r="K1467" i="1"/>
  <c r="K77" i="1"/>
  <c r="K361" i="1"/>
  <c r="K940" i="1"/>
  <c r="L669" i="1"/>
  <c r="K339" i="1"/>
  <c r="K699" i="1"/>
  <c r="K1074" i="1"/>
  <c r="K1451" i="1"/>
  <c r="J2365" i="1"/>
  <c r="L2594" i="1"/>
  <c r="I2280" i="1"/>
  <c r="I1222" i="1"/>
  <c r="K822" i="1"/>
  <c r="K1084" i="1"/>
  <c r="K372" i="1"/>
  <c r="K1238" i="1"/>
  <c r="K656" i="1"/>
  <c r="K2080" i="1"/>
  <c r="J1763" i="1"/>
  <c r="K723" i="1"/>
  <c r="K2097" i="1"/>
  <c r="L1633" i="1"/>
  <c r="K808" i="1"/>
  <c r="K859" i="1"/>
  <c r="K2614" i="1"/>
  <c r="K1038" i="1"/>
  <c r="L2255" i="1"/>
  <c r="K841" i="1"/>
  <c r="K1504" i="1"/>
  <c r="L2069" i="1"/>
  <c r="K437" i="1"/>
  <c r="K1375" i="1"/>
  <c r="K661" i="1"/>
  <c r="K398" i="1"/>
  <c r="L156" i="1"/>
  <c r="L787" i="1"/>
  <c r="L1326" i="1"/>
  <c r="L1259" i="1"/>
  <c r="K954" i="1"/>
  <c r="I929" i="1"/>
  <c r="K240" i="1"/>
  <c r="K2143" i="1"/>
  <c r="K400" i="1"/>
  <c r="K304" i="1"/>
  <c r="L2211" i="1"/>
  <c r="K1358" i="1"/>
  <c r="K141" i="1"/>
  <c r="J1357" i="1"/>
  <c r="K806" i="1"/>
  <c r="K81" i="1"/>
  <c r="K16" i="1"/>
  <c r="K318" i="1"/>
  <c r="K1484" i="1"/>
  <c r="K379" i="1"/>
  <c r="K1036" i="1"/>
  <c r="K1062" i="1"/>
  <c r="L2271" i="1"/>
  <c r="K1236" i="1"/>
  <c r="K1330" i="1"/>
  <c r="L469" i="1"/>
  <c r="L2512" i="1"/>
  <c r="J2137" i="1"/>
  <c r="I1459" i="1"/>
  <c r="K934" i="1"/>
  <c r="K2309" i="1"/>
  <c r="I2566" i="1"/>
  <c r="K554" i="1"/>
  <c r="K594" i="1"/>
  <c r="K1474" i="1"/>
  <c r="K1316" i="1"/>
  <c r="K650" i="1"/>
  <c r="L693" i="1"/>
  <c r="K1503" i="1"/>
  <c r="K1645" i="1"/>
  <c r="L155" i="1"/>
  <c r="K218" i="1"/>
  <c r="K1462" i="1"/>
  <c r="K791" i="1"/>
  <c r="K390" i="1"/>
  <c r="L1964" i="1"/>
  <c r="K137" i="1"/>
  <c r="K445" i="1"/>
  <c r="L2114" i="1"/>
  <c r="K1450" i="1"/>
  <c r="K149" i="1"/>
  <c r="I296" i="1"/>
  <c r="I2076" i="1"/>
  <c r="L1339" i="1"/>
  <c r="K500" i="1"/>
  <c r="K1209" i="1"/>
  <c r="L746" i="1"/>
  <c r="K973" i="1"/>
  <c r="K792" i="1"/>
  <c r="K1894" i="1"/>
  <c r="K108" i="1"/>
  <c r="K1030" i="1"/>
  <c r="K2297" i="1"/>
  <c r="J1748" i="1"/>
  <c r="K1700" i="1"/>
  <c r="K1048" i="1"/>
  <c r="K271" i="1"/>
  <c r="K1024" i="1"/>
  <c r="K64" i="1"/>
  <c r="K1835" i="1"/>
  <c r="K1549" i="1"/>
  <c r="L1546" i="1"/>
  <c r="K230" i="1"/>
  <c r="K49" i="1"/>
  <c r="K389" i="1"/>
  <c r="K484" i="1"/>
  <c r="J763" i="1"/>
  <c r="L2323" i="1"/>
  <c r="L1608" i="1"/>
  <c r="L86" i="1"/>
  <c r="K2073" i="1"/>
  <c r="K1827" i="1"/>
  <c r="K475" i="1"/>
  <c r="K1576" i="1"/>
  <c r="K1117" i="1"/>
  <c r="K1508" i="1"/>
  <c r="L2541" i="1"/>
  <c r="K1919" i="1"/>
  <c r="K783" i="1"/>
  <c r="I2488" i="1"/>
  <c r="K1524" i="1"/>
  <c r="K709" i="1"/>
  <c r="K256" i="1"/>
  <c r="K1389" i="1"/>
  <c r="L2454" i="1"/>
  <c r="K961" i="1"/>
  <c r="K1342" i="1"/>
  <c r="J1974" i="1"/>
  <c r="K489" i="1"/>
  <c r="K1530" i="1"/>
  <c r="K254" i="1"/>
  <c r="K272" i="1"/>
  <c r="L1712" i="1"/>
  <c r="I1471" i="1"/>
  <c r="L309" i="1"/>
  <c r="I2556" i="1"/>
  <c r="K127" i="1"/>
  <c r="L2587" i="1"/>
  <c r="K700" i="1"/>
  <c r="K393" i="1"/>
  <c r="K977" i="1"/>
  <c r="K252" i="1"/>
  <c r="L80" i="1"/>
  <c r="K490" i="1"/>
  <c r="K1237" i="1"/>
  <c r="L876" i="1"/>
  <c r="K519" i="1"/>
  <c r="K1283" i="1"/>
  <c r="K1720" i="1"/>
  <c r="K689" i="1"/>
  <c r="I2065" i="1"/>
  <c r="K2510" i="1"/>
  <c r="K746" i="1"/>
  <c r="K971" i="1"/>
  <c r="K502" i="1"/>
  <c r="K1671" i="1"/>
  <c r="K511" i="1"/>
  <c r="K2580" i="1"/>
  <c r="L2238" i="1"/>
  <c r="L825" i="1"/>
  <c r="L603" i="1"/>
  <c r="J2278" i="1"/>
  <c r="K2188" i="1"/>
  <c r="K89" i="1"/>
  <c r="K1589" i="1"/>
  <c r="L2382" i="1"/>
  <c r="K2000" i="1"/>
  <c r="K40" i="1"/>
  <c r="L2446" i="1"/>
  <c r="K232" i="1"/>
  <c r="K2437" i="1"/>
  <c r="K933" i="1"/>
  <c r="K86" i="1"/>
  <c r="L794" i="1"/>
  <c r="K864" i="1"/>
  <c r="K72" i="1"/>
  <c r="K1672" i="1"/>
  <c r="L763" i="1"/>
  <c r="K581" i="1"/>
  <c r="K1523" i="1"/>
  <c r="L1819" i="1"/>
  <c r="K1684" i="1"/>
  <c r="K939" i="1"/>
  <c r="L1436" i="1"/>
  <c r="I1437" i="1"/>
  <c r="L2092" i="1"/>
  <c r="I1533" i="1"/>
  <c r="K770" i="1"/>
  <c r="K1121" i="1"/>
  <c r="K894" i="1"/>
  <c r="K464" i="1"/>
  <c r="K860" i="1"/>
  <c r="K1423" i="1"/>
  <c r="K188" i="1"/>
  <c r="K730" i="1"/>
  <c r="I886" i="1"/>
  <c r="K854" i="1"/>
  <c r="K228" i="1"/>
  <c r="L2628" i="1"/>
  <c r="K1007" i="1"/>
  <c r="K2550" i="1"/>
  <c r="K743" i="1"/>
  <c r="K1500" i="1"/>
  <c r="L2484" i="1"/>
  <c r="K463" i="1"/>
  <c r="K297" i="1"/>
  <c r="L741" i="1"/>
  <c r="K181" i="1"/>
  <c r="L25" i="1"/>
  <c r="L683" i="1"/>
  <c r="L1897" i="1"/>
  <c r="I750" i="1"/>
  <c r="K518" i="1"/>
  <c r="K396" i="1"/>
  <c r="K715" i="1"/>
  <c r="K179" i="1"/>
  <c r="K1855" i="1"/>
  <c r="K158" i="1"/>
  <c r="L525" i="1"/>
  <c r="K1286" i="1"/>
  <c r="K328" i="1"/>
  <c r="J1144" i="1"/>
  <c r="K20" i="1"/>
  <c r="K14" i="1"/>
  <c r="K371" i="1"/>
  <c r="K1328" i="1"/>
  <c r="L358" i="1"/>
  <c r="K2101" i="1"/>
  <c r="K1436" i="1"/>
  <c r="L1365" i="1"/>
  <c r="K378" i="1"/>
  <c r="K1921" i="1"/>
  <c r="K1335" i="1"/>
  <c r="K1447" i="1"/>
  <c r="L2140" i="1"/>
  <c r="L1369" i="1"/>
  <c r="L506" i="1"/>
  <c r="I1702" i="1"/>
  <c r="K1640" i="1"/>
  <c r="K2276" i="1"/>
  <c r="K918" i="1"/>
  <c r="K340" i="1"/>
  <c r="K712" i="1"/>
  <c r="K2430" i="1"/>
  <c r="J1444" i="1"/>
  <c r="K380" i="1"/>
  <c r="K367" i="1"/>
  <c r="I2496" i="1"/>
  <c r="K566" i="1"/>
  <c r="K638" i="1"/>
  <c r="K1534" i="1"/>
  <c r="K1297" i="1"/>
  <c r="L2098" i="1"/>
  <c r="K1858" i="1"/>
  <c r="K2066" i="1"/>
  <c r="K2148" i="1"/>
  <c r="K1332" i="1"/>
  <c r="K356" i="1"/>
  <c r="K1430" i="1"/>
  <c r="K1214" i="1"/>
  <c r="L1568" i="1"/>
  <c r="L2199" i="1"/>
  <c r="I2448" i="1"/>
  <c r="I2497" i="1"/>
  <c r="K1920" i="1"/>
  <c r="K1683" i="1"/>
  <c r="K412" i="1"/>
  <c r="L1002" i="1"/>
  <c r="K1344" i="1"/>
  <c r="K902" i="1"/>
  <c r="J2538" i="1"/>
  <c r="K526" i="1"/>
  <c r="K563" i="1"/>
  <c r="K2072" i="1"/>
  <c r="K1291" i="1"/>
  <c r="I1762" i="1"/>
  <c r="K98" i="1"/>
  <c r="K606" i="1"/>
  <c r="L307" i="1"/>
  <c r="K1300" i="1"/>
  <c r="K576" i="1"/>
  <c r="K257" i="1"/>
  <c r="K26" i="1"/>
  <c r="L2058" i="1"/>
  <c r="K279" i="1"/>
  <c r="K335" i="1"/>
  <c r="L1010" i="1"/>
  <c r="L1056" i="1"/>
  <c r="I663" i="1"/>
  <c r="I2046" i="1"/>
  <c r="K1351" i="1"/>
  <c r="K3" i="1"/>
  <c r="K60" i="1"/>
  <c r="K1053" i="1"/>
  <c r="K96" i="1"/>
  <c r="K1097" i="1"/>
  <c r="L1223" i="1"/>
  <c r="K2155" i="1"/>
  <c r="K753" i="1"/>
  <c r="K923" i="1"/>
  <c r="K1596" i="1"/>
  <c r="L1725" i="1"/>
  <c r="K1347" i="1"/>
  <c r="L2182" i="1"/>
  <c r="K62" i="1"/>
  <c r="L1392" i="1"/>
  <c r="K1586" i="1"/>
  <c r="K1006" i="1"/>
  <c r="L1810" i="1"/>
  <c r="K1224" i="1"/>
  <c r="K1598" i="1"/>
  <c r="K1761" i="1"/>
  <c r="K112" i="1"/>
  <c r="K97" i="1"/>
  <c r="K1020" i="1"/>
  <c r="K561" i="1"/>
  <c r="L2536" i="1"/>
  <c r="K275" i="1"/>
  <c r="K1225" i="1"/>
  <c r="K926" i="1"/>
  <c r="K944" i="1"/>
  <c r="L1049" i="1"/>
  <c r="I2600" i="1"/>
  <c r="L2616" i="1"/>
  <c r="J1460" i="1"/>
  <c r="K1102" i="1"/>
  <c r="K930" i="1"/>
  <c r="K1373" i="1"/>
  <c r="K1425" i="1"/>
  <c r="K2039" i="1"/>
  <c r="K688" i="1"/>
  <c r="L2611" i="1"/>
  <c r="K1278" i="1"/>
  <c r="K83" i="1"/>
  <c r="J1826" i="1"/>
  <c r="K724" i="1"/>
  <c r="K884" i="1"/>
  <c r="K1848" i="1"/>
  <c r="K651" i="1"/>
  <c r="L2310" i="1"/>
  <c r="K1064" i="1"/>
  <c r="K357" i="1"/>
  <c r="K682" i="1"/>
  <c r="K174" i="1"/>
  <c r="K2541" i="1"/>
  <c r="K1793" i="1"/>
  <c r="K1475" i="1"/>
  <c r="L70" i="1"/>
  <c r="L2418" i="1"/>
  <c r="L312" i="1"/>
  <c r="J549" i="1"/>
  <c r="K590" i="1"/>
  <c r="K1734" i="1"/>
  <c r="K334" i="1"/>
  <c r="L2007" i="1"/>
  <c r="K1170" i="1"/>
  <c r="K775" i="1"/>
  <c r="L1768" i="1"/>
  <c r="K39" i="1"/>
  <c r="K750" i="1"/>
  <c r="K27" i="1"/>
  <c r="K2128" i="1"/>
  <c r="L1820" i="1"/>
  <c r="K210" i="1"/>
  <c r="K87" i="1"/>
  <c r="L1853" i="1"/>
  <c r="K903" i="1"/>
  <c r="K1860" i="1"/>
  <c r="K645" i="1"/>
  <c r="K1001" i="1"/>
  <c r="L2298" i="1"/>
  <c r="K825" i="1"/>
  <c r="K449" i="1"/>
  <c r="L762" i="1"/>
  <c r="L1504" i="1"/>
  <c r="L1573" i="1"/>
  <c r="J149" i="1"/>
  <c r="K1114" i="1"/>
  <c r="K431" i="1"/>
  <c r="K1228" i="1"/>
  <c r="K588" i="1"/>
  <c r="K2373" i="1"/>
  <c r="K336" i="1"/>
  <c r="J1147" i="1"/>
  <c r="K2307" i="1"/>
  <c r="K473" i="1"/>
  <c r="K1034" i="1"/>
  <c r="K515" i="1"/>
  <c r="L1034" i="1"/>
  <c r="K1707" i="1"/>
  <c r="K264" i="1"/>
  <c r="I2595" i="1"/>
  <c r="K997" i="1"/>
  <c r="K644" i="1"/>
  <c r="K176" i="1"/>
  <c r="K843" i="1"/>
  <c r="L2072" i="1"/>
  <c r="K1260" i="1"/>
  <c r="K641" i="1"/>
  <c r="L2422" i="1"/>
  <c r="J1514" i="1"/>
  <c r="J1048" i="1"/>
  <c r="J471" i="1"/>
  <c r="J3" i="1"/>
  <c r="K529" i="1"/>
  <c r="L1708" i="1"/>
  <c r="K1287" i="1"/>
  <c r="K110" i="1"/>
  <c r="K1307" i="1"/>
  <c r="K359" i="1"/>
  <c r="K728" i="1"/>
  <c r="K153" i="1"/>
  <c r="K871" i="1"/>
  <c r="K925" i="1"/>
  <c r="L393" i="1"/>
  <c r="K346" i="1"/>
  <c r="K1719" i="1"/>
  <c r="K409" i="1"/>
  <c r="L399" i="1"/>
  <c r="K2086" i="1"/>
  <c r="K988" i="1"/>
  <c r="L1766" i="1"/>
  <c r="K501" i="1"/>
  <c r="L2355" i="1"/>
  <c r="L1904" i="1"/>
  <c r="L690" i="1"/>
  <c r="I1869" i="1"/>
  <c r="K384" i="1"/>
  <c r="K717" i="1"/>
  <c r="K1295" i="1"/>
  <c r="K1359" i="1"/>
  <c r="K714" i="1"/>
  <c r="K1478" i="1"/>
  <c r="L2191" i="1"/>
  <c r="K870" i="1"/>
  <c r="K1294" i="1"/>
  <c r="L1123" i="1"/>
  <c r="K1299" i="1"/>
  <c r="K360" i="1"/>
  <c r="K478" i="1"/>
  <c r="K1883" i="1"/>
  <c r="L1816" i="1"/>
  <c r="K666" i="1"/>
  <c r="K307" i="1"/>
  <c r="L2539" i="1"/>
  <c r="K302" i="1"/>
  <c r="K111" i="1"/>
  <c r="K2396" i="1"/>
  <c r="K231" i="1"/>
  <c r="L1158" i="1"/>
  <c r="L1654" i="1"/>
  <c r="L2526" i="1"/>
  <c r="J653" i="1"/>
  <c r="K1263" i="1"/>
  <c r="K830" i="1"/>
  <c r="K1853" i="1"/>
  <c r="I1687" i="1"/>
  <c r="K1041" i="1"/>
  <c r="K1967" i="1"/>
  <c r="L2463" i="1"/>
  <c r="K469" i="1"/>
  <c r="K19" i="1"/>
  <c r="K1794" i="1"/>
  <c r="K905" i="1"/>
  <c r="L2028" i="1"/>
  <c r="K711" i="1"/>
  <c r="K615" i="1"/>
  <c r="L586" i="1"/>
  <c r="K1369" i="1"/>
  <c r="K2306" i="1"/>
  <c r="K2530" i="1"/>
  <c r="K2274" i="1"/>
  <c r="L1728" i="1"/>
  <c r="K1026" i="1"/>
  <c r="K2327" i="1"/>
  <c r="L446" i="1"/>
  <c r="J1014" i="1"/>
  <c r="J2520" i="1"/>
  <c r="I1628" i="1"/>
  <c r="K1786" i="1"/>
  <c r="K126" i="1"/>
  <c r="K1966" i="1"/>
  <c r="K1119" i="1"/>
  <c r="K308" i="1"/>
  <c r="K1156" i="1"/>
  <c r="L804" i="1"/>
  <c r="K1783" i="1"/>
  <c r="K513" i="1"/>
  <c r="K42" i="1"/>
  <c r="K1000" i="1"/>
  <c r="I2084" i="1"/>
  <c r="K345" i="1"/>
  <c r="K1972" i="1"/>
  <c r="L1136" i="1"/>
  <c r="K113" i="1"/>
  <c r="K51" i="1"/>
  <c r="K1357" i="1"/>
  <c r="K702" i="1"/>
  <c r="L1208" i="1"/>
  <c r="K2113" i="1"/>
  <c r="K2245" i="1"/>
  <c r="J1334" i="1"/>
  <c r="L364" i="1"/>
  <c r="I186" i="1"/>
  <c r="J1120" i="1"/>
  <c r="L2520" i="1"/>
  <c r="K504" i="1"/>
  <c r="K1789" i="1"/>
  <c r="K295" i="1"/>
  <c r="K44" i="1"/>
  <c r="K2002" i="1"/>
  <c r="J1780" i="1"/>
  <c r="K1657" i="1"/>
  <c r="K832" i="1"/>
  <c r="K1699" i="1"/>
  <c r="K585" i="1"/>
  <c r="L1545" i="1"/>
  <c r="K1061" i="1"/>
  <c r="K598" i="1"/>
  <c r="K1623" i="1"/>
  <c r="K1211" i="1"/>
  <c r="J2083" i="1"/>
  <c r="K956" i="1"/>
  <c r="K152" i="1"/>
  <c r="L889" i="1"/>
  <c r="K1127" i="1"/>
  <c r="K150" i="1"/>
  <c r="L2549" i="1"/>
  <c r="L2109" i="1"/>
  <c r="L523" i="1"/>
  <c r="I405" i="1"/>
  <c r="K1819" i="1"/>
  <c r="K1025" i="1"/>
  <c r="K2233" i="1"/>
  <c r="K2117" i="1"/>
  <c r="K247" i="1"/>
  <c r="K314" i="1"/>
  <c r="K708" i="1"/>
  <c r="K305" i="1"/>
  <c r="L2193" i="1"/>
  <c r="K168" i="1"/>
  <c r="K109" i="1"/>
  <c r="L2143" i="1"/>
  <c r="K2192" i="1"/>
  <c r="K690" i="1"/>
  <c r="L2605" i="1"/>
  <c r="L1503" i="1"/>
  <c r="L1994" i="1"/>
  <c r="K386" i="1"/>
  <c r="K172" i="1"/>
  <c r="K982" i="1"/>
  <c r="K2036" i="1"/>
  <c r="L1587" i="1"/>
  <c r="L1001" i="1"/>
  <c r="L1813" i="1"/>
  <c r="I1457" i="1"/>
  <c r="K1279" i="1"/>
  <c r="K767" i="1"/>
  <c r="K480" i="1"/>
  <c r="K1338" i="1"/>
  <c r="K1158" i="1"/>
  <c r="K883" i="1"/>
  <c r="L386" i="1"/>
  <c r="K262" i="1"/>
  <c r="K1231" i="1"/>
  <c r="L1406" i="1"/>
  <c r="K1261" i="1"/>
  <c r="K649" i="1"/>
  <c r="K602" i="1"/>
  <c r="K395" i="1"/>
  <c r="L2367" i="1"/>
  <c r="K101" i="1"/>
  <c r="K71" i="1"/>
  <c r="K888" i="1"/>
  <c r="K913" i="1"/>
  <c r="K2240" i="1"/>
  <c r="K442" i="1"/>
  <c r="K698" i="1"/>
  <c r="L608" i="1"/>
  <c r="L1132" i="1"/>
  <c r="L753" i="1"/>
  <c r="J1553" i="1"/>
  <c r="K447" i="1"/>
  <c r="K1902" i="1"/>
  <c r="K2553" i="1"/>
  <c r="K761" i="1"/>
  <c r="K281" i="1"/>
  <c r="K456" i="1"/>
  <c r="L1577" i="1"/>
  <c r="K2238" i="1"/>
  <c r="K671" i="1"/>
  <c r="K909" i="1"/>
  <c r="K2417" i="1"/>
  <c r="L1777" i="1"/>
  <c r="K426" i="1"/>
  <c r="K1086" i="1"/>
  <c r="J2387" i="1"/>
  <c r="K1292" i="1"/>
  <c r="K2032" i="1"/>
  <c r="K572" i="1"/>
  <c r="K804" i="1"/>
  <c r="L348" i="1"/>
  <c r="K2422" i="1"/>
  <c r="K887" i="1"/>
  <c r="L2351" i="1"/>
  <c r="L2491" i="1"/>
  <c r="J69" i="1"/>
  <c r="J2331" i="1"/>
  <c r="L571" i="1"/>
  <c r="K817" i="1"/>
  <c r="K543" i="1"/>
  <c r="K1272" i="1"/>
  <c r="K571" i="1"/>
  <c r="K132" i="1"/>
  <c r="J2113" i="1"/>
  <c r="K116" i="1"/>
  <c r="K552" i="1"/>
  <c r="K296" i="1"/>
  <c r="K684" i="1"/>
  <c r="J2062" i="1"/>
  <c r="K978" i="1"/>
  <c r="K1323" i="1"/>
  <c r="K95" i="1"/>
  <c r="K154" i="1"/>
  <c r="L2372" i="1"/>
  <c r="K1046" i="1"/>
  <c r="K850" i="1"/>
  <c r="L418" i="1"/>
  <c r="K2345" i="1"/>
  <c r="K703" i="1"/>
  <c r="L1312" i="1"/>
  <c r="L541" i="1"/>
  <c r="J2372" i="1"/>
  <c r="J1005" i="1"/>
  <c r="K868" i="1"/>
  <c r="K198" i="1"/>
  <c r="K68" i="1"/>
  <c r="K1301" i="1"/>
  <c r="K2565" i="1"/>
  <c r="K23" i="1"/>
  <c r="K771" i="1"/>
  <c r="K719" i="1"/>
  <c r="L56" i="1"/>
  <c r="K1394" i="1"/>
  <c r="K239" i="1"/>
  <c r="L2070" i="1"/>
  <c r="K1956" i="1"/>
  <c r="K967" i="1"/>
  <c r="K998" i="1"/>
  <c r="K785" i="1"/>
  <c r="L496" i="1"/>
  <c r="K80" i="1"/>
  <c r="K227" i="1"/>
  <c r="L2477" i="1"/>
  <c r="K1068" i="1"/>
  <c r="L717" i="1"/>
  <c r="L2171" i="1"/>
  <c r="L1476" i="1"/>
  <c r="J1274" i="1"/>
  <c r="J2158" i="1"/>
  <c r="K692" i="1"/>
  <c r="K325" i="1"/>
  <c r="K421" i="1"/>
  <c r="K291" i="1"/>
  <c r="K1439" i="1"/>
  <c r="K1315" i="1"/>
  <c r="K560" i="1"/>
  <c r="K438" i="1"/>
  <c r="L1767" i="1"/>
  <c r="K167" i="1"/>
  <c r="K1077" i="1"/>
  <c r="L314" i="1"/>
  <c r="K1223" i="1"/>
  <c r="K1249" i="1"/>
  <c r="L900" i="1"/>
  <c r="J1441" i="1"/>
  <c r="K1033" i="1"/>
  <c r="K382" i="1"/>
  <c r="K794" i="1"/>
  <c r="K1578" i="1"/>
  <c r="L1098" i="1"/>
  <c r="K786" i="1"/>
  <c r="K653" i="1"/>
  <c r="L2146" i="1"/>
  <c r="K1701" i="1"/>
  <c r="K368" i="1"/>
  <c r="K323" i="1"/>
  <c r="K35" i="1"/>
  <c r="L1082" i="1"/>
  <c r="K1362" i="1"/>
  <c r="K194" i="1"/>
  <c r="L2328" i="1"/>
  <c r="L2404" i="1"/>
  <c r="I315" i="1"/>
  <c r="J886" i="1"/>
  <c r="L1870" i="1"/>
  <c r="I3" i="1"/>
  <c r="K1547" i="1"/>
  <c r="K1378" i="1"/>
  <c r="K1146" i="1"/>
  <c r="K981" i="1"/>
  <c r="L2236" i="1"/>
  <c r="K1013" i="1"/>
  <c r="K163" i="1"/>
  <c r="K178" i="1"/>
  <c r="K1697" i="1"/>
  <c r="L2016" i="1"/>
  <c r="K646" i="1"/>
  <c r="K1413" i="1"/>
  <c r="K537" i="1"/>
  <c r="K557" i="1"/>
  <c r="K50" i="1"/>
  <c r="K1018" i="1"/>
  <c r="K290" i="1"/>
  <c r="L2342" i="1"/>
  <c r="K634" i="1"/>
  <c r="K836" i="1"/>
  <c r="J1987" i="1"/>
  <c r="L1122" i="1"/>
  <c r="I1412" i="1"/>
  <c r="I1354" i="1"/>
  <c r="K2122" i="1"/>
  <c r="K143" i="1"/>
  <c r="K1079" i="1"/>
  <c r="K986" i="1"/>
  <c r="K535" i="1"/>
  <c r="K778" i="1"/>
  <c r="K1670" i="1"/>
  <c r="K453" i="1"/>
  <c r="L2468" i="1"/>
  <c r="K1246" i="1"/>
  <c r="K1537" i="1"/>
  <c r="L1859" i="1"/>
  <c r="K2599" i="1"/>
  <c r="K777" i="1"/>
  <c r="K186" i="1"/>
  <c r="K1639" i="1"/>
  <c r="L1881" i="1"/>
  <c r="K562" i="1"/>
  <c r="K330" i="1"/>
  <c r="L1891" i="1"/>
  <c r="K1626" i="1"/>
  <c r="J1569" i="1"/>
  <c r="L1355" i="1"/>
  <c r="I2224" i="1"/>
  <c r="L950" i="1"/>
  <c r="L2340" i="1"/>
  <c r="K332" i="1"/>
  <c r="K208" i="1"/>
  <c r="K1635" i="1"/>
  <c r="K748" i="1"/>
  <c r="K1387" i="1"/>
  <c r="K517" i="1"/>
  <c r="K67" i="1"/>
  <c r="K713" i="1"/>
  <c r="L216" i="1"/>
  <c r="K2527" i="1"/>
  <c r="K1603" i="1"/>
  <c r="L2624" i="1"/>
  <c r="K1096" i="1"/>
  <c r="K289" i="1"/>
  <c r="K1396" i="1"/>
  <c r="K1828" i="1"/>
  <c r="L1999" i="1"/>
  <c r="K1486" i="1"/>
  <c r="K764" i="1"/>
  <c r="K522" i="1"/>
  <c r="K85" i="1"/>
  <c r="L444" i="1"/>
  <c r="L477" i="1"/>
  <c r="L2371" i="1"/>
  <c r="I1896" i="1"/>
  <c r="K1322" i="1"/>
  <c r="K551" i="1"/>
  <c r="L974" i="1"/>
  <c r="K1047" i="1"/>
  <c r="K1476" i="1"/>
  <c r="K443" i="1"/>
  <c r="K1408" i="1"/>
  <c r="K2204" i="1"/>
  <c r="K1027" i="1"/>
  <c r="L2066" i="1"/>
  <c r="K596" i="1"/>
  <c r="K1150" i="1"/>
  <c r="K798" i="1"/>
  <c r="K528" i="1"/>
  <c r="K388" i="1"/>
  <c r="K801" i="1"/>
  <c r="L632" i="1"/>
  <c r="K1874" i="1"/>
  <c r="K1213" i="1"/>
  <c r="K989" i="1"/>
  <c r="L1134" i="1"/>
  <c r="K1582" i="1"/>
  <c r="K1063" i="1"/>
  <c r="K2135" i="1"/>
  <c r="K827" i="1"/>
  <c r="L2113" i="1"/>
  <c r="L104" i="1"/>
  <c r="L1335" i="1"/>
  <c r="I1047" i="1"/>
  <c r="K408" i="1"/>
  <c r="K2532" i="1"/>
  <c r="K679" i="1"/>
  <c r="K1021" i="1"/>
  <c r="K793" i="1"/>
  <c r="K1634" i="1"/>
  <c r="K414" i="1"/>
  <c r="K1022" i="1"/>
  <c r="K353" i="1"/>
  <c r="I2186" i="1"/>
  <c r="K621" i="1"/>
  <c r="K694" i="1"/>
  <c r="K1120" i="1"/>
  <c r="K534" i="1"/>
  <c r="L1059" i="1"/>
  <c r="K1717" i="1"/>
  <c r="K106" i="1"/>
  <c r="L1517" i="1"/>
  <c r="K2158" i="1"/>
  <c r="K1154" i="1"/>
  <c r="K527" i="1"/>
  <c r="K1015" i="1"/>
  <c r="I1139" i="1"/>
  <c r="L1536" i="1"/>
  <c r="J356" i="1"/>
  <c r="I441" i="1"/>
  <c r="L2186" i="1"/>
  <c r="L1950" i="1"/>
  <c r="J152" i="1"/>
  <c r="L1168" i="1"/>
  <c r="L1073" i="1"/>
  <c r="L272" i="1"/>
  <c r="L1894" i="1"/>
  <c r="L2074" i="1"/>
  <c r="L1762" i="1"/>
  <c r="L2483" i="1"/>
  <c r="L1285" i="1"/>
  <c r="L2215" i="1"/>
  <c r="I2607" i="1"/>
  <c r="J2618" i="1"/>
  <c r="L373" i="1"/>
  <c r="J1009" i="1"/>
  <c r="L1635" i="1"/>
  <c r="L508" i="1"/>
  <c r="L2593" i="1"/>
  <c r="J340" i="1"/>
  <c r="L941" i="1"/>
  <c r="I1901" i="1"/>
  <c r="L1334" i="1"/>
  <c r="L2013" i="1"/>
  <c r="L1656" i="1"/>
  <c r="I1611" i="1"/>
  <c r="L585" i="1"/>
  <c r="I1213" i="1"/>
  <c r="I1561" i="1"/>
  <c r="I1588" i="1"/>
  <c r="J1718" i="1"/>
  <c r="I645" i="1"/>
  <c r="L2498" i="1"/>
  <c r="J86" i="1"/>
  <c r="J2632" i="1"/>
  <c r="L1324" i="1"/>
  <c r="J172" i="1"/>
  <c r="J1675" i="1"/>
  <c r="L392" i="1"/>
  <c r="I1662" i="1"/>
  <c r="J1943" i="1"/>
  <c r="L1809" i="1"/>
  <c r="I2485" i="1"/>
  <c r="J1353" i="1"/>
  <c r="L611" i="1"/>
  <c r="L1236" i="1"/>
  <c r="L2614" i="1"/>
  <c r="L2061" i="1"/>
  <c r="J768" i="1"/>
  <c r="L1341" i="1"/>
  <c r="L2158" i="1"/>
  <c r="L1671" i="1"/>
  <c r="J1521" i="1"/>
  <c r="L686" i="1"/>
  <c r="L1588" i="1"/>
  <c r="I206" i="1"/>
  <c r="L118" i="1"/>
  <c r="J2396" i="1"/>
  <c r="J2433" i="1"/>
  <c r="I197" i="1"/>
  <c r="J393" i="1"/>
  <c r="J1874" i="1"/>
  <c r="I1560" i="1"/>
  <c r="J566" i="1"/>
  <c r="L1893" i="1"/>
  <c r="L2343" i="1"/>
  <c r="L1325" i="1"/>
  <c r="L2363" i="1"/>
  <c r="L1778" i="1"/>
  <c r="L2571" i="1"/>
  <c r="L1520" i="1"/>
  <c r="L1309" i="1"/>
  <c r="L1925" i="1"/>
  <c r="L2554" i="1"/>
  <c r="I1304" i="1"/>
  <c r="L813" i="1"/>
  <c r="L1898" i="1"/>
  <c r="L2184" i="1"/>
  <c r="L256" i="1"/>
  <c r="I2172" i="1"/>
  <c r="I2560" i="1"/>
  <c r="L174" i="1"/>
  <c r="L2096" i="1"/>
  <c r="I1376" i="1"/>
  <c r="I2105" i="1"/>
  <c r="L1978" i="1"/>
  <c r="L848" i="1"/>
  <c r="J2392" i="1"/>
  <c r="J746" i="1"/>
  <c r="L355" i="1"/>
  <c r="K2608" i="1"/>
  <c r="K92" i="1"/>
  <c r="L2631" i="1"/>
  <c r="K73" i="1"/>
  <c r="K366" i="1"/>
  <c r="K310" i="1"/>
  <c r="K826" i="1"/>
  <c r="L823" i="1"/>
  <c r="J2492" i="1"/>
  <c r="J1546" i="1"/>
  <c r="I792" i="1"/>
  <c r="K1285" i="1"/>
  <c r="L339" i="1"/>
  <c r="K720" i="1"/>
  <c r="K829" i="1"/>
  <c r="K22" i="1"/>
  <c r="K1044" i="1"/>
  <c r="L2091" i="1"/>
  <c r="K631" i="1"/>
  <c r="K313" i="1"/>
  <c r="L948" i="1"/>
  <c r="K1017" i="1"/>
  <c r="K1105" i="1"/>
  <c r="K911" i="1"/>
  <c r="K874" i="1"/>
  <c r="I1279" i="1"/>
  <c r="K28" i="1"/>
  <c r="K1070" i="1"/>
  <c r="L1901" i="1"/>
  <c r="K1379" i="1"/>
  <c r="K424" i="1"/>
  <c r="K1149" i="1"/>
  <c r="K75" i="1"/>
  <c r="L1529" i="1"/>
  <c r="L1169" i="1"/>
  <c r="L1907" i="1"/>
  <c r="I1757" i="1"/>
  <c r="J206" i="1"/>
  <c r="L2256" i="1"/>
  <c r="I2378" i="1"/>
  <c r="J2072" i="1"/>
  <c r="L1146" i="1"/>
  <c r="L893" i="1"/>
  <c r="L1597" i="1"/>
  <c r="L91" i="1"/>
  <c r="J782" i="1"/>
  <c r="L2198" i="1"/>
  <c r="L1738" i="1"/>
  <c r="L2387" i="1"/>
  <c r="L1147" i="1"/>
  <c r="L352" i="1"/>
  <c r="L652" i="1"/>
  <c r="L2273" i="1"/>
  <c r="L1243" i="1"/>
  <c r="L2516" i="1"/>
  <c r="L721" i="1"/>
  <c r="J343" i="1"/>
  <c r="L1068" i="1"/>
  <c r="L1347" i="1"/>
  <c r="I1793" i="1"/>
  <c r="J2582" i="1"/>
  <c r="L390" i="1"/>
  <c r="L6" i="1"/>
  <c r="I1334" i="1"/>
  <c r="J792" i="1"/>
  <c r="I2570" i="1"/>
  <c r="J1796" i="1"/>
  <c r="J1313" i="1"/>
  <c r="I762" i="1"/>
  <c r="L1491" i="1"/>
  <c r="L1425" i="1"/>
  <c r="L1493" i="1"/>
  <c r="L557" i="1"/>
  <c r="L319" i="1"/>
  <c r="L217" i="1"/>
  <c r="L1974" i="1"/>
  <c r="L1935" i="1"/>
  <c r="L396" i="1"/>
  <c r="I1904" i="1"/>
  <c r="L2325" i="1"/>
  <c r="L2369" i="1"/>
  <c r="L1932" i="1"/>
  <c r="L2530" i="1"/>
  <c r="L2389" i="1"/>
  <c r="J2356" i="1"/>
  <c r="L663" i="1"/>
  <c r="L365" i="1"/>
  <c r="L2439" i="1"/>
  <c r="J1431" i="1"/>
  <c r="I415" i="1"/>
  <c r="J239" i="1"/>
  <c r="J1216" i="1"/>
  <c r="I1175" i="1"/>
  <c r="L1087" i="1"/>
  <c r="I184" i="1"/>
  <c r="J664" i="1"/>
  <c r="I747" i="1"/>
  <c r="I1993" i="1"/>
  <c r="J1866" i="1"/>
  <c r="L127" i="1"/>
  <c r="J967" i="1"/>
  <c r="L2466" i="1"/>
  <c r="J2426" i="1"/>
  <c r="I783" i="1"/>
  <c r="L95" i="1"/>
  <c r="L2375" i="1"/>
  <c r="L2405" i="1"/>
  <c r="I2562" i="1"/>
  <c r="L2126" i="1"/>
  <c r="L1747" i="1"/>
  <c r="L73" i="1"/>
  <c r="L276" i="1"/>
  <c r="L2412" i="1"/>
  <c r="L57" i="1"/>
  <c r="L2247" i="1"/>
  <c r="L589" i="1"/>
  <c r="J1724" i="1"/>
  <c r="J1999" i="1"/>
  <c r="J2528" i="1"/>
  <c r="L2547" i="1"/>
  <c r="I2023" i="1"/>
  <c r="L157" i="1"/>
  <c r="I2442" i="1"/>
  <c r="I1142" i="1"/>
  <c r="L320" i="1"/>
  <c r="L834" i="1"/>
  <c r="K600" i="1"/>
  <c r="L1734" i="1"/>
  <c r="K658" i="1"/>
  <c r="K799" i="1"/>
  <c r="J1616" i="1"/>
  <c r="K1144" i="1"/>
  <c r="K1784" i="1"/>
  <c r="K1069" i="1"/>
  <c r="K816" i="1"/>
  <c r="L1129" i="1"/>
  <c r="L765" i="1"/>
  <c r="I2230" i="1"/>
  <c r="I825" i="1"/>
  <c r="K1222" i="1"/>
  <c r="L1548" i="1"/>
  <c r="K1164" i="1"/>
  <c r="K1162" i="1"/>
  <c r="K613" i="1"/>
  <c r="K2542" i="1"/>
  <c r="J2388" i="1"/>
  <c r="K716" i="1"/>
  <c r="K1899" i="1"/>
  <c r="L861" i="1"/>
  <c r="K215" i="1"/>
  <c r="K587" i="1"/>
  <c r="K1112" i="1"/>
  <c r="K625" i="1"/>
  <c r="L658" i="1"/>
  <c r="K134" i="1"/>
  <c r="K383" i="1"/>
  <c r="K531" i="1"/>
  <c r="K976" i="1"/>
  <c r="L2359" i="1"/>
  <c r="K1677" i="1"/>
  <c r="K1505" i="1"/>
  <c r="L747" i="1"/>
  <c r="L2600" i="1"/>
  <c r="J1044" i="1"/>
  <c r="J757" i="1"/>
  <c r="I1779" i="1"/>
  <c r="L2506" i="1"/>
  <c r="L1389" i="1"/>
  <c r="L2201" i="1"/>
  <c r="L1005" i="1"/>
  <c r="L1287" i="1"/>
  <c r="L2022" i="1"/>
  <c r="I2543" i="1"/>
  <c r="J1940" i="1"/>
  <c r="L1227" i="1"/>
  <c r="J765" i="1"/>
  <c r="L2407" i="1"/>
  <c r="J370" i="1"/>
  <c r="L1486" i="1"/>
  <c r="J910" i="1"/>
  <c r="L1943" i="1"/>
  <c r="L1230" i="1"/>
  <c r="L855" i="1"/>
  <c r="J1890" i="1"/>
  <c r="L176" i="1"/>
  <c r="J1985" i="1"/>
  <c r="I175" i="1"/>
  <c r="J925" i="1"/>
  <c r="I2468" i="1"/>
  <c r="L654" i="1"/>
  <c r="J2324" i="1"/>
  <c r="I408" i="1"/>
  <c r="I1297" i="1"/>
  <c r="J1117" i="1"/>
  <c r="I499" i="1"/>
  <c r="J286" i="1"/>
  <c r="K2154" i="1"/>
  <c r="L1393" i="1"/>
  <c r="L1667" i="1"/>
  <c r="L1500" i="1"/>
  <c r="L2557" i="1"/>
  <c r="L2132" i="1"/>
  <c r="L1915" i="1"/>
  <c r="L542" i="1"/>
  <c r="J1636" i="1"/>
  <c r="L624" i="1"/>
  <c r="L1102" i="1"/>
  <c r="L562" i="1"/>
  <c r="L1572" i="1"/>
  <c r="L183" i="1"/>
  <c r="J1583" i="1"/>
  <c r="L1027" i="1"/>
  <c r="I1840" i="1"/>
  <c r="L655" i="1"/>
  <c r="J1635" i="1"/>
  <c r="J2171" i="1"/>
  <c r="I2612" i="1"/>
  <c r="J2011" i="1"/>
  <c r="J1220" i="1"/>
  <c r="I2423" i="1"/>
  <c r="L493" i="1"/>
  <c r="I666" i="1"/>
  <c r="I1680" i="1"/>
  <c r="L4" i="1"/>
  <c r="J2311" i="1"/>
  <c r="J1590" i="1"/>
  <c r="J2332" i="1"/>
  <c r="I1799" i="1"/>
  <c r="J2078" i="1"/>
  <c r="L2365" i="1"/>
  <c r="L943" i="1"/>
  <c r="L2121" i="1"/>
  <c r="L2082" i="1"/>
  <c r="L412" i="1"/>
  <c r="L1522" i="1"/>
  <c r="L1945" i="1"/>
  <c r="L1921" i="1"/>
  <c r="L692" i="1"/>
  <c r="L1703" i="1"/>
  <c r="L2459" i="1"/>
  <c r="L1317" i="1"/>
  <c r="L1686" i="1"/>
  <c r="L2435" i="1"/>
  <c r="J428" i="1"/>
  <c r="J90" i="1"/>
  <c r="L1318" i="1"/>
  <c r="L1697" i="1"/>
  <c r="L1982" i="1"/>
  <c r="J1928" i="1"/>
  <c r="L916" i="1"/>
  <c r="I1315" i="1"/>
  <c r="I577" i="1"/>
  <c r="L1979" i="1"/>
  <c r="J394" i="1"/>
  <c r="L2426" i="1"/>
  <c r="K411" i="1"/>
  <c r="K363" i="1"/>
  <c r="K157" i="1"/>
  <c r="K1415" i="1"/>
  <c r="K216" i="1"/>
  <c r="K1116" i="1"/>
  <c r="K1420" i="1"/>
  <c r="L1336" i="1"/>
  <c r="L2189" i="1"/>
  <c r="J2410" i="1"/>
  <c r="I1164" i="1"/>
  <c r="K199" i="1"/>
  <c r="K1054" i="1"/>
  <c r="K1738" i="1"/>
  <c r="K2065" i="1"/>
  <c r="K1327" i="1"/>
  <c r="K1591" i="1"/>
  <c r="L381" i="1"/>
  <c r="K217" i="1"/>
  <c r="K1434" i="1"/>
  <c r="K146" i="1"/>
  <c r="K648" i="1"/>
  <c r="L166" i="1"/>
  <c r="K1055" i="1"/>
  <c r="K2316" i="1"/>
  <c r="L1512" i="1"/>
  <c r="K488" i="1"/>
  <c r="K1227" i="1"/>
  <c r="K1016" i="1"/>
  <c r="K1200" i="1"/>
  <c r="I534" i="1"/>
  <c r="K1081" i="1"/>
  <c r="K1106" i="1"/>
  <c r="J1513" i="1"/>
  <c r="L14" i="1"/>
  <c r="L2317" i="1"/>
  <c r="I2237" i="1"/>
  <c r="L1350" i="1"/>
  <c r="J62" i="1"/>
  <c r="L2402" i="1"/>
  <c r="L2361" i="1"/>
  <c r="L1661" i="1"/>
  <c r="L2135" i="1"/>
  <c r="L1505" i="1"/>
  <c r="J310" i="1"/>
  <c r="L1484" i="1"/>
  <c r="L2575" i="1"/>
  <c r="L1637" i="1"/>
  <c r="L957" i="1"/>
  <c r="L1215" i="1"/>
  <c r="L1201" i="1"/>
  <c r="J1087" i="1"/>
  <c r="L890" i="1"/>
  <c r="L1474" i="1"/>
  <c r="I2395" i="1"/>
  <c r="J225" i="1"/>
  <c r="I1035" i="1"/>
  <c r="J564" i="1"/>
  <c r="L1454" i="1"/>
  <c r="J1041" i="1"/>
  <c r="L1678" i="1"/>
  <c r="L828" i="1"/>
  <c r="L382" i="1"/>
  <c r="L860" i="1"/>
  <c r="L954" i="1"/>
  <c r="I2323" i="1"/>
  <c r="I2353" i="1"/>
  <c r="I98" i="1"/>
  <c r="J838" i="1"/>
  <c r="I2189" i="1"/>
  <c r="L1307" i="1"/>
  <c r="L2104" i="1"/>
  <c r="L1591" i="1"/>
  <c r="J2333" i="1"/>
  <c r="L2588" i="1"/>
  <c r="I1835" i="1"/>
  <c r="L2248" i="1"/>
  <c r="I2508" i="1"/>
  <c r="L719" i="1"/>
  <c r="L2101" i="1"/>
  <c r="L1927" i="1"/>
  <c r="J2090" i="1"/>
  <c r="L904" i="1"/>
  <c r="L2088" i="1"/>
  <c r="J107" i="1"/>
  <c r="I1761" i="1"/>
  <c r="L599" i="1"/>
  <c r="J1519" i="1"/>
  <c r="I2260" i="1"/>
  <c r="I1764" i="1"/>
  <c r="L1418" i="1"/>
  <c r="I1536" i="1"/>
  <c r="L167" i="1"/>
  <c r="J2249" i="1"/>
  <c r="I2156" i="1"/>
  <c r="I1608" i="1"/>
  <c r="J39" i="1"/>
  <c r="J1921" i="1"/>
  <c r="I2325" i="1"/>
  <c r="J410" i="1"/>
  <c r="K1988" i="1"/>
  <c r="I2634" i="1"/>
  <c r="L2037" i="1"/>
  <c r="L2553" i="1"/>
  <c r="L257" i="1"/>
  <c r="L1066" i="1"/>
  <c r="L1388" i="1"/>
  <c r="I1331" i="1"/>
  <c r="I2173" i="1"/>
  <c r="J2373" i="1"/>
  <c r="L1210" i="1"/>
  <c r="L137" i="1"/>
  <c r="J1296" i="1"/>
  <c r="L971" i="1"/>
  <c r="J1680" i="1"/>
  <c r="L2440" i="1"/>
  <c r="L209" i="1"/>
  <c r="J276" i="1"/>
  <c r="L1442" i="1"/>
  <c r="L2027" i="1"/>
  <c r="L697" i="1"/>
  <c r="I537" i="1"/>
  <c r="I41" i="1"/>
  <c r="I1946" i="1"/>
  <c r="I352" i="1"/>
  <c r="I1717" i="1"/>
  <c r="J1920" i="1"/>
  <c r="K2264" i="1"/>
  <c r="K1282" i="1"/>
  <c r="K439" i="1"/>
  <c r="K1208" i="1"/>
  <c r="K294" i="1"/>
  <c r="K1312" i="1"/>
  <c r="L2286" i="1"/>
  <c r="K276" i="1"/>
  <c r="K889" i="1"/>
  <c r="K506" i="1"/>
  <c r="K2343" i="1"/>
  <c r="I519" i="1"/>
  <c r="K704" i="1"/>
  <c r="K1772" i="1"/>
  <c r="L2231" i="1"/>
  <c r="K622" i="1"/>
  <c r="K94" i="1"/>
  <c r="K1496" i="1"/>
  <c r="K326" i="1"/>
  <c r="L361" i="1"/>
  <c r="K569" i="1"/>
  <c r="K65" i="1"/>
  <c r="J2024" i="1"/>
  <c r="L193" i="1"/>
  <c r="J2191" i="1"/>
  <c r="I65" i="1"/>
  <c r="L500" i="1"/>
  <c r="L1019" i="1"/>
  <c r="L1680" i="1"/>
  <c r="L285" i="1"/>
  <c r="I1828" i="1"/>
  <c r="L1152" i="1"/>
  <c r="L1295" i="1"/>
  <c r="L1721" i="1"/>
  <c r="I1402" i="1"/>
  <c r="L1240" i="1"/>
  <c r="L852" i="1"/>
  <c r="L2241" i="1"/>
  <c r="L1313" i="1"/>
  <c r="L1383" i="1"/>
  <c r="L1079" i="1"/>
  <c r="L519" i="1"/>
  <c r="I2553" i="1"/>
  <c r="L775" i="1"/>
  <c r="I1812" i="1"/>
  <c r="L1416" i="1"/>
  <c r="I2482" i="1"/>
  <c r="I1409" i="1"/>
  <c r="L1188" i="1"/>
  <c r="J2223" i="1"/>
  <c r="J2443" i="1"/>
  <c r="L1745" i="1"/>
  <c r="I629" i="1"/>
  <c r="J2057" i="1"/>
  <c r="J88" i="1"/>
  <c r="L509" i="1"/>
  <c r="J800" i="1"/>
  <c r="I1095" i="1"/>
  <c r="L1466" i="1"/>
  <c r="L2618" i="1"/>
  <c r="J2256" i="1"/>
  <c r="L65" i="1"/>
  <c r="I2221" i="1"/>
  <c r="L1627" i="1"/>
  <c r="L1658" i="1"/>
  <c r="L1333" i="1"/>
  <c r="I967" i="1"/>
  <c r="L2047" i="1"/>
  <c r="L119" i="1"/>
  <c r="L2406" i="1"/>
  <c r="L1914" i="1"/>
  <c r="I571" i="1"/>
  <c r="L1344" i="1"/>
  <c r="L740" i="1"/>
  <c r="I618" i="1"/>
  <c r="L2353" i="1"/>
  <c r="L462" i="1"/>
  <c r="L1701" i="1"/>
  <c r="L189" i="1"/>
  <c r="J801" i="1"/>
  <c r="L634" i="1"/>
  <c r="J2576" i="1"/>
  <c r="J578" i="1"/>
  <c r="I1126" i="1"/>
  <c r="I754" i="1"/>
  <c r="J848" i="1"/>
  <c r="J1337" i="1"/>
  <c r="J54" i="1"/>
  <c r="J288" i="1"/>
  <c r="L2347" i="1"/>
  <c r="L1754" i="1"/>
  <c r="L2033" i="1"/>
  <c r="I1396" i="1"/>
  <c r="L2621" i="1"/>
  <c r="L575" i="1"/>
  <c r="L2263" i="1"/>
  <c r="L1127" i="1"/>
  <c r="L522" i="1"/>
  <c r="L2619" i="1"/>
  <c r="I2248" i="1"/>
  <c r="J684" i="1"/>
  <c r="L933" i="1"/>
  <c r="L264" i="1"/>
  <c r="L1931" i="1"/>
  <c r="L2042" i="1"/>
  <c r="I2588" i="1"/>
  <c r="J2536" i="1"/>
  <c r="L1172" i="1"/>
  <c r="I2544" i="1"/>
  <c r="I837" i="1"/>
  <c r="L2366" i="1"/>
  <c r="J2020" i="1"/>
  <c r="L2380" i="1"/>
  <c r="J739" i="1"/>
  <c r="J2545" i="1"/>
  <c r="K430" i="1"/>
  <c r="L728" i="1"/>
  <c r="K1005" i="1"/>
  <c r="K205" i="1"/>
  <c r="K76" i="1"/>
  <c r="K1255" i="1"/>
  <c r="L2449" i="1"/>
  <c r="K161" i="1"/>
  <c r="K589" i="1"/>
  <c r="J1485" i="1"/>
  <c r="I2411" i="1"/>
  <c r="L1551" i="1"/>
  <c r="J1259" i="1"/>
  <c r="K103" i="1"/>
  <c r="K420" i="1"/>
  <c r="L2249" i="1"/>
  <c r="K455" i="1"/>
  <c r="K34" i="1"/>
  <c r="K2225" i="1"/>
  <c r="K862" i="1"/>
  <c r="K1849" i="1"/>
  <c r="K570" i="1"/>
  <c r="K1401" i="1"/>
  <c r="K2394" i="1"/>
  <c r="L2285" i="1"/>
  <c r="K1975" i="1"/>
  <c r="K93" i="1"/>
  <c r="K1049" i="1"/>
  <c r="K1632" i="1"/>
  <c r="L468" i="1"/>
  <c r="K2375" i="1"/>
  <c r="K2242" i="1"/>
  <c r="L2307" i="1"/>
  <c r="K1494" i="1"/>
  <c r="K2178" i="1"/>
  <c r="L1765" i="1"/>
  <c r="L22" i="1"/>
  <c r="J2280" i="1"/>
  <c r="I474" i="1"/>
  <c r="L1855" i="1"/>
  <c r="L1831" i="1"/>
  <c r="L605" i="1"/>
  <c r="J2232" i="1"/>
  <c r="L351" i="1"/>
  <c r="L1724" i="1"/>
  <c r="J2258" i="1"/>
  <c r="L782" i="1"/>
  <c r="L1623" i="1"/>
  <c r="L2030" i="1"/>
  <c r="L982" i="1"/>
  <c r="L2173" i="1"/>
  <c r="L835" i="1"/>
  <c r="I2258" i="1"/>
  <c r="I1461" i="1"/>
  <c r="J2243" i="1"/>
  <c r="L1702" i="1"/>
  <c r="L1229" i="1"/>
  <c r="L2147" i="1"/>
  <c r="L615" i="1"/>
  <c r="L1030" i="1"/>
  <c r="J2193" i="1"/>
  <c r="I847" i="1"/>
  <c r="J521" i="1"/>
  <c r="I1726" i="1"/>
  <c r="I977" i="1"/>
  <c r="L498" i="1"/>
  <c r="I811" i="1"/>
  <c r="I50" i="1"/>
  <c r="I2214" i="1"/>
  <c r="L1338" i="1"/>
  <c r="K53" i="1"/>
  <c r="L1507" i="1"/>
  <c r="L1638" i="1"/>
  <c r="L1895" i="1"/>
  <c r="L1900" i="1"/>
  <c r="L927" i="1"/>
  <c r="L847" i="1"/>
  <c r="L2207" i="1"/>
  <c r="L1249" i="1"/>
  <c r="I1974" i="1"/>
  <c r="L1666" i="1"/>
  <c r="L28" i="1"/>
  <c r="L344" i="1"/>
  <c r="J417" i="1"/>
  <c r="L1782" i="1"/>
  <c r="L1076" i="1"/>
  <c r="J535" i="1"/>
  <c r="L1485" i="1"/>
  <c r="I2008" i="1"/>
  <c r="L1278" i="1"/>
  <c r="L2416" i="1"/>
  <c r="L1065" i="1"/>
  <c r="L596" i="1"/>
  <c r="I1942" i="1"/>
  <c r="L34" i="1"/>
  <c r="I27" i="1"/>
  <c r="I864" i="1"/>
  <c r="I1730" i="1"/>
  <c r="J68" i="1"/>
  <c r="J1596" i="1"/>
  <c r="L560" i="1"/>
  <c r="J1211" i="1"/>
  <c r="L2430" i="1"/>
  <c r="L457" i="1"/>
  <c r="J1381" i="1"/>
  <c r="L347" i="1"/>
  <c r="J2554" i="1"/>
  <c r="L2100" i="1"/>
  <c r="L2306" i="1"/>
  <c r="L1509" i="1"/>
  <c r="L1770" i="1"/>
  <c r="L308" i="1"/>
  <c r="L2394" i="1"/>
  <c r="L9" i="1"/>
  <c r="J2594" i="1"/>
  <c r="L905" i="1"/>
  <c r="L1620" i="1"/>
  <c r="L2495" i="1"/>
  <c r="J192" i="1"/>
  <c r="J2627" i="1"/>
  <c r="L161" i="1"/>
  <c r="L1419" i="1"/>
  <c r="I2453" i="1"/>
  <c r="J2382" i="1"/>
  <c r="I2447" i="1"/>
  <c r="J2460" i="1"/>
  <c r="J316" i="1"/>
  <c r="K1334" i="1"/>
  <c r="K1103" i="1"/>
  <c r="K880" i="1"/>
  <c r="K1896" i="1"/>
  <c r="L665" i="1"/>
  <c r="K1195" i="1"/>
  <c r="K807" i="1"/>
  <c r="L478" i="1"/>
  <c r="K1513" i="1"/>
  <c r="K805" i="1"/>
  <c r="I827" i="1"/>
  <c r="I278" i="1"/>
  <c r="L795" i="1"/>
  <c r="I2012" i="1"/>
  <c r="K485" i="1"/>
  <c r="K693" i="1"/>
  <c r="K1311" i="1"/>
  <c r="K612" i="1"/>
  <c r="K838" i="1"/>
  <c r="K470" i="1"/>
  <c r="K608" i="1"/>
  <c r="K315" i="1"/>
  <c r="L648" i="1"/>
  <c r="K970" i="1"/>
  <c r="K1535" i="1"/>
  <c r="I2324" i="1"/>
  <c r="K459" i="1"/>
  <c r="K1360" i="1"/>
  <c r="K1412" i="1"/>
  <c r="K248" i="1"/>
  <c r="L1165" i="1"/>
  <c r="K241" i="1"/>
  <c r="K1104" i="1"/>
  <c r="L1244" i="1"/>
  <c r="K707" i="1"/>
  <c r="L1112" i="1"/>
  <c r="L2324" i="1"/>
  <c r="L231" i="1"/>
  <c r="L2125" i="1"/>
  <c r="K601" i="1"/>
  <c r="L1299" i="1"/>
  <c r="L2332" i="1"/>
  <c r="L1735" i="1"/>
  <c r="I1443" i="1"/>
  <c r="I1905" i="1"/>
  <c r="L2570" i="1"/>
  <c r="L1399" i="1"/>
  <c r="L2542" i="1"/>
  <c r="L116" i="1"/>
  <c r="L1195" i="1"/>
  <c r="I2530" i="1"/>
  <c r="I2499" i="1"/>
  <c r="I2565" i="1"/>
  <c r="L10" i="1"/>
  <c r="L1643" i="1"/>
  <c r="L501" i="1"/>
  <c r="J806" i="1"/>
  <c r="J864" i="1"/>
  <c r="L1744" i="1"/>
  <c r="J2581" i="1"/>
  <c r="I787" i="1"/>
  <c r="I1005" i="1"/>
  <c r="I1932" i="1"/>
  <c r="I2523" i="1"/>
  <c r="J1969" i="1"/>
  <c r="J928" i="1"/>
  <c r="J2081" i="1"/>
  <c r="I335" i="1"/>
  <c r="L61" i="1"/>
  <c r="I1238" i="1"/>
  <c r="I824" i="1"/>
  <c r="K607" i="1"/>
  <c r="L1217" i="1"/>
  <c r="L1720" i="1"/>
  <c r="L819" i="1"/>
  <c r="I1028" i="1"/>
  <c r="L2003" i="1"/>
  <c r="L2586" i="1"/>
  <c r="I1282" i="1"/>
  <c r="J2500" i="1"/>
  <c r="L748" i="1"/>
  <c r="L1842" i="1"/>
  <c r="I1865" i="1"/>
  <c r="L2585" i="1"/>
  <c r="L2517" i="1"/>
  <c r="L481" i="1"/>
  <c r="L332" i="1"/>
  <c r="J772" i="1"/>
  <c r="L630" i="1"/>
  <c r="L2442" i="1"/>
  <c r="L2383" i="1"/>
  <c r="I1647" i="1"/>
  <c r="I1675" i="1"/>
  <c r="I2140" i="1"/>
  <c r="J2345" i="1"/>
  <c r="I190" i="1"/>
  <c r="L2237" i="1"/>
  <c r="I2208" i="1"/>
  <c r="L2360" i="1"/>
  <c r="I403" i="1"/>
  <c r="I2170" i="1"/>
  <c r="K1737" i="1"/>
  <c r="J1695" i="1"/>
  <c r="I2100" i="1"/>
  <c r="L2127" i="1"/>
  <c r="L300" i="1"/>
  <c r="L784" i="1"/>
  <c r="L334" i="1"/>
  <c r="J342" i="1"/>
  <c r="I609" i="1"/>
  <c r="L1685" i="1"/>
  <c r="L1731" i="1"/>
  <c r="L2222" i="1"/>
  <c r="L2270" i="1"/>
  <c r="L2161" i="1"/>
  <c r="J1101" i="1"/>
  <c r="L1566" i="1"/>
  <c r="J2399" i="1"/>
  <c r="J398" i="1"/>
  <c r="I468" i="1"/>
  <c r="L69" i="1"/>
  <c r="I1917" i="1"/>
  <c r="J1758" i="1"/>
  <c r="I2315" i="1"/>
  <c r="L959" i="1"/>
  <c r="J2446" i="1"/>
  <c r="L1431" i="1"/>
  <c r="I735" i="1"/>
  <c r="L1610" i="1"/>
  <c r="L1892" i="1"/>
  <c r="I2114" i="1"/>
  <c r="K43" i="1"/>
  <c r="K2529" i="1"/>
  <c r="K914" i="1"/>
  <c r="K731" i="1"/>
  <c r="K565" i="1"/>
  <c r="K573" i="1"/>
  <c r="K1057" i="1"/>
  <c r="K237" i="1"/>
  <c r="L1192" i="1"/>
  <c r="K525" i="1"/>
  <c r="K1141" i="1"/>
  <c r="L1846" i="1"/>
  <c r="K24" i="1"/>
  <c r="K88" i="1"/>
  <c r="K1426" i="1"/>
  <c r="K1341" i="1"/>
  <c r="J1859" i="1"/>
  <c r="K499" i="1"/>
  <c r="K144" i="1"/>
  <c r="K945" i="1"/>
  <c r="K540" i="1"/>
  <c r="L1613" i="1"/>
  <c r="L2518" i="1"/>
  <c r="I2618" i="1"/>
  <c r="J1091" i="1"/>
  <c r="K1040" i="1"/>
  <c r="L2490" i="1"/>
  <c r="L1451" i="1"/>
  <c r="L1957" i="1"/>
  <c r="L2315" i="1"/>
  <c r="L2169" i="1"/>
  <c r="L427" i="1"/>
  <c r="L1086" i="1"/>
  <c r="J1892" i="1"/>
  <c r="I1985" i="1"/>
  <c r="L1473" i="1"/>
  <c r="L540" i="1"/>
  <c r="L899" i="1"/>
  <c r="L1938" i="1"/>
  <c r="I1966" i="1"/>
  <c r="L584" i="1"/>
  <c r="I1501" i="1"/>
  <c r="L1061" i="1"/>
  <c r="I2314" i="1"/>
  <c r="I2506" i="1"/>
  <c r="L700" i="1"/>
  <c r="J2023" i="1"/>
  <c r="I1370" i="1"/>
  <c r="J1027" i="1"/>
  <c r="L1851" i="1"/>
  <c r="J1552" i="1"/>
  <c r="J2294" i="1"/>
  <c r="J1244" i="1"/>
  <c r="J2040" i="1"/>
  <c r="J1176" i="1"/>
  <c r="J1480" i="1"/>
  <c r="I1659" i="1"/>
  <c r="I1900" i="1"/>
  <c r="I934" i="1"/>
  <c r="L1424" i="1"/>
  <c r="I54" i="1"/>
  <c r="L2018" i="1"/>
  <c r="J1992" i="1"/>
  <c r="L1231" i="1"/>
  <c r="L2546" i="1"/>
  <c r="L2103" i="1"/>
  <c r="L1330" i="1"/>
  <c r="L636" i="1"/>
  <c r="I1528" i="1"/>
  <c r="L518" i="1"/>
  <c r="L913" i="1"/>
  <c r="L2420" i="1"/>
  <c r="L1495" i="1"/>
  <c r="J355" i="1"/>
  <c r="I1512" i="1"/>
  <c r="L2085" i="1"/>
  <c r="I1962" i="1"/>
  <c r="L342" i="1"/>
  <c r="L2582" i="1"/>
  <c r="J2263" i="1"/>
  <c r="I2177" i="1"/>
  <c r="I388" i="1"/>
  <c r="I2320" i="1"/>
  <c r="J709" i="1"/>
  <c r="L827" i="1"/>
  <c r="I2154" i="1"/>
  <c r="I1131" i="1"/>
  <c r="J2588" i="1"/>
  <c r="I25" i="1"/>
  <c r="L1083" i="1"/>
  <c r="L2277" i="1"/>
  <c r="L1337" i="1"/>
  <c r="I2300" i="1"/>
  <c r="L1022" i="1"/>
  <c r="I1908" i="1"/>
  <c r="L990" i="1"/>
  <c r="I2011" i="1"/>
  <c r="L2566" i="1"/>
  <c r="L759" i="1"/>
  <c r="L1306" i="1"/>
  <c r="L1224" i="1"/>
  <c r="L403" i="1"/>
  <c r="L2021" i="1"/>
  <c r="L1255" i="1"/>
  <c r="I181" i="1"/>
  <c r="J1645" i="1"/>
  <c r="I1673" i="1"/>
  <c r="I1775" i="1"/>
  <c r="I1949" i="1"/>
  <c r="J1235" i="1"/>
  <c r="J1127" i="1"/>
  <c r="I1778" i="1"/>
  <c r="J1302" i="1"/>
  <c r="J552" i="1"/>
  <c r="L858" i="1"/>
  <c r="J1962" i="1"/>
  <c r="L701" i="1"/>
  <c r="L289" i="1"/>
  <c r="I459" i="1"/>
  <c r="J533" i="1"/>
  <c r="I814" i="1"/>
  <c r="I527" i="1"/>
  <c r="J742" i="1"/>
  <c r="K344" i="1"/>
  <c r="L1364" i="1"/>
  <c r="L337" i="1"/>
  <c r="L2164" i="1"/>
  <c r="J1034" i="1"/>
  <c r="J2061" i="1"/>
  <c r="J202" i="1"/>
  <c r="L2154" i="1"/>
  <c r="J2180" i="1"/>
  <c r="L2296" i="1"/>
  <c r="L1600" i="1"/>
  <c r="L130" i="1"/>
  <c r="L1211" i="1"/>
  <c r="L2595" i="1"/>
  <c r="L402" i="1"/>
  <c r="L2471" i="1"/>
  <c r="I1026" i="1"/>
  <c r="J198" i="1"/>
  <c r="L439" i="1"/>
  <c r="L2368" i="1"/>
  <c r="J1615" i="1"/>
  <c r="I744" i="1"/>
  <c r="J796" i="1"/>
  <c r="I2474" i="1"/>
  <c r="J2340" i="1"/>
  <c r="L1016" i="1"/>
  <c r="I586" i="1"/>
  <c r="I2615" i="1"/>
  <c r="L628" i="1"/>
  <c r="J1977" i="1"/>
  <c r="L1409" i="1"/>
  <c r="J105" i="1"/>
  <c r="K538" i="1"/>
  <c r="L2508" i="1"/>
  <c r="L1196" i="1"/>
  <c r="L2299" i="1"/>
  <c r="L2292" i="1"/>
  <c r="J2000" i="1"/>
  <c r="I1617" i="1"/>
  <c r="I2568" i="1"/>
  <c r="L529" i="1"/>
  <c r="L810" i="1"/>
  <c r="L2152" i="1"/>
  <c r="L1499" i="1"/>
  <c r="L486" i="1"/>
  <c r="L1432" i="1"/>
  <c r="L1645" i="1"/>
  <c r="L324" i="1"/>
  <c r="I438" i="1"/>
  <c r="L2457" i="1"/>
  <c r="L2464" i="1"/>
  <c r="L1032" i="1"/>
  <c r="J2498" i="1"/>
  <c r="L873" i="1"/>
  <c r="I143" i="1"/>
  <c r="J1494" i="1"/>
  <c r="L1110" i="1"/>
  <c r="J2283" i="1"/>
  <c r="L548" i="1"/>
  <c r="I2096" i="1"/>
  <c r="I2106" i="1"/>
  <c r="J205" i="1"/>
  <c r="J2176" i="1"/>
  <c r="J58" i="1"/>
  <c r="L1696" i="1"/>
  <c r="L2044" i="1"/>
  <c r="J2121" i="1"/>
  <c r="L338" i="1"/>
  <c r="L1238" i="1"/>
  <c r="J1204" i="1"/>
  <c r="L1604" i="1"/>
  <c r="L1965" i="1"/>
  <c r="I2597" i="1"/>
  <c r="J1436" i="1"/>
  <c r="L1845" i="1"/>
  <c r="L2287" i="1"/>
  <c r="I672" i="1"/>
  <c r="L1776" i="1"/>
  <c r="I2630" i="1"/>
  <c r="L1100" i="1"/>
  <c r="I705" i="1"/>
  <c r="L2159" i="1"/>
  <c r="I2399" i="1"/>
  <c r="I2202" i="1"/>
  <c r="I683" i="1"/>
  <c r="J1755" i="1"/>
  <c r="J2087" i="1"/>
  <c r="L714" i="1"/>
  <c r="J1957" i="1"/>
  <c r="L93" i="1"/>
  <c r="L1246" i="1"/>
  <c r="J1982" i="1"/>
  <c r="J1039" i="1"/>
  <c r="J569" i="1"/>
  <c r="J1253" i="1"/>
  <c r="I1826" i="1"/>
  <c r="L857" i="1"/>
  <c r="L2634" i="1"/>
  <c r="L926" i="1"/>
  <c r="I2428" i="1"/>
  <c r="L2012" i="1"/>
  <c r="L356" i="1"/>
  <c r="L1615" i="1"/>
  <c r="L2035" i="1"/>
  <c r="L1973" i="1"/>
  <c r="L1818" i="1"/>
  <c r="L228" i="1"/>
  <c r="L1574" i="1"/>
  <c r="L2228" i="1"/>
  <c r="L1390" i="1"/>
  <c r="I176" i="1"/>
  <c r="J949" i="1"/>
  <c r="L345" i="1"/>
  <c r="L252" i="1"/>
  <c r="J1997" i="1"/>
  <c r="L1190" i="1"/>
  <c r="I464" i="1"/>
  <c r="L925" i="1"/>
  <c r="J2031" i="1"/>
  <c r="L875" i="1"/>
  <c r="L288" i="1"/>
  <c r="L535" i="1"/>
  <c r="I2051" i="1"/>
  <c r="I1255" i="1"/>
  <c r="I2578" i="1"/>
  <c r="J109" i="1"/>
  <c r="J2312" i="1"/>
  <c r="L2289" i="1"/>
  <c r="L2185" i="1"/>
  <c r="L625" i="1"/>
  <c r="I506" i="1"/>
  <c r="L2331" i="1"/>
  <c r="I2554" i="1"/>
  <c r="I2044" i="1"/>
  <c r="L2291" i="1"/>
  <c r="L2025" i="1"/>
  <c r="L169" i="1"/>
  <c r="L502" i="1"/>
  <c r="L2432" i="1"/>
  <c r="L1711" i="1"/>
  <c r="L421" i="1"/>
  <c r="L2385" i="1"/>
  <c r="I2547" i="1"/>
  <c r="L434" i="1"/>
  <c r="J1315" i="1"/>
  <c r="L2023" i="1"/>
  <c r="J294" i="1"/>
  <c r="J1151" i="1"/>
  <c r="J2631" i="1"/>
  <c r="J554" i="1"/>
  <c r="J2579" i="1"/>
  <c r="L41" i="1"/>
  <c r="I1697" i="1"/>
  <c r="I909" i="1"/>
  <c r="I1677" i="1"/>
  <c r="L678" i="1"/>
  <c r="J2462" i="1"/>
  <c r="I1514" i="1"/>
  <c r="I2247" i="1"/>
  <c r="I1586" i="1"/>
  <c r="L1103" i="1"/>
  <c r="L749" i="1"/>
  <c r="L315" i="1"/>
  <c r="L2128" i="1"/>
  <c r="L588" i="1"/>
  <c r="L2214" i="1"/>
  <c r="L754" i="1"/>
  <c r="J1219" i="1"/>
  <c r="L1381" i="1"/>
  <c r="L2239" i="1"/>
  <c r="L346" i="1"/>
  <c r="J2022" i="1"/>
  <c r="J2389" i="1"/>
  <c r="L640" i="1"/>
  <c r="L633" i="1"/>
  <c r="J1993" i="1"/>
  <c r="L136" i="1"/>
  <c r="L2545" i="1"/>
  <c r="I2440" i="1"/>
  <c r="J1487" i="1"/>
  <c r="I2152" i="1"/>
  <c r="J1654" i="1"/>
  <c r="J1612" i="1"/>
  <c r="I189" i="1"/>
  <c r="L1625" i="1"/>
  <c r="L1140" i="1"/>
  <c r="I1193" i="1"/>
  <c r="J1474" i="1"/>
  <c r="I1425" i="1"/>
  <c r="J2170" i="1"/>
  <c r="I1067" i="1"/>
  <c r="L2384" i="1"/>
  <c r="I1910" i="1"/>
  <c r="K45" i="1"/>
  <c r="L1177" i="1"/>
  <c r="L619" i="1"/>
  <c r="L552" i="1"/>
  <c r="L1253" i="1"/>
  <c r="L2250" i="1"/>
  <c r="J1856" i="1"/>
  <c r="L1834" i="1"/>
  <c r="L499" i="1"/>
  <c r="L1261" i="1"/>
  <c r="L2089" i="1"/>
  <c r="J1872" i="1"/>
  <c r="L2623" i="1"/>
  <c r="L2043" i="1"/>
  <c r="L757" i="1"/>
  <c r="L944" i="1"/>
  <c r="I1719" i="1"/>
  <c r="J2241" i="1"/>
  <c r="L1456" i="1"/>
  <c r="I1372" i="1"/>
  <c r="L1290" i="1"/>
  <c r="I587" i="1"/>
  <c r="J2601" i="1"/>
  <c r="L204" i="1"/>
  <c r="J2150" i="1"/>
  <c r="J1412" i="1"/>
  <c r="J450" i="1"/>
  <c r="J490" i="1"/>
  <c r="J2183" i="1"/>
  <c r="I1347" i="1"/>
  <c r="I2179" i="1"/>
  <c r="L2341" i="1"/>
  <c r="L2620" i="1"/>
  <c r="I568" i="1"/>
  <c r="L1268" i="1"/>
  <c r="J1551" i="1"/>
  <c r="L1641" i="1"/>
  <c r="L2283" i="1"/>
  <c r="L2149" i="1"/>
  <c r="I2312" i="1"/>
  <c r="I448" i="1"/>
  <c r="L1659" i="1"/>
  <c r="L1468" i="1"/>
  <c r="L1657" i="1"/>
  <c r="L909" i="1"/>
  <c r="L1714" i="1"/>
  <c r="J820" i="1"/>
  <c r="L459" i="1"/>
  <c r="J2329" i="1"/>
  <c r="L1039" i="1"/>
  <c r="L194" i="1"/>
  <c r="J37" i="1"/>
  <c r="I2282" i="1"/>
  <c r="J872" i="1"/>
  <c r="L340" i="1"/>
  <c r="I1509" i="1"/>
  <c r="J959" i="1"/>
  <c r="I1163" i="1"/>
  <c r="I1685" i="1"/>
  <c r="I993" i="1"/>
  <c r="I2252" i="1"/>
  <c r="L1567" i="1"/>
  <c r="L1705" i="1"/>
  <c r="L569" i="1"/>
  <c r="I887" i="1"/>
  <c r="I1247" i="1"/>
  <c r="L2462" i="1"/>
  <c r="L1966" i="1"/>
  <c r="I778" i="1"/>
  <c r="I1009" i="1"/>
  <c r="L666" i="1"/>
  <c r="L2548" i="1"/>
  <c r="L1952" i="1"/>
  <c r="L1684" i="1"/>
  <c r="L1303" i="1"/>
  <c r="J2568" i="1"/>
  <c r="L1443" i="1"/>
  <c r="J1671" i="1"/>
  <c r="L1912" i="1"/>
  <c r="L1038" i="1"/>
  <c r="L1075" i="1"/>
  <c r="L378" i="1"/>
  <c r="I1025" i="1"/>
  <c r="L613" i="1"/>
  <c r="J2130" i="1"/>
  <c r="J1421" i="1"/>
  <c r="L830" i="1"/>
  <c r="I2574" i="1"/>
  <c r="I505" i="1"/>
  <c r="J384" i="1"/>
  <c r="J1428" i="1"/>
  <c r="J1064" i="1"/>
  <c r="I1898" i="1"/>
  <c r="L1742" i="1"/>
  <c r="L2281" i="1"/>
  <c r="L1761" i="1"/>
  <c r="L229" i="1"/>
  <c r="L2153" i="1"/>
  <c r="L1869" i="1"/>
  <c r="L1006" i="1"/>
  <c r="L249" i="1"/>
  <c r="L908" i="1"/>
  <c r="L2319" i="1"/>
  <c r="L2630" i="1"/>
  <c r="L2167" i="1"/>
  <c r="L2168" i="1"/>
  <c r="L1581" i="1"/>
  <c r="L638" i="1"/>
  <c r="L2487" i="1"/>
  <c r="I627" i="1"/>
  <c r="L1968" i="1"/>
  <c r="J1959" i="1"/>
  <c r="L871" i="1"/>
  <c r="I755" i="1"/>
  <c r="L101" i="1"/>
  <c r="L939" i="1"/>
  <c r="J1950" i="1"/>
  <c r="I2486" i="1"/>
  <c r="L854" i="1"/>
  <c r="I1115" i="1"/>
  <c r="J1481" i="1"/>
  <c r="I2632" i="1"/>
  <c r="L1446" i="1"/>
  <c r="L268" i="1"/>
  <c r="L442" i="1"/>
  <c r="L1106" i="1"/>
  <c r="L1154" i="1"/>
  <c r="L2356" i="1"/>
  <c r="J1784" i="1"/>
  <c r="I1537" i="1"/>
  <c r="L1839" i="1"/>
  <c r="L2120" i="1"/>
  <c r="L1488" i="1"/>
  <c r="L2004" i="1"/>
  <c r="K30" i="1"/>
  <c r="L1710" i="1"/>
  <c r="L1997" i="1"/>
  <c r="L1547" i="1"/>
  <c r="L1913" i="1"/>
  <c r="J2447" i="1"/>
  <c r="L983" i="1"/>
  <c r="I1360" i="1"/>
  <c r="I213" i="1"/>
  <c r="J748" i="1"/>
  <c r="J857" i="1"/>
  <c r="J1430" i="1"/>
  <c r="I722" i="1"/>
  <c r="L1078" i="1"/>
  <c r="L659" i="1"/>
  <c r="J116" i="1"/>
  <c r="I2178" i="1"/>
  <c r="I2493" i="1"/>
  <c r="I1587" i="1"/>
  <c r="J816" i="1"/>
  <c r="I2341" i="1"/>
  <c r="J1015" i="1"/>
  <c r="I2376" i="1"/>
  <c r="I2598" i="1"/>
  <c r="L1014" i="1"/>
  <c r="L1867" i="1"/>
  <c r="L1823" i="1"/>
  <c r="L1753" i="1"/>
  <c r="L537" i="1"/>
  <c r="L1394" i="1"/>
  <c r="L531" i="1"/>
  <c r="L2572" i="1"/>
  <c r="L1937" i="1"/>
  <c r="L2452" i="1"/>
  <c r="L1360" i="1"/>
  <c r="L1760" i="1"/>
  <c r="L1445" i="1"/>
  <c r="L878" i="1"/>
  <c r="I2469" i="1"/>
  <c r="I771" i="1"/>
  <c r="L520" i="1"/>
  <c r="L656" i="1"/>
  <c r="L1713" i="1"/>
  <c r="L698" i="1"/>
  <c r="L507" i="1"/>
  <c r="J827" i="1"/>
  <c r="I1223" i="1"/>
  <c r="J2285" i="1"/>
  <c r="J200" i="1"/>
  <c r="J2001" i="1"/>
  <c r="J224" i="1"/>
  <c r="J110" i="1"/>
  <c r="J1154" i="1"/>
  <c r="J2248" i="1"/>
  <c r="L2476" i="1"/>
  <c r="L1948" i="1"/>
  <c r="J1389" i="1"/>
  <c r="J2199" i="1"/>
  <c r="L2117" i="1"/>
  <c r="I2420" i="1"/>
  <c r="L2288" i="1"/>
  <c r="L72" i="1"/>
  <c r="L2415" i="1"/>
  <c r="J2593" i="1"/>
  <c r="L437" i="1"/>
  <c r="L903" i="1"/>
  <c r="I2424" i="1"/>
  <c r="L1649" i="1"/>
  <c r="L977" i="1"/>
  <c r="I1752" i="1"/>
  <c r="L1332" i="1"/>
  <c r="L972" i="1"/>
  <c r="J1252" i="1"/>
  <c r="L617" i="1"/>
  <c r="L1477" i="1"/>
  <c r="L660" i="1"/>
  <c r="J1074" i="1"/>
  <c r="I1581" i="1"/>
  <c r="I739" i="1"/>
  <c r="J999" i="1"/>
  <c r="I1101" i="1"/>
  <c r="L1051" i="1"/>
  <c r="J1858" i="1"/>
  <c r="I1691" i="1"/>
  <c r="J1550" i="1"/>
  <c r="J1312" i="1"/>
  <c r="J1797" i="1"/>
  <c r="L151" i="1"/>
  <c r="L1844" i="1"/>
  <c r="L1993" i="1"/>
  <c r="J453" i="1"/>
  <c r="I1965" i="1"/>
  <c r="I1239" i="1"/>
  <c r="L2606" i="1"/>
  <c r="L2511" i="1"/>
  <c r="L466" i="1"/>
  <c r="L2399" i="1"/>
  <c r="L2057" i="1"/>
  <c r="I1879" i="1"/>
  <c r="I1314" i="1"/>
  <c r="J1297" i="1"/>
  <c r="I1792" i="1"/>
  <c r="J277" i="1"/>
  <c r="I600" i="1"/>
  <c r="I165" i="1"/>
  <c r="I1201" i="1"/>
  <c r="I2102" i="1"/>
  <c r="L1340" i="1"/>
  <c r="J634" i="1"/>
  <c r="J1733" i="1"/>
  <c r="J1965" i="1"/>
  <c r="I172" i="1"/>
  <c r="L807" i="1"/>
  <c r="I1839" i="1"/>
  <c r="I1450" i="1"/>
  <c r="L521" i="1"/>
  <c r="J2611" i="1"/>
  <c r="J402" i="1"/>
  <c r="L1579" i="1"/>
  <c r="L2300" i="1"/>
  <c r="L2190" i="1"/>
  <c r="L1414" i="1"/>
  <c r="J499" i="1"/>
  <c r="L1896" i="1"/>
  <c r="I919" i="1"/>
  <c r="L274" i="1"/>
  <c r="I1686" i="1"/>
  <c r="L895" i="1"/>
  <c r="I2255" i="1"/>
  <c r="L593" i="1"/>
  <c r="J226" i="1"/>
  <c r="L505" i="1"/>
  <c r="J2442" i="1"/>
  <c r="L1046" i="1"/>
  <c r="J441" i="1"/>
  <c r="L1271" i="1"/>
  <c r="J2384" i="1"/>
  <c r="L2573" i="1"/>
  <c r="I2501" i="1"/>
  <c r="J2619" i="1"/>
  <c r="I2045" i="1"/>
  <c r="J753" i="1"/>
  <c r="J1119" i="1"/>
  <c r="I2356" i="1"/>
  <c r="L2111" i="1"/>
  <c r="I1906" i="1"/>
  <c r="L290" i="1"/>
  <c r="I2366" i="1"/>
  <c r="I1665" i="1"/>
  <c r="J1753" i="1"/>
  <c r="L1531" i="1"/>
  <c r="L122" i="1"/>
  <c r="L1624" i="1"/>
  <c r="L818" i="1"/>
  <c r="L2275" i="1"/>
  <c r="L1343" i="1"/>
  <c r="L1375" i="1"/>
  <c r="L2110" i="1"/>
  <c r="L2513" i="1"/>
  <c r="L1379" i="1"/>
  <c r="J2156" i="1"/>
  <c r="L1792" i="1"/>
  <c r="L2327" i="1"/>
  <c r="L743" i="1"/>
  <c r="L1452" i="1"/>
  <c r="L1407" i="1"/>
  <c r="I389" i="1"/>
  <c r="L1606" i="1"/>
  <c r="L398" i="1"/>
  <c r="L2357" i="1"/>
  <c r="J1287" i="1"/>
  <c r="J695" i="1"/>
  <c r="J2564" i="1"/>
  <c r="I954" i="1"/>
  <c r="L2258" i="1"/>
  <c r="I2164" i="1"/>
  <c r="I817" i="1"/>
  <c r="L1447" i="1"/>
  <c r="I1007" i="1"/>
  <c r="L1025" i="1"/>
  <c r="J1422" i="1"/>
  <c r="L1984" i="1"/>
  <c r="L1636" i="1"/>
  <c r="L35" i="1"/>
  <c r="L114" i="1"/>
  <c r="L2011" i="1"/>
  <c r="L1219" i="1"/>
  <c r="L1176" i="1"/>
  <c r="J1711" i="1"/>
  <c r="L1133" i="1"/>
  <c r="L1882" i="1"/>
  <c r="I2188" i="1"/>
  <c r="J1345" i="1"/>
  <c r="L1510" i="1"/>
  <c r="L1519" i="1"/>
  <c r="I2073" i="1"/>
  <c r="L353" i="1"/>
  <c r="L716" i="1"/>
  <c r="I2042" i="1"/>
  <c r="J1427" i="1"/>
  <c r="I2029" i="1"/>
  <c r="I2238" i="1"/>
  <c r="J2350" i="1"/>
  <c r="I1573" i="1"/>
  <c r="L2505" i="1"/>
  <c r="L2349" i="1"/>
  <c r="L2552" i="1"/>
  <c r="L2015" i="1"/>
  <c r="L1794" i="1"/>
  <c r="L755" i="1"/>
  <c r="L1403" i="1"/>
  <c r="J1720" i="1"/>
  <c r="L2480" i="1"/>
  <c r="L2455" i="1"/>
  <c r="I2455" i="1"/>
  <c r="J1829" i="1"/>
  <c r="L987" i="1"/>
  <c r="L1237" i="1"/>
  <c r="L1012" i="1"/>
  <c r="L1319" i="1"/>
  <c r="I2287" i="1"/>
  <c r="I2308" i="1"/>
  <c r="L2434" i="1"/>
  <c r="I1160" i="1"/>
  <c r="J847" i="1"/>
  <c r="I331" i="1"/>
  <c r="I81" i="1"/>
  <c r="J1954" i="1"/>
  <c r="L924" i="1"/>
  <c r="I1577" i="1"/>
  <c r="J1876" i="1"/>
  <c r="I1698" i="1"/>
  <c r="J1343" i="1"/>
  <c r="I355" i="1"/>
  <c r="J1410" i="1"/>
  <c r="L423" i="1"/>
  <c r="L1506" i="1"/>
  <c r="L832" i="1"/>
  <c r="L470" i="1"/>
  <c r="J1772" i="1"/>
  <c r="L1687" i="1"/>
  <c r="L1975" i="1"/>
  <c r="L1248" i="1"/>
  <c r="L760" i="1"/>
  <c r="L2099" i="1"/>
  <c r="L2345" i="1"/>
  <c r="I1664" i="1"/>
  <c r="L473" i="1"/>
  <c r="L1990" i="1"/>
  <c r="I2518" i="1"/>
  <c r="L1125" i="1"/>
  <c r="J1390" i="1"/>
  <c r="J1387" i="1"/>
  <c r="L1351" i="1"/>
  <c r="L664" i="1"/>
  <c r="J389" i="1"/>
  <c r="I1877" i="1"/>
  <c r="J2234" i="1"/>
  <c r="I2573" i="1"/>
  <c r="J555" i="1"/>
  <c r="L1026" i="1"/>
  <c r="J2361" i="1"/>
  <c r="I889" i="1"/>
  <c r="I2078" i="1"/>
  <c r="J723" i="1"/>
  <c r="J1455" i="1"/>
  <c r="I1323" i="1"/>
  <c r="L1736" i="1"/>
  <c r="L1946" i="1"/>
  <c r="L464" i="1"/>
  <c r="L2294" i="1"/>
  <c r="L917" i="1"/>
  <c r="L2050" i="1"/>
  <c r="L2017" i="1"/>
  <c r="L1471" i="1"/>
  <c r="L1858" i="1"/>
  <c r="L1679" i="1"/>
  <c r="L163" i="1"/>
  <c r="I1954" i="1"/>
  <c r="L374" i="1"/>
  <c r="L2578" i="1"/>
  <c r="L1719" i="1"/>
  <c r="I2526" i="1"/>
  <c r="I2575" i="1"/>
  <c r="J2308" i="1"/>
  <c r="L1963" i="1"/>
  <c r="L366" i="1"/>
  <c r="I2270" i="1"/>
  <c r="L979" i="1"/>
  <c r="L1514" i="1"/>
  <c r="L455" i="1"/>
  <c r="I1937" i="1"/>
  <c r="L21" i="1"/>
  <c r="J380" i="1"/>
  <c r="L109" i="1"/>
  <c r="I1973" i="1"/>
  <c r="L597" i="1"/>
  <c r="J2209" i="1"/>
  <c r="L1539" i="1"/>
  <c r="I1622" i="1"/>
  <c r="I84" i="1"/>
  <c r="L1934" i="1"/>
  <c r="L756" i="1"/>
  <c r="I1445" i="1"/>
  <c r="L824" i="1"/>
  <c r="L1058" i="1"/>
  <c r="L2316" i="1"/>
  <c r="L1769" i="1"/>
  <c r="L1926" i="1"/>
  <c r="L1440" i="1"/>
  <c r="L951" i="1"/>
  <c r="L2438" i="1"/>
  <c r="I899" i="1"/>
  <c r="L627" i="1"/>
  <c r="J927" i="1"/>
  <c r="L791" i="1"/>
  <c r="L232" i="1"/>
  <c r="L294" i="1"/>
  <c r="I2127" i="1"/>
  <c r="L144" i="1"/>
  <c r="J696" i="1"/>
  <c r="L1009" i="1"/>
  <c r="L809" i="1"/>
  <c r="I2384" i="1"/>
  <c r="J1679" i="1"/>
  <c r="J2043" i="1"/>
  <c r="J1271" i="1"/>
  <c r="J644" i="1"/>
  <c r="I2022" i="1"/>
  <c r="I396" i="1"/>
  <c r="L253" i="1"/>
  <c r="L2333" i="1"/>
  <c r="I2478" i="1"/>
  <c r="L2364" i="1"/>
  <c r="L259" i="1"/>
  <c r="L2348" i="1"/>
  <c r="L677" i="1"/>
  <c r="L738" i="1"/>
  <c r="L1321" i="1"/>
  <c r="L981" i="1"/>
  <c r="L1980" i="1"/>
  <c r="L1345" i="1"/>
  <c r="L66" i="1"/>
  <c r="L1283" i="1"/>
  <c r="L844" i="1"/>
  <c r="I2592" i="1"/>
  <c r="L771" i="1"/>
  <c r="L1826" i="1"/>
  <c r="L2192" i="1"/>
  <c r="L2398" i="1"/>
  <c r="I1313" i="1"/>
  <c r="I804" i="1"/>
  <c r="I2611" i="1"/>
  <c r="I1406" i="1"/>
  <c r="I1516" i="1"/>
  <c r="L475" i="1"/>
  <c r="I987" i="1"/>
  <c r="I2074" i="1"/>
  <c r="J1604" i="1"/>
  <c r="I1827" i="1"/>
  <c r="J1203" i="1"/>
  <c r="I2209" i="1"/>
  <c r="L2246" i="1"/>
  <c r="J180" i="1"/>
  <c r="L391" i="1"/>
  <c r="J2335" i="1"/>
  <c r="L1272" i="1"/>
  <c r="I1228" i="1"/>
  <c r="L1841" i="1"/>
  <c r="L2212" i="1"/>
  <c r="L578" i="1"/>
  <c r="L1929" i="1"/>
  <c r="L2131" i="1"/>
  <c r="I1261" i="1"/>
  <c r="J2125" i="1"/>
  <c r="L1905" i="1"/>
  <c r="L1031" i="1"/>
  <c r="L2338" i="1"/>
  <c r="I2128" i="1"/>
  <c r="J1325" i="1"/>
  <c r="L191" i="1"/>
  <c r="I2430" i="1"/>
  <c r="J1541" i="1"/>
  <c r="I2311" i="1"/>
  <c r="L504" i="1"/>
  <c r="L1802" i="1"/>
  <c r="L1008" i="1"/>
  <c r="J306" i="1"/>
  <c r="I860" i="1"/>
  <c r="J1665" i="1"/>
  <c r="I1543" i="1"/>
  <c r="J1909" i="1"/>
  <c r="J2391" i="1"/>
  <c r="K652" i="1"/>
  <c r="L779" i="1"/>
  <c r="L2559" i="1"/>
  <c r="L1185" i="1"/>
  <c r="L2461" i="1"/>
  <c r="L62" i="1"/>
  <c r="L430" i="1"/>
  <c r="I960" i="1"/>
  <c r="L2102" i="1"/>
  <c r="J2381" i="1"/>
  <c r="L1955" i="1"/>
  <c r="L1862" i="1"/>
  <c r="L1704" i="1"/>
  <c r="L1976" i="1"/>
  <c r="L674" i="1"/>
  <c r="L545" i="1"/>
  <c r="L808" i="1"/>
  <c r="J444" i="1"/>
  <c r="L1837" i="1"/>
  <c r="L1849" i="1"/>
  <c r="J680" i="1"/>
  <c r="I2033" i="1"/>
  <c r="I1413" i="1"/>
  <c r="J1379" i="1"/>
  <c r="I487" i="1"/>
  <c r="I2460" i="1"/>
  <c r="L431" i="1"/>
  <c r="J386" i="1"/>
  <c r="J802" i="1"/>
  <c r="I1517" i="1"/>
  <c r="I1694" i="1"/>
  <c r="K2079" i="1"/>
  <c r="I1364" i="1"/>
  <c r="L206" i="1"/>
  <c r="L937" i="1"/>
  <c r="L612" i="1"/>
  <c r="L1353" i="1"/>
  <c r="L152" i="1"/>
  <c r="L583" i="1"/>
  <c r="L2469" i="1"/>
  <c r="I932" i="1"/>
  <c r="I1766" i="1"/>
  <c r="L2584" i="1"/>
  <c r="J1218" i="1"/>
  <c r="I1046" i="1"/>
  <c r="L673" i="1"/>
  <c r="L1525" i="1"/>
  <c r="I2470" i="1"/>
  <c r="I880" i="1"/>
  <c r="I2167" i="1"/>
  <c r="L1709" i="1"/>
  <c r="I1226" i="1"/>
  <c r="I2348" i="1"/>
  <c r="L1216" i="1"/>
  <c r="I2616" i="1"/>
  <c r="J1744" i="1"/>
  <c r="L814" i="1"/>
  <c r="J1756" i="1"/>
  <c r="L558" i="1"/>
  <c r="J1429" i="1"/>
  <c r="I761" i="1"/>
  <c r="J322" i="1"/>
  <c r="I2494" i="1"/>
  <c r="K2081" i="1"/>
  <c r="L1035" i="1"/>
  <c r="L159" i="1"/>
  <c r="L543" i="1"/>
  <c r="L2428" i="1"/>
  <c r="L1801" i="1"/>
  <c r="L168" i="1"/>
  <c r="L1203" i="1"/>
  <c r="J1293" i="1"/>
  <c r="J2118" i="1"/>
  <c r="L1646" i="1"/>
  <c r="J171" i="1"/>
  <c r="L1182" i="1"/>
  <c r="J1823" i="1"/>
  <c r="L2625" i="1"/>
  <c r="L978" i="1"/>
  <c r="J1631" i="1"/>
  <c r="J2330" i="1"/>
  <c r="L781" i="1"/>
  <c r="L604" i="1"/>
  <c r="L1700" i="1"/>
  <c r="I1776" i="1"/>
  <c r="L964" i="1"/>
  <c r="J1350" i="1"/>
  <c r="J1585" i="1"/>
  <c r="L712" i="1"/>
  <c r="J1960" i="1"/>
  <c r="I1542" i="1"/>
  <c r="L432" i="1"/>
  <c r="J1687" i="1"/>
  <c r="J1508" i="1"/>
  <c r="I387" i="1"/>
  <c r="K1159" i="1"/>
  <c r="L1569" i="1"/>
  <c r="L2045" i="1"/>
  <c r="L235" i="1"/>
  <c r="J161" i="1"/>
  <c r="L1541" i="1"/>
  <c r="L2632" i="1"/>
  <c r="J2591" i="1"/>
  <c r="L1310" i="1"/>
  <c r="L476" i="1"/>
  <c r="L456" i="1"/>
  <c r="L409" i="1"/>
  <c r="J795" i="1"/>
  <c r="L2599" i="1"/>
  <c r="L1828" i="1"/>
  <c r="L1241" i="1"/>
  <c r="I791" i="1"/>
  <c r="L2148" i="1"/>
  <c r="L1184" i="1"/>
  <c r="L2448" i="1"/>
  <c r="I1538" i="1"/>
  <c r="L1717" i="1"/>
  <c r="J2501" i="1"/>
  <c r="L662" i="1"/>
  <c r="I767" i="1"/>
  <c r="I240" i="1"/>
  <c r="L594" i="1"/>
  <c r="L511" i="1"/>
  <c r="J1617" i="1"/>
  <c r="I2561" i="1"/>
  <c r="J1010" i="1"/>
  <c r="J669" i="1"/>
  <c r="K592" i="1"/>
  <c r="L730" i="1"/>
  <c r="L1983" i="1"/>
  <c r="L2234" i="1"/>
  <c r="L2026" i="1"/>
  <c r="L1183" i="1"/>
  <c r="L961" i="1"/>
  <c r="L940" i="1"/>
  <c r="L1977" i="1"/>
  <c r="L284" i="1"/>
  <c r="L2524" i="1"/>
  <c r="I819" i="1"/>
  <c r="J1808" i="1"/>
  <c r="I2491" i="1"/>
  <c r="L1018" i="1"/>
  <c r="I363" i="1"/>
  <c r="J1145" i="1"/>
  <c r="L383" i="1"/>
  <c r="L2401" i="1"/>
  <c r="L255" i="1"/>
  <c r="J1681" i="1"/>
  <c r="L1108" i="1"/>
  <c r="J699" i="1"/>
  <c r="J1496" i="1"/>
  <c r="L2266" i="1"/>
  <c r="I1518" i="1"/>
  <c r="I1637" i="1"/>
  <c r="L1492" i="1"/>
  <c r="J2173" i="1"/>
  <c r="L841" i="1"/>
  <c r="L2528" i="1"/>
  <c r="L1928" i="1"/>
  <c r="L2218" i="1"/>
  <c r="L1421" i="1"/>
  <c r="L1222" i="1"/>
  <c r="L2209" i="1"/>
  <c r="J1727" i="1"/>
  <c r="L708" i="1"/>
  <c r="L2183" i="1"/>
  <c r="L2429" i="1"/>
  <c r="I2337" i="1"/>
  <c r="L1746" i="1"/>
  <c r="L1910" i="1"/>
  <c r="I319" i="1"/>
  <c r="J688" i="1"/>
  <c r="L1899" i="1"/>
  <c r="J929" i="1"/>
  <c r="J1894" i="1"/>
  <c r="J2029" i="1"/>
  <c r="I101" i="1"/>
  <c r="I1430" i="1"/>
  <c r="I124" i="1"/>
  <c r="I1243" i="1"/>
  <c r="K59" i="1"/>
  <c r="L1293" i="1"/>
  <c r="L1521" i="1"/>
  <c r="L2598" i="1"/>
  <c r="J1975" i="1"/>
  <c r="I1591" i="1"/>
  <c r="J955" i="1"/>
  <c r="L1693" i="1"/>
  <c r="L1779" i="1"/>
  <c r="L2138" i="1"/>
  <c r="J2265" i="1"/>
  <c r="J1815" i="1"/>
  <c r="L1887" i="1"/>
  <c r="L2244" i="1"/>
  <c r="L2500" i="1"/>
  <c r="J1848" i="1"/>
  <c r="I1831" i="1"/>
  <c r="L1752" i="1"/>
  <c r="L2224" i="1"/>
  <c r="L2170" i="1"/>
  <c r="L1304" i="1"/>
  <c r="I2354" i="1"/>
  <c r="J2270" i="1"/>
  <c r="J485" i="1"/>
  <c r="L1718" i="1"/>
  <c r="I1576" i="1"/>
  <c r="I458" i="1"/>
  <c r="L158" i="1"/>
  <c r="I1639" i="1"/>
  <c r="I557" i="1"/>
  <c r="J2434" i="1"/>
  <c r="I1610" i="1"/>
  <c r="K274" i="1"/>
  <c r="L1941" i="1"/>
  <c r="L1632" i="1"/>
  <c r="L1101" i="1"/>
  <c r="L671" i="1"/>
  <c r="J351" i="1"/>
  <c r="L1603" i="1"/>
  <c r="L2419" i="1"/>
  <c r="L702" i="1"/>
  <c r="I2163" i="1"/>
  <c r="L1532" i="1"/>
  <c r="J2503" i="1"/>
  <c r="L1527" i="1"/>
  <c r="L2269" i="1"/>
  <c r="L1160" i="1"/>
  <c r="L2629" i="1"/>
  <c r="J718" i="1"/>
  <c r="L1537" i="1"/>
  <c r="L146" i="1"/>
  <c r="L2233" i="1"/>
  <c r="I1206" i="1"/>
  <c r="L892" i="1"/>
  <c r="L1262" i="1"/>
  <c r="J1075" i="1"/>
  <c r="L803" i="1"/>
  <c r="L1037" i="1"/>
  <c r="I2269" i="1"/>
  <c r="I2279" i="1"/>
  <c r="I2028" i="1"/>
  <c r="J2497" i="1"/>
  <c r="J437" i="1"/>
  <c r="J74" i="1"/>
  <c r="L1989" i="1"/>
  <c r="I745" i="1"/>
  <c r="L1070" i="1"/>
  <c r="L1320" i="1"/>
  <c r="L869" i="1"/>
  <c r="L2478" i="1"/>
  <c r="L921" i="1"/>
  <c r="I1029" i="1"/>
  <c r="L2305" i="1"/>
  <c r="L1759" i="1"/>
  <c r="L426" i="1"/>
  <c r="L2252" i="1"/>
  <c r="L989" i="1"/>
  <c r="L1552" i="1"/>
  <c r="I160" i="1"/>
  <c r="L357" i="1"/>
  <c r="L305" i="1"/>
  <c r="L2063" i="1"/>
  <c r="I2080" i="1"/>
  <c r="J2244" i="1"/>
  <c r="L516" i="1"/>
  <c r="I941" i="1"/>
  <c r="J1306" i="1"/>
  <c r="I1171" i="1"/>
  <c r="I1496" i="1"/>
  <c r="I1941" i="1"/>
  <c r="L642" i="1"/>
  <c r="I1897" i="1"/>
  <c r="I789" i="1"/>
  <c r="J2409" i="1"/>
  <c r="I1872" i="1"/>
  <c r="J1356" i="1"/>
  <c r="I2462" i="1"/>
  <c r="I1421" i="1"/>
  <c r="I2409" i="1"/>
  <c r="I2605" i="1"/>
  <c r="L672" i="1"/>
  <c r="L1366" i="1"/>
  <c r="J334" i="1"/>
  <c r="J888" i="1"/>
  <c r="L1074" i="1"/>
  <c r="L1411" i="1"/>
  <c r="L1518" i="1"/>
  <c r="J2561" i="1"/>
  <c r="L1971" i="1"/>
  <c r="L1595" i="1"/>
  <c r="I346" i="1"/>
  <c r="I1598" i="1"/>
  <c r="J2094" i="1"/>
  <c r="I2445" i="1"/>
  <c r="L2497" i="1"/>
  <c r="L2510" i="1"/>
  <c r="L1286" i="1"/>
  <c r="I798" i="1"/>
  <c r="L82" i="1"/>
  <c r="L1368" i="1"/>
  <c r="I1731" i="1"/>
  <c r="L687" i="1"/>
  <c r="J1946" i="1"/>
  <c r="L490" i="1"/>
  <c r="L885" i="1"/>
  <c r="J678" i="1"/>
  <c r="L1111" i="1"/>
  <c r="L1277" i="1"/>
  <c r="L532" i="1"/>
  <c r="I2039" i="1"/>
  <c r="L1670" i="1"/>
  <c r="L1903" i="1"/>
  <c r="L46" i="1"/>
  <c r="L1071" i="1"/>
  <c r="J1092" i="1"/>
  <c r="L800" i="1"/>
  <c r="J2546" i="1"/>
  <c r="I77" i="1"/>
  <c r="I126" i="1"/>
  <c r="J1966" i="1"/>
  <c r="J1139" i="1"/>
  <c r="I861" i="1"/>
  <c r="J2560" i="1"/>
  <c r="J1056" i="1"/>
  <c r="J576" i="1"/>
  <c r="J2181" i="1"/>
  <c r="L2322" i="1"/>
  <c r="J1855" i="1"/>
  <c r="I395" i="1"/>
  <c r="L772" i="1"/>
  <c r="I2360" i="1"/>
  <c r="J434" i="1"/>
  <c r="J388" i="1"/>
  <c r="L224" i="1"/>
  <c r="I2550" i="1"/>
  <c r="I1016" i="1"/>
  <c r="I1448" i="1"/>
  <c r="I1475" i="1"/>
  <c r="K2025" i="1"/>
  <c r="J1391" i="1"/>
  <c r="J1335" i="1"/>
  <c r="I1434" i="1"/>
  <c r="I2155" i="1"/>
  <c r="I2466" i="1"/>
  <c r="I2328" i="1"/>
  <c r="L2403" i="1"/>
  <c r="L1316" i="1"/>
  <c r="L1396" i="1"/>
  <c r="L1099" i="1"/>
  <c r="L1288" i="1"/>
  <c r="I1930" i="1"/>
  <c r="L2048" i="1"/>
  <c r="L1000" i="1"/>
  <c r="L37" i="1"/>
  <c r="I2458" i="1"/>
  <c r="I212" i="1"/>
  <c r="L1137" i="1"/>
  <c r="J1717" i="1"/>
  <c r="L2352" i="1"/>
  <c r="L88" i="1"/>
  <c r="I572" i="1"/>
  <c r="I1250" i="1"/>
  <c r="L1961" i="1"/>
  <c r="I409" i="1"/>
  <c r="L1314" i="1"/>
  <c r="L573" i="1"/>
  <c r="L1542" i="1"/>
  <c r="L280" i="1"/>
  <c r="I2406" i="1"/>
  <c r="L862" i="1"/>
  <c r="I790" i="1"/>
  <c r="L877" i="1"/>
  <c r="L822" i="1"/>
  <c r="I585" i="1"/>
  <c r="L1951" i="1"/>
  <c r="L1655" i="1"/>
  <c r="I199" i="1"/>
  <c r="J2604" i="1"/>
  <c r="I1880" i="1"/>
  <c r="I236" i="1"/>
  <c r="I1660" i="1"/>
  <c r="L438" i="1"/>
  <c r="J178" i="1"/>
  <c r="L1854" i="1"/>
  <c r="I1476" i="1"/>
  <c r="L821" i="1"/>
  <c r="J1637" i="1"/>
  <c r="L293" i="1"/>
  <c r="I2025" i="1"/>
  <c r="I2451" i="1"/>
  <c r="L2519" i="1"/>
  <c r="J1081" i="1"/>
  <c r="J1990" i="1"/>
  <c r="J1523" i="1"/>
  <c r="I23" i="1"/>
  <c r="I1089" i="1"/>
  <c r="J1838" i="1"/>
  <c r="L147" i="1"/>
  <c r="I623" i="1"/>
  <c r="J1895" i="1"/>
  <c r="I1177" i="1"/>
  <c r="I1669" i="1"/>
  <c r="I1871" i="1"/>
  <c r="J1891" i="1"/>
  <c r="I2297" i="1"/>
  <c r="I654" i="1"/>
  <c r="I634" i="1"/>
  <c r="J724" i="1"/>
  <c r="L1956" i="1"/>
  <c r="L1763" i="1"/>
  <c r="L1923" i="1"/>
  <c r="J1172" i="1"/>
  <c r="L994" i="1"/>
  <c r="L1590" i="1"/>
  <c r="I1714" i="1"/>
  <c r="L1827" i="1"/>
  <c r="L1163" i="1"/>
  <c r="L2540" i="1"/>
  <c r="L715" i="1"/>
  <c r="L1273" i="1"/>
  <c r="I2112" i="1"/>
  <c r="J2231" i="1"/>
  <c r="L1225" i="1"/>
  <c r="L1585" i="1"/>
  <c r="L1726" i="1"/>
  <c r="L1817" i="1"/>
  <c r="J407" i="1"/>
  <c r="I673" i="1"/>
  <c r="I304" i="1"/>
  <c r="I1410" i="1"/>
  <c r="I2198" i="1"/>
  <c r="L2118" i="1"/>
  <c r="I691" i="1"/>
  <c r="L2071" i="1"/>
  <c r="J2479" i="1"/>
  <c r="I1073" i="1"/>
  <c r="I659" i="1"/>
  <c r="L1494" i="1"/>
  <c r="L1124" i="1"/>
  <c r="L1880" i="1"/>
  <c r="I665" i="1"/>
  <c r="I1427" i="1"/>
  <c r="I2118" i="1"/>
  <c r="L1592" i="1"/>
  <c r="L1513" i="1"/>
  <c r="L833" i="1"/>
  <c r="L820" i="1"/>
  <c r="L725" i="1"/>
  <c r="L219" i="1"/>
  <c r="I2338" i="1"/>
  <c r="L776" i="1"/>
  <c r="L178" i="1"/>
  <c r="I1258" i="1"/>
  <c r="J1561" i="1"/>
  <c r="I362" i="1"/>
  <c r="I1423" i="1"/>
  <c r="I2580" i="1"/>
  <c r="J2178" i="1"/>
  <c r="J423" i="1"/>
  <c r="L914" i="1"/>
  <c r="J2096" i="1"/>
  <c r="J2469" i="1"/>
  <c r="J1004" i="1"/>
  <c r="L1457" i="1"/>
  <c r="I2624" i="1"/>
  <c r="I1829" i="1"/>
  <c r="J1816" i="1"/>
  <c r="L1228" i="1"/>
  <c r="I345" i="1"/>
  <c r="J1979" i="1"/>
  <c r="I648" i="1"/>
  <c r="I1205" i="1"/>
  <c r="L2626" i="1"/>
  <c r="L2370" i="1"/>
  <c r="L2188" i="1"/>
  <c r="L880" i="1"/>
  <c r="L2591" i="1"/>
  <c r="L2574" i="1"/>
  <c r="L2217" i="1"/>
  <c r="L1868" i="1"/>
  <c r="L1748" i="1"/>
  <c r="I1947" i="1"/>
  <c r="L2172" i="1"/>
  <c r="L2443" i="1"/>
  <c r="L451" i="1"/>
  <c r="I2593" i="1"/>
  <c r="L915" i="1"/>
  <c r="I1667" i="1"/>
  <c r="L2162" i="1"/>
  <c r="L2040" i="1"/>
  <c r="L866" i="1"/>
  <c r="L2424" i="1"/>
  <c r="I2555" i="1"/>
  <c r="L1342" i="1"/>
  <c r="L2467" i="1"/>
  <c r="I1031" i="1"/>
  <c r="I1858" i="1"/>
  <c r="L140" i="1"/>
  <c r="L275" i="1"/>
  <c r="J2154" i="1"/>
  <c r="L102" i="1"/>
  <c r="I2086" i="1"/>
  <c r="J650" i="1"/>
  <c r="I636" i="1"/>
  <c r="J1149" i="1"/>
  <c r="J1790" i="1"/>
  <c r="I485" i="1"/>
  <c r="L123" i="1"/>
  <c r="J628" i="1"/>
  <c r="I1824" i="1"/>
  <c r="L1116" i="1"/>
  <c r="I2254" i="1"/>
  <c r="L1323" i="1"/>
  <c r="L1180" i="1"/>
  <c r="J2504" i="1"/>
  <c r="L218" i="1"/>
  <c r="J2145" i="1"/>
  <c r="L331" i="1"/>
  <c r="J2529" i="1"/>
  <c r="L360" i="1"/>
  <c r="J948" i="1"/>
  <c r="J2326" i="1"/>
  <c r="I43" i="1"/>
  <c r="I1456" i="1"/>
  <c r="I780" i="1"/>
  <c r="L241" i="1"/>
  <c r="J1857" i="1"/>
  <c r="J2578" i="1"/>
  <c r="L441" i="1"/>
  <c r="I99" i="1"/>
  <c r="J2049" i="1"/>
  <c r="I2332" i="1"/>
  <c r="I82" i="1"/>
  <c r="I1271" i="1"/>
  <c r="I226" i="1"/>
  <c r="I1671" i="1"/>
  <c r="L1144" i="1"/>
  <c r="L1235" i="1"/>
  <c r="L817" i="1"/>
  <c r="L2335" i="1"/>
  <c r="I2196" i="1"/>
  <c r="L2397" i="1"/>
  <c r="L1614" i="1"/>
  <c r="L132" i="1"/>
  <c r="L1404" i="1"/>
  <c r="I668" i="1"/>
  <c r="J814" i="1"/>
  <c r="J869" i="1"/>
  <c r="J2610" i="1"/>
  <c r="L1091" i="1"/>
  <c r="J2547" i="1"/>
  <c r="L639" i="1"/>
  <c r="I1968" i="1"/>
  <c r="L2274" i="1"/>
  <c r="J245" i="1"/>
  <c r="I1923" i="1"/>
  <c r="L1003" i="1"/>
  <c r="J165" i="1"/>
  <c r="L2084" i="1"/>
  <c r="L709" i="1"/>
  <c r="I1643" i="1"/>
  <c r="L188" i="1"/>
  <c r="I2245" i="1"/>
  <c r="L1583" i="1"/>
  <c r="I690" i="1"/>
  <c r="L2232" i="1"/>
  <c r="L1889" i="1"/>
  <c r="L165" i="1"/>
  <c r="L750" i="1"/>
  <c r="J174" i="1"/>
  <c r="J446" i="1"/>
  <c r="L512" i="1"/>
  <c r="J1029" i="1"/>
  <c r="J2553" i="1"/>
  <c r="I983" i="1"/>
  <c r="L1523" i="1"/>
  <c r="L934" i="1"/>
  <c r="L1423" i="1"/>
  <c r="J282" i="1"/>
  <c r="L874" i="1"/>
  <c r="J622" i="1"/>
  <c r="J1000" i="1"/>
  <c r="J2634" i="1"/>
  <c r="L1402" i="1"/>
  <c r="L1028" i="1"/>
  <c r="J244" i="1"/>
  <c r="J2033" i="1"/>
  <c r="I1625" i="1"/>
  <c r="L1576" i="1"/>
  <c r="I2357" i="1"/>
  <c r="I2326" i="1"/>
  <c r="I1033" i="1"/>
  <c r="L536" i="1"/>
  <c r="I1405" i="1"/>
  <c r="J38" i="1"/>
  <c r="J2506" i="1"/>
  <c r="J473" i="1"/>
  <c r="I2540" i="1"/>
  <c r="I1264" i="1"/>
  <c r="L580" i="1"/>
  <c r="J720" i="1"/>
  <c r="L705" i="1"/>
  <c r="L2000" i="1"/>
  <c r="J2168" i="1"/>
  <c r="L1281" i="1"/>
  <c r="L1178" i="1"/>
  <c r="L1408" i="1"/>
  <c r="L2059" i="1"/>
  <c r="J1398" i="1"/>
  <c r="L764" i="1"/>
  <c r="L1848" i="1"/>
  <c r="L2390" i="1"/>
  <c r="L2550" i="1"/>
  <c r="I1306" i="1"/>
  <c r="J2482" i="1"/>
  <c r="I512" i="1"/>
  <c r="L96" i="1"/>
  <c r="J426" i="1"/>
  <c r="I724" i="1"/>
  <c r="I230" i="1"/>
  <c r="J1737" i="1"/>
  <c r="I1192" i="1"/>
  <c r="I546" i="1"/>
  <c r="L1422" i="1"/>
  <c r="I1763" i="1"/>
  <c r="L1429" i="1"/>
  <c r="J2599" i="1"/>
  <c r="L2179" i="1"/>
  <c r="I2344" i="1"/>
  <c r="I1580" i="1"/>
  <c r="L527" i="1"/>
  <c r="L1554" i="1"/>
  <c r="L328" i="1"/>
  <c r="J1877" i="1"/>
  <c r="L24" i="1"/>
  <c r="J169" i="1"/>
  <c r="J2417" i="1"/>
  <c r="L1727" i="1"/>
  <c r="L489" i="1"/>
  <c r="L242" i="1"/>
  <c r="J1473" i="1"/>
  <c r="I1136" i="1"/>
  <c r="L864" i="1"/>
  <c r="J2197" i="1"/>
  <c r="J350" i="1"/>
  <c r="L1461" i="1"/>
  <c r="I2016" i="1"/>
  <c r="L281" i="1"/>
  <c r="I836" i="1"/>
  <c r="J160" i="1"/>
  <c r="I1935" i="1"/>
  <c r="L559" i="1"/>
  <c r="L1906" i="1"/>
  <c r="J2174" i="1"/>
  <c r="I657" i="1"/>
  <c r="I651" i="1"/>
  <c r="J896" i="1"/>
  <c r="J1348" i="1"/>
  <c r="J1478" i="1"/>
  <c r="I1873" i="1"/>
  <c r="I1645" i="1"/>
  <c r="I2228" i="1"/>
  <c r="L2180" i="1"/>
  <c r="L2344" i="1"/>
  <c r="L304" i="1"/>
  <c r="L416" i="1"/>
  <c r="L1835" i="1"/>
  <c r="L2560" i="1"/>
  <c r="L1118" i="1"/>
  <c r="L2358" i="1"/>
  <c r="L2472" i="1"/>
  <c r="L2350" i="1"/>
  <c r="L1648" i="1"/>
  <c r="L2314" i="1"/>
  <c r="L1221" i="1"/>
  <c r="L742" i="1"/>
  <c r="L1021" i="1"/>
  <c r="I1345" i="1"/>
  <c r="L1609" i="1"/>
  <c r="I1438" i="1"/>
  <c r="L2163" i="1"/>
  <c r="I106" i="1"/>
  <c r="J1824" i="1"/>
  <c r="J468" i="1"/>
  <c r="L773" i="1"/>
  <c r="L1616" i="1"/>
  <c r="L837" i="1"/>
  <c r="L1263" i="1"/>
  <c r="L2481" i="1"/>
  <c r="J1545" i="1"/>
  <c r="L826" i="1"/>
  <c r="J1942" i="1"/>
  <c r="J2622" i="1"/>
  <c r="I773" i="1"/>
  <c r="L1438" i="1"/>
  <c r="I1957" i="1"/>
  <c r="I1491" i="1"/>
  <c r="J2186" i="1"/>
  <c r="L503" i="1"/>
  <c r="L162" i="1"/>
  <c r="I444" i="1"/>
  <c r="L2581" i="1"/>
  <c r="L198" i="1"/>
  <c r="L1669" i="1"/>
  <c r="I168" i="1"/>
  <c r="I2185" i="1"/>
  <c r="I821" i="1"/>
  <c r="J1575" i="1"/>
  <c r="L635" i="1"/>
  <c r="L2534" i="1"/>
  <c r="L856" i="1"/>
  <c r="I2625" i="1"/>
  <c r="J1692" i="1"/>
  <c r="I470" i="1"/>
  <c r="I1254" i="1"/>
  <c r="J1298" i="1"/>
  <c r="J483" i="1"/>
  <c r="L713" i="1"/>
  <c r="J1706" i="1"/>
  <c r="I760" i="1"/>
  <c r="I1630" i="1"/>
  <c r="J1660" i="1"/>
  <c r="L1090" i="1"/>
  <c r="J1605" i="1"/>
  <c r="J673" i="1"/>
  <c r="I1682" i="1"/>
  <c r="J1659" i="1"/>
  <c r="L1798" i="1"/>
  <c r="L2589" i="1"/>
  <c r="L389" i="1"/>
  <c r="L450" i="1"/>
  <c r="J2465" i="1"/>
  <c r="J1867" i="1"/>
  <c r="L1109" i="1"/>
  <c r="L2562" i="1"/>
  <c r="L2527" i="1"/>
  <c r="L1715" i="1"/>
  <c r="L1464" i="1"/>
  <c r="L12" i="1"/>
  <c r="L1410" i="1"/>
  <c r="L2230" i="1"/>
  <c r="L2139" i="1"/>
  <c r="I1684" i="1"/>
  <c r="L1346" i="1"/>
  <c r="I1391" i="1"/>
  <c r="J369" i="1"/>
  <c r="J1984" i="1"/>
  <c r="L2067" i="1"/>
  <c r="I553" i="1"/>
  <c r="L1367" i="1"/>
  <c r="I495" i="1"/>
  <c r="I1436" i="1"/>
  <c r="L117" i="1"/>
  <c r="I221" i="1"/>
  <c r="L279" i="1"/>
  <c r="I478" i="1"/>
  <c r="L645" i="1"/>
  <c r="L387" i="1"/>
  <c r="L2002" i="1"/>
  <c r="I2281" i="1"/>
  <c r="I93" i="1"/>
  <c r="L497" i="1"/>
  <c r="I1989" i="1"/>
  <c r="J1270" i="1"/>
  <c r="I1185" i="1"/>
  <c r="J1839" i="1"/>
  <c r="J1386" i="1"/>
  <c r="L2437" i="1"/>
  <c r="L483" i="1"/>
  <c r="I2619" i="1"/>
  <c r="I539" i="1"/>
  <c r="J2630" i="1"/>
  <c r="L2334" i="1"/>
  <c r="I1078" i="1"/>
  <c r="I1159" i="1"/>
  <c r="I1195" i="1"/>
  <c r="J996" i="1"/>
  <c r="J2379" i="1"/>
  <c r="J633" i="1"/>
  <c r="J451" i="1"/>
  <c r="I317" i="1"/>
  <c r="L1117" i="1"/>
  <c r="J2481" i="1"/>
  <c r="L789" i="1"/>
  <c r="L2005" i="1"/>
  <c r="L1691" i="1"/>
  <c r="L879" i="1"/>
  <c r="L2078" i="1"/>
  <c r="J1046" i="1"/>
  <c r="J2403" i="1"/>
  <c r="L1264" i="1"/>
  <c r="J1572" i="1"/>
  <c r="J706" i="1"/>
  <c r="I313" i="1"/>
  <c r="L1879" i="1"/>
  <c r="L1872" i="1"/>
  <c r="L1302" i="1"/>
  <c r="L1113" i="1"/>
  <c r="J590" i="1"/>
  <c r="L94" i="1"/>
  <c r="J330" i="1"/>
  <c r="L401" i="1"/>
  <c r="L1985" i="1"/>
  <c r="I1683" i="1"/>
  <c r="L846" i="1"/>
  <c r="J104" i="1"/>
  <c r="L1415" i="1"/>
  <c r="J1435" i="1"/>
  <c r="I737" i="1"/>
  <c r="L1873" i="1"/>
  <c r="L696" i="1"/>
  <c r="I68" i="1"/>
  <c r="I2056" i="1"/>
  <c r="L1275" i="1"/>
  <c r="J339" i="1"/>
  <c r="L1191" i="1"/>
  <c r="J1831" i="1"/>
  <c r="I144" i="1"/>
  <c r="L108" i="1"/>
  <c r="I995" i="1"/>
  <c r="L131" i="1"/>
  <c r="J2617" i="1"/>
  <c r="J831" i="1"/>
  <c r="I1834" i="1"/>
  <c r="L582" i="1"/>
  <c r="J1556" i="1"/>
  <c r="J2626" i="1"/>
  <c r="L2280" i="1"/>
  <c r="L1936" i="1"/>
  <c r="J367" i="1"/>
  <c r="I897" i="1"/>
  <c r="J530" i="1"/>
  <c r="I1747" i="1"/>
  <c r="L2038" i="1"/>
  <c r="J63" i="1"/>
  <c r="J840" i="1"/>
  <c r="J2567" i="1"/>
  <c r="J1888" i="1"/>
  <c r="I1513" i="1"/>
  <c r="J2122" i="1"/>
  <c r="I1091" i="1"/>
  <c r="I1815" i="1"/>
  <c r="J298" i="1"/>
  <c r="J1544" i="1"/>
  <c r="I1753" i="1"/>
  <c r="L1274" i="1"/>
  <c r="L610" i="1"/>
  <c r="L105" i="1"/>
  <c r="I1931" i="1"/>
  <c r="L443" i="1"/>
  <c r="I1911" i="1"/>
  <c r="L2086" i="1"/>
  <c r="L1986" i="1"/>
  <c r="L2265" i="1"/>
  <c r="L829" i="1"/>
  <c r="L1354" i="1"/>
  <c r="L1267" i="1"/>
  <c r="L1972" i="1"/>
  <c r="L1607" i="1"/>
  <c r="L1232" i="1"/>
  <c r="L1017" i="1"/>
  <c r="L1498" i="1"/>
  <c r="L2309" i="1"/>
  <c r="L2097" i="1"/>
  <c r="I785" i="1"/>
  <c r="J1469" i="1"/>
  <c r="L64" i="1"/>
  <c r="I1570" i="1"/>
  <c r="L1198" i="1"/>
  <c r="L530" i="1"/>
  <c r="L50" i="1"/>
  <c r="I2393" i="1"/>
  <c r="I2622" i="1"/>
  <c r="L1114" i="1"/>
  <c r="L173" i="1"/>
  <c r="L745" i="1"/>
  <c r="I1357" i="1"/>
  <c r="I940" i="1"/>
  <c r="L1739" i="1"/>
  <c r="I1690" i="1"/>
  <c r="L223" i="1"/>
  <c r="J220" i="1"/>
  <c r="I2531" i="1"/>
  <c r="I2628" i="1"/>
  <c r="L210" i="1"/>
  <c r="J40" i="1"/>
  <c r="I2431" i="1"/>
  <c r="J496" i="1"/>
  <c r="L1489" i="1"/>
  <c r="I1870" i="1"/>
  <c r="J475" i="1"/>
  <c r="L1534" i="1"/>
  <c r="L1174" i="1"/>
  <c r="L440" i="1"/>
  <c r="I2599" i="1"/>
  <c r="J953" i="1"/>
  <c r="L1143" i="1"/>
  <c r="L859" i="1"/>
  <c r="L1120" i="1"/>
  <c r="L590" i="1"/>
  <c r="L1142" i="1"/>
  <c r="J783" i="1"/>
  <c r="I1200" i="1"/>
  <c r="J112" i="1"/>
  <c r="J904" i="1"/>
  <c r="J138" i="1"/>
  <c r="L11" i="1"/>
  <c r="I1502" i="1"/>
  <c r="I2511" i="1"/>
  <c r="L125" i="1"/>
  <c r="L1920" i="1"/>
  <c r="L734" i="1"/>
  <c r="L1940" i="1"/>
  <c r="L1391" i="1"/>
  <c r="I2434" i="1"/>
  <c r="L1257" i="1"/>
  <c r="J1321" i="1"/>
  <c r="L71" i="1"/>
  <c r="I1390" i="1"/>
  <c r="L433" i="1"/>
  <c r="J2287" i="1"/>
  <c r="L2055" i="1"/>
  <c r="I2345" i="1"/>
  <c r="J2472" i="1"/>
  <c r="L774" i="1"/>
  <c r="L631" i="1"/>
  <c r="L1171" i="1"/>
  <c r="J897" i="1"/>
  <c r="I2197" i="1"/>
  <c r="J325" i="1"/>
  <c r="L170" i="1"/>
  <c r="L1814" i="1"/>
  <c r="L744" i="1"/>
  <c r="L2068" i="1"/>
  <c r="L1270" i="1"/>
  <c r="L413" i="1"/>
  <c r="I2249" i="1"/>
  <c r="I1845" i="1"/>
  <c r="L1386" i="1"/>
  <c r="J2295" i="1"/>
  <c r="I2071" i="1"/>
  <c r="L375" i="1"/>
  <c r="L1558" i="1"/>
  <c r="J140" i="1"/>
  <c r="J2165" i="1"/>
  <c r="J1915" i="1"/>
  <c r="I1796" i="1"/>
  <c r="L16" i="1"/>
  <c r="I1217" i="1"/>
  <c r="L1200" i="1"/>
  <c r="J1685" i="1"/>
  <c r="L1173" i="1"/>
  <c r="L372" i="1"/>
  <c r="J1524" i="1"/>
  <c r="J2066" i="1"/>
  <c r="L1072" i="1"/>
  <c r="I1817" i="1"/>
  <c r="I378" i="1"/>
  <c r="L1840" i="1"/>
  <c r="I1174" i="1"/>
  <c r="J1638" i="1"/>
  <c r="I243" i="1"/>
  <c r="I829" i="1"/>
  <c r="I686" i="1"/>
  <c r="I931" i="1"/>
  <c r="J1380" i="1"/>
  <c r="J1536" i="1"/>
  <c r="I2187" i="1"/>
  <c r="I2139" i="1"/>
  <c r="J1567" i="1"/>
  <c r="J1833" i="1"/>
  <c r="I989" i="1"/>
  <c r="J1889" i="1"/>
  <c r="L643" i="1"/>
  <c r="J2407" i="1"/>
  <c r="J2544" i="1"/>
  <c r="L1077" i="1"/>
  <c r="I1056" i="1"/>
  <c r="L1674" i="1"/>
  <c r="J1882" i="1"/>
  <c r="L2381" i="1"/>
  <c r="I1527" i="1"/>
  <c r="L1876" i="1"/>
  <c r="L2196" i="1"/>
  <c r="J1885" i="1"/>
  <c r="I1374" i="1"/>
  <c r="L1811" i="1"/>
  <c r="L1772" i="1"/>
  <c r="J1471" i="1"/>
  <c r="L2470" i="1"/>
  <c r="I373" i="1"/>
  <c r="L2254" i="1"/>
  <c r="J616" i="1"/>
  <c r="I484" i="1"/>
  <c r="L1453" i="1"/>
  <c r="L688" i="1"/>
  <c r="I2441" i="1"/>
  <c r="L336" i="1"/>
  <c r="J538" i="1"/>
  <c r="J1311" i="1"/>
  <c r="L1689" i="1"/>
  <c r="I303" i="1"/>
  <c r="L1093" i="1"/>
  <c r="J1224" i="1"/>
  <c r="I1866" i="1"/>
  <c r="L777" i="1"/>
  <c r="I1488" i="1"/>
  <c r="I1546" i="1"/>
  <c r="J2542" i="1"/>
  <c r="L1121" i="1"/>
  <c r="I2489" i="1"/>
  <c r="I1838" i="1"/>
  <c r="L222" i="1"/>
  <c r="J1841" i="1"/>
  <c r="I1914" i="1"/>
  <c r="L306" i="1"/>
  <c r="J890" i="1"/>
  <c r="L1269" i="1"/>
  <c r="J167" i="1"/>
  <c r="I420" i="1"/>
  <c r="I1054" i="1"/>
  <c r="L606" i="1"/>
  <c r="J1322" i="1"/>
  <c r="L240" i="1"/>
  <c r="I2108" i="1"/>
  <c r="J1454" i="1"/>
  <c r="J2458" i="1"/>
  <c r="I2077" i="1"/>
  <c r="J2316" i="1"/>
  <c r="L1426" i="1"/>
  <c r="J2276" i="1"/>
  <c r="L2049" i="1"/>
  <c r="L1053" i="1"/>
  <c r="K79" i="1"/>
  <c r="L1305" i="1"/>
  <c r="L1181" i="1"/>
  <c r="L270" i="1"/>
  <c r="J1910" i="1"/>
  <c r="L980" i="1"/>
  <c r="L243" i="1"/>
  <c r="L2261" i="1"/>
  <c r="L2080" i="1"/>
  <c r="L1149" i="1"/>
  <c r="L836" i="1"/>
  <c r="L2460" i="1"/>
  <c r="L2075" i="1"/>
  <c r="I2422" i="1"/>
  <c r="J81" i="1"/>
  <c r="J2541" i="1"/>
  <c r="L888" i="1"/>
  <c r="L969" i="1"/>
  <c r="L1838" i="1"/>
  <c r="I489" i="1"/>
  <c r="L2612" i="1"/>
  <c r="J2304" i="1"/>
  <c r="L2134" i="1"/>
  <c r="L297" i="1"/>
  <c r="J682" i="1"/>
  <c r="L2577" i="1"/>
  <c r="L1538" i="1"/>
  <c r="L539" i="1"/>
  <c r="L1382" i="1"/>
  <c r="I730" i="1"/>
  <c r="L141" i="1"/>
  <c r="I2381" i="1"/>
  <c r="L485" i="1"/>
  <c r="I1875" i="1"/>
  <c r="I350" i="1"/>
  <c r="L246" i="1"/>
  <c r="L1328" i="1"/>
  <c r="L793" i="1"/>
  <c r="L38" i="1"/>
  <c r="J2240" i="1"/>
  <c r="L407" i="1"/>
  <c r="J1729" i="1"/>
  <c r="L641" i="1"/>
  <c r="L1612" i="1"/>
  <c r="L1251" i="1"/>
  <c r="I1550" i="1"/>
  <c r="J2112" i="1"/>
  <c r="J2255" i="1"/>
  <c r="J918" i="1"/>
  <c r="I164" i="1"/>
  <c r="I1240" i="1"/>
  <c r="L733" i="1"/>
  <c r="J1927" i="1"/>
  <c r="I1794" i="1"/>
  <c r="J1565" i="1"/>
  <c r="J2518" i="1"/>
  <c r="J921" i="1"/>
  <c r="J970" i="1"/>
  <c r="J598" i="1"/>
  <c r="I2234" i="1"/>
  <c r="I2443" i="1"/>
  <c r="L2329" i="1"/>
  <c r="L882" i="1"/>
  <c r="L447" i="1"/>
  <c r="L453" i="1"/>
  <c r="I1750" i="1"/>
  <c r="L1385" i="1"/>
  <c r="L2486" i="1"/>
  <c r="L1756" i="1"/>
  <c r="L2020" i="1"/>
  <c r="L1206" i="1"/>
  <c r="L1825" i="1"/>
  <c r="J1037" i="1"/>
  <c r="L1866" i="1"/>
  <c r="L1795" i="1"/>
  <c r="L316" i="1"/>
  <c r="I2129" i="1"/>
  <c r="L1450" i="1"/>
  <c r="L1437" i="1"/>
  <c r="L42" i="1"/>
  <c r="I930" i="1"/>
  <c r="I545" i="1"/>
  <c r="J1265" i="1"/>
  <c r="J1425" i="1"/>
  <c r="L1652" i="1"/>
  <c r="J638" i="1"/>
  <c r="L1863" i="1"/>
  <c r="I2415" i="1"/>
  <c r="L2456" i="1"/>
  <c r="L1909" i="1"/>
  <c r="I2133" i="1"/>
  <c r="L1359" i="1"/>
  <c r="J2051" i="1"/>
  <c r="I1024" i="1"/>
  <c r="I2514" i="1"/>
  <c r="I2204" i="1"/>
  <c r="I2572" i="1"/>
  <c r="I1978" i="1"/>
  <c r="J1308" i="1"/>
  <c r="I238" i="1"/>
  <c r="L182" i="1"/>
  <c r="I1524" i="1"/>
  <c r="L644" i="1"/>
  <c r="L1156" i="1"/>
  <c r="J2355" i="1"/>
  <c r="J546" i="1"/>
  <c r="L1821" i="1"/>
  <c r="I1194" i="1"/>
  <c r="I2396" i="1"/>
  <c r="J214" i="1"/>
  <c r="L595" i="1"/>
  <c r="J481" i="1"/>
  <c r="I442" i="1"/>
  <c r="J1118" i="1"/>
  <c r="J1304" i="1"/>
  <c r="J2103" i="1"/>
  <c r="L195" i="1"/>
  <c r="J117" i="1"/>
  <c r="J1903" i="1"/>
  <c r="I1510" i="1"/>
  <c r="I1464" i="1"/>
  <c r="I879" i="1"/>
  <c r="J1609" i="1"/>
  <c r="J1192" i="1"/>
  <c r="L247" i="1"/>
  <c r="L1280" i="1"/>
  <c r="L936" i="1"/>
  <c r="L1562" i="1"/>
  <c r="L986" i="1"/>
  <c r="L1475" i="1"/>
  <c r="L2391" i="1"/>
  <c r="L1924" i="1"/>
  <c r="L1413" i="1"/>
  <c r="L1516" i="1"/>
  <c r="L2633" i="1"/>
  <c r="L2303" i="1"/>
  <c r="I652" i="1"/>
  <c r="L1380" i="1"/>
  <c r="L2408" i="1"/>
  <c r="L2122" i="1"/>
  <c r="L1787" i="1"/>
  <c r="L2610" i="1"/>
  <c r="J1165" i="1"/>
  <c r="L546" i="1"/>
  <c r="L1555" i="1"/>
  <c r="I2192" i="1"/>
  <c r="I2438" i="1"/>
  <c r="J920" i="1"/>
  <c r="J2114" i="1"/>
  <c r="J1793" i="1"/>
  <c r="L1130" i="1"/>
  <c r="L196" i="1"/>
  <c r="I1795" i="1"/>
  <c r="L1448" i="1"/>
  <c r="J924" i="1"/>
  <c r="I1784" i="1"/>
  <c r="J1467" i="1"/>
  <c r="L706" i="1"/>
  <c r="L2031" i="1"/>
  <c r="L1544" i="1"/>
  <c r="L1462" i="1"/>
  <c r="J580" i="1"/>
  <c r="L2304" i="1"/>
  <c r="J26" i="1"/>
  <c r="L963" i="1"/>
  <c r="I2316" i="1"/>
  <c r="J2190" i="1"/>
  <c r="I1330" i="1"/>
  <c r="L425" i="1"/>
  <c r="L667" i="1"/>
  <c r="J1200" i="1"/>
  <c r="L555" i="1"/>
  <c r="L996" i="1"/>
  <c r="J1134" i="1"/>
  <c r="I40" i="1"/>
  <c r="I1389" i="1"/>
  <c r="I133" i="1"/>
  <c r="I1008" i="1"/>
  <c r="L1029" i="1"/>
  <c r="I1755" i="1"/>
  <c r="L778" i="1"/>
  <c r="J449" i="1"/>
  <c r="J2169" i="1"/>
  <c r="I153" i="1"/>
  <c r="J2457" i="1"/>
  <c r="I1809" i="1"/>
  <c r="I877" i="1"/>
  <c r="I1745" i="1"/>
  <c r="L363" i="1"/>
  <c r="I1568" i="1"/>
  <c r="L1865" i="1"/>
  <c r="L2453" i="1"/>
  <c r="L2493" i="1"/>
  <c r="L29" i="1"/>
  <c r="L2227" i="1"/>
  <c r="L2216" i="1"/>
  <c r="L1683" i="1"/>
  <c r="L1877" i="1"/>
  <c r="L993" i="1"/>
  <c r="L1864" i="1"/>
  <c r="L143" i="1"/>
  <c r="J667" i="1"/>
  <c r="L435" i="1"/>
  <c r="L495" i="1"/>
  <c r="L1352" i="1"/>
  <c r="L2445" i="1"/>
  <c r="L2262" i="1"/>
  <c r="L184" i="1"/>
  <c r="J516" i="1"/>
  <c r="L471" i="1"/>
  <c r="L1594" i="1"/>
  <c r="L1969" i="1"/>
  <c r="L2181" i="1"/>
  <c r="I1646" i="1"/>
  <c r="L1789" i="1"/>
  <c r="J660" i="1"/>
  <c r="L452" i="1"/>
  <c r="L180" i="1"/>
  <c r="J2069" i="1"/>
  <c r="J1700" i="1"/>
  <c r="J2548" i="1"/>
  <c r="L448" i="1"/>
  <c r="J2084" i="1"/>
  <c r="L408" i="1"/>
  <c r="L661" i="1"/>
  <c r="J2495" i="1"/>
  <c r="L930" i="1"/>
  <c r="J610" i="1"/>
  <c r="L2060" i="1"/>
  <c r="I1397" i="1"/>
  <c r="L1055" i="1"/>
  <c r="I1128" i="1"/>
  <c r="L237" i="1"/>
  <c r="J1548" i="1"/>
  <c r="L1004" i="1"/>
  <c r="J825" i="1"/>
  <c r="I637" i="1"/>
  <c r="J1054" i="1"/>
  <c r="J1227" i="1"/>
  <c r="J1878" i="1"/>
  <c r="J270" i="1"/>
  <c r="I2509" i="1"/>
  <c r="J2110" i="1"/>
  <c r="I2383" i="1"/>
  <c r="I510" i="1"/>
  <c r="J2621" i="1"/>
  <c r="J2452" i="1"/>
  <c r="J321" i="1"/>
  <c r="J1405" i="1"/>
  <c r="I1066" i="1"/>
  <c r="I863" i="1"/>
  <c r="J2585" i="1"/>
  <c r="J1578" i="1"/>
  <c r="I1641" i="1"/>
  <c r="I528" i="1"/>
  <c r="L2494" i="1"/>
  <c r="L1095" i="1"/>
  <c r="L901" i="1"/>
  <c r="I959" i="1"/>
  <c r="L1042" i="1"/>
  <c r="L2095" i="1"/>
  <c r="L1621" i="1"/>
  <c r="J2039" i="1"/>
  <c r="J1202" i="1"/>
  <c r="I2467" i="1"/>
  <c r="L732" i="1"/>
  <c r="J383" i="1"/>
  <c r="L1639" i="1"/>
  <c r="L2123" i="1"/>
  <c r="L2137" i="1"/>
  <c r="I2363" i="1"/>
  <c r="L1361" i="1"/>
  <c r="L271" i="1"/>
  <c r="L2144" i="1"/>
  <c r="J57" i="1"/>
  <c r="I1383" i="1"/>
  <c r="L601" i="1"/>
  <c r="I2362" i="1"/>
  <c r="L2458" i="1"/>
  <c r="L67" i="1"/>
  <c r="L647" i="1"/>
  <c r="I1832" i="1"/>
  <c r="I1303" i="1"/>
  <c r="L792" i="1"/>
  <c r="J807" i="1"/>
  <c r="L931" i="1"/>
  <c r="L1784" i="1"/>
  <c r="L681" i="1"/>
  <c r="I2427" i="1"/>
  <c r="L333" i="1"/>
  <c r="J573" i="1"/>
  <c r="L618" i="1"/>
  <c r="J2596" i="1"/>
  <c r="I1927" i="1"/>
  <c r="L883" i="1"/>
  <c r="J2266" i="1"/>
  <c r="J1317" i="1"/>
  <c r="J1262" i="1"/>
  <c r="L616" i="1"/>
  <c r="J243" i="1"/>
  <c r="L806" i="1"/>
  <c r="J2006" i="1"/>
  <c r="L234" i="1"/>
  <c r="L1405" i="1"/>
  <c r="L770" i="1"/>
  <c r="J2089" i="1"/>
  <c r="J2490" i="1"/>
  <c r="L261" i="1"/>
  <c r="I361" i="1"/>
  <c r="J1760" i="1"/>
  <c r="J2238" i="1"/>
  <c r="J2456" i="1"/>
  <c r="J2054" i="1"/>
  <c r="J127" i="1"/>
  <c r="J2485" i="1"/>
  <c r="L5" i="1"/>
  <c r="I1963" i="1"/>
  <c r="J52" i="1"/>
  <c r="I1289" i="1"/>
  <c r="J2609" i="1"/>
  <c r="L1681" i="1"/>
  <c r="L2569" i="1"/>
  <c r="L1439" i="1"/>
  <c r="I1428" i="1"/>
  <c r="L2321" i="1"/>
  <c r="L1276" i="1"/>
  <c r="L515" i="1"/>
  <c r="L2568" i="1"/>
  <c r="J1840" i="1"/>
  <c r="L2081" i="1"/>
  <c r="L973" i="1"/>
  <c r="L494" i="1"/>
  <c r="I2380" i="1"/>
  <c r="I2623" i="1"/>
  <c r="I222" i="1"/>
  <c r="J455" i="1"/>
  <c r="I1335" i="1"/>
  <c r="L1672" i="1"/>
  <c r="I1984" i="1"/>
  <c r="L731" i="1"/>
  <c r="L2302" i="1"/>
  <c r="J395" i="1"/>
  <c r="L1740" i="1"/>
  <c r="J1497" i="1"/>
  <c r="I2019" i="1"/>
  <c r="L26" i="1"/>
  <c r="L472" i="1"/>
  <c r="L2489" i="1"/>
  <c r="L591" i="1"/>
  <c r="I2347" i="1"/>
  <c r="J2363" i="1"/>
  <c r="I728" i="1"/>
  <c r="I1992" i="1"/>
  <c r="I834" i="1"/>
  <c r="L1850" i="1"/>
  <c r="I1051" i="1"/>
  <c r="J2289" i="1"/>
  <c r="L758" i="1"/>
  <c r="J2425" i="1"/>
  <c r="I1462" i="1"/>
  <c r="I867" i="1"/>
  <c r="L98" i="1"/>
  <c r="J1245" i="1"/>
  <c r="I1440" i="1"/>
  <c r="J360" i="1"/>
  <c r="I1356" i="1"/>
  <c r="J1376" i="1"/>
  <c r="J23" i="1"/>
  <c r="I1791" i="1"/>
  <c r="J301" i="1"/>
  <c r="J773" i="1"/>
  <c r="I2090" i="1"/>
  <c r="J2468" i="1"/>
  <c r="I285" i="1"/>
  <c r="I1961" i="1"/>
  <c r="I1355" i="1"/>
  <c r="I1337" i="1"/>
  <c r="I1864" i="1"/>
  <c r="J1175" i="1"/>
  <c r="I1121" i="1"/>
  <c r="J1097" i="1"/>
  <c r="J1492" i="1"/>
  <c r="J1028" i="1"/>
  <c r="L1677" i="1"/>
  <c r="L2051" i="1"/>
  <c r="L798" i="1"/>
  <c r="I1842" i="1"/>
  <c r="L32" i="1"/>
  <c r="L1890" i="1"/>
  <c r="L54" i="1"/>
  <c r="I1249" i="1"/>
  <c r="L2062" i="1"/>
  <c r="L1441" i="1"/>
  <c r="I1157" i="1"/>
  <c r="L1992" i="1"/>
  <c r="I2036" i="1"/>
  <c r="L2036" i="1"/>
  <c r="L2112" i="1"/>
  <c r="J2395" i="1"/>
  <c r="L400" i="1"/>
  <c r="J2436" i="1"/>
  <c r="L929" i="1"/>
  <c r="L75" i="1"/>
  <c r="L1135" i="1"/>
  <c r="I1706" i="1"/>
  <c r="L2551" i="1"/>
  <c r="L23" i="1"/>
  <c r="L175" i="1"/>
  <c r="I445" i="1"/>
  <c r="I894" i="1"/>
  <c r="L2087" i="1"/>
  <c r="L650" i="1"/>
  <c r="I2365" i="1"/>
  <c r="J2487" i="1"/>
  <c r="L106" i="1"/>
  <c r="J405" i="1"/>
  <c r="I76" i="1"/>
  <c r="I2109" i="1"/>
  <c r="J2519" i="1"/>
  <c r="L2054" i="1"/>
  <c r="I2436" i="1"/>
  <c r="I91" i="1"/>
  <c r="J2415" i="1"/>
  <c r="L376" i="1"/>
  <c r="L1483" i="1"/>
  <c r="I180" i="1"/>
  <c r="I1187" i="1"/>
  <c r="I2633" i="1"/>
  <c r="L377" i="1"/>
  <c r="I658" i="1"/>
  <c r="J1138" i="1"/>
  <c r="L121" i="1"/>
  <c r="J1642" i="1"/>
  <c r="I1214" i="1"/>
  <c r="I2379" i="1"/>
  <c r="J2277" i="1"/>
  <c r="I348" i="1"/>
  <c r="I1288" i="1"/>
  <c r="L1497" i="1"/>
  <c r="J137" i="1"/>
  <c r="J1201" i="1"/>
  <c r="J1873" i="1"/>
  <c r="I1399" i="1"/>
  <c r="I2307" i="1"/>
  <c r="J668" i="1"/>
  <c r="I191" i="1"/>
  <c r="I1248" i="1"/>
  <c r="L1676" i="1"/>
  <c r="L2116" i="1"/>
  <c r="L221" i="1"/>
  <c r="L385" i="1"/>
  <c r="L2583" i="1"/>
  <c r="L1640" i="1"/>
  <c r="I655" i="1"/>
  <c r="J419" i="1"/>
  <c r="J2477" i="1"/>
  <c r="J1043" i="1"/>
  <c r="L2046" i="1"/>
  <c r="L1998" i="1"/>
  <c r="L148" i="1"/>
  <c r="L465" i="1"/>
  <c r="L2312" i="1"/>
  <c r="J1247" i="1"/>
  <c r="I1629" i="1"/>
  <c r="L2502" i="1"/>
  <c r="I522" i="1"/>
  <c r="I251" i="1"/>
  <c r="L1459" i="1"/>
  <c r="I542" i="1"/>
  <c r="J665" i="1"/>
  <c r="J348" i="1"/>
  <c r="I915" i="1"/>
  <c r="L1104" i="1"/>
  <c r="L1233" i="1"/>
  <c r="L266" i="1"/>
  <c r="I1057" i="1"/>
  <c r="L2563" i="1"/>
  <c r="I497" i="1"/>
  <c r="J1788" i="1"/>
  <c r="L1629" i="1"/>
  <c r="I1116" i="1"/>
  <c r="L704" i="1"/>
  <c r="I1179" i="1"/>
  <c r="L845" i="1"/>
  <c r="I1830" i="1"/>
  <c r="L2362" i="1"/>
  <c r="L949" i="1"/>
  <c r="J2149" i="1"/>
  <c r="I1273" i="1"/>
  <c r="L1013" i="1"/>
  <c r="J78" i="1"/>
  <c r="L1444" i="1"/>
  <c r="I1756" i="1"/>
  <c r="L682" i="1"/>
  <c r="I2275" i="1"/>
  <c r="J588" i="1"/>
  <c r="J128" i="1"/>
  <c r="I281" i="1"/>
  <c r="J1719" i="1"/>
  <c r="I515" i="1"/>
  <c r="J1667" i="1"/>
  <c r="J1402" i="1"/>
  <c r="I799" i="1"/>
  <c r="I491" i="1"/>
  <c r="J810" i="1"/>
  <c r="L487" i="1"/>
  <c r="J2218" i="1"/>
  <c r="I843" i="1"/>
  <c r="I1079" i="1"/>
  <c r="L134" i="1"/>
  <c r="L815" i="1"/>
  <c r="L2522" i="1"/>
  <c r="L2052" i="1"/>
  <c r="I1144" i="1"/>
  <c r="L1786" i="1"/>
  <c r="I2342" i="1"/>
  <c r="L629" i="1"/>
  <c r="I2541" i="1"/>
  <c r="L244" i="1"/>
  <c r="L576" i="1"/>
  <c r="L1902" i="1"/>
  <c r="L2400" i="1"/>
  <c r="L2617" i="1"/>
  <c r="L302" i="1"/>
  <c r="L2354" i="1"/>
  <c r="J2573" i="1"/>
  <c r="L2276" i="1"/>
  <c r="I2419" i="1"/>
  <c r="L720" i="1"/>
  <c r="L1384" i="1"/>
  <c r="L2376" i="1"/>
  <c r="I129" i="1"/>
  <c r="L2115" i="1"/>
  <c r="I171" i="1"/>
  <c r="J87" i="1"/>
  <c r="L369" i="1"/>
  <c r="L918" i="1"/>
  <c r="L1401" i="1"/>
  <c r="J1083" i="1"/>
  <c r="L1737" i="1"/>
  <c r="L1560" i="1"/>
  <c r="J976" i="1"/>
  <c r="L2388" i="1"/>
  <c r="L946" i="1"/>
  <c r="L668" i="1"/>
  <c r="I2601" i="1"/>
  <c r="J2281" i="1"/>
  <c r="J1067" i="1"/>
  <c r="I1493" i="1"/>
  <c r="L766" i="1"/>
  <c r="I1260" i="1"/>
  <c r="J2225" i="1"/>
  <c r="J604" i="1"/>
  <c r="L1833" i="1"/>
  <c r="I2075" i="1"/>
  <c r="I1017" i="1"/>
  <c r="J1800" i="1"/>
  <c r="L622" i="1"/>
  <c r="I943" i="1"/>
  <c r="J1988" i="1"/>
  <c r="I2403" i="1"/>
  <c r="I2085" i="1"/>
  <c r="J2126" i="1"/>
  <c r="I1811" i="1"/>
  <c r="I1874" i="1"/>
  <c r="I822" i="1"/>
  <c r="L354" i="1"/>
  <c r="I1612" i="1"/>
  <c r="K2270" i="1"/>
  <c r="J1953" i="1"/>
  <c r="J2195" i="1"/>
  <c r="J1726" i="1"/>
  <c r="J623" i="1"/>
  <c r="L467" i="1"/>
  <c r="L77" i="1"/>
  <c r="I2456" i="1"/>
  <c r="L1930" i="1"/>
  <c r="L2150" i="1"/>
  <c r="L2073" i="1"/>
  <c r="L1599" i="1"/>
  <c r="I2483" i="1"/>
  <c r="J1712" i="1"/>
  <c r="L1758" i="1"/>
  <c r="L1502" i="1"/>
  <c r="I1224" i="1"/>
  <c r="I1262" i="1"/>
  <c r="J1666" i="1"/>
  <c r="L1886" i="1"/>
  <c r="J2421" i="1"/>
  <c r="L2411" i="1"/>
  <c r="J95" i="1"/>
  <c r="I2195" i="1"/>
  <c r="I866" i="1"/>
  <c r="L126" i="1"/>
  <c r="L2431" i="1"/>
  <c r="I624" i="1"/>
  <c r="L796" i="1"/>
  <c r="L965" i="1"/>
  <c r="L2065" i="1"/>
  <c r="I710" i="1"/>
  <c r="L1799" i="1"/>
  <c r="L1622" i="1"/>
  <c r="J1740" i="1"/>
  <c r="I116" i="1"/>
  <c r="J541" i="1"/>
  <c r="L343" i="1"/>
  <c r="J2164" i="1"/>
  <c r="L1412" i="1"/>
  <c r="J1038" i="1"/>
  <c r="L2133" i="1"/>
  <c r="I2126" i="1"/>
  <c r="J35" i="1"/>
  <c r="L572" i="1"/>
  <c r="I1394" i="1"/>
  <c r="I320" i="1"/>
  <c r="I635" i="1"/>
  <c r="J2625" i="1"/>
  <c r="J2440" i="1"/>
  <c r="L282" i="1"/>
  <c r="L1458" i="1"/>
  <c r="J279" i="1"/>
  <c r="I194" i="1"/>
  <c r="L718" i="1"/>
  <c r="J2431" i="1"/>
  <c r="L962" i="1"/>
  <c r="I2309" i="1"/>
  <c r="J1586" i="1"/>
  <c r="L1954" i="1"/>
  <c r="L2627" i="1"/>
  <c r="L960" i="1"/>
  <c r="L2320" i="1"/>
  <c r="L1164" i="1"/>
  <c r="L2580" i="1"/>
  <c r="L1673" i="1"/>
  <c r="L145" i="1"/>
  <c r="L384" i="1"/>
  <c r="L273" i="1"/>
  <c r="L269" i="1"/>
  <c r="L1069" i="1"/>
  <c r="L947" i="1"/>
  <c r="I1774" i="1"/>
  <c r="J697" i="1"/>
  <c r="L1398" i="1"/>
  <c r="J2448" i="1"/>
  <c r="J1914" i="1"/>
  <c r="L1962" i="1"/>
  <c r="J1608" i="1"/>
  <c r="L726" i="1"/>
  <c r="J2212" i="1"/>
  <c r="I1001" i="1"/>
  <c r="I1097" i="1"/>
  <c r="L1917" i="1"/>
  <c r="L2308" i="1"/>
  <c r="I1777" i="1"/>
  <c r="I1225" i="1"/>
  <c r="L1327" i="1"/>
  <c r="J589" i="1"/>
  <c r="J2580" i="1"/>
  <c r="L945" i="1"/>
  <c r="J1696" i="1"/>
  <c r="I2161" i="1"/>
  <c r="L1543" i="1"/>
  <c r="I1663" i="1"/>
  <c r="J2002" i="1"/>
  <c r="J2292" i="1"/>
  <c r="L689" i="1"/>
  <c r="I250" i="1"/>
  <c r="L1189" i="1"/>
  <c r="L1478" i="1"/>
  <c r="J2253" i="1"/>
  <c r="I1813" i="1"/>
  <c r="L801" i="1"/>
  <c r="I1246" i="1"/>
  <c r="I2146" i="1"/>
  <c r="J283" i="1"/>
  <c r="I427" i="1"/>
  <c r="J1558" i="1"/>
  <c r="I751" i="1"/>
  <c r="J390" i="1"/>
  <c r="J615" i="1"/>
  <c r="I1913" i="1"/>
  <c r="I813" i="1"/>
  <c r="J1682" i="1"/>
  <c r="I1155" i="1"/>
  <c r="J2226" i="1"/>
  <c r="I1184" i="1"/>
  <c r="J1364" i="1"/>
  <c r="L1067" i="1"/>
  <c r="L2392" i="1"/>
  <c r="L1959" i="1"/>
  <c r="I573" i="1"/>
  <c r="L2339" i="1"/>
  <c r="L2492" i="1"/>
  <c r="L2346" i="1"/>
  <c r="J829" i="1"/>
  <c r="L1967" i="1"/>
  <c r="L2602" i="1"/>
  <c r="L1161" i="1"/>
  <c r="I1863" i="1"/>
  <c r="I1365" i="1"/>
  <c r="I1883" i="1"/>
  <c r="L1651" i="1"/>
  <c r="L729" i="1"/>
  <c r="L2515" i="1"/>
  <c r="J1243" i="1"/>
  <c r="J2068" i="1"/>
  <c r="L1630" i="1"/>
  <c r="J212" i="1"/>
  <c r="L1830" i="1"/>
  <c r="L911" i="1"/>
  <c r="J1128" i="1"/>
  <c r="L51" i="1"/>
  <c r="L1808" i="1"/>
  <c r="I984" i="1"/>
  <c r="L78" i="1"/>
  <c r="I161" i="1"/>
  <c r="L1139" i="1"/>
  <c r="I312" i="1"/>
  <c r="I1958" i="1"/>
  <c r="I2629" i="1"/>
  <c r="I2610" i="1"/>
  <c r="L563" i="1"/>
  <c r="J2124" i="1"/>
  <c r="L1015" i="1"/>
  <c r="J144" i="1"/>
  <c r="I806" i="1"/>
  <c r="J1989" i="1"/>
  <c r="J865" i="1"/>
  <c r="I1894" i="1"/>
  <c r="J404" i="1"/>
  <c r="L295" i="1"/>
  <c r="J2284" i="1"/>
  <c r="I2121" i="1"/>
  <c r="I1324" i="1"/>
  <c r="J964" i="1"/>
  <c r="I1435" i="1"/>
  <c r="I2058" i="1"/>
  <c r="I1532" i="1"/>
  <c r="J2386" i="1"/>
  <c r="J67" i="1"/>
  <c r="I1367" i="1"/>
  <c r="J2513" i="1"/>
  <c r="I1455" i="1"/>
  <c r="I1833" i="1"/>
  <c r="J24" i="1"/>
  <c r="J2616" i="1"/>
  <c r="I1634" i="1"/>
  <c r="I581" i="1"/>
  <c r="J2153" i="1"/>
  <c r="J1669" i="1"/>
  <c r="I801" i="1"/>
  <c r="L1618" i="1"/>
  <c r="I271" i="1"/>
  <c r="L1805" i="1"/>
  <c r="L2475" i="1"/>
  <c r="L1960" i="1"/>
  <c r="L1155" i="1"/>
  <c r="L18" i="1"/>
  <c r="L2195" i="1"/>
  <c r="L2130" i="1"/>
  <c r="L816" i="1"/>
  <c r="L1428" i="1"/>
  <c r="I501" i="1"/>
  <c r="L1885" i="1"/>
  <c r="L2175" i="1"/>
  <c r="J758" i="1"/>
  <c r="L691" i="1"/>
  <c r="L769" i="1"/>
  <c r="I2339" i="1"/>
  <c r="L2129" i="1"/>
  <c r="I1881" i="1"/>
  <c r="I2402" i="1"/>
  <c r="J1538" i="1"/>
  <c r="L2514" i="1"/>
  <c r="L1675" i="1"/>
  <c r="L463" i="1"/>
  <c r="L1996" i="1"/>
  <c r="L724" i="1"/>
  <c r="L461" i="1"/>
  <c r="J1926" i="1"/>
  <c r="I1321" i="1"/>
  <c r="L1209" i="1"/>
  <c r="I2199" i="1"/>
  <c r="J2188" i="1"/>
  <c r="J365" i="1"/>
  <c r="J710" i="1"/>
  <c r="I561" i="1"/>
  <c r="I386" i="1"/>
  <c r="L928" i="1"/>
  <c r="L36" i="1"/>
  <c r="I2205" i="1"/>
  <c r="I273" i="1"/>
  <c r="I948" i="1"/>
  <c r="J291" i="1"/>
  <c r="J1283" i="1"/>
  <c r="I411" i="1"/>
  <c r="J480" i="1"/>
  <c r="I1998" i="1"/>
  <c r="L89" i="1"/>
  <c r="L872" i="1"/>
  <c r="I606" i="1"/>
  <c r="J363" i="1"/>
  <c r="J45" i="1"/>
  <c r="J2064" i="1"/>
  <c r="I1940" i="1"/>
  <c r="I328" i="1"/>
  <c r="J741" i="1"/>
  <c r="L1467" i="1"/>
  <c r="J2026" i="1"/>
  <c r="J1477" i="1"/>
  <c r="I1851" i="1"/>
  <c r="J2470" i="1"/>
  <c r="J1035" i="1"/>
  <c r="J1174" i="1"/>
  <c r="L2393" i="1"/>
  <c r="L395" i="1"/>
  <c r="L1796" i="1"/>
  <c r="L2242" i="1"/>
  <c r="L614" i="1"/>
  <c r="J1795" i="1"/>
  <c r="L1226" i="1"/>
  <c r="L1081" i="1"/>
  <c r="L1465" i="1"/>
  <c r="L2259" i="1"/>
  <c r="L1080" i="1"/>
  <c r="L786" i="1"/>
  <c r="L267" i="1"/>
  <c r="I1859" i="1"/>
  <c r="L953" i="1"/>
  <c r="L2106" i="1"/>
  <c r="L1297" i="1"/>
  <c r="L415" i="1"/>
  <c r="L1166" i="1"/>
  <c r="L549" i="1"/>
  <c r="J1363" i="1"/>
  <c r="I2217" i="1"/>
  <c r="L561" i="1"/>
  <c r="J1096" i="1"/>
  <c r="L1329" i="1"/>
  <c r="I569" i="1"/>
  <c r="L2141" i="1"/>
  <c r="L79" i="1"/>
  <c r="J2524" i="1"/>
  <c r="L1617" i="1"/>
  <c r="I2548" i="1"/>
  <c r="L113" i="1"/>
  <c r="L203" i="1"/>
  <c r="L843" i="1"/>
  <c r="L394" i="1"/>
  <c r="I548" i="1"/>
  <c r="L488" i="1"/>
  <c r="I2322" i="1"/>
  <c r="L371" i="1"/>
  <c r="I413" i="1"/>
  <c r="L1060" i="1"/>
  <c r="J1263" i="1"/>
  <c r="J2404" i="1"/>
  <c r="J2336" i="1"/>
  <c r="L245" i="1"/>
  <c r="I1623" i="1"/>
  <c r="J1783" i="1"/>
  <c r="I942" i="1"/>
  <c r="L278" i="1"/>
  <c r="J627" i="1"/>
  <c r="J2055" i="1"/>
  <c r="J923" i="1"/>
  <c r="I2537" i="1"/>
  <c r="I429" i="1"/>
  <c r="J1160" i="1"/>
  <c r="J2309" i="1"/>
  <c r="I1626" i="1"/>
  <c r="I351" i="1"/>
  <c r="I1100" i="1"/>
  <c r="J1112" i="1"/>
  <c r="I2153" i="1"/>
  <c r="I256" i="1"/>
  <c r="K1654" i="1"/>
  <c r="J2575" i="1"/>
  <c r="L570" i="1"/>
  <c r="L2501" i="1"/>
  <c r="K505" i="1"/>
  <c r="L2142" i="1"/>
  <c r="I1500" i="1"/>
  <c r="L248" i="1"/>
  <c r="L761" i="1"/>
  <c r="L2409" i="1"/>
  <c r="L2576" i="1"/>
  <c r="L894" i="1"/>
  <c r="L1064" i="1"/>
  <c r="L2603" i="1"/>
  <c r="J27" i="1"/>
  <c r="I179" i="1"/>
  <c r="L935" i="1"/>
  <c r="I2425" i="1"/>
  <c r="L2579" i="1"/>
  <c r="I1798" i="1"/>
  <c r="L370" i="1"/>
  <c r="L181" i="1"/>
  <c r="I2579" i="1"/>
  <c r="I2001" i="1"/>
  <c r="L2039" i="1"/>
  <c r="L420" i="1"/>
  <c r="J1865" i="1"/>
  <c r="L2544" i="1"/>
  <c r="I264" i="1"/>
  <c r="L325" i="1"/>
  <c r="J568" i="1"/>
  <c r="L2377" i="1"/>
  <c r="L2337" i="1"/>
  <c r="J445" i="1"/>
  <c r="J1250" i="1"/>
  <c r="L90" i="1"/>
  <c r="L404" i="1"/>
  <c r="L454" i="1"/>
  <c r="L1563" i="1"/>
  <c r="J1323" i="1"/>
  <c r="J1764" i="1"/>
  <c r="I862" i="1"/>
  <c r="I44" i="1"/>
  <c r="I2103" i="1"/>
  <c r="L212" i="1"/>
  <c r="L975" i="1"/>
  <c r="I2283" i="1"/>
  <c r="I1902" i="1"/>
  <c r="J2042" i="1"/>
  <c r="I1526" i="1"/>
  <c r="I1994" i="1"/>
  <c r="I1118" i="1"/>
  <c r="J617" i="1"/>
  <c r="J46" i="1"/>
  <c r="L8" i="1"/>
  <c r="J979" i="1"/>
  <c r="I2564" i="1"/>
  <c r="I1668" i="1"/>
  <c r="J413" i="1"/>
  <c r="I147" i="1"/>
  <c r="I1594" i="1"/>
  <c r="L968" i="1"/>
  <c r="J517" i="1"/>
  <c r="J2247" i="1"/>
  <c r="I970" i="1"/>
  <c r="L2395" i="1"/>
  <c r="J1342" i="1"/>
  <c r="L1593" i="1"/>
  <c r="L2151" i="1"/>
  <c r="L1023" i="1"/>
  <c r="L1533" i="1"/>
  <c r="L154" i="1"/>
  <c r="I1382" i="1"/>
  <c r="L1094" i="1"/>
  <c r="L2451" i="1"/>
  <c r="L2197" i="1"/>
  <c r="L1300" i="1"/>
  <c r="L321" i="1"/>
  <c r="L1258" i="1"/>
  <c r="L1063" i="1"/>
  <c r="L2156" i="1"/>
  <c r="I1290" i="1"/>
  <c r="L910" i="1"/>
  <c r="L2260" i="1"/>
  <c r="I784" i="1"/>
  <c r="I1068" i="1"/>
  <c r="I2265" i="1"/>
  <c r="J2429" i="1"/>
  <c r="L2208" i="1"/>
  <c r="L970" i="1"/>
  <c r="J1723" i="1"/>
  <c r="L920" i="1"/>
  <c r="L492" i="1"/>
  <c r="L1947" i="1"/>
  <c r="I1093" i="1"/>
  <c r="L1653" i="1"/>
  <c r="J2466" i="1"/>
  <c r="I961" i="1"/>
  <c r="L1052" i="1"/>
  <c r="L811" i="1"/>
  <c r="I1478" i="1"/>
  <c r="L938" i="1"/>
  <c r="I228" i="1"/>
  <c r="L7" i="1"/>
  <c r="I1310" i="1"/>
  <c r="J2351" i="1"/>
  <c r="J2352" i="1"/>
  <c r="L1254" i="1"/>
  <c r="I57" i="1"/>
  <c r="J700" i="1"/>
  <c r="L85" i="1"/>
  <c r="I2286" i="1"/>
  <c r="I1395" i="1"/>
  <c r="L172" i="1"/>
  <c r="I1191" i="1"/>
  <c r="I397" i="1"/>
  <c r="I2123" i="1"/>
  <c r="I1836" i="1"/>
  <c r="J1930" i="1"/>
  <c r="J600" i="1"/>
  <c r="J913" i="1"/>
  <c r="J486" i="1"/>
  <c r="L870" i="1"/>
  <c r="J289" i="1"/>
  <c r="I1888" i="1"/>
  <c r="J901" i="1"/>
  <c r="J2071" i="1"/>
  <c r="J2206" i="1"/>
  <c r="I2119" i="1"/>
  <c r="L1933" i="1"/>
  <c r="L1170" i="1"/>
  <c r="L2535" i="1"/>
  <c r="J1657" i="1"/>
  <c r="L52" i="1"/>
  <c r="L685" i="1"/>
  <c r="L405" i="1"/>
  <c r="L1397" i="1"/>
  <c r="L1723" i="1"/>
  <c r="L1179" i="1"/>
  <c r="L1197" i="1"/>
  <c r="L1883" i="1"/>
  <c r="L2145" i="1"/>
  <c r="L107" i="1"/>
  <c r="L2034" i="1"/>
  <c r="L932" i="1"/>
  <c r="I1733" i="1"/>
  <c r="L1508" i="1"/>
  <c r="I2334" i="1"/>
  <c r="L1732" i="1"/>
  <c r="I380" i="1"/>
  <c r="I2535" i="1"/>
  <c r="L2268" i="1"/>
  <c r="I2262" i="1"/>
  <c r="I1278" i="1"/>
  <c r="L225" i="1"/>
  <c r="J1976" i="1"/>
  <c r="L2436" i="1"/>
  <c r="J1849" i="1"/>
  <c r="L1692" i="1"/>
  <c r="L1550" i="1"/>
  <c r="J2522" i="1"/>
  <c r="J1395" i="1"/>
  <c r="I1094" i="1"/>
  <c r="J443" i="1"/>
  <c r="J879" i="1"/>
  <c r="J2058" i="1"/>
  <c r="J284" i="1"/>
  <c r="I52" i="1"/>
  <c r="I358" i="1"/>
  <c r="L99" i="1"/>
  <c r="L600" i="1"/>
  <c r="J408" i="1"/>
  <c r="L1371" i="1"/>
  <c r="L651" i="1"/>
  <c r="I2241" i="1"/>
  <c r="J1937" i="1"/>
  <c r="J735" i="1"/>
  <c r="I1470" i="1"/>
  <c r="I407" i="1"/>
  <c r="L1482" i="1"/>
  <c r="J2629" i="1"/>
  <c r="L988" i="1"/>
  <c r="J2260" i="1"/>
  <c r="J158" i="1"/>
  <c r="I2037" i="1"/>
  <c r="J1703" i="1"/>
  <c r="J2179" i="1"/>
  <c r="I1970" i="1"/>
  <c r="I896" i="1"/>
  <c r="I1013" i="1"/>
  <c r="J2251" i="1"/>
  <c r="L884" i="1"/>
  <c r="L1092" i="1"/>
  <c r="L2053" i="1"/>
  <c r="J1330" i="1"/>
  <c r="L1460" i="1"/>
  <c r="L1730" i="1"/>
  <c r="L2504" i="1"/>
  <c r="L1722" i="1"/>
  <c r="L2194" i="1"/>
  <c r="I2190" i="1"/>
  <c r="L2326" i="1"/>
  <c r="I757" i="1"/>
  <c r="L317" i="1"/>
  <c r="I2433" i="1"/>
  <c r="L292" i="1"/>
  <c r="L1348" i="1"/>
  <c r="L313" i="1"/>
  <c r="L991" i="1"/>
  <c r="L1138" i="1"/>
  <c r="L220" i="1"/>
  <c r="I2515" i="1"/>
  <c r="L436" i="1"/>
  <c r="I965" i="1"/>
  <c r="L103" i="1"/>
  <c r="J1019" i="1"/>
  <c r="I306" i="1"/>
  <c r="I1257" i="1"/>
  <c r="L1089" i="1"/>
  <c r="L424" i="1"/>
  <c r="L694" i="1"/>
  <c r="L410" i="1"/>
  <c r="L238" i="1"/>
  <c r="I78" i="1"/>
  <c r="I2116" i="1"/>
  <c r="I701" i="1"/>
  <c r="J1423" i="1"/>
  <c r="I1567" i="1"/>
  <c r="I2522" i="1"/>
  <c r="I1816" i="1"/>
  <c r="L802" i="1"/>
  <c r="I1860" i="1"/>
  <c r="I2067" i="1"/>
  <c r="J1653" i="1"/>
  <c r="I1810" i="1"/>
  <c r="J2597" i="1"/>
  <c r="I1294" i="1"/>
  <c r="I831" i="1"/>
  <c r="I1209" i="1"/>
  <c r="I1783" i="1"/>
  <c r="J1433" i="1"/>
  <c r="J1801" i="1"/>
  <c r="L695" i="1"/>
  <c r="L1944" i="1"/>
  <c r="I2098" i="1"/>
  <c r="J986" i="1"/>
  <c r="J733" i="1"/>
  <c r="I1162" i="1"/>
  <c r="J2620" i="1"/>
  <c r="J1670" i="1"/>
  <c r="J2032" i="1"/>
  <c r="I642" i="1"/>
  <c r="I370" i="1"/>
  <c r="J1187" i="1"/>
  <c r="I1386" i="1"/>
  <c r="L1690" i="1"/>
  <c r="L1575" i="1"/>
  <c r="I1415" i="1"/>
  <c r="L907" i="1"/>
  <c r="L2257" i="1"/>
  <c r="L262" i="1"/>
  <c r="L1372" i="1"/>
  <c r="L2243" i="1"/>
  <c r="L1199" i="1"/>
  <c r="J2139" i="1"/>
  <c r="L842" i="1"/>
  <c r="L1194" i="1"/>
  <c r="I2454" i="1"/>
  <c r="L1296" i="1"/>
  <c r="I1143" i="1"/>
  <c r="I1933" i="1"/>
  <c r="L2203" i="1"/>
  <c r="L1647" i="1"/>
  <c r="J2543" i="1"/>
  <c r="J1842" i="1"/>
  <c r="L1642" i="1"/>
  <c r="L260" i="1"/>
  <c r="J2009" i="1"/>
  <c r="L1115" i="1"/>
  <c r="J2233" i="1"/>
  <c r="J698" i="1"/>
  <c r="L1644" i="1"/>
  <c r="L1479" i="1"/>
  <c r="L1650" i="1"/>
  <c r="J830" i="1"/>
  <c r="L2441" i="1"/>
  <c r="J1241" i="1"/>
  <c r="J1871" i="1"/>
  <c r="J2488" i="1"/>
  <c r="I1379" i="1"/>
  <c r="L707" i="1"/>
  <c r="I713" i="1"/>
  <c r="L388" i="1"/>
  <c r="J2454" i="1"/>
  <c r="L197" i="1"/>
  <c r="J1850" i="1"/>
  <c r="L1331" i="1"/>
  <c r="J2297" i="1"/>
  <c r="I2471" i="1"/>
  <c r="J502" i="1"/>
  <c r="I769" i="1"/>
  <c r="I858" i="1"/>
  <c r="L1605" i="1"/>
  <c r="I2151" i="1"/>
  <c r="I2377" i="1"/>
  <c r="L185" i="1"/>
  <c r="I1096" i="1"/>
  <c r="J1026" i="1"/>
  <c r="J958" i="1"/>
  <c r="I1203" i="1"/>
  <c r="I398" i="1"/>
  <c r="I1401" i="1"/>
  <c r="J2235" i="1"/>
  <c r="L727" i="1"/>
  <c r="I2099" i="1"/>
  <c r="J1621" i="1"/>
  <c r="L1564" i="1"/>
  <c r="J1420" i="1"/>
  <c r="I1087" i="1"/>
  <c r="L2525" i="1"/>
  <c r="I1059" i="1"/>
  <c r="L2537" i="1"/>
  <c r="L2279" i="1"/>
  <c r="L1793" i="1"/>
  <c r="L1007" i="1"/>
  <c r="J2257" i="1"/>
  <c r="I111" i="1"/>
  <c r="L1212" i="1"/>
  <c r="J2093" i="1"/>
  <c r="L2590" i="1"/>
  <c r="I1442" i="1"/>
  <c r="I2061" i="1"/>
  <c r="L2178" i="1"/>
  <c r="L2447" i="1"/>
  <c r="L1265" i="1"/>
  <c r="I1767" i="1"/>
  <c r="L1315" i="1"/>
  <c r="L1804" i="1"/>
  <c r="I1420" i="1"/>
  <c r="I2388" i="1"/>
  <c r="I305" i="1"/>
  <c r="L1048" i="1"/>
  <c r="L579" i="1"/>
  <c r="J715" i="1"/>
  <c r="L1565" i="1"/>
  <c r="L2543" i="1"/>
  <c r="L896" i="1"/>
  <c r="J1158" i="1"/>
  <c r="I79" i="1"/>
  <c r="L1764" i="1"/>
  <c r="I177" i="1"/>
  <c r="J2134" i="1"/>
  <c r="J561" i="1"/>
  <c r="L1953" i="1"/>
  <c r="I64" i="1"/>
  <c r="L1455" i="1"/>
  <c r="L1239" i="1"/>
  <c r="J319" i="1"/>
  <c r="L751" i="1"/>
  <c r="L868" i="1"/>
  <c r="I1743" i="1"/>
  <c r="J1193" i="1"/>
  <c r="L1020" i="1"/>
  <c r="J968" i="1"/>
  <c r="J1355" i="1"/>
  <c r="J1527" i="1"/>
  <c r="I677" i="1"/>
  <c r="J1736" i="1"/>
  <c r="J2132" i="1"/>
  <c r="I1151" i="1"/>
  <c r="I1449" i="1"/>
  <c r="J1516" i="1"/>
  <c r="J1288" i="1"/>
  <c r="I1786" i="1"/>
  <c r="J2480" i="1"/>
  <c r="J574" i="1"/>
  <c r="I1049" i="1"/>
  <c r="L1162" i="1"/>
  <c r="L1496" i="1"/>
  <c r="L201" i="1"/>
  <c r="L1888" i="1"/>
  <c r="J1694" i="1"/>
  <c r="L1553" i="1"/>
  <c r="L1861" i="1"/>
  <c r="L1995" i="1"/>
  <c r="L1294" i="1"/>
  <c r="L2064" i="1"/>
  <c r="L533" i="1"/>
  <c r="L1695" i="1"/>
  <c r="L684" i="1"/>
  <c r="L1561" i="1"/>
  <c r="L480" i="1"/>
  <c r="L58" i="1"/>
  <c r="L1047" i="1"/>
  <c r="L867" i="1"/>
  <c r="L812" i="1"/>
  <c r="L1107" i="1"/>
  <c r="J1416" i="1"/>
  <c r="L414" i="1"/>
  <c r="J2036" i="1"/>
  <c r="J1735" i="1"/>
  <c r="L330" i="1"/>
  <c r="J2565" i="1"/>
  <c r="L1582" i="1"/>
  <c r="I1032" i="1"/>
  <c r="L1981" i="1"/>
  <c r="L1420" i="1"/>
  <c r="J1967" i="1"/>
  <c r="J1597" i="1"/>
  <c r="L710" i="1"/>
  <c r="L649" i="1"/>
  <c r="I872" i="1"/>
  <c r="I209" i="1"/>
  <c r="L74" i="1"/>
  <c r="J1713" i="1"/>
  <c r="L1487" i="1"/>
  <c r="L417" i="1"/>
  <c r="L458" i="1"/>
  <c r="I490" i="1"/>
  <c r="L1611" i="1"/>
  <c r="I202" i="1"/>
  <c r="L675" i="1"/>
  <c r="I2246" i="1"/>
  <c r="I2352" i="1"/>
  <c r="I2529" i="1"/>
  <c r="I1909" i="1"/>
  <c r="J751" i="1"/>
  <c r="I493" i="1"/>
  <c r="J1716" i="1"/>
  <c r="I669" i="1"/>
  <c r="I2272" i="1"/>
  <c r="J182" i="1"/>
  <c r="J1804" i="1"/>
  <c r="I1050" i="1"/>
  <c r="J208" i="1"/>
  <c r="J1806" i="1"/>
  <c r="J762" i="1"/>
  <c r="J1500" i="1"/>
  <c r="I2498" i="1"/>
  <c r="L44" i="1"/>
  <c r="L1874" i="1"/>
  <c r="L2136" i="1"/>
  <c r="L1220" i="1"/>
  <c r="L1788" i="1"/>
  <c r="I330" i="1"/>
  <c r="L703" i="1"/>
  <c r="L2290" i="1"/>
  <c r="L1878" i="1"/>
  <c r="L1395" i="1"/>
  <c r="L251" i="1"/>
  <c r="L646" i="1"/>
  <c r="L1634" i="1"/>
  <c r="J2053" i="1"/>
  <c r="L83" i="1"/>
  <c r="L788" i="1"/>
  <c r="I749" i="1"/>
  <c r="J1934" i="1"/>
  <c r="L797" i="1"/>
  <c r="L923" i="1"/>
  <c r="L2615" i="1"/>
  <c r="I838" i="1"/>
  <c r="I2213" i="1"/>
  <c r="I247" i="1"/>
  <c r="J2059" i="1"/>
  <c r="I908" i="1"/>
  <c r="L566" i="1"/>
  <c r="L27" i="1"/>
  <c r="I1441" i="1"/>
  <c r="L214" i="1"/>
  <c r="J2489" i="1"/>
  <c r="I1990" i="1"/>
  <c r="L1847" i="1"/>
  <c r="I128" i="1"/>
  <c r="I368" i="1"/>
  <c r="I2503" i="1"/>
  <c r="J512" i="1"/>
  <c r="J1714" i="1"/>
  <c r="J1453" i="1"/>
  <c r="L1085" i="1"/>
  <c r="J2213" i="1"/>
  <c r="J2305" i="1"/>
  <c r="J2602" i="1"/>
  <c r="J263" i="1"/>
  <c r="J2397" i="1"/>
  <c r="I840" i="1"/>
  <c r="J396" i="1"/>
  <c r="L995" i="1"/>
  <c r="I1369" i="1"/>
  <c r="J1803" i="1"/>
  <c r="I935" i="1"/>
  <c r="J854" i="1"/>
  <c r="J839" i="1"/>
  <c r="J586" i="1"/>
  <c r="J2349" i="1"/>
  <c r="I1018" i="1"/>
  <c r="I1468" i="1"/>
  <c r="J2569" i="1"/>
  <c r="J1851" i="1"/>
  <c r="K1317" i="1"/>
  <c r="J2098" i="1"/>
  <c r="L1578" i="1"/>
  <c r="I681" i="1"/>
  <c r="I563" i="1"/>
  <c r="I2243" i="1"/>
  <c r="L1729" i="1"/>
  <c r="L676" i="1"/>
  <c r="L1528" i="1"/>
  <c r="L1511" i="1"/>
  <c r="L265" i="1"/>
  <c r="L626" i="1"/>
  <c r="L1584" i="1"/>
  <c r="L1875" i="1"/>
  <c r="L291" i="1"/>
  <c r="L1807" i="1"/>
  <c r="L2509" i="1"/>
  <c r="J1517" i="1"/>
  <c r="L2166" i="1"/>
  <c r="L2608" i="1"/>
  <c r="L2019" i="1"/>
  <c r="L287" i="1"/>
  <c r="L966" i="1"/>
  <c r="L1470" i="1"/>
  <c r="I1601" i="1"/>
  <c r="I1590" i="1"/>
  <c r="J2390" i="1"/>
  <c r="L1797" i="1"/>
  <c r="J2116" i="1"/>
  <c r="L55" i="1"/>
  <c r="J2228" i="1"/>
  <c r="J2535" i="1"/>
  <c r="L2378" i="1"/>
  <c r="I1316" i="1"/>
  <c r="I2450" i="1"/>
  <c r="L1916" i="1"/>
  <c r="J1406" i="1"/>
  <c r="L1526" i="1"/>
  <c r="I1466" i="1"/>
  <c r="L863" i="1"/>
  <c r="J1749" i="1"/>
  <c r="L1472" i="1"/>
  <c r="I353" i="1"/>
  <c r="L1088" i="1"/>
  <c r="L1871" i="1"/>
  <c r="L323" i="1"/>
  <c r="I333" i="1"/>
  <c r="L1556" i="1"/>
  <c r="L303" i="1"/>
  <c r="I626" i="1"/>
  <c r="J503" i="1"/>
  <c r="I2517" i="1"/>
  <c r="J1002" i="1"/>
  <c r="I719" i="1"/>
  <c r="J100" i="1"/>
  <c r="I1506" i="1"/>
  <c r="I622" i="1"/>
  <c r="J2438" i="1"/>
  <c r="I1718" i="1"/>
  <c r="I1327" i="1"/>
  <c r="J1704" i="1"/>
  <c r="I502" i="1"/>
  <c r="J1515" i="1"/>
  <c r="J1115" i="1"/>
  <c r="J188" i="1"/>
  <c r="I978" i="1"/>
  <c r="I2278" i="1"/>
  <c r="J2583" i="1"/>
  <c r="L2558" i="1"/>
  <c r="J556" i="1"/>
  <c r="L2561" i="1"/>
  <c r="L1119" i="1"/>
  <c r="L887" i="1"/>
  <c r="L286" i="1"/>
  <c r="I2094" i="1"/>
  <c r="L230" i="1"/>
  <c r="L1250" i="1"/>
  <c r="J640" i="1"/>
  <c r="L1751" i="1"/>
  <c r="L422" i="1"/>
  <c r="L2410" i="1"/>
  <c r="L1193" i="1"/>
  <c r="I1773" i="1"/>
  <c r="L2032" i="1"/>
  <c r="J248" i="1"/>
  <c r="L2010" i="1"/>
  <c r="L1308" i="1"/>
  <c r="L2474" i="1"/>
  <c r="L92" i="1"/>
  <c r="J1996" i="1"/>
  <c r="L1800" i="1"/>
  <c r="J2230" i="1"/>
  <c r="I2571" i="1"/>
  <c r="I1823" i="1"/>
  <c r="J1090" i="1"/>
  <c r="I881" i="1"/>
  <c r="J1623" i="1"/>
  <c r="L1024" i="1"/>
  <c r="J766" i="1"/>
  <c r="L133" i="1"/>
  <c r="L2093" i="1"/>
  <c r="I2536" i="1"/>
  <c r="L513" i="1"/>
  <c r="J1599" i="1"/>
  <c r="J849" i="1"/>
  <c r="J2245" i="1"/>
  <c r="J1221" i="1"/>
  <c r="J494" i="1"/>
  <c r="L2272" i="1"/>
  <c r="J2348" i="1"/>
  <c r="I1705" i="1"/>
  <c r="J2615" i="1"/>
  <c r="K1543" i="1"/>
  <c r="J130" i="1"/>
  <c r="I104" i="1"/>
  <c r="I1221" i="1"/>
  <c r="I1227" i="1"/>
  <c r="J155" i="1"/>
  <c r="J1893" i="1"/>
  <c r="J2074" i="1"/>
  <c r="J1705" i="1"/>
  <c r="I1489" i="1"/>
  <c r="J1786" i="1"/>
  <c r="I132" i="1"/>
  <c r="J587" i="1"/>
  <c r="J1007" i="1"/>
  <c r="J2293" i="1"/>
  <c r="I2317" i="1"/>
  <c r="J778" i="1"/>
  <c r="J1289" i="1"/>
  <c r="J2408" i="1"/>
  <c r="I676" i="1"/>
  <c r="J366" i="1"/>
  <c r="L1836" i="1"/>
  <c r="L2009" i="1"/>
  <c r="L254" i="1"/>
  <c r="I1497" i="1"/>
  <c r="L2240" i="1"/>
  <c r="L1097" i="1"/>
  <c r="L1785" i="1"/>
  <c r="L1743" i="1"/>
  <c r="J129" i="1"/>
  <c r="L311" i="1"/>
  <c r="L1427" i="1"/>
  <c r="I779" i="1"/>
  <c r="L1571" i="1"/>
  <c r="L679" i="1"/>
  <c r="J2499" i="1"/>
  <c r="J2517" i="1"/>
  <c r="I2390" i="1"/>
  <c r="L2213" i="1"/>
  <c r="L952" i="1"/>
  <c r="I1285" i="1"/>
  <c r="I2492" i="1"/>
  <c r="I509" i="1"/>
  <c r="I1582" i="1"/>
  <c r="J259" i="1"/>
  <c r="L202" i="1"/>
  <c r="J2115" i="1"/>
  <c r="L1803" i="1"/>
  <c r="I2627" i="1"/>
  <c r="L2533" i="1"/>
  <c r="L1857" i="1"/>
  <c r="J785" i="1"/>
  <c r="L2107" i="1"/>
  <c r="L115" i="1"/>
  <c r="I2239" i="1"/>
  <c r="L100" i="1"/>
  <c r="L1301" i="1"/>
  <c r="I2397" i="1"/>
  <c r="J659" i="1"/>
  <c r="J2167" i="1"/>
  <c r="I1219" i="1"/>
  <c r="J72" i="1"/>
  <c r="I1137" i="1"/>
  <c r="L1463" i="1"/>
  <c r="I2165" i="1"/>
  <c r="L1298" i="1"/>
  <c r="L1167" i="1"/>
  <c r="I163" i="1"/>
  <c r="I2480" i="1"/>
  <c r="I2412" i="1"/>
  <c r="I2525" i="1"/>
  <c r="I1999" i="1"/>
  <c r="J2334" i="1"/>
  <c r="I2261" i="1"/>
  <c r="I830" i="1"/>
  <c r="J643" i="1"/>
  <c r="J2577" i="1"/>
  <c r="I142" i="1"/>
  <c r="J2067" i="1"/>
  <c r="I242" i="1"/>
  <c r="J2063" i="1"/>
  <c r="I1540" i="1"/>
  <c r="I1980" i="1"/>
  <c r="L1378" i="1"/>
  <c r="J828" i="1"/>
  <c r="L2379" i="1"/>
  <c r="J547" i="1"/>
  <c r="L1363" i="1"/>
  <c r="L623" i="1"/>
  <c r="L2564" i="1"/>
  <c r="L849" i="1"/>
  <c r="I218" i="1"/>
  <c r="L984" i="1"/>
  <c r="L186" i="1"/>
  <c r="J1094" i="1"/>
  <c r="I292" i="1"/>
  <c r="L1433" i="1"/>
  <c r="I2220" i="1"/>
  <c r="L445" i="1"/>
  <c r="J2290" i="1"/>
  <c r="L2221" i="1"/>
  <c r="L1057" i="1"/>
  <c r="J1378" i="1"/>
  <c r="I966" i="1"/>
  <c r="I922" i="1"/>
  <c r="L397" i="1"/>
  <c r="J125" i="1"/>
  <c r="I1790" i="1"/>
  <c r="J379" i="1"/>
  <c r="J1282" i="1"/>
  <c r="L1260" i="1"/>
  <c r="L84" i="1"/>
  <c r="L637" i="1"/>
  <c r="I2160" i="1"/>
  <c r="L1481" i="1"/>
  <c r="J602" i="1"/>
  <c r="L1417" i="1"/>
  <c r="J2138" i="1"/>
  <c r="J302" i="1"/>
  <c r="J543" i="1"/>
  <c r="L780" i="1"/>
  <c r="L298" i="1"/>
  <c r="I981" i="1"/>
  <c r="J686" i="1"/>
  <c r="I2521" i="1"/>
  <c r="J2539" i="1"/>
  <c r="J714" i="1"/>
  <c r="J1770" i="1"/>
  <c r="I216" i="1"/>
  <c r="I2250" i="1"/>
  <c r="J1488" i="1"/>
  <c r="L419" i="1"/>
  <c r="L2001" i="1"/>
  <c r="J2028" i="1"/>
  <c r="J292" i="1"/>
  <c r="I2389" i="1"/>
  <c r="I998" i="1"/>
  <c r="J740" i="1"/>
  <c r="K2617" i="1"/>
  <c r="J1525" i="1"/>
  <c r="I1545" i="1"/>
  <c r="I241" i="1"/>
  <c r="I1523" i="1"/>
  <c r="J750" i="1"/>
  <c r="K1665" i="1"/>
  <c r="J1408" i="1"/>
  <c r="J2551" i="1"/>
  <c r="I971" i="1"/>
  <c r="I2371" i="1"/>
  <c r="L2531" i="1"/>
  <c r="L1631" i="1"/>
  <c r="L620" i="1"/>
  <c r="L2041" i="1"/>
  <c r="L13" i="1"/>
  <c r="L208" i="1"/>
  <c r="L2124" i="1"/>
  <c r="I2222" i="1"/>
  <c r="I2321" i="1"/>
  <c r="I1951" i="1"/>
  <c r="I2576" i="1"/>
  <c r="L538" i="1"/>
  <c r="L2278" i="1"/>
  <c r="L2251" i="1"/>
  <c r="J947" i="1"/>
  <c r="I2577" i="1"/>
  <c r="I1599" i="1"/>
  <c r="I2135" i="1"/>
  <c r="L1773" i="1"/>
  <c r="L1322" i="1"/>
  <c r="I2319" i="1"/>
  <c r="J1532" i="1"/>
  <c r="L177" i="1"/>
  <c r="L299" i="1"/>
  <c r="L318" i="1"/>
  <c r="I1701" i="1"/>
  <c r="L1832" i="1"/>
  <c r="L2155" i="1"/>
  <c r="I1956" i="1"/>
  <c r="I2349" i="1"/>
  <c r="J2532" i="1"/>
  <c r="J942" i="1"/>
  <c r="I939" i="1"/>
  <c r="L1284" i="1"/>
  <c r="I410" i="1"/>
  <c r="J565" i="1"/>
  <c r="L1664" i="1"/>
  <c r="J2221" i="1"/>
  <c r="J216" i="1"/>
  <c r="I1650" i="1"/>
  <c r="J559" i="1"/>
  <c r="J1065" i="1"/>
  <c r="L805" i="1"/>
  <c r="L840" i="1"/>
  <c r="L1044" i="1"/>
  <c r="J2550" i="1"/>
  <c r="J1529" i="1"/>
  <c r="I2101" i="1"/>
  <c r="I2410" i="1"/>
  <c r="L2482" i="1"/>
  <c r="J1528" i="1"/>
  <c r="I1272" i="1"/>
  <c r="J1085" i="1"/>
  <c r="J1307" i="1"/>
  <c r="I1926" i="1"/>
  <c r="J163" i="1"/>
  <c r="I1098" i="1"/>
  <c r="J2034" i="1"/>
  <c r="I2063" i="1"/>
  <c r="J611" i="1"/>
  <c r="I868" i="1"/>
  <c r="J978" i="1"/>
  <c r="L1829" i="1"/>
  <c r="L657" i="1"/>
  <c r="L1043" i="1"/>
  <c r="L2507" i="1"/>
  <c r="I263" i="1"/>
  <c r="L2206" i="1"/>
  <c r="J344" i="1"/>
  <c r="L1626" i="1"/>
  <c r="J1249" i="1"/>
  <c r="I590" i="1"/>
  <c r="I2546" i="1"/>
  <c r="J1728" i="1"/>
  <c r="L524" i="1"/>
  <c r="I145" i="1"/>
  <c r="L2538" i="1"/>
  <c r="L1958" i="1"/>
  <c r="L865" i="1"/>
  <c r="L2596" i="1"/>
  <c r="L19" i="1"/>
  <c r="I781" i="1"/>
  <c r="J790" i="1"/>
  <c r="L2373" i="1"/>
  <c r="L955" i="1"/>
  <c r="J1641" i="1"/>
  <c r="I1481" i="1"/>
  <c r="J1875" i="1"/>
  <c r="L110" i="1"/>
  <c r="I422" i="1"/>
  <c r="L956" i="1"/>
  <c r="I1781" i="1"/>
  <c r="J2274" i="1"/>
  <c r="I2242" i="1"/>
  <c r="J2572" i="1"/>
  <c r="L484" i="1"/>
  <c r="I708" i="1"/>
  <c r="J2037" i="1"/>
  <c r="L81" i="1"/>
  <c r="J1582" i="1"/>
  <c r="I1373" i="1"/>
  <c r="I2631" i="1"/>
  <c r="J898" i="1"/>
  <c r="J1388" i="1"/>
  <c r="I1797" i="1"/>
  <c r="I1921" i="1"/>
  <c r="J1691" i="1"/>
  <c r="J1025" i="1"/>
  <c r="J1781" i="1"/>
  <c r="I2372" i="1"/>
  <c r="L349" i="1"/>
  <c r="L609" i="1"/>
  <c r="J1367" i="1"/>
  <c r="I2391" i="1"/>
  <c r="J2019" i="1"/>
  <c r="J1511" i="1"/>
  <c r="J422" i="1"/>
  <c r="I1011" i="1"/>
  <c r="I1359" i="1"/>
  <c r="I1602" i="1"/>
  <c r="I167" i="1"/>
  <c r="I62" i="1"/>
  <c r="I1426" i="1"/>
  <c r="I461" i="1"/>
  <c r="J2411" i="1"/>
  <c r="J557" i="1"/>
  <c r="J2250" i="1"/>
  <c r="L1698" i="1"/>
  <c r="L1557" i="1"/>
  <c r="L2245" i="1"/>
  <c r="L1922" i="1"/>
  <c r="J1451" i="1"/>
  <c r="L190" i="1"/>
  <c r="L2601" i="1"/>
  <c r="L60" i="1"/>
  <c r="L2165" i="1"/>
  <c r="J1475" i="1"/>
  <c r="I2210" i="1"/>
  <c r="L277" i="1"/>
  <c r="L1856" i="1"/>
  <c r="L1358" i="1"/>
  <c r="L1987" i="1"/>
  <c r="L2609" i="1"/>
  <c r="L460" i="1"/>
  <c r="I2490" i="1"/>
  <c r="L164" i="1"/>
  <c r="J932" i="1"/>
  <c r="L853" i="1"/>
  <c r="L550" i="1"/>
  <c r="L2174" i="1"/>
  <c r="L47" i="1"/>
  <c r="L1781" i="1"/>
  <c r="I1569" i="1"/>
  <c r="L517" i="1"/>
  <c r="I1487" i="1"/>
  <c r="L2503" i="1"/>
  <c r="L479" i="1"/>
  <c r="J1070" i="1"/>
  <c r="L898" i="1"/>
  <c r="J1633" i="1"/>
  <c r="J704" i="1"/>
  <c r="J1619" i="1"/>
  <c r="J75" i="1"/>
  <c r="J1799" i="1"/>
  <c r="L1699" i="1"/>
  <c r="J2574" i="1"/>
  <c r="L1362" i="1"/>
  <c r="J345" i="1"/>
  <c r="J2075" i="1"/>
  <c r="L1749" i="1"/>
  <c r="J191" i="1"/>
  <c r="I871" i="1"/>
  <c r="L135" i="1"/>
  <c r="J1486" i="1"/>
  <c r="J1750" i="1"/>
  <c r="J933" i="1"/>
  <c r="I2240" i="1"/>
  <c r="J960" i="1"/>
  <c r="J591" i="1"/>
  <c r="I1607" i="1"/>
  <c r="J938" i="1"/>
  <c r="J2459" i="1"/>
  <c r="I706" i="1"/>
  <c r="J2521" i="1"/>
  <c r="J2428" i="1"/>
  <c r="J1326" i="1"/>
  <c r="J1881" i="1"/>
  <c r="I1398" i="1"/>
  <c r="J257" i="1"/>
  <c r="L881" i="1"/>
  <c r="L1628" i="1"/>
  <c r="L783" i="1"/>
  <c r="I2549" i="1"/>
  <c r="L2613" i="1"/>
  <c r="L534" i="1"/>
  <c r="L2301" i="1"/>
  <c r="J1213" i="1"/>
  <c r="L1918" i="1"/>
  <c r="L226" i="1"/>
  <c r="I2062" i="1"/>
  <c r="I1939" i="1"/>
  <c r="I1019" i="1"/>
  <c r="L1096" i="1"/>
  <c r="L2604" i="1"/>
  <c r="L233" i="1"/>
  <c r="J1131" i="1"/>
  <c r="L1559" i="1"/>
  <c r="L1145" i="1"/>
  <c r="L2267" i="1"/>
  <c r="J1257" i="1"/>
  <c r="L2282" i="1"/>
  <c r="I1889" i="1"/>
  <c r="I991" i="1"/>
  <c r="J2441" i="1"/>
  <c r="I1749" i="1"/>
  <c r="L607" i="1"/>
  <c r="J509" i="1"/>
  <c r="J378" i="1"/>
  <c r="I1123" i="1"/>
  <c r="L711" i="1"/>
  <c r="L2318" i="1"/>
  <c r="I1709" i="1"/>
  <c r="J1123" i="1"/>
  <c r="I254" i="1"/>
  <c r="L799" i="1"/>
  <c r="I406" i="1"/>
  <c r="J460" i="1"/>
  <c r="L428" i="1"/>
  <c r="J371" i="1"/>
  <c r="L621" i="1"/>
  <c r="I2435" i="1"/>
  <c r="I2166" i="1"/>
  <c r="I2296" i="1"/>
  <c r="J1986" i="1"/>
  <c r="I1485" i="1"/>
  <c r="L1214" i="1"/>
  <c r="I923" i="1"/>
  <c r="J146" i="1"/>
  <c r="I2157" i="1"/>
  <c r="I1991" i="1"/>
  <c r="I1328" i="1"/>
  <c r="L207" i="1"/>
  <c r="I759" i="1"/>
  <c r="J1539" i="1"/>
  <c r="J2046" i="1"/>
  <c r="J1745" i="1"/>
  <c r="I869" i="1"/>
  <c r="I752" i="1"/>
  <c r="I479" i="1"/>
  <c r="I1565" i="1"/>
  <c r="I2582" i="1"/>
  <c r="I1385" i="1"/>
  <c r="J412" i="1"/>
  <c r="L922" i="1"/>
  <c r="I592" i="1"/>
  <c r="L341" i="1"/>
  <c r="L553" i="1"/>
  <c r="L1357" i="1"/>
  <c r="L1843" i="1"/>
  <c r="L1757" i="1"/>
  <c r="L1791" i="1"/>
  <c r="L1780" i="1"/>
  <c r="L752" i="1"/>
  <c r="L1062" i="1"/>
  <c r="L2094" i="1"/>
  <c r="L1688" i="1"/>
  <c r="J1810" i="1"/>
  <c r="L1292" i="1"/>
  <c r="L1602" i="1"/>
  <c r="J119" i="1"/>
  <c r="L1050" i="1"/>
  <c r="L1741" i="1"/>
  <c r="L227" i="1"/>
  <c r="I231" i="1"/>
  <c r="L482" i="1"/>
  <c r="L1663" i="1"/>
  <c r="L1771" i="1"/>
  <c r="I687" i="1"/>
  <c r="L1247" i="1"/>
  <c r="J1503" i="1"/>
  <c r="L1755" i="1"/>
  <c r="L1011" i="1"/>
  <c r="L544" i="1"/>
  <c r="J743" i="1"/>
  <c r="I2142" i="1"/>
  <c r="J2362" i="1"/>
  <c r="L411" i="1"/>
  <c r="I294" i="1"/>
  <c r="J151" i="1"/>
  <c r="L263" i="1"/>
  <c r="L362" i="1"/>
  <c r="I1113" i="1"/>
  <c r="L215" i="1"/>
  <c r="L142" i="1"/>
  <c r="J582" i="1"/>
  <c r="J489" i="1"/>
  <c r="I1554" i="1"/>
  <c r="I188" i="1"/>
  <c r="J2166" i="1"/>
  <c r="J1584" i="1"/>
  <c r="I953" i="1"/>
  <c r="L43" i="1"/>
  <c r="I2587" i="1"/>
  <c r="L1311" i="1"/>
  <c r="J2038" i="1"/>
  <c r="I2516" i="1"/>
  <c r="J2004" i="1"/>
  <c r="J1076" i="1"/>
  <c r="J892" i="1"/>
  <c r="J1339" i="1"/>
  <c r="I245" i="1"/>
  <c r="I232" i="1"/>
  <c r="J917" i="1"/>
  <c r="J242" i="1"/>
  <c r="I337" i="1"/>
  <c r="J887" i="1"/>
  <c r="L1598" i="1"/>
  <c r="L831" i="1"/>
  <c r="L1157" i="1"/>
  <c r="L368" i="1"/>
  <c r="L2293" i="1"/>
  <c r="J2027" i="1"/>
  <c r="I282" i="1"/>
  <c r="I1392" i="1"/>
  <c r="J957" i="1"/>
  <c r="L851" i="1"/>
  <c r="L1783" i="1"/>
  <c r="I1182" i="1"/>
  <c r="J1461" i="1"/>
  <c r="L2479" i="1"/>
  <c r="L2008" i="1"/>
  <c r="L296" i="1"/>
  <c r="J2082" i="1"/>
  <c r="L1596" i="1"/>
  <c r="L1988" i="1"/>
  <c r="L1860" i="1"/>
  <c r="L2465" i="1"/>
  <c r="L785" i="1"/>
  <c r="L30" i="1"/>
  <c r="I2421" i="1"/>
  <c r="J1818" i="1"/>
  <c r="L992" i="1"/>
  <c r="I36" i="1"/>
  <c r="I1099" i="1"/>
  <c r="L1141" i="1"/>
  <c r="J515" i="1"/>
  <c r="I538" i="1"/>
  <c r="L912" i="1"/>
  <c r="I1178" i="1"/>
  <c r="I1571" i="1"/>
  <c r="I2310" i="1"/>
  <c r="I1732" i="1"/>
  <c r="J253" i="1"/>
  <c r="J1105" i="1"/>
  <c r="J477" i="1"/>
  <c r="L2204" i="1"/>
  <c r="I2329" i="1"/>
  <c r="J544" i="1"/>
  <c r="I1847" i="1"/>
  <c r="J2201" i="1"/>
  <c r="J722" i="1"/>
  <c r="J1209" i="1"/>
  <c r="L491" i="1"/>
  <c r="J50" i="1"/>
  <c r="J1847" i="1"/>
  <c r="J1828" i="1"/>
  <c r="I1724" i="1"/>
  <c r="J234" i="1"/>
  <c r="J1732" i="1"/>
  <c r="I1648" i="1"/>
  <c r="I2031" i="1"/>
  <c r="I1515" i="1"/>
  <c r="J1843" i="1"/>
  <c r="I925" i="1"/>
  <c r="I511" i="1"/>
  <c r="I584" i="1"/>
  <c r="I854" i="1"/>
  <c r="J2217" i="1"/>
  <c r="J2430" i="1"/>
  <c r="J347" i="1"/>
  <c r="L1750" i="1"/>
  <c r="L1949" i="1"/>
  <c r="L2423" i="1"/>
  <c r="L1387" i="1"/>
  <c r="L2555" i="1"/>
  <c r="L2597" i="1"/>
  <c r="L2229" i="1"/>
  <c r="L2219" i="1"/>
  <c r="L998" i="1"/>
  <c r="L850" i="1"/>
  <c r="J414" i="1"/>
  <c r="L97" i="1"/>
  <c r="L2029" i="1"/>
  <c r="L250" i="1"/>
  <c r="I593" i="1"/>
  <c r="L723" i="1"/>
  <c r="L2024" i="1"/>
  <c r="J1972" i="1"/>
  <c r="L1245" i="1"/>
  <c r="J1952" i="1"/>
  <c r="I1979" i="1"/>
  <c r="L1213" i="1"/>
  <c r="L1291" i="1"/>
  <c r="I208" i="1"/>
  <c r="J671" i="1"/>
  <c r="L1370" i="1"/>
  <c r="J1184" i="1"/>
  <c r="I1967" i="1"/>
  <c r="I2581" i="1"/>
  <c r="L565" i="1"/>
  <c r="L1706" i="1"/>
  <c r="I1134" i="1"/>
  <c r="I1010" i="1"/>
  <c r="L547" i="1"/>
  <c r="J956" i="1"/>
  <c r="L112" i="1"/>
  <c r="L429" i="1"/>
  <c r="L48" i="1"/>
  <c r="L1662" i="1"/>
  <c r="L326" i="1"/>
  <c r="L1530" i="1"/>
  <c r="I1342" i="1"/>
  <c r="I1333" i="1"/>
  <c r="J1759" i="1"/>
  <c r="I1307" i="1"/>
  <c r="I1458" i="1"/>
  <c r="J519" i="1"/>
  <c r="J1103" i="1"/>
  <c r="I920" i="1"/>
  <c r="J2275" i="1"/>
  <c r="L906" i="1"/>
  <c r="J514" i="1"/>
  <c r="J2464" i="1"/>
  <c r="J278" i="1"/>
  <c r="J635" i="1"/>
  <c r="I2002" i="1"/>
  <c r="J539" i="1"/>
  <c r="I982" i="1"/>
  <c r="J424" i="1"/>
  <c r="L124" i="1"/>
  <c r="J1468" i="1"/>
  <c r="I109" i="1"/>
  <c r="J1557" i="1"/>
  <c r="J2208" i="1"/>
  <c r="L2157" i="1"/>
  <c r="J2423" i="1"/>
  <c r="L1535" i="1"/>
  <c r="J528" i="1"/>
  <c r="L1716" i="1"/>
  <c r="I1952" i="1"/>
  <c r="L2565" i="1"/>
  <c r="L153" i="1"/>
  <c r="L192" i="1"/>
  <c r="I423" i="1"/>
  <c r="I2257" i="1"/>
  <c r="L967" i="1"/>
  <c r="L380" i="1"/>
  <c r="L2485" i="1"/>
  <c r="I2193" i="1"/>
  <c r="L510" i="1"/>
  <c r="L2006" i="1"/>
  <c r="I662" i="1"/>
  <c r="L128" i="1"/>
  <c r="I2532" i="1"/>
  <c r="L2421" i="1"/>
  <c r="J2422" i="1"/>
  <c r="J41" i="1"/>
  <c r="J1329" i="1"/>
  <c r="J755" i="1"/>
  <c r="J797" i="1"/>
  <c r="J2346" i="1"/>
  <c r="L2202" i="1"/>
  <c r="J998" i="1"/>
  <c r="J712" i="1"/>
  <c r="J1414" i="1"/>
  <c r="I1759" i="1"/>
  <c r="I1729" i="1"/>
  <c r="L379" i="1"/>
  <c r="J823" i="1"/>
  <c r="L1205" i="1"/>
  <c r="J2432" i="1"/>
  <c r="I1414" i="1"/>
  <c r="L1202" i="1"/>
  <c r="L1186" i="1"/>
  <c r="I933" i="1"/>
  <c r="I1803" i="1"/>
  <c r="I1208" i="1"/>
  <c r="I2211" i="1"/>
  <c r="I884" i="1"/>
  <c r="J1476" i="1"/>
  <c r="L2529" i="1"/>
  <c r="I679" i="1"/>
  <c r="J655" i="1"/>
  <c r="I1651" i="1"/>
  <c r="J2288" i="1"/>
  <c r="J429" i="1"/>
  <c r="I885" i="1"/>
  <c r="J2106" i="1"/>
  <c r="I1472" i="1"/>
  <c r="J1156" i="1"/>
  <c r="J701" i="1"/>
  <c r="J1618" i="1"/>
  <c r="I1407" i="1"/>
  <c r="I2552" i="1"/>
  <c r="I1721" i="1"/>
  <c r="J246" i="1"/>
  <c r="J2161" i="1"/>
  <c r="L1822" i="1"/>
  <c r="L179" i="1"/>
  <c r="L2295" i="1"/>
  <c r="L2220" i="1"/>
  <c r="L53" i="1"/>
  <c r="L1289" i="1"/>
  <c r="J717" i="1"/>
  <c r="L564" i="1"/>
  <c r="L283" i="1"/>
  <c r="L150" i="1"/>
  <c r="L1824" i="1"/>
  <c r="L1919" i="1"/>
  <c r="L1153" i="1"/>
  <c r="L1266" i="1"/>
  <c r="J1688" i="1"/>
  <c r="I1899" i="1"/>
  <c r="L1045" i="1"/>
  <c r="L1970" i="1"/>
  <c r="J737" i="1"/>
  <c r="L199" i="1"/>
  <c r="L958" i="1"/>
  <c r="L556" i="1"/>
  <c r="I2048" i="1"/>
  <c r="L2488" i="1"/>
  <c r="L1570" i="1"/>
  <c r="J613" i="1"/>
  <c r="I2174" i="1"/>
  <c r="L1501" i="1"/>
  <c r="L1694" i="1"/>
  <c r="L1908" i="1"/>
  <c r="K1680" i="1"/>
  <c r="L722" i="1"/>
  <c r="I1918" i="1"/>
  <c r="I1252" i="1"/>
  <c r="I402" i="1"/>
  <c r="L942" i="1"/>
  <c r="L1256" i="1"/>
  <c r="L551" i="1"/>
  <c r="J1340" i="1"/>
  <c r="I1120" i="1"/>
  <c r="I151" i="1"/>
  <c r="L76" i="1"/>
  <c r="L2077" i="1"/>
  <c r="I2305" i="1"/>
  <c r="L213" i="1"/>
  <c r="L1105" i="1"/>
  <c r="I1960" i="1"/>
  <c r="J2282" i="1"/>
  <c r="I962" i="1"/>
  <c r="I2520" i="1"/>
  <c r="I2081" i="1"/>
  <c r="J186" i="1"/>
  <c r="I2093" i="1"/>
  <c r="J2371" i="1"/>
  <c r="K790" i="1"/>
  <c r="I467" i="1"/>
  <c r="L1665" i="1"/>
  <c r="I434" i="1"/>
  <c r="J2327" i="1"/>
  <c r="J545" i="1"/>
  <c r="I1572" i="1"/>
  <c r="L767" i="1"/>
  <c r="L2444" i="1"/>
  <c r="L1376" i="1"/>
  <c r="J2128" i="1"/>
  <c r="L2177" i="1"/>
  <c r="I300" i="1"/>
  <c r="I2502" i="1"/>
  <c r="L1619" i="1"/>
  <c r="L1356" i="1"/>
  <c r="L49" i="1"/>
  <c r="J2272" i="1"/>
  <c r="I2095" i="1"/>
  <c r="L997" i="1"/>
  <c r="J595" i="1"/>
  <c r="L2532" i="1"/>
  <c r="J1397" i="1"/>
  <c r="L2090" i="1"/>
  <c r="J1140" i="1"/>
  <c r="L1682" i="1"/>
  <c r="L2200" i="1"/>
  <c r="I604" i="1"/>
  <c r="L149" i="1"/>
  <c r="I158" i="1"/>
  <c r="L1812" i="1"/>
  <c r="L2413" i="1"/>
  <c r="I185" i="1"/>
  <c r="I1114" i="1"/>
  <c r="I2053" i="1"/>
  <c r="J1559" i="1"/>
  <c r="J2313" i="1"/>
  <c r="I589" i="1"/>
  <c r="L839" i="1"/>
  <c r="J990" i="1"/>
  <c r="J977" i="1"/>
  <c r="L120" i="1"/>
  <c r="I2295" i="1"/>
  <c r="J1811" i="1"/>
  <c r="J59" i="1"/>
  <c r="I2180" i="1"/>
  <c r="I1521" i="1"/>
  <c r="J1171" i="1"/>
  <c r="J819" i="1"/>
  <c r="J1404" i="1"/>
  <c r="J1049" i="1"/>
  <c r="J596" i="1"/>
  <c r="L236" i="1"/>
  <c r="I2557" i="1"/>
  <c r="I926" i="1"/>
  <c r="J299" i="1"/>
  <c r="L1242" i="1"/>
  <c r="I826" i="1"/>
  <c r="I182" i="1"/>
  <c r="J550" i="1"/>
  <c r="I1077" i="1"/>
  <c r="I1681" i="1"/>
  <c r="I1469" i="1"/>
  <c r="L449" i="1"/>
  <c r="I89" i="1"/>
  <c r="L1036" i="1"/>
  <c r="J738" i="1"/>
  <c r="K1088" i="1"/>
  <c r="K461" i="1"/>
  <c r="L976" i="1"/>
  <c r="K1220" i="1"/>
  <c r="I2055" i="1"/>
  <c r="I2500" i="1"/>
  <c r="I2304" i="1"/>
  <c r="J1071" i="1"/>
  <c r="J258" i="1"/>
  <c r="J912" i="1"/>
  <c r="I483" i="1"/>
  <c r="J1626" i="1"/>
  <c r="I828" i="1"/>
  <c r="J1169" i="1"/>
  <c r="J2261" i="1"/>
  <c r="K1280" i="1"/>
  <c r="K250" i="1"/>
  <c r="K763" i="1"/>
  <c r="K122" i="1"/>
  <c r="J2025" i="1"/>
  <c r="J2562" i="1"/>
  <c r="J2366" i="1"/>
  <c r="J1465" i="1"/>
  <c r="I1862" i="1"/>
  <c r="I2398" i="1"/>
  <c r="I714" i="1"/>
  <c r="I34" i="1"/>
  <c r="J320" i="1"/>
  <c r="J988" i="1"/>
  <c r="I1653" i="1"/>
  <c r="I2150" i="1"/>
  <c r="L2330" i="1"/>
  <c r="K1374" i="1"/>
  <c r="K878" i="1"/>
  <c r="K2444" i="1"/>
  <c r="J1768" i="1"/>
  <c r="L406" i="1"/>
  <c r="J676" i="1"/>
  <c r="I471" i="1"/>
  <c r="J1464" i="1"/>
  <c r="I1045" i="1"/>
  <c r="J85" i="1"/>
  <c r="I638" i="1"/>
  <c r="I18" i="1"/>
  <c r="J275" i="1"/>
  <c r="J1152" i="1"/>
  <c r="I2519" i="1"/>
  <c r="K207" i="1"/>
  <c r="K277" i="1"/>
  <c r="K415" i="1"/>
  <c r="K259" i="1"/>
  <c r="L45" i="1"/>
  <c r="I2263" i="1"/>
  <c r="I477" i="1"/>
  <c r="I1317" i="1"/>
  <c r="J1570" i="1"/>
  <c r="J630" i="1"/>
  <c r="I366" i="1"/>
  <c r="J2570" i="1"/>
  <c r="J805" i="1"/>
  <c r="J122" i="1"/>
  <c r="J2628" i="1"/>
  <c r="I1619" i="1"/>
  <c r="K938" i="1"/>
  <c r="K1818" i="1"/>
  <c r="K316" i="1"/>
  <c r="K695" i="1"/>
  <c r="L1790" i="1"/>
  <c r="L205" i="1"/>
  <c r="J2406" i="1"/>
  <c r="L68" i="1"/>
  <c r="L1151" i="1"/>
  <c r="L138" i="1"/>
  <c r="J694" i="1"/>
  <c r="I96" i="1"/>
  <c r="L1279" i="1"/>
  <c r="L2056" i="1"/>
  <c r="L2119" i="1"/>
  <c r="J1106" i="1"/>
  <c r="I1556" i="1"/>
  <c r="J1802" i="1"/>
  <c r="L1187" i="1"/>
  <c r="I1895" i="1"/>
  <c r="L891" i="1"/>
  <c r="L1942" i="1"/>
  <c r="I2014" i="1"/>
  <c r="I2449" i="1"/>
  <c r="J2525" i="1"/>
  <c r="L1774" i="1"/>
  <c r="L17" i="1"/>
  <c r="L258" i="1"/>
  <c r="L239" i="1"/>
  <c r="J1887" i="1"/>
  <c r="L1282" i="1"/>
  <c r="L526" i="1"/>
  <c r="I1375" i="1"/>
  <c r="I2487" i="1"/>
  <c r="L1150" i="1"/>
  <c r="I2091" i="1"/>
  <c r="J670" i="1"/>
  <c r="I964" i="1"/>
  <c r="L1033" i="1"/>
  <c r="I1882" i="1"/>
  <c r="J1701" i="1"/>
  <c r="I1465" i="1"/>
  <c r="L587" i="1"/>
  <c r="I262" i="1"/>
  <c r="L1490" i="1"/>
  <c r="J2119" i="1"/>
  <c r="I2223" i="1"/>
  <c r="J196" i="1"/>
  <c r="J267" i="1"/>
  <c r="I412" i="1"/>
  <c r="I2457" i="1"/>
  <c r="I2512" i="1"/>
  <c r="J954" i="1"/>
  <c r="J690" i="1"/>
  <c r="J1917" i="1"/>
  <c r="L567" i="1"/>
  <c r="I945" i="1"/>
  <c r="L735" i="1"/>
  <c r="L171" i="1"/>
  <c r="I1820" i="1"/>
  <c r="L1540" i="1"/>
  <c r="J1108" i="1"/>
  <c r="I1758" i="1"/>
  <c r="L1884" i="1"/>
  <c r="L359" i="1"/>
  <c r="L2336" i="1"/>
  <c r="I1996" i="1"/>
  <c r="J1598" i="1"/>
  <c r="L200" i="1"/>
  <c r="L1159" i="1"/>
  <c r="I1655" i="1"/>
  <c r="L838" i="1"/>
  <c r="J1684" i="1"/>
  <c r="J764" i="1"/>
  <c r="L1601" i="1"/>
  <c r="L111" i="1"/>
  <c r="L129" i="1"/>
  <c r="L160" i="1"/>
  <c r="J1197" i="1"/>
  <c r="L1148" i="1"/>
  <c r="L2523" i="1"/>
  <c r="J1195" i="1"/>
  <c r="L739" i="1"/>
  <c r="J870" i="1"/>
  <c r="L554" i="1"/>
  <c r="J2606" i="1"/>
  <c r="I2558" i="1"/>
  <c r="J1908" i="1"/>
  <c r="J1603" i="1"/>
  <c r="I2110" i="1"/>
  <c r="L514" i="1"/>
  <c r="L1589" i="1"/>
  <c r="J1820" i="1"/>
  <c r="J1925" i="1"/>
  <c r="I1929" i="1"/>
  <c r="J1314" i="1"/>
  <c r="I425" i="1"/>
  <c r="L581" i="1"/>
  <c r="J2144" i="1"/>
  <c r="I1417" i="1"/>
  <c r="J834" i="1"/>
  <c r="J893" i="1"/>
  <c r="I481" i="1"/>
  <c r="L897" i="1"/>
  <c r="I530" i="1"/>
  <c r="I2368" i="1"/>
  <c r="L187" i="1"/>
  <c r="I2603" i="1"/>
  <c r="I61" i="1"/>
  <c r="I492" i="1"/>
  <c r="I2131" i="1"/>
  <c r="J265" i="1"/>
  <c r="I2542" i="1"/>
  <c r="I248" i="1"/>
  <c r="I1277" i="1"/>
  <c r="J982" i="1"/>
  <c r="J1320" i="1"/>
  <c r="I1552" i="1"/>
  <c r="L790" i="1"/>
  <c r="J789" i="1"/>
  <c r="I1424" i="1"/>
  <c r="K1538" i="1"/>
  <c r="K760" i="1"/>
  <c r="K1648" i="1"/>
  <c r="K1244" i="1"/>
  <c r="I2027" i="1"/>
  <c r="I1207" i="1"/>
  <c r="I1734" i="1"/>
  <c r="I1216" i="1"/>
  <c r="J1644" i="1"/>
  <c r="J1452" i="1"/>
  <c r="J726" i="1"/>
  <c r="J2216" i="1"/>
  <c r="I1132" i="1"/>
  <c r="J17" i="1"/>
  <c r="K283" i="1"/>
  <c r="K681" i="1"/>
  <c r="K1226" i="1"/>
  <c r="K471" i="1"/>
  <c r="J1835" i="1"/>
  <c r="J1222" i="1"/>
  <c r="I1853" i="1"/>
  <c r="I1744" i="1"/>
  <c r="J2021" i="1"/>
  <c r="J217" i="1"/>
  <c r="K1190" i="1"/>
  <c r="K1197" i="1"/>
  <c r="K1239" i="1"/>
  <c r="L1586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<sst xmlns="http://schemas.openxmlformats.org/spreadsheetml/2006/main" count="21815" uniqueCount="19717">
  <si>
    <t>ACT_LAST_WK</t>
  </si>
  <si>
    <t>ADULT_IN_EMP_HHOLD_COUNT_H</t>
  </si>
  <si>
    <t>ADULT_COUNT_H</t>
  </si>
  <si>
    <t>AGE</t>
  </si>
  <si>
    <t>HRP_AGE_NUM_H</t>
  </si>
  <si>
    <t>HH_COMP_ALT_CAT_H</t>
  </si>
  <si>
    <t>HH_TYPE_ALT_CAT_H</t>
  </si>
  <si>
    <t>CA</t>
  </si>
  <si>
    <t>CARER</t>
  </si>
  <si>
    <t>CARS</t>
  </si>
  <si>
    <t>CE_TYPE_MGMT_CAT_C</t>
  </si>
  <si>
    <t>HEATING_CAT_H</t>
  </si>
  <si>
    <t>NDCHILD_SMOTHER_COUNT_F</t>
  </si>
  <si>
    <t>NDCHILD_SFATHER_COUNT_F</t>
  </si>
  <si>
    <t>CHILD_IND_P</t>
  </si>
  <si>
    <t>COB</t>
  </si>
  <si>
    <t>HRP_COB_CAT_H</t>
  </si>
  <si>
    <t>CONCEALED_FAM_IND_F</t>
  </si>
  <si>
    <t>CARER_COUNT_H</t>
  </si>
  <si>
    <t>DCHILD_SMOTHER_COUNT_F</t>
  </si>
  <si>
    <t>DCHILD_SFATHER_COUNT_F</t>
  </si>
  <si>
    <t>DEP_CHILD_IND_P</t>
  </si>
  <si>
    <t>DEPRIVE_EDU_IND_H</t>
  </si>
  <si>
    <t>DEPRIVE_EMP_IND_H</t>
  </si>
  <si>
    <t>DEPRIVE_HEALTH_IND_H</t>
  </si>
  <si>
    <t>DEPRIVE_COMB_NUM_H</t>
  </si>
  <si>
    <t>DISABILITY</t>
  </si>
  <si>
    <t>DEP_CHILD_FAM_CAT_F</t>
  </si>
  <si>
    <t>DEP_CHILD_HHOLD_CAT_H</t>
  </si>
  <si>
    <t>DGCHILD_FGPAR_COUNT_H</t>
  </si>
  <si>
    <t>DGCHILD_MGPAR_COUNT_H</t>
  </si>
  <si>
    <t>WRK_STUDY_TRAVEL_DIST_NUM_P</t>
  </si>
  <si>
    <t>ECON_ACT_CAT_P</t>
  </si>
  <si>
    <t>EMP_STAT</t>
  </si>
  <si>
    <t>HRP_ETHNIC_CAT_H</t>
  </si>
  <si>
    <t>ETHNIC_CAT_P</t>
  </si>
  <si>
    <t>ETHNIC_1_OF_2</t>
  </si>
  <si>
    <t>EX_SERVICE</t>
  </si>
  <si>
    <t>EX_SERVICE_HH_IND_H</t>
  </si>
  <si>
    <t>FAMILY_SIZE_COUNT_F</t>
  </si>
  <si>
    <t>FAM_STATUS_CAT_P</t>
  </si>
  <si>
    <t>FAM_TYPE_CAT_F</t>
  </si>
  <si>
    <t>DEPENDENT_CHILDREN_CAT_F</t>
  </si>
  <si>
    <t>DEPENDENT_CHILD_COUNT_F</t>
  </si>
  <si>
    <t>NDEP_CHILD_FAM_COUNT_F</t>
  </si>
  <si>
    <t>OLDEST_CHILD_IND_P</t>
  </si>
  <si>
    <t>FRP_IND_P</t>
  </si>
  <si>
    <t>FRP_SEX_CAT_F</t>
  </si>
  <si>
    <t>FAMILY_TYPE_GEN_1_CAT_F</t>
  </si>
  <si>
    <t>FAMILY_TYPE_GEN_2_CAT_F</t>
  </si>
  <si>
    <t>GCHILD_IND_P</t>
  </si>
  <si>
    <t>GPARENT_IND_P</t>
  </si>
  <si>
    <t>HEALTH</t>
  </si>
  <si>
    <t>HH_COMP_CAT_H</t>
  </si>
  <si>
    <t>HIGHEST_QUAL_CAT_P</t>
  </si>
  <si>
    <t>HRP_IND_P</t>
  </si>
  <si>
    <t>HOURS_WORKED</t>
  </si>
  <si>
    <t>NAT_IDENT_OTHER</t>
  </si>
  <si>
    <t>NAT_IDENT_UK</t>
  </si>
  <si>
    <t>ILL_DISAB_COUNT_H</t>
  </si>
  <si>
    <t>INDUSTRY</t>
  </si>
  <si>
    <t>ENG_LANG_CAT_P</t>
  </si>
  <si>
    <t>MAIN_LANG_EXT_CAT_P</t>
  </si>
  <si>
    <t>LIV_ARRANGE_CAT_P</t>
  </si>
  <si>
    <t>MAR_STAT</t>
  </si>
  <si>
    <t>MOTHER_WITH_BABY_IND_P</t>
  </si>
  <si>
    <t>MOTHER_CHILD_AGEDIF_NUM_P</t>
  </si>
  <si>
    <t>MIGRANT_FAM_STATUS_CAT_P</t>
  </si>
  <si>
    <t>MIGRANT_CAT_H</t>
  </si>
  <si>
    <t>MIGRANT_IND_P</t>
  </si>
  <si>
    <t>MIGRANT_ORIG_LA_GEOG_P</t>
  </si>
  <si>
    <t>MULTI_RELIGION_CAT_H</t>
  </si>
  <si>
    <t>MONTH</t>
  </si>
  <si>
    <t>NATION_ID_BRIT_CAT_P</t>
  </si>
  <si>
    <t>NATION_ID_ENG_CAT_P</t>
  </si>
  <si>
    <t>NATION_ID_IRISH_CAT_P</t>
  </si>
  <si>
    <t>NATION_ID_NIRISH_CAT_P</t>
  </si>
  <si>
    <t>NATION_ID_OTHER_CAT_P</t>
  </si>
  <si>
    <t>NATION_ID_SCOT_CAT_P</t>
  </si>
  <si>
    <t>NATION_ID_WELSH_CAT_P</t>
  </si>
  <si>
    <t>NSSEC_CAT_P</t>
  </si>
  <si>
    <t>HRP_NSSEC_CAT_H</t>
  </si>
  <si>
    <t>OCC</t>
  </si>
  <si>
    <t>PASSPORT</t>
  </si>
  <si>
    <t>PASSPORT_OTHER</t>
  </si>
  <si>
    <t>PARENT_IND_P</t>
  </si>
  <si>
    <t>PARTNER_IND_P</t>
  </si>
  <si>
    <t>PENSIONER_IND_H</t>
  </si>
  <si>
    <t>PENSION_AGE_IND_P</t>
  </si>
  <si>
    <t>POPULATION_DENSITY_CAT_H</t>
  </si>
  <si>
    <t>PERSONS_PER_BEDROOM_CAT_H</t>
  </si>
  <si>
    <t>REL_TO_HRP_CAT_P</t>
  </si>
  <si>
    <t>RELIGION</t>
  </si>
  <si>
    <t>RELIGION_CAT_P</t>
  </si>
  <si>
    <t>RESIDENCE_TYPE</t>
  </si>
  <si>
    <t>BEDROOMS_REQUIRED_COUNT_H</t>
  </si>
  <si>
    <t>BEDROOMS</t>
  </si>
  <si>
    <t>FORM_TYPE</t>
  </si>
  <si>
    <t>SOCIAL_GRADE_CAT_P</t>
  </si>
  <si>
    <t>SEX</t>
  </si>
  <si>
    <t>SEX_ORIENT</t>
  </si>
  <si>
    <t>SIBLING_IND_P</t>
  </si>
  <si>
    <t>SINGLE_ADULT_IND_H</t>
  </si>
  <si>
    <t>HH_SIZE_COUNT_H</t>
  </si>
  <si>
    <t>SPOUSE_IND_P</t>
  </si>
  <si>
    <t>STUDENT_AWAY_AGE_CAT_H</t>
  </si>
  <si>
    <t>STUDENT_ACCOM_CAT_P</t>
  </si>
  <si>
    <t>STUDENT</t>
  </si>
  <si>
    <t>SUPERVISOR</t>
  </si>
  <si>
    <t>TENURE_LANDLORD_CAT_H</t>
  </si>
  <si>
    <t>TERM_TIME</t>
  </si>
  <si>
    <t>WRK_STUDY_TRAVEL_CA_GEOG_P</t>
  </si>
  <si>
    <t>METHOD_TRAVEL</t>
  </si>
  <si>
    <t>TYPE_ACCOM</t>
  </si>
  <si>
    <t>URBAN_RURAL</t>
  </si>
  <si>
    <t>WORKERS_GEN_1_CAT_F</t>
  </si>
  <si>
    <t>WORK_STUDY_ADDRESS</t>
  </si>
  <si>
    <t>WRK_STUDY_TRAVEL_METHOD_CAT_H</t>
  </si>
  <si>
    <t>YEAR_ARRIVED_UK_CAT_P</t>
  </si>
  <si>
    <t>Variable Name</t>
  </si>
  <si>
    <t>Variable applicable to</t>
  </si>
  <si>
    <t>Number of categories</t>
  </si>
  <si>
    <t>What is covered by -9 (No code required)?</t>
  </si>
  <si>
    <t>Scotland's Census 2011 Equivalent</t>
  </si>
  <si>
    <t>Activity last week</t>
  </si>
  <si>
    <t>Person</t>
  </si>
  <si>
    <t>Working</t>
  </si>
  <si>
    <t>Unemployed/ Economically inactive – other</t>
  </si>
  <si>
    <t>Economically inactive – student</t>
  </si>
  <si>
    <t>Economically inactive – Retired</t>
  </si>
  <si>
    <t>Economically inactive – long term sick or disabled</t>
  </si>
  <si>
    <t>Economically inactive – looking after home/family</t>
  </si>
  <si>
    <t>Economically inactive – other</t>
  </si>
  <si>
    <t>ACTLW</t>
  </si>
  <si>
    <t>Number of adults in employment</t>
  </si>
  <si>
    <t>Household</t>
  </si>
  <si>
    <t>Codes</t>
  </si>
  <si>
    <t>Categories labels</t>
  </si>
  <si>
    <t>0-30 adults in employment in household</t>
  </si>
  <si>
    <t>ADEMHUK11</t>
  </si>
  <si>
    <t>Number of adults in household</t>
  </si>
  <si>
    <t>0-30 adults in household</t>
  </si>
  <si>
    <t>ADTHUK11</t>
  </si>
  <si>
    <t>Age</t>
  </si>
  <si>
    <t>0-94</t>
  </si>
  <si>
    <t>95 or 96</t>
  </si>
  <si>
    <t>Age of Household Reference Person</t>
  </si>
  <si>
    <t>AGEHRP</t>
  </si>
  <si>
    <t>16-89</t>
  </si>
  <si>
    <t>90 or older</t>
  </si>
  <si>
    <t>97 or older</t>
  </si>
  <si>
    <t>Household composition</t>
  </si>
  <si>
    <t>AHCHUK11</t>
  </si>
  <si>
    <t>1 adult aged 65 and over</t>
  </si>
  <si>
    <t>1 adult aged 16 - 64</t>
  </si>
  <si>
    <t>1 child</t>
  </si>
  <si>
    <t>No adults</t>
  </si>
  <si>
    <t>1 adult of any age and 1 or more children</t>
  </si>
  <si>
    <t>1 adult aged 16 - 64 and 1 aged 65 and over and no children or 2 adults aged 65 and over and no children</t>
  </si>
  <si>
    <t>2 adults and 1 or 2 children</t>
  </si>
  <si>
    <t>2 adults of age 16 - 64 and no children</t>
  </si>
  <si>
    <t>2 adults and 3 or more children</t>
  </si>
  <si>
    <t>3 or more adults and 1 or more children</t>
  </si>
  <si>
    <t>3 or more adults and no children</t>
  </si>
  <si>
    <t>Household type</t>
  </si>
  <si>
    <t>AHTHUK11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</si>
  <si>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</si>
  <si>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</si>
  <si>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</si>
  <si>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</si>
  <si>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</si>
  <si>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</si>
  <si>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</si>
  <si>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</si>
  <si>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</si>
  <si>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Married couple household with dependent child(ren)</t>
  </si>
  <si>
    <t>Married couple household with no dependent children</t>
  </si>
  <si>
    <t>Civil partnership couple, with or without dependent child(ren)</t>
  </si>
  <si>
    <t>Cohabiting couple (same or different sex) with no dependent children</t>
  </si>
  <si>
    <t>Cohabiting couple (same or different sex) with dependent children</t>
  </si>
  <si>
    <t>Lone parent household with dependent child(ren)</t>
  </si>
  <si>
    <t>Lone parent household with no dependent children</t>
  </si>
  <si>
    <t>One person household</t>
  </si>
  <si>
    <t>Multi-person household all students</t>
  </si>
  <si>
    <t>Multi person household other</t>
  </si>
  <si>
    <t>Council area</t>
  </si>
  <si>
    <t>Geography</t>
  </si>
  <si>
    <t>APPENDIX 1 - Council Area codes</t>
  </si>
  <si>
    <t>CA code</t>
  </si>
  <si>
    <t>CA name</t>
  </si>
  <si>
    <t>CA codes</t>
  </si>
  <si>
    <t>CARERPS11</t>
  </si>
  <si>
    <t>No code required</t>
  </si>
  <si>
    <t>No</t>
  </si>
  <si>
    <t>Yes, 1 to 19 hours a week</t>
  </si>
  <si>
    <t>Yes, 20 to 34 hours a week</t>
  </si>
  <si>
    <t>Yes, 35 to 49 hours a week</t>
  </si>
  <si>
    <t>Yes, 50 or more hours a week</t>
  </si>
  <si>
    <t>Number of cars/vans</t>
  </si>
  <si>
    <t>CARSNO</t>
  </si>
  <si>
    <t>0 - 99</t>
  </si>
  <si>
    <t>0 - 99 Cars</t>
  </si>
  <si>
    <t>16 - 89</t>
  </si>
  <si>
    <t>0 - 30</t>
  </si>
  <si>
    <t>0 - 94</t>
  </si>
  <si>
    <t>CECTMCS11</t>
  </si>
  <si>
    <t>Communal Establishments</t>
  </si>
  <si>
    <t>General Hospital</t>
  </si>
  <si>
    <t>Mental health hospital/unit (including secured units)</t>
  </si>
  <si>
    <t>Other hospital</t>
  </si>
  <si>
    <t>Childrens home (including secure unit)</t>
  </si>
  <si>
    <t>Care home with nursing</t>
  </si>
  <si>
    <t>Care home without nursing</t>
  </si>
  <si>
    <t>Other home</t>
  </si>
  <si>
    <t>Home or hostel</t>
  </si>
  <si>
    <t>Childrens home (including secure units)</t>
  </si>
  <si>
    <t>Mental health hospital/unit (including secure units)</t>
  </si>
  <si>
    <t>Other Hospital</t>
  </si>
  <si>
    <t>Other medical and care establishments</t>
  </si>
  <si>
    <t>Defence establishments</t>
  </si>
  <si>
    <t>Prison service establishment</t>
  </si>
  <si>
    <t>Detention centres and other detention establishments</t>
  </si>
  <si>
    <t>Education establishments</t>
  </si>
  <si>
    <t>Hotel, guest house, B&amp;B, youth hostel</t>
  </si>
  <si>
    <t>Hostel for the homeless or temporary shelter</t>
  </si>
  <si>
    <t>Holiday accommodation</t>
  </si>
  <si>
    <t>Other travel or temporary accommodation</t>
  </si>
  <si>
    <t>Religious establishment</t>
  </si>
  <si>
    <t>Staff/worker accommodation only</t>
  </si>
  <si>
    <t>Other Establishment</t>
  </si>
  <si>
    <t>Communal establishments according to management and type</t>
  </si>
  <si>
    <t>CENHEATHUK11</t>
  </si>
  <si>
    <t>None</t>
  </si>
  <si>
    <t>Mains gas</t>
  </si>
  <si>
    <t>Other gas (including liquid petroleum gas and biogas)</t>
  </si>
  <si>
    <t>Electric (including storage heaters)</t>
  </si>
  <si>
    <t>Oil</t>
  </si>
  <si>
    <t>Solid Fuel (excluding wood)</t>
  </si>
  <si>
    <t>Wood or Biomass (including logs, pellets, chippings)</t>
  </si>
  <si>
    <t>Other renewable energy source (including electric and air heat pump systems)</t>
  </si>
  <si>
    <t>District or communal heat system</t>
  </si>
  <si>
    <t>Other central heating</t>
  </si>
  <si>
    <t>2 or more types of central heating</t>
  </si>
  <si>
    <t>CHILDINDPUK11</t>
  </si>
  <si>
    <t>Child indicator</t>
  </si>
  <si>
    <t>Central heating in household</t>
  </si>
  <si>
    <t>Unpaid care</t>
  </si>
  <si>
    <t>Person is not the child of anyone in the household</t>
  </si>
  <si>
    <t>Person is the child of someone in the household</t>
  </si>
  <si>
    <t>Dependent child indicator</t>
  </si>
  <si>
    <t>DCHPUK11</t>
  </si>
  <si>
    <t>Not a dependent child</t>
  </si>
  <si>
    <t>Dependent child</t>
  </si>
  <si>
    <t>Country of birth</t>
  </si>
  <si>
    <t>ELSEWHERE</t>
  </si>
  <si>
    <t>AFGHANISTAN</t>
  </si>
  <si>
    <t>ALBANIA</t>
  </si>
  <si>
    <t>ANTARCTICA</t>
  </si>
  <si>
    <t>ALGERIA</t>
  </si>
  <si>
    <t>AMERICAN SAMOA</t>
  </si>
  <si>
    <t>ANDORRA</t>
  </si>
  <si>
    <t>ANGOLA</t>
  </si>
  <si>
    <t>ANTIGUA AND BARBUDA</t>
  </si>
  <si>
    <t>AZERBAIJAN</t>
  </si>
  <si>
    <t>ARGENTINA</t>
  </si>
  <si>
    <t>AUSTRALIA</t>
  </si>
  <si>
    <t>AUSTRIA</t>
  </si>
  <si>
    <t>BAHAMAS, THE</t>
  </si>
  <si>
    <t>BAHRAIN</t>
  </si>
  <si>
    <t>BANGLADESH</t>
  </si>
  <si>
    <t>ARMENIA</t>
  </si>
  <si>
    <t>BARBADOS</t>
  </si>
  <si>
    <t>BELGIUM</t>
  </si>
  <si>
    <t>BERMUDA</t>
  </si>
  <si>
    <t>BHUTAN</t>
  </si>
  <si>
    <t>BOLIVIA</t>
  </si>
  <si>
    <t>BOSNIA AND HERZEGOVINA</t>
  </si>
  <si>
    <t>BOTSWANA</t>
  </si>
  <si>
    <t>BOUVET ISLAND</t>
  </si>
  <si>
    <t>BRAZIL</t>
  </si>
  <si>
    <t>BELIZE</t>
  </si>
  <si>
    <t>BRITISH INDIAN OCEAN TERRITORY</t>
  </si>
  <si>
    <t>SOLOMON ISLANDS</t>
  </si>
  <si>
    <t>BRITISH VIRGIN ISLANDS</t>
  </si>
  <si>
    <t>BRUNEI</t>
  </si>
  <si>
    <t>BULGARIA</t>
  </si>
  <si>
    <t>BURMA</t>
  </si>
  <si>
    <t>BURUNDI</t>
  </si>
  <si>
    <t>BELARUS</t>
  </si>
  <si>
    <t>CAMBODIA</t>
  </si>
  <si>
    <t>CAMEROON</t>
  </si>
  <si>
    <t>CANADA</t>
  </si>
  <si>
    <t>CAPE VERDE</t>
  </si>
  <si>
    <t>CAYMAN ISLANDS</t>
  </si>
  <si>
    <t>CENTRAL AFRICAN REPUBLIC</t>
  </si>
  <si>
    <t>SRI LANKA</t>
  </si>
  <si>
    <t>CHAD</t>
  </si>
  <si>
    <t>CHILE</t>
  </si>
  <si>
    <t>CHINA</t>
  </si>
  <si>
    <t>TAIWAN</t>
  </si>
  <si>
    <t>CHRISTMAS ISLAND</t>
  </si>
  <si>
    <t>COCOS (KEELING) ISLANDS</t>
  </si>
  <si>
    <t>COLOMBIA</t>
  </si>
  <si>
    <t>COMOROS</t>
  </si>
  <si>
    <t>MAYOTTE</t>
  </si>
  <si>
    <t>CONGO</t>
  </si>
  <si>
    <t>CONGO (DEMOCRATIC REPUBLIC)</t>
  </si>
  <si>
    <t>COOK ISLANDS</t>
  </si>
  <si>
    <t>COSTA RICA</t>
  </si>
  <si>
    <t>CROATIA</t>
  </si>
  <si>
    <t>CUBA</t>
  </si>
  <si>
    <t>CZECH REPUBLIC</t>
  </si>
  <si>
    <t>BENIN</t>
  </si>
  <si>
    <t>DENMARK</t>
  </si>
  <si>
    <t>DOMINICA</t>
  </si>
  <si>
    <t>DOMINICAN REPUBLIC</t>
  </si>
  <si>
    <t>ECUADOR</t>
  </si>
  <si>
    <t>EL SALVADOR</t>
  </si>
  <si>
    <t>EQUATORIAL GUINEA</t>
  </si>
  <si>
    <t>ETHIOPIA</t>
  </si>
  <si>
    <t>ERITREA</t>
  </si>
  <si>
    <t>ESTONIA</t>
  </si>
  <si>
    <t>FAROE ISLANDS</t>
  </si>
  <si>
    <t>FALKLAND ISLANDS</t>
  </si>
  <si>
    <t>SOUTH GEORGIA AND THE SOUTH SANDWICH ISLANDS</t>
  </si>
  <si>
    <t>FIJI</t>
  </si>
  <si>
    <t>FINLAND</t>
  </si>
  <si>
    <t>ALAND ISLANDS</t>
  </si>
  <si>
    <t>FRANCE</t>
  </si>
  <si>
    <t>FRENCH GUIANA</t>
  </si>
  <si>
    <t>FRENCH POLYNESIA</t>
  </si>
  <si>
    <t>FRENCH SOUTHERN TERRITORIES</t>
  </si>
  <si>
    <t>DJIBOUTI</t>
  </si>
  <si>
    <t>GABON</t>
  </si>
  <si>
    <t>GEORGIA</t>
  </si>
  <si>
    <t>GAMBIA, THE</t>
  </si>
  <si>
    <t>OCCUPIED PALESTINIAN TERRITORIES</t>
  </si>
  <si>
    <t>GERMANY</t>
  </si>
  <si>
    <t>GHANA</t>
  </si>
  <si>
    <t>GIBRALTAR</t>
  </si>
  <si>
    <t>KIRIBATI</t>
  </si>
  <si>
    <t>GREECE</t>
  </si>
  <si>
    <t>GREENLAND</t>
  </si>
  <si>
    <t>GRENADA</t>
  </si>
  <si>
    <t>GUADELOUPE</t>
  </si>
  <si>
    <t>GUAM</t>
  </si>
  <si>
    <t>GUATEMALA</t>
  </si>
  <si>
    <t>GUINEA</t>
  </si>
  <si>
    <t>GUYANA</t>
  </si>
  <si>
    <t>HAITI</t>
  </si>
  <si>
    <t>HEARD ISLAND AND MCDONALD ISLANDS</t>
  </si>
  <si>
    <t>VATICAN CITY</t>
  </si>
  <si>
    <t>HONDURAS</t>
  </si>
  <si>
    <t>HONG KONG (SPECIAL ADMINISTRATIVE REGION OF CHINA)</t>
  </si>
  <si>
    <t>HUNGARY</t>
  </si>
  <si>
    <t>ICELAND</t>
  </si>
  <si>
    <t>INDIA</t>
  </si>
  <si>
    <t>INDONESIA</t>
  </si>
  <si>
    <t>IRAN</t>
  </si>
  <si>
    <t>IRAQ</t>
  </si>
  <si>
    <t>IRELAND</t>
  </si>
  <si>
    <t>ISLAND OF IRELAND (NOT OTHERWISE SPECIFIED)</t>
  </si>
  <si>
    <t>ISRAEL</t>
  </si>
  <si>
    <t>ITALY</t>
  </si>
  <si>
    <t>IVORY COAST</t>
  </si>
  <si>
    <t>JAMAICA</t>
  </si>
  <si>
    <t>JAPAN</t>
  </si>
  <si>
    <t>KAZAKHSTAN</t>
  </si>
  <si>
    <t>JORDAN</t>
  </si>
  <si>
    <t>KENYA</t>
  </si>
  <si>
    <t>KOREA (NORTH)</t>
  </si>
  <si>
    <t>KOREA (SOUTH)</t>
  </si>
  <si>
    <t>KUWAIT</t>
  </si>
  <si>
    <t>KYRGYZSTAN</t>
  </si>
  <si>
    <t>LAOS</t>
  </si>
  <si>
    <t>LEBANON</t>
  </si>
  <si>
    <t>LESOTHO</t>
  </si>
  <si>
    <t>LATVIA</t>
  </si>
  <si>
    <t>LIBERIA</t>
  </si>
  <si>
    <t>LIBYA</t>
  </si>
  <si>
    <t>LIECHTENSTEIN</t>
  </si>
  <si>
    <t>LITHUANIA</t>
  </si>
  <si>
    <t>LUXEMBOURG</t>
  </si>
  <si>
    <t>MACAO (SPECIAL ADMINISTRATIVE REGION OF CHINA)</t>
  </si>
  <si>
    <t>MADAGASCAR</t>
  </si>
  <si>
    <t>MALAWI</t>
  </si>
  <si>
    <t>MALAYSIA</t>
  </si>
  <si>
    <t>MALDIVES</t>
  </si>
  <si>
    <t>MALI</t>
  </si>
  <si>
    <t>MALTA</t>
  </si>
  <si>
    <t>MARTINIQUE</t>
  </si>
  <si>
    <t>MAURITANIA</t>
  </si>
  <si>
    <t>MAURITIUS</t>
  </si>
  <si>
    <t>MEXICO</t>
  </si>
  <si>
    <t>MONACO</t>
  </si>
  <si>
    <t>MONGOLIA</t>
  </si>
  <si>
    <t>MOLDOVA</t>
  </si>
  <si>
    <t>MONTENEGRO</t>
  </si>
  <si>
    <t>MONTSERRAT</t>
  </si>
  <si>
    <t>MOROCCO</t>
  </si>
  <si>
    <t>MOZAMBIQUE</t>
  </si>
  <si>
    <t>OMAN</t>
  </si>
  <si>
    <t>NAMIBIA</t>
  </si>
  <si>
    <t>NAURU</t>
  </si>
  <si>
    <t>NEPAL</t>
  </si>
  <si>
    <t>NETHERLANDS</t>
  </si>
  <si>
    <t>CURACAO</t>
  </si>
  <si>
    <t>ARUBA</t>
  </si>
  <si>
    <t>SINT MAARTEN (DUTCH PART)</t>
  </si>
  <si>
    <t>BONAIRE, SINT EUSTASIUS AND SABA</t>
  </si>
  <si>
    <t>NEW CALEDONIA</t>
  </si>
  <si>
    <t>VANUATU</t>
  </si>
  <si>
    <t>NEW ZEALAND</t>
  </si>
  <si>
    <t>NICARAGUA</t>
  </si>
  <si>
    <t>NIGER</t>
  </si>
  <si>
    <t>NIGERIA</t>
  </si>
  <si>
    <t>NIUE</t>
  </si>
  <si>
    <t>NORFOLK ISLAND</t>
  </si>
  <si>
    <t>NORWAY</t>
  </si>
  <si>
    <t>NORTHERN MARIANA ISLANDS</t>
  </si>
  <si>
    <t>UNITED STATES MINOR OUTLYING ISLANDS</t>
  </si>
  <si>
    <t>MICRONESIA</t>
  </si>
  <si>
    <t>MARSHALL ISLANDS</t>
  </si>
  <si>
    <t>PALAU</t>
  </si>
  <si>
    <t>PAKISTAN</t>
  </si>
  <si>
    <t>PANAMA</t>
  </si>
  <si>
    <t>PAPUA NEW GUINEA</t>
  </si>
  <si>
    <t>PARAGUAY</t>
  </si>
  <si>
    <t>PERU</t>
  </si>
  <si>
    <t>PHILIPPINES</t>
  </si>
  <si>
    <t>PITCAIRN, HENDERSON, DUCIE AND OENO ISLANDS</t>
  </si>
  <si>
    <t>POLAND</t>
  </si>
  <si>
    <t>PORTUGAL</t>
  </si>
  <si>
    <t>GUINEA-BISSAU</t>
  </si>
  <si>
    <t>EAST TIMOR</t>
  </si>
  <si>
    <t>PUERTO RICO</t>
  </si>
  <si>
    <t>QATAR</t>
  </si>
  <si>
    <t>REUNION</t>
  </si>
  <si>
    <t>ROMANIA</t>
  </si>
  <si>
    <t>RUSSIA</t>
  </si>
  <si>
    <t>RWANDA</t>
  </si>
  <si>
    <t>ST BARTHELEMY</t>
  </si>
  <si>
    <t>ST HELENA, ASCENSION AND TRISTAN DA CUNHA</t>
  </si>
  <si>
    <t>ST KITTS AND NEVIS</t>
  </si>
  <si>
    <t>ANGUILLA</t>
  </si>
  <si>
    <t>ST LUCIA</t>
  </si>
  <si>
    <t>SAINT MARTIN (FRENCH PART)</t>
  </si>
  <si>
    <t>ST PIERRE AND MIQUELON</t>
  </si>
  <si>
    <t>ST VINCENT AND THE GRENADINES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</si>
  <si>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</si>
  <si>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</si>
  <si>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</si>
  <si>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</si>
  <si>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</si>
  <si>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</si>
  <si>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</si>
  <si>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</si>
  <si>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SLOVAKIA</t>
  </si>
  <si>
    <t>VIETNAM</t>
  </si>
  <si>
    <t>SLOVENIA</t>
  </si>
  <si>
    <t>SOMALIA</t>
  </si>
  <si>
    <t>SOUTH AFRICA</t>
  </si>
  <si>
    <t>ZIMBABWE</t>
  </si>
  <si>
    <t>SOUTH SUDAN</t>
  </si>
  <si>
    <t>SUDAN</t>
  </si>
  <si>
    <t>WESTERN SAHARA</t>
  </si>
  <si>
    <t>SURINAME</t>
  </si>
  <si>
    <t>SVALBARD AND JAN MAYEN</t>
  </si>
  <si>
    <t>SWAZILAND</t>
  </si>
  <si>
    <t>SWEDEN</t>
  </si>
  <si>
    <t>SWITZERLAND</t>
  </si>
  <si>
    <t>SYRIA</t>
  </si>
  <si>
    <t>TAJIKISTAN</t>
  </si>
  <si>
    <t>THAILAND</t>
  </si>
  <si>
    <t>TOGO</t>
  </si>
  <si>
    <t>TOKELAU</t>
  </si>
  <si>
    <t>TONGA</t>
  </si>
  <si>
    <t>TRINIDAD AND TOBAGO</t>
  </si>
  <si>
    <t>UNITED ARAB EMIRATES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</si>
  <si>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</si>
  <si>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</si>
  <si>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</si>
  <si>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</si>
  <si>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</si>
  <si>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</si>
  <si>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</si>
  <si>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NORTH MACEDONIA</t>
  </si>
  <si>
    <t>EGYPT</t>
  </si>
  <si>
    <t>GUERNSEY</t>
  </si>
  <si>
    <t xml:space="preserve">JERSEY </t>
  </si>
  <si>
    <t>ISLE OF MAN</t>
  </si>
  <si>
    <t>TANZANIA</t>
  </si>
  <si>
    <t>UNITED STATES</t>
  </si>
  <si>
    <t>UNITED STATES VIRGIN ISLANDS</t>
  </si>
  <si>
    <t>BURKINA</t>
  </si>
  <si>
    <t>URUGUAY</t>
  </si>
  <si>
    <t>UZBEKISTAN</t>
  </si>
  <si>
    <t>VENEZUELA</t>
  </si>
  <si>
    <t>WALLIS AND FUTUNA</t>
  </si>
  <si>
    <t>SAMOA</t>
  </si>
  <si>
    <t>YEMEN</t>
  </si>
  <si>
    <t>ZAMBIA</t>
  </si>
  <si>
    <t>CYPRUS (EUROPEAN UNION)</t>
  </si>
  <si>
    <t>CYPRUS (NON-EUROPEAN UNION)</t>
  </si>
  <si>
    <t>CYPRUS NOT OTHERWISE SPECIFIED</t>
  </si>
  <si>
    <t>SPAIN (EXCEPT CANARY ISLANDS)</t>
  </si>
  <si>
    <t xml:space="preserve">CANARY ISLANDS </t>
  </si>
  <si>
    <t>SPAIN NOT OTHERWISE SPECIFIED</t>
  </si>
  <si>
    <t xml:space="preserve">ENGLAND </t>
  </si>
  <si>
    <t xml:space="preserve">NORTHERN IRELAND </t>
  </si>
  <si>
    <t xml:space="preserve">SCOTLAND </t>
  </si>
  <si>
    <t xml:space="preserve">WALES </t>
  </si>
  <si>
    <t>GREAT BRITAIN NOT OTHERWISE SPECIFIED</t>
  </si>
  <si>
    <t>UNITED KINGDOM NOT OTHERWISE SPECIFIED</t>
  </si>
  <si>
    <t>CHANNEL ISLANDS NOT OTHERWISE SPECIFIED</t>
  </si>
  <si>
    <t>KOSOVO</t>
  </si>
  <si>
    <t>CZECHOSLOVAKIA NOT OTHERWISE SPECIFIED</t>
  </si>
  <si>
    <t>UNION OF SOVIET SOCIALIST REPUBLICS NOT OTHERWISE SPECIFIED</t>
  </si>
  <si>
    <t>YUGOSLAVIA NOT OTHERWISE SPECIFIED</t>
  </si>
  <si>
    <t>SERBIA AND MONTENEGRO NOT OTHERWISE SPECIFIED</t>
  </si>
  <si>
    <t>EUROPE NOT OTHERWISE SPECIFIED</t>
  </si>
  <si>
    <t>AFRICA NOT OTHERWISE SPECIFIED</t>
  </si>
  <si>
    <t>MIDDLE EAST NOT OTHERWISE SPECIFIED</t>
  </si>
  <si>
    <t>ASIA (EXCEPT MIDDLE EAST) NOT OTHERWISE SPECIFIED</t>
  </si>
  <si>
    <t>NORTH AMERICA NOT OTHERWISE SPECIFIED</t>
  </si>
  <si>
    <t>CENTRAL AMERICA NOT OTHERWISE SPECIFIED</t>
  </si>
  <si>
    <t>SOUTH AMERICA NOT OTHERWISE SPECIFIED</t>
  </si>
  <si>
    <t>CARIBBEAN NOT OTHERWISE SPECIFIED</t>
  </si>
  <si>
    <t>ANTARCTICA AND OCEANIA NOT OTHERWISE SPECIFIED</t>
  </si>
  <si>
    <t>AT SEA</t>
  </si>
  <si>
    <t>IN THE AIR</t>
  </si>
  <si>
    <t>NETHERLAND ANTILLES NOT OTHERWISE SPECIFIED</t>
  </si>
  <si>
    <t>Household reference person country of birth</t>
  </si>
  <si>
    <t>COBHUK11</t>
  </si>
  <si>
    <t>Country Code</t>
  </si>
  <si>
    <t>Country Name</t>
  </si>
  <si>
    <t>Country codes</t>
  </si>
  <si>
    <t>Concealed family indicator</t>
  </si>
  <si>
    <t>Family</t>
  </si>
  <si>
    <t>Concealed family</t>
  </si>
  <si>
    <t>Unconcealed family</t>
  </si>
  <si>
    <t>CONCEALEDS</t>
  </si>
  <si>
    <t>CHMSTFAMUK11</t>
  </si>
  <si>
    <t>Number of non-dependent children living with parent and stepfather in family</t>
  </si>
  <si>
    <t>CHFSTFAMUK11</t>
  </si>
  <si>
    <t>Number of non-dependent children living with parent and stepmother in family</t>
  </si>
  <si>
    <t>Number of Unpaid Carers in Household</t>
  </si>
  <si>
    <t>0-30</t>
  </si>
  <si>
    <t>0-30 Unpaid Carers in Household</t>
  </si>
  <si>
    <t>CRSHUK11</t>
  </si>
  <si>
    <t>Number of dependent children living with parent and stepmother in family</t>
  </si>
  <si>
    <t>Number of dependent children living with parent and stepfather in family</t>
  </si>
  <si>
    <t>DCHFSTFAMUK11</t>
  </si>
  <si>
    <t>DCHMSTFAMUK11</t>
  </si>
  <si>
    <t>Household deprived in Education dimension indicator</t>
  </si>
  <si>
    <t>DEPEDHUK11</t>
  </si>
  <si>
    <t>Household deprived in Housing indicator</t>
  </si>
  <si>
    <t>DEPHSHUK11</t>
  </si>
  <si>
    <t>Household deprived in Employment dimension indicator</t>
  </si>
  <si>
    <t>DEPEMHUK11</t>
  </si>
  <si>
    <t>Household deprived in Health and Disability dimensions indicator</t>
  </si>
  <si>
    <t>DEPHDHUK11</t>
  </si>
  <si>
    <t>Household deprived in multple dimensions</t>
  </si>
  <si>
    <t>DEPRIVED</t>
  </si>
  <si>
    <t>Not deprived in the employment dimension</t>
  </si>
  <si>
    <t>Deprived in the employment dimension</t>
  </si>
  <si>
    <t>Not deprived in health and disability domain</t>
  </si>
  <si>
    <t>Deprived in health and disability domain</t>
  </si>
  <si>
    <t>Household not deprived in any dimension</t>
  </si>
  <si>
    <t xml:space="preserve">Household deprived in 1 dimension </t>
  </si>
  <si>
    <t>Household deprived in 2 dimension</t>
  </si>
  <si>
    <t>Household deprived in 3 dimension</t>
  </si>
  <si>
    <t>Household deprived in 4 dimension</t>
  </si>
  <si>
    <t>Not Deprived in Education Dimension</t>
  </si>
  <si>
    <t>Deprived in Education Dimension</t>
  </si>
  <si>
    <t>Not deprived in housing domain</t>
  </si>
  <si>
    <t>Deprived in housing domain</t>
  </si>
  <si>
    <t>Disability</t>
  </si>
  <si>
    <t>Yes, limited a lot</t>
  </si>
  <si>
    <t>Yes, limited a little</t>
  </si>
  <si>
    <t>Dependent Children in Family</t>
  </si>
  <si>
    <t>DPCFAMUK11</t>
  </si>
  <si>
    <t>No dependent children</t>
  </si>
  <si>
    <t>One dependent child aged 0 - 4</t>
  </si>
  <si>
    <t>One dependent child aged 5 - 7</t>
  </si>
  <si>
    <t>One dependent child aged 8 - 9</t>
  </si>
  <si>
    <t>One dependent child aged 10 - 11</t>
  </si>
  <si>
    <t>One dependent child aged 12 - 15</t>
  </si>
  <si>
    <t>One dependent child aged 16 - 18</t>
  </si>
  <si>
    <t>Two dependent children, youngest aged 0 - 4</t>
  </si>
  <si>
    <t>Two dependent children, youngest aged 5 - 7</t>
  </si>
  <si>
    <t>Two dependent children, youngest aged 8 - 9</t>
  </si>
  <si>
    <t>Two dependent children, youngest aged 10 - 11</t>
  </si>
  <si>
    <t>Two dependent children, youngest aged 12 - 15</t>
  </si>
  <si>
    <t>Two dependent children, youngest aged 16 - 18</t>
  </si>
  <si>
    <t>Three or more dependent children, youngest aged 0 - 4</t>
  </si>
  <si>
    <t>Three or more dependent children, youngest aged 5 - 7</t>
  </si>
  <si>
    <t>Three or more dependent children, youngest aged 8 - 9</t>
  </si>
  <si>
    <t>Three or more dependent children, youngest aged 10 - 11</t>
  </si>
  <si>
    <t>Three or more dependent children, youngest aged 12 - 15</t>
  </si>
  <si>
    <t>Three or more dependent children, youngest aged 16 - 18</t>
  </si>
  <si>
    <t>Dependent children in Household</t>
  </si>
  <si>
    <t>DPCHUK11</t>
  </si>
  <si>
    <t>One dependent child aged 0-4</t>
  </si>
  <si>
    <t>One dependent child aged 5-7</t>
  </si>
  <si>
    <t>One dependent child aged 8-9</t>
  </si>
  <si>
    <t>One dependent child aged 10-11</t>
  </si>
  <si>
    <t>One dependent child aged 12-15</t>
  </si>
  <si>
    <t>One dependent child aged 16-18</t>
  </si>
  <si>
    <t>Two dependent children, youngest aged 0-4</t>
  </si>
  <si>
    <t>Two dependent children, youngest aged 5-7</t>
  </si>
  <si>
    <t>Two dependent children, youngest aged 8-9</t>
  </si>
  <si>
    <t>Two dependent children, youngest aged 10-11</t>
  </si>
  <si>
    <t>Two dependent children, youngest aged 12-15</t>
  </si>
  <si>
    <t>Two dependent children, youngest aged 16-18</t>
  </si>
  <si>
    <t>Three or more dependent children, youngest aged 0-4</t>
  </si>
  <si>
    <t>Three or more dependent children, youngest aged 5-7</t>
  </si>
  <si>
    <t>Three or more dependent children, youngest aged 8-9</t>
  </si>
  <si>
    <t>Three or more dependent children, youngest aged 10-11</t>
  </si>
  <si>
    <t>Three or more dependent children, youngest aged 12-15</t>
  </si>
  <si>
    <t>Three or more dependent children, youngest aged 16-18</t>
  </si>
  <si>
    <t>Number of dependent grandchildren with female grandparent in household</t>
  </si>
  <si>
    <t>Number of dependent grandchildren with male grandparent in household</t>
  </si>
  <si>
    <t>DPGCFGPHUK11</t>
  </si>
  <si>
    <t>DPGCMGPHUK11</t>
  </si>
  <si>
    <t>Place of Work or Study Distance</t>
  </si>
  <si>
    <t>0 – 12000</t>
  </si>
  <si>
    <t>Distance to work or study (in 0.1km units)</t>
  </si>
  <si>
    <t>DTWSPS11</t>
  </si>
  <si>
    <t>Economic activity</t>
  </si>
  <si>
    <t>Economically Active (excluding full time students) - Part Time</t>
  </si>
  <si>
    <t>Economically Active (excluding full time students) - Full Time</t>
  </si>
  <si>
    <t>Economically Active (excluding full time students) - Self-employed with employees - Part Time</t>
  </si>
  <si>
    <t>Economically Active (excluding full time students) - Self-employed with employees - Full Time</t>
  </si>
  <si>
    <t>Economically Active (excluding full time students) - Self-employed without employees - Part Time</t>
  </si>
  <si>
    <t>Economically Active (excluding full time students)- Self-employed without employees - Full Time</t>
  </si>
  <si>
    <t>Economically Active (excluding full time students) - Unemployed - Available for work</t>
  </si>
  <si>
    <t>Economically Active Full time student - Employee - Part time</t>
  </si>
  <si>
    <t>Economically Active Full time student - Self-employed with employees - Part time</t>
  </si>
  <si>
    <t>Economically Active Full time student - Self-employed with employees - Full time</t>
  </si>
  <si>
    <t>Economically Active Full time student - Self-employed without employees - Part time</t>
  </si>
  <si>
    <t>Economically Active Full time student - Self-employed without employees - Full time</t>
  </si>
  <si>
    <t>Economically Active Full time student - Unemployed - Available for work</t>
  </si>
  <si>
    <t>Economically inactive - Retired</t>
  </si>
  <si>
    <t>Economically inactive - Student</t>
  </si>
  <si>
    <t>Economically inactive - Looking after home/ family</t>
  </si>
  <si>
    <t xml:space="preserve">Economically inactive - Long term sick or disabled </t>
  </si>
  <si>
    <t>Economically inactive - Other</t>
  </si>
  <si>
    <t>ECOPUK11</t>
  </si>
  <si>
    <t>EMPSTAT</t>
  </si>
  <si>
    <t>Employment Status</t>
  </si>
  <si>
    <t>Employee</t>
  </si>
  <si>
    <t>Self-employed or freelance without employees</t>
  </si>
  <si>
    <t>Self-employed with employees</t>
  </si>
  <si>
    <t>Ethnic Group of Household Reference Person</t>
  </si>
  <si>
    <t>ETHHUK11</t>
  </si>
  <si>
    <t>White Scottish</t>
  </si>
  <si>
    <t>Other White British</t>
  </si>
  <si>
    <t>White Irish</t>
  </si>
  <si>
    <t>Gypsy/ Traveller</t>
  </si>
  <si>
    <t>White Polish</t>
  </si>
  <si>
    <t>Roma</t>
  </si>
  <si>
    <t>Showperson</t>
  </si>
  <si>
    <t>Other White</t>
  </si>
  <si>
    <t>Mixed or multiple ethnic group</t>
  </si>
  <si>
    <t>Pakistani, Pakistani Scottish or Pakistani British</t>
  </si>
  <si>
    <t>Indian, Indian Scottish or Indian British</t>
  </si>
  <si>
    <t>Bangladeshi, Bangladeshi Scottish or Bangladeshi British</t>
  </si>
  <si>
    <t>Chinese, Chinese Scottish or Chinese British</t>
  </si>
  <si>
    <t>Other Asian</t>
  </si>
  <si>
    <t>African, African Scottish or African British</t>
  </si>
  <si>
    <t>Other African</t>
  </si>
  <si>
    <t>Caribbean, Caribbean Scottish or Caribbean British</t>
  </si>
  <si>
    <t>Black, Black Scottish or Black British</t>
  </si>
  <si>
    <t>Other Caribbean or Black</t>
  </si>
  <si>
    <t>Arab, Arab Scottish or Arab British</t>
  </si>
  <si>
    <t>Other Ethnic Group</t>
  </si>
  <si>
    <t>DV_ETHNIC_11</t>
  </si>
  <si>
    <t>1</t>
  </si>
  <si>
    <t>English/ Welsh/ Scottish/ Northern Irish/ British</t>
  </si>
  <si>
    <t>2</t>
  </si>
  <si>
    <t>English</t>
  </si>
  <si>
    <t>3</t>
  </si>
  <si>
    <t>Scottish</t>
  </si>
  <si>
    <t>4</t>
  </si>
  <si>
    <t>Welsh</t>
  </si>
  <si>
    <t>5</t>
  </si>
  <si>
    <t>Northern Irish</t>
  </si>
  <si>
    <t>6</t>
  </si>
  <si>
    <t>Cornish</t>
  </si>
  <si>
    <t>7</t>
  </si>
  <si>
    <t>Ulster Scot</t>
  </si>
  <si>
    <t>8</t>
  </si>
  <si>
    <t>Irish</t>
  </si>
  <si>
    <t>9</t>
  </si>
  <si>
    <t>Mixed Irish/Other White</t>
  </si>
  <si>
    <t>10</t>
  </si>
  <si>
    <t>Gypsy or Irish Traveller</t>
  </si>
  <si>
    <t>11</t>
  </si>
  <si>
    <t>Traveller</t>
  </si>
  <si>
    <t>12</t>
  </si>
  <si>
    <t>Irish Traveller</t>
  </si>
  <si>
    <t>13</t>
  </si>
  <si>
    <t>Gypsy/Romany</t>
  </si>
  <si>
    <t>14</t>
  </si>
  <si>
    <t>Welsh Traveller</t>
  </si>
  <si>
    <t>15</t>
  </si>
  <si>
    <t>Scottish Traveller</t>
  </si>
  <si>
    <t>16</t>
  </si>
  <si>
    <t>Gypsy/Traveller</t>
  </si>
  <si>
    <t>17</t>
  </si>
  <si>
    <t>Showman/Showwoman</t>
  </si>
  <si>
    <t>20</t>
  </si>
  <si>
    <t>Cypriot (part not stated)</t>
  </si>
  <si>
    <t>21</t>
  </si>
  <si>
    <t>Greek</t>
  </si>
  <si>
    <t>22</t>
  </si>
  <si>
    <t>Greek Cypriot</t>
  </si>
  <si>
    <t>23</t>
  </si>
  <si>
    <t>Turkish</t>
  </si>
  <si>
    <t>24</t>
  </si>
  <si>
    <t>Turkish Cypriot</t>
  </si>
  <si>
    <t>25</t>
  </si>
  <si>
    <t>Polish</t>
  </si>
  <si>
    <t>26</t>
  </si>
  <si>
    <t>Commonwealth of (Russian) Independent States.</t>
  </si>
  <si>
    <t>27</t>
  </si>
  <si>
    <t>Kosovan</t>
  </si>
  <si>
    <t>28</t>
  </si>
  <si>
    <t>Albanian</t>
  </si>
  <si>
    <t>29</t>
  </si>
  <si>
    <t>Baltic States</t>
  </si>
  <si>
    <t>30</t>
  </si>
  <si>
    <t>Bosnian</t>
  </si>
  <si>
    <t>31</t>
  </si>
  <si>
    <t>Croatian</t>
  </si>
  <si>
    <t>32</t>
  </si>
  <si>
    <t>Serbian</t>
  </si>
  <si>
    <t>33</t>
  </si>
  <si>
    <t>Other republics which made up the former Yugoslavia</t>
  </si>
  <si>
    <t>34</t>
  </si>
  <si>
    <t>Italian</t>
  </si>
  <si>
    <t>35</t>
  </si>
  <si>
    <t>Mixed white</t>
  </si>
  <si>
    <t>36</t>
  </si>
  <si>
    <t>European Mixed, European unspecified</t>
  </si>
  <si>
    <t>37</t>
  </si>
  <si>
    <t>Other Western European</t>
  </si>
  <si>
    <t>38</t>
  </si>
  <si>
    <t>Other Eastern Europe</t>
  </si>
  <si>
    <t>39</t>
  </si>
  <si>
    <t>Other white, white unspecified</t>
  </si>
  <si>
    <t>40</t>
  </si>
  <si>
    <t>North American</t>
  </si>
  <si>
    <t>41</t>
  </si>
  <si>
    <t>White African</t>
  </si>
  <si>
    <t>44</t>
  </si>
  <si>
    <t>Australian/New Zealander</t>
  </si>
  <si>
    <t>45</t>
  </si>
  <si>
    <t>White Caribbean</t>
  </si>
  <si>
    <t>46</t>
  </si>
  <si>
    <t>White Asian</t>
  </si>
  <si>
    <t>100</t>
  </si>
  <si>
    <t>White and Black Caribbean</t>
  </si>
  <si>
    <t>110</t>
  </si>
  <si>
    <t>White and Black African</t>
  </si>
  <si>
    <t>120</t>
  </si>
  <si>
    <t>White and Asian (unspecified)</t>
  </si>
  <si>
    <t>130</t>
  </si>
  <si>
    <t>White and South Asian</t>
  </si>
  <si>
    <t>135</t>
  </si>
  <si>
    <t>White and East Asian</t>
  </si>
  <si>
    <t>140</t>
  </si>
  <si>
    <t>Other mixed</t>
  </si>
  <si>
    <t>141</t>
  </si>
  <si>
    <t>White and Arab</t>
  </si>
  <si>
    <t>142</t>
  </si>
  <si>
    <t>White and North African or Middle Eastern</t>
  </si>
  <si>
    <t>143</t>
  </si>
  <si>
    <t>Chinese and White</t>
  </si>
  <si>
    <t>144</t>
  </si>
  <si>
    <t>Black and Asian</t>
  </si>
  <si>
    <t>145</t>
  </si>
  <si>
    <t>Black and Chinese</t>
  </si>
  <si>
    <t>146</t>
  </si>
  <si>
    <t>Black and White</t>
  </si>
  <si>
    <t>147</t>
  </si>
  <si>
    <t>South Asian and Chinese</t>
  </si>
  <si>
    <t>148</t>
  </si>
  <si>
    <t>Part Caribbean (other part unknown)</t>
  </si>
  <si>
    <t>149</t>
  </si>
  <si>
    <t>Part Arab</t>
  </si>
  <si>
    <t>150</t>
  </si>
  <si>
    <t>African/Arab</t>
  </si>
  <si>
    <t>151</t>
  </si>
  <si>
    <t>Part African (other part unknown)</t>
  </si>
  <si>
    <t>152</t>
  </si>
  <si>
    <t>Part Chinese (other part unknown)</t>
  </si>
  <si>
    <t>153</t>
  </si>
  <si>
    <t>Part Asian (other part unknown)</t>
  </si>
  <si>
    <t>199</t>
  </si>
  <si>
    <t>Possible mixed' Other ethnic group</t>
  </si>
  <si>
    <t>200</t>
  </si>
  <si>
    <t>Indian or British Indian</t>
  </si>
  <si>
    <t>201</t>
  </si>
  <si>
    <t>Anglo Indian</t>
  </si>
  <si>
    <t>202</t>
  </si>
  <si>
    <t>'Possible Mixed' Indian</t>
  </si>
  <si>
    <t>210</t>
  </si>
  <si>
    <t>Pakistani or British Pakistani</t>
  </si>
  <si>
    <t>211</t>
  </si>
  <si>
    <t>Possible mixed' Pakistani</t>
  </si>
  <si>
    <t>212</t>
  </si>
  <si>
    <t>'Possible mixed' Kashmiri</t>
  </si>
  <si>
    <t>213</t>
  </si>
  <si>
    <t>Kashmiri</t>
  </si>
  <si>
    <t>215</t>
  </si>
  <si>
    <t>Afghan</t>
  </si>
  <si>
    <t>220</t>
  </si>
  <si>
    <t>Bangladeshi, British Bangladeshi</t>
  </si>
  <si>
    <t>221</t>
  </si>
  <si>
    <t>'Possible mixed' Bangladeshi</t>
  </si>
  <si>
    <t>230</t>
  </si>
  <si>
    <t>Chinese</t>
  </si>
  <si>
    <t>231</t>
  </si>
  <si>
    <t>Possible mixed' Chinese</t>
  </si>
  <si>
    <t>232</t>
  </si>
  <si>
    <t>Taiwanese</t>
  </si>
  <si>
    <t>240</t>
  </si>
  <si>
    <t>Sri Lankan</t>
  </si>
  <si>
    <t>241</t>
  </si>
  <si>
    <t>Tamil</t>
  </si>
  <si>
    <t>242</t>
  </si>
  <si>
    <t>Sinhalese</t>
  </si>
  <si>
    <t>250</t>
  </si>
  <si>
    <t>Mixed South Asian</t>
  </si>
  <si>
    <t>251</t>
  </si>
  <si>
    <t>Sikh</t>
  </si>
  <si>
    <t>252</t>
  </si>
  <si>
    <t>Punjabi</t>
  </si>
  <si>
    <t>253</t>
  </si>
  <si>
    <t>Possible mixed' Punjabi</t>
  </si>
  <si>
    <t>254</t>
  </si>
  <si>
    <t>Ravidassia</t>
  </si>
  <si>
    <t>260</t>
  </si>
  <si>
    <t>East African Asian</t>
  </si>
  <si>
    <t>270</t>
  </si>
  <si>
    <t>Caribbean Asian</t>
  </si>
  <si>
    <t>280</t>
  </si>
  <si>
    <t>Vietnamese</t>
  </si>
  <si>
    <t>281</t>
  </si>
  <si>
    <t>Japanese</t>
  </si>
  <si>
    <t>282</t>
  </si>
  <si>
    <t>Filipino</t>
  </si>
  <si>
    <t>283</t>
  </si>
  <si>
    <t>Malaysian</t>
  </si>
  <si>
    <t>284</t>
  </si>
  <si>
    <t>Cambodia</t>
  </si>
  <si>
    <t>285</t>
  </si>
  <si>
    <t>Indonesian</t>
  </si>
  <si>
    <t>286</t>
  </si>
  <si>
    <t>Korean</t>
  </si>
  <si>
    <t>287</t>
  </si>
  <si>
    <t>Burmese</t>
  </si>
  <si>
    <t>288</t>
  </si>
  <si>
    <t>Thai</t>
  </si>
  <si>
    <t>289</t>
  </si>
  <si>
    <t>Nepalese</t>
  </si>
  <si>
    <t>290</t>
  </si>
  <si>
    <t>Gurkha</t>
  </si>
  <si>
    <t>291</t>
  </si>
  <si>
    <t>Other East Asian/ East Asian unspecified</t>
  </si>
  <si>
    <t>295</t>
  </si>
  <si>
    <t>British Asian</t>
  </si>
  <si>
    <t>298</t>
  </si>
  <si>
    <t>'Possible mixed' other Asian</t>
  </si>
  <si>
    <t>299</t>
  </si>
  <si>
    <t>Other Asian, Asian unspecified</t>
  </si>
  <si>
    <t>350</t>
  </si>
  <si>
    <t>Mixed Black</t>
  </si>
  <si>
    <t>360</t>
  </si>
  <si>
    <t>Black British</t>
  </si>
  <si>
    <t>370</t>
  </si>
  <si>
    <t>Other Black, Black unspecified</t>
  </si>
  <si>
    <t>380</t>
  </si>
  <si>
    <t>Black/African American</t>
  </si>
  <si>
    <t>390</t>
  </si>
  <si>
    <t>Black European</t>
  </si>
  <si>
    <t>399</t>
  </si>
  <si>
    <t>Possible mixed' Other Black</t>
  </si>
  <si>
    <t>400</t>
  </si>
  <si>
    <t>Arab</t>
  </si>
  <si>
    <t>401</t>
  </si>
  <si>
    <t>Possible mixed' Arab</t>
  </si>
  <si>
    <t>410</t>
  </si>
  <si>
    <t>Possible mixed Middle Eastern/ North African</t>
  </si>
  <si>
    <t>420</t>
  </si>
  <si>
    <t>Kurdish</t>
  </si>
  <si>
    <t>430</t>
  </si>
  <si>
    <t>Moroccan</t>
  </si>
  <si>
    <t>440</t>
  </si>
  <si>
    <t>Israeli</t>
  </si>
  <si>
    <t>450</t>
  </si>
  <si>
    <t>North African</t>
  </si>
  <si>
    <t>460</t>
  </si>
  <si>
    <t>Other middle East</t>
  </si>
  <si>
    <t>470</t>
  </si>
  <si>
    <t>Iranian</t>
  </si>
  <si>
    <t>500</t>
  </si>
  <si>
    <t>Latin/South American (a)</t>
  </si>
  <si>
    <t>Latin/South American (b)</t>
  </si>
  <si>
    <t>Central American</t>
  </si>
  <si>
    <t>503</t>
  </si>
  <si>
    <t>Cuban</t>
  </si>
  <si>
    <t>Dominican</t>
  </si>
  <si>
    <t>505</t>
  </si>
  <si>
    <t>Puerto Rican</t>
  </si>
  <si>
    <t>Argentinian</t>
  </si>
  <si>
    <t>507</t>
  </si>
  <si>
    <t>Bolivian</t>
  </si>
  <si>
    <t>508</t>
  </si>
  <si>
    <t>Brazilian</t>
  </si>
  <si>
    <t>509</t>
  </si>
  <si>
    <t>Chilean</t>
  </si>
  <si>
    <t>510</t>
  </si>
  <si>
    <t>Colombian</t>
  </si>
  <si>
    <t>511</t>
  </si>
  <si>
    <t>Ecuadorian</t>
  </si>
  <si>
    <t>512</t>
  </si>
  <si>
    <t>Honduran</t>
  </si>
  <si>
    <t>513</t>
  </si>
  <si>
    <t>Mexican</t>
  </si>
  <si>
    <t>514</t>
  </si>
  <si>
    <t>Paraguayan</t>
  </si>
  <si>
    <t>515</t>
  </si>
  <si>
    <t>Peruvian</t>
  </si>
  <si>
    <t>516</t>
  </si>
  <si>
    <t>Latin/South/Central American</t>
  </si>
  <si>
    <t>517</t>
  </si>
  <si>
    <t>Surinamese</t>
  </si>
  <si>
    <t>518</t>
  </si>
  <si>
    <t>Uruguayan</t>
  </si>
  <si>
    <t>519</t>
  </si>
  <si>
    <t>Venezuelan</t>
  </si>
  <si>
    <t>550</t>
  </si>
  <si>
    <t>Buddhist</t>
  </si>
  <si>
    <t>551</t>
  </si>
  <si>
    <t>Hindu</t>
  </si>
  <si>
    <t>552</t>
  </si>
  <si>
    <t>Jain</t>
  </si>
  <si>
    <t>553</t>
  </si>
  <si>
    <t>Muslim</t>
  </si>
  <si>
    <t>554</t>
  </si>
  <si>
    <t>Jewish</t>
  </si>
  <si>
    <t>555</t>
  </si>
  <si>
    <t>Haredi</t>
  </si>
  <si>
    <t>590</t>
  </si>
  <si>
    <t>Multi-ethnic islands</t>
  </si>
  <si>
    <t>600</t>
  </si>
  <si>
    <t>Any other ethnic group</t>
  </si>
  <si>
    <t>650</t>
  </si>
  <si>
    <t>Polynesia/Micronesia/Melanesia</t>
  </si>
  <si>
    <t>700</t>
  </si>
  <si>
    <t>Caribbean</t>
  </si>
  <si>
    <t>'Possible mixed' Caribbean</t>
  </si>
  <si>
    <t>821</t>
  </si>
  <si>
    <t>Anguillan</t>
  </si>
  <si>
    <t>822</t>
  </si>
  <si>
    <t>Antiguan</t>
  </si>
  <si>
    <t>823</t>
  </si>
  <si>
    <t>Aruban</t>
  </si>
  <si>
    <t>824</t>
  </si>
  <si>
    <t>Barbudan</t>
  </si>
  <si>
    <t>825</t>
  </si>
  <si>
    <t>Bermudian</t>
  </si>
  <si>
    <t>826</t>
  </si>
  <si>
    <t>Bahamian</t>
  </si>
  <si>
    <t>827</t>
  </si>
  <si>
    <t>Barbadian</t>
  </si>
  <si>
    <t>828</t>
  </si>
  <si>
    <t>British Virgin Islander</t>
  </si>
  <si>
    <t>829</t>
  </si>
  <si>
    <t>Cayman Islander</t>
  </si>
  <si>
    <t>830</t>
  </si>
  <si>
    <t>Grenadian</t>
  </si>
  <si>
    <t>831</t>
  </si>
  <si>
    <t>Guadeloupen</t>
  </si>
  <si>
    <t>832</t>
  </si>
  <si>
    <t>Guyanese</t>
  </si>
  <si>
    <t>833</t>
  </si>
  <si>
    <t>Haitian</t>
  </si>
  <si>
    <t>834</t>
  </si>
  <si>
    <t>Jamaican</t>
  </si>
  <si>
    <t>835</t>
  </si>
  <si>
    <t>Martinique</t>
  </si>
  <si>
    <t>836</t>
  </si>
  <si>
    <t>Montserratian</t>
  </si>
  <si>
    <t>837</t>
  </si>
  <si>
    <t xml:space="preserve">Saint Barthelemy </t>
  </si>
  <si>
    <t>838</t>
  </si>
  <si>
    <t>Saint Martin</t>
  </si>
  <si>
    <t>839</t>
  </si>
  <si>
    <t>Kittitian</t>
  </si>
  <si>
    <t>840</t>
  </si>
  <si>
    <t>St Lucian</t>
  </si>
  <si>
    <t>841</t>
  </si>
  <si>
    <t>Tobagonian</t>
  </si>
  <si>
    <t>842</t>
  </si>
  <si>
    <t>Trinidadian</t>
  </si>
  <si>
    <t>843</t>
  </si>
  <si>
    <t>Vincentian</t>
  </si>
  <si>
    <t>844</t>
  </si>
  <si>
    <t>Netherlands Antilles</t>
  </si>
  <si>
    <t>845</t>
  </si>
  <si>
    <t>Turks and Caicos Islander</t>
  </si>
  <si>
    <t>846</t>
  </si>
  <si>
    <t>US Virgin Islander</t>
  </si>
  <si>
    <t>African</t>
  </si>
  <si>
    <t>910</t>
  </si>
  <si>
    <t>Somali</t>
  </si>
  <si>
    <t>911</t>
  </si>
  <si>
    <t>Possible mixed' Somali</t>
  </si>
  <si>
    <t>912</t>
  </si>
  <si>
    <t>Somalilander</t>
  </si>
  <si>
    <t>913</t>
  </si>
  <si>
    <t>Angolan</t>
  </si>
  <si>
    <t>914</t>
  </si>
  <si>
    <t>Beninese</t>
  </si>
  <si>
    <t>915</t>
  </si>
  <si>
    <t>South African</t>
  </si>
  <si>
    <t>916</t>
  </si>
  <si>
    <t>Botswana</t>
  </si>
  <si>
    <t>917</t>
  </si>
  <si>
    <t>Burkinabe</t>
  </si>
  <si>
    <t>918</t>
  </si>
  <si>
    <t>Burundian</t>
  </si>
  <si>
    <t>919</t>
  </si>
  <si>
    <t>Cameroonian</t>
  </si>
  <si>
    <t>920</t>
  </si>
  <si>
    <t>Cape Verdean</t>
  </si>
  <si>
    <t>921</t>
  </si>
  <si>
    <t>Central African</t>
  </si>
  <si>
    <t>922</t>
  </si>
  <si>
    <t>Chadian</t>
  </si>
  <si>
    <t>923</t>
  </si>
  <si>
    <t>Comoran</t>
  </si>
  <si>
    <t>924</t>
  </si>
  <si>
    <t>Congolese (Democratic Republic of Congo)</t>
  </si>
  <si>
    <t>925</t>
  </si>
  <si>
    <t>Congolese (Republic of Congo)</t>
  </si>
  <si>
    <t>926</t>
  </si>
  <si>
    <t>Djiboutian</t>
  </si>
  <si>
    <t>927</t>
  </si>
  <si>
    <t>Equatorial Guinean</t>
  </si>
  <si>
    <t>928</t>
  </si>
  <si>
    <t>Eritrean</t>
  </si>
  <si>
    <t>929</t>
  </si>
  <si>
    <t>Ethiopian</t>
  </si>
  <si>
    <t>930</t>
  </si>
  <si>
    <t>Gabonese</t>
  </si>
  <si>
    <t>931</t>
  </si>
  <si>
    <t>Gambian</t>
  </si>
  <si>
    <t>932</t>
  </si>
  <si>
    <t>Ghanaian</t>
  </si>
  <si>
    <t>933</t>
  </si>
  <si>
    <t>Guinean (Guinea)</t>
  </si>
  <si>
    <t>934</t>
  </si>
  <si>
    <t>Guinean (Guinea-Bissau)</t>
  </si>
  <si>
    <t>935</t>
  </si>
  <si>
    <t>Ivorian</t>
  </si>
  <si>
    <t>936</t>
  </si>
  <si>
    <t>Kenyan</t>
  </si>
  <si>
    <t>937</t>
  </si>
  <si>
    <t>Lesotho</t>
  </si>
  <si>
    <t>938</t>
  </si>
  <si>
    <t>Liberian</t>
  </si>
  <si>
    <t>939</t>
  </si>
  <si>
    <t>Madagascan (Malagasy)</t>
  </si>
  <si>
    <t>940</t>
  </si>
  <si>
    <t>Malawian</t>
  </si>
  <si>
    <t>941</t>
  </si>
  <si>
    <t>Malian</t>
  </si>
  <si>
    <t>942</t>
  </si>
  <si>
    <t>Mauritanian</t>
  </si>
  <si>
    <t>943</t>
  </si>
  <si>
    <t>Mauritian</t>
  </si>
  <si>
    <t>944</t>
  </si>
  <si>
    <t>Mozambican</t>
  </si>
  <si>
    <t>945</t>
  </si>
  <si>
    <t>Namibian</t>
  </si>
  <si>
    <t>946</t>
  </si>
  <si>
    <t>Nigerian (Niger)</t>
  </si>
  <si>
    <t>Nigerian (Nigeria)</t>
  </si>
  <si>
    <t>Possible mixed' Nigerian</t>
  </si>
  <si>
    <t>949</t>
  </si>
  <si>
    <t>Rwandan</t>
  </si>
  <si>
    <t>950</t>
  </si>
  <si>
    <t>Sao Tomean</t>
  </si>
  <si>
    <t>951</t>
  </si>
  <si>
    <t>Senegalese</t>
  </si>
  <si>
    <t>952</t>
  </si>
  <si>
    <t>Seychellois</t>
  </si>
  <si>
    <t>953</t>
  </si>
  <si>
    <t>Sierra Leonean</t>
  </si>
  <si>
    <t>954</t>
  </si>
  <si>
    <t>Sudanese</t>
  </si>
  <si>
    <t>955</t>
  </si>
  <si>
    <t>Sudanese (South)</t>
  </si>
  <si>
    <t>956</t>
  </si>
  <si>
    <t>Swazi</t>
  </si>
  <si>
    <t>957</t>
  </si>
  <si>
    <t>Tanzanian</t>
  </si>
  <si>
    <t>958</t>
  </si>
  <si>
    <t>Togolese</t>
  </si>
  <si>
    <t>959</t>
  </si>
  <si>
    <t>Ugandan</t>
  </si>
  <si>
    <t>960</t>
  </si>
  <si>
    <t>Zambian</t>
  </si>
  <si>
    <t>961</t>
  </si>
  <si>
    <t>Zimbabwean</t>
  </si>
  <si>
    <t>Yes, previously served, Reserve Armed Forces</t>
  </si>
  <si>
    <t>Yes, previously served, Regular Armed Forces</t>
  </si>
  <si>
    <t>Yes, previously served, Regular Armed Forces and Reserve Armed Forces</t>
  </si>
  <si>
    <t>Household contains at least one UK Armed Forces Veteran</t>
  </si>
  <si>
    <t>Household contains no UK Armed Forces Veterans</t>
  </si>
  <si>
    <t>0-99</t>
  </si>
  <si>
    <t>0-99 Persons in Family</t>
  </si>
  <si>
    <t>FAMSIZE</t>
  </si>
  <si>
    <t>Number of persons in family</t>
  </si>
  <si>
    <t>Ex-Service household indicator</t>
  </si>
  <si>
    <t>Ex-Service status</t>
  </si>
  <si>
    <t>Ethnic group</t>
  </si>
  <si>
    <t>Ethnic group (extended)</t>
  </si>
  <si>
    <t>Person in family</t>
  </si>
  <si>
    <t>Not in a family - of age 66 and over</t>
  </si>
  <si>
    <t>Not in a family - other</t>
  </si>
  <si>
    <t>In a couple family - member of couple</t>
  </si>
  <si>
    <t>In a couple family - dependent child of couple</t>
  </si>
  <si>
    <t>In a couple family – non-dependent child of couple</t>
  </si>
  <si>
    <t>In a lone parent family - parent</t>
  </si>
  <si>
    <t>In a lone parent family - dependent child of parent</t>
  </si>
  <si>
    <t>In a lone parent family - other child of parent</t>
  </si>
  <si>
    <t>Not in a household</t>
  </si>
  <si>
    <t>FMSPS11</t>
  </si>
  <si>
    <t>FGPHUK11</t>
  </si>
  <si>
    <t>FMTFAMUK11</t>
  </si>
  <si>
    <t>Family type</t>
  </si>
  <si>
    <t>Lone parent family – Male parent</t>
  </si>
  <si>
    <t>Lone parent family – Female parent</t>
  </si>
  <si>
    <t>Couple family – Married – No children</t>
  </si>
  <si>
    <t>Couple family – Married – Non step-family</t>
  </si>
  <si>
    <t>Couple family – Married – Step-family</t>
  </si>
  <si>
    <t>Couple family – Civil partnership – No children</t>
  </si>
  <si>
    <t>Couple family – Civil partnership – Non step-family</t>
  </si>
  <si>
    <t>Couple family – Civil partnership – Step-family</t>
  </si>
  <si>
    <t>Couple family – Cohabiting – No children</t>
  </si>
  <si>
    <t>Couple family – Cohabiting – Non step-family</t>
  </si>
  <si>
    <t>Couple family – Cohabiting – Step-family</t>
  </si>
  <si>
    <t>Dependent / non-dependent children in family</t>
  </si>
  <si>
    <t>FNDEPCHX</t>
  </si>
  <si>
    <t>Number of non-dependent children in Family</t>
  </si>
  <si>
    <t>0–30</t>
  </si>
  <si>
    <t>0-30 non-dependent children in family</t>
  </si>
  <si>
    <t>NDPCFAMUK11</t>
  </si>
  <si>
    <t>Oldest child in family</t>
  </si>
  <si>
    <t>Number of female people over 65 in household</t>
  </si>
  <si>
    <t>Number of dependent children in family</t>
  </si>
  <si>
    <t>FPENHUK11</t>
  </si>
  <si>
    <t>FOLDSTCH</t>
  </si>
  <si>
    <t>Family Reference Person indicator</t>
  </si>
  <si>
    <t>FRPPUK11</t>
  </si>
  <si>
    <t>0</t>
  </si>
  <si>
    <t>Not a Family Reference Person</t>
  </si>
  <si>
    <t>Family Reference Person</t>
  </si>
  <si>
    <t>Sex of Family Reference Person</t>
  </si>
  <si>
    <t>FRPSEX</t>
  </si>
  <si>
    <t>Family type according to generation 1</t>
  </si>
  <si>
    <t>Family type according to generation 2</t>
  </si>
  <si>
    <t>Ungrouped individual(s)</t>
  </si>
  <si>
    <t>Married couple family (opposite-sex)</t>
  </si>
  <si>
    <t>Married couple family (same-sex, male)</t>
  </si>
  <si>
    <t>Married couple family (same-sex, female)</t>
  </si>
  <si>
    <t>Registered civil partner family (opposite-sex)</t>
  </si>
  <si>
    <t>Registered civil partner family (same-sex, male)</t>
  </si>
  <si>
    <t>Registered civil partner family (same-sex, female)</t>
  </si>
  <si>
    <t>Cohabiting couple family (opposite-sex)</t>
  </si>
  <si>
    <t>Cohabiting couple family (same-sex, male)</t>
  </si>
  <si>
    <t>Cohabiting couple family (same-sex, female)</t>
  </si>
  <si>
    <t>Lone parent family (male)</t>
  </si>
  <si>
    <t>Lone parent family (female)</t>
  </si>
  <si>
    <t>Other related family</t>
  </si>
  <si>
    <t>No generation 2 present</t>
  </si>
  <si>
    <t>All generation 2 are children of one female member of generation 1 only</t>
  </si>
  <si>
    <t>All generation 2 are children of one male member of generation 1 only</t>
  </si>
  <si>
    <t>All generation 2 are children of both members of generation 1</t>
  </si>
  <si>
    <t>Some generation 2 belong to one female member of generation 1, others to both</t>
  </si>
  <si>
    <t>Some generation 2 belong to one male member of generation 1, others to both</t>
  </si>
  <si>
    <t>Some generation 2 belong to only one member of generation 1, some to other, none to both</t>
  </si>
  <si>
    <t>Some generation 2 belong to only one member of generation 1, some to other, some to both</t>
  </si>
  <si>
    <t>Other family relation</t>
  </si>
  <si>
    <t>APPENDIX 2 - Country of Birth Codes</t>
  </si>
  <si>
    <t>Grandchild indicator</t>
  </si>
  <si>
    <t>Grandparent indicator</t>
  </si>
  <si>
    <t>GCHILDINDPUK11</t>
  </si>
  <si>
    <t>GPARENTINDPUK11</t>
  </si>
  <si>
    <t>One non-dependent child</t>
  </si>
  <si>
    <t>Two non-dependent children</t>
  </si>
  <si>
    <t>No non-dependent children living with parent and stepmother in family</t>
  </si>
  <si>
    <t>Three or more non-dependent children living with parent and stepmother in family</t>
  </si>
  <si>
    <t>No non-dependent children living with parent and stepfather in family</t>
  </si>
  <si>
    <t>Three or more non-dependent children living with parent and stepfather in family</t>
  </si>
  <si>
    <t>No dependent children living with parent and stepmother in family</t>
  </si>
  <si>
    <t>One dependent child</t>
  </si>
  <si>
    <t>Two dependent children</t>
  </si>
  <si>
    <t>Three or more dependent children living with parent and stepmother in family</t>
  </si>
  <si>
    <t>No dependent children living with parent and stepfather in family</t>
  </si>
  <si>
    <t>Three or more dependent children living with parent and stepfather in family</t>
  </si>
  <si>
    <t>No dependent grandchildren with female grandparent in household</t>
  </si>
  <si>
    <t>One dependent grandchild</t>
  </si>
  <si>
    <t>Two dependent grandchildren</t>
  </si>
  <si>
    <t>Three dependent grandchildren</t>
  </si>
  <si>
    <t>No dependent grandchildren with male grandparent in household</t>
  </si>
  <si>
    <t>FEMALE_GPARENT_COUNT_H</t>
  </si>
  <si>
    <t>0-30 dependent children in family</t>
  </si>
  <si>
    <t>No children</t>
  </si>
  <si>
    <t>Dependent children only</t>
  </si>
  <si>
    <t>Dependent and non-dependent children</t>
  </si>
  <si>
    <t>Non-dependent children only</t>
  </si>
  <si>
    <t>Not oldest child</t>
  </si>
  <si>
    <t>Oldest child</t>
  </si>
  <si>
    <t>People living in household spaces with no usual residents, communal establishment residents</t>
  </si>
  <si>
    <t>Male</t>
  </si>
  <si>
    <t>Female</t>
  </si>
  <si>
    <t>Schoolchildren and full-time students living away from home during term time, residents of communal establishments, ungrouped individuals and those in "Other related families"</t>
  </si>
  <si>
    <t>Grandchild</t>
  </si>
  <si>
    <t>Grandparent</t>
  </si>
  <si>
    <t>Not a grandchild of anyone in household</t>
  </si>
  <si>
    <t>Not a grandparent of anyone in household</t>
  </si>
  <si>
    <t>N/A</t>
  </si>
  <si>
    <t>Very good</t>
  </si>
  <si>
    <t>Good</t>
  </si>
  <si>
    <t>Fair</t>
  </si>
  <si>
    <t>Bad</t>
  </si>
  <si>
    <t>Very bad</t>
  </si>
  <si>
    <t>HHCHUK11</t>
  </si>
  <si>
    <t>1-2</t>
  </si>
  <si>
    <t xml:space="preserve">   One person</t>
  </si>
  <si>
    <t>Aged 65 and over</t>
  </si>
  <si>
    <t>Other</t>
  </si>
  <si>
    <t>One family and no others - All aged 65 and over</t>
  </si>
  <si>
    <t>4-7</t>
  </si>
  <si>
    <t xml:space="preserve">   Married couple family</t>
  </si>
  <si>
    <t>With one dependent child</t>
  </si>
  <si>
    <t>With two or more dependent children</t>
  </si>
  <si>
    <t>All children non dependent</t>
  </si>
  <si>
    <t>8-11</t>
  </si>
  <si>
    <t xml:space="preserve">   Civil partnership couple family</t>
  </si>
  <si>
    <t>12-15</t>
  </si>
  <si>
    <t xml:space="preserve">   Cohabiting couple family</t>
  </si>
  <si>
    <t>16-18</t>
  </si>
  <si>
    <t xml:space="preserve">   Lone parent family with male head</t>
  </si>
  <si>
    <t>19-21</t>
  </si>
  <si>
    <t xml:space="preserve">   Lone parent family with female head</t>
  </si>
  <si>
    <t>22-26</t>
  </si>
  <si>
    <t xml:space="preserve">   Other household types</t>
  </si>
  <si>
    <t>All in full-time education</t>
  </si>
  <si>
    <t>All aged 65 and over</t>
  </si>
  <si>
    <t>HLQPS11</t>
  </si>
  <si>
    <t>No qualifications</t>
  </si>
  <si>
    <t>Lower School Qualifications - O Grade, Standard Grade, Access 3 Cluster, Intermediate 1 or 2, GCSE, CSE, Senior Certificate or equivalent GSVQ Foundation or Intermediate, SVQ Level 1 or 2, SCOTVEC Module, City and Guilds  Craft or equivalent Other school qualifications not already mentioned (including foreign qualifications)</t>
  </si>
  <si>
    <t>Upper School Qualifications - SCE Higher Grade, Higher, Advanced Higher, CSYS, A Level, AS Level, Advanced Senior  Certificate or equivalent GSVQ Advanced, SVQ Level 3, ONC, OND, SCOTVEC National Diploma, City and Guilds  Advanced Craft or equivalent</t>
  </si>
  <si>
    <t>Apprenticeship Qualifications - Trade or equivalent Foundation or equivalent Modern or equivalent Graduate or equivalent</t>
  </si>
  <si>
    <t>Further Qualifications - HNC, HND, SVQ Level 4 or equivalent Other post-school but pre-Higher Education qualifications not already mentioned (including foreign qualifications)</t>
  </si>
  <si>
    <t>Higher Qualifications - Degree, Postgraduate Qualifications, Masters, PhD, SVQ Level 5 or equivalent Professional Qualifications (for example, teaching, nursing, accountancy) Other Higher Education qualifications not already mentioned (including foreign qualifications)</t>
  </si>
  <si>
    <t>HRPPUK11</t>
  </si>
  <si>
    <t>Not household reference person</t>
  </si>
  <si>
    <t>Household reference person</t>
  </si>
  <si>
    <t>People aged 15 and under and people age 16 and over who have never worked.</t>
  </si>
  <si>
    <t>HRSWRKD</t>
  </si>
  <si>
    <t>0 to 15 hours</t>
  </si>
  <si>
    <t>16 to 30 hours</t>
  </si>
  <si>
    <t>31 to 48 hours</t>
  </si>
  <si>
    <t>49 or more hours</t>
  </si>
  <si>
    <t>IDENINT</t>
  </si>
  <si>
    <t>Algerian</t>
  </si>
  <si>
    <t>American Samoan</t>
  </si>
  <si>
    <t>Andorran</t>
  </si>
  <si>
    <t>Antiguan and Barbudan</t>
  </si>
  <si>
    <t>Azerbaijani</t>
  </si>
  <si>
    <t>Australian</t>
  </si>
  <si>
    <t>Australian Aboriginal</t>
  </si>
  <si>
    <t>Austrian</t>
  </si>
  <si>
    <t>Bahraini</t>
  </si>
  <si>
    <t>Bangladeshi</t>
  </si>
  <si>
    <t>Armenian</t>
  </si>
  <si>
    <t>Belgian</t>
  </si>
  <si>
    <t>Bhutanese</t>
  </si>
  <si>
    <t>Bosnian and Herzegovinian</t>
  </si>
  <si>
    <t>Herzegovinian</t>
  </si>
  <si>
    <t>Botswanan</t>
  </si>
  <si>
    <t>Belizean</t>
  </si>
  <si>
    <t>Chagos Islander</t>
  </si>
  <si>
    <t>Solomon Islander</t>
  </si>
  <si>
    <t>Bruneian</t>
  </si>
  <si>
    <t>Bulgarian</t>
  </si>
  <si>
    <t>Belarusian</t>
  </si>
  <si>
    <t>Cambodian</t>
  </si>
  <si>
    <t>Canadian</t>
  </si>
  <si>
    <t>Caymanian</t>
  </si>
  <si>
    <t>Christmas Islander</t>
  </si>
  <si>
    <t>Cocos Islander</t>
  </si>
  <si>
    <t>Mahoran</t>
  </si>
  <si>
    <t>Congolese (not otherwise specified)</t>
  </si>
  <si>
    <t>Cook Islander</t>
  </si>
  <si>
    <t>Costa Rican</t>
  </si>
  <si>
    <t>Czech</t>
  </si>
  <si>
    <t>Danish</t>
  </si>
  <si>
    <t>Dominican (Dominica)</t>
  </si>
  <si>
    <t>Dominican (Dominican Republic)</t>
  </si>
  <si>
    <t>Salvadoran</t>
  </si>
  <si>
    <t>Estonian</t>
  </si>
  <si>
    <t>Faroese</t>
  </si>
  <si>
    <t>Falkland Islander</t>
  </si>
  <si>
    <t>Fijian</t>
  </si>
  <si>
    <t>Finnish</t>
  </si>
  <si>
    <t>Ǻland Islander</t>
  </si>
  <si>
    <t>French</t>
  </si>
  <si>
    <t>Guianese</t>
  </si>
  <si>
    <t>French Polynesian</t>
  </si>
  <si>
    <t>Georgian</t>
  </si>
  <si>
    <t>Palestinian</t>
  </si>
  <si>
    <t>German</t>
  </si>
  <si>
    <t>Ghanaian, Ghanian</t>
  </si>
  <si>
    <t>Gibraltese</t>
  </si>
  <si>
    <t>I-Kiribati</t>
  </si>
  <si>
    <t>Greenlander</t>
  </si>
  <si>
    <t>Guadeloupean</t>
  </si>
  <si>
    <t>Guamanian</t>
  </si>
  <si>
    <t>Guatemalan</t>
  </si>
  <si>
    <t>Guinean (not otherwise specified)</t>
  </si>
  <si>
    <t>Guyanan, Guyanese</t>
  </si>
  <si>
    <t>Hong Kong Chinese</t>
  </si>
  <si>
    <t>Hungarian</t>
  </si>
  <si>
    <t>Icelandic</t>
  </si>
  <si>
    <t>Indian</t>
  </si>
  <si>
    <t>Iraqi</t>
  </si>
  <si>
    <t>Kazakhstani</t>
  </si>
  <si>
    <t>Jordanian</t>
  </si>
  <si>
    <t>Korean (North Korea)</t>
  </si>
  <si>
    <t>Korean (not otherwise specified)</t>
  </si>
  <si>
    <t>Korean (South Korea)</t>
  </si>
  <si>
    <t>Kuwaiti</t>
  </si>
  <si>
    <t>Kyrgyzstani</t>
  </si>
  <si>
    <t>Laotian</t>
  </si>
  <si>
    <t>Lebanese</t>
  </si>
  <si>
    <t>Basotho</t>
  </si>
  <si>
    <t>Latvian</t>
  </si>
  <si>
    <t>Libyan</t>
  </si>
  <si>
    <t>Liechtensteiner</t>
  </si>
  <si>
    <t>Lithuanian</t>
  </si>
  <si>
    <t>Luxembourger</t>
  </si>
  <si>
    <t>Macao Chinese</t>
  </si>
  <si>
    <t>Madagascan, Malagasy</t>
  </si>
  <si>
    <t>Maldivian</t>
  </si>
  <si>
    <t>Maltese</t>
  </si>
  <si>
    <t>Martinique French</t>
  </si>
  <si>
    <t>Monacan</t>
  </si>
  <si>
    <t>Mongolian</t>
  </si>
  <si>
    <t>Moldovian</t>
  </si>
  <si>
    <t>Montenegrin</t>
  </si>
  <si>
    <t>Omani</t>
  </si>
  <si>
    <t>Nauruan</t>
  </si>
  <si>
    <t>Dutch</t>
  </si>
  <si>
    <t>Curacaoan</t>
  </si>
  <si>
    <t>Sint Maartener</t>
  </si>
  <si>
    <t>Bonaire, Sint Eustasius and Saba Islander</t>
  </si>
  <si>
    <t>New Caledonian</t>
  </si>
  <si>
    <t>Ni-Vanuatu</t>
  </si>
  <si>
    <t>New Zealander</t>
  </si>
  <si>
    <t>Maori</t>
  </si>
  <si>
    <t>Nicaraguan</t>
  </si>
  <si>
    <t>Nigerian (not otherwise specified)</t>
  </si>
  <si>
    <t>Niuean</t>
  </si>
  <si>
    <t>Norfolk Islander</t>
  </si>
  <si>
    <t>Norwegian</t>
  </si>
  <si>
    <t>Northern Mariana Islander</t>
  </si>
  <si>
    <t>Micronesian</t>
  </si>
  <si>
    <t>Marshallese</t>
  </si>
  <si>
    <t>Palauan</t>
  </si>
  <si>
    <t>Pakistani</t>
  </si>
  <si>
    <t>Panamanian</t>
  </si>
  <si>
    <t>Papua New Guinean</t>
  </si>
  <si>
    <t>Pitcairn Islander</t>
  </si>
  <si>
    <t>Portuguese</t>
  </si>
  <si>
    <t>East Timorese</t>
  </si>
  <si>
    <t>Qatari</t>
  </si>
  <si>
    <t>Réunion French</t>
  </si>
  <si>
    <t>Romanian</t>
  </si>
  <si>
    <t>Russian</t>
  </si>
  <si>
    <t>St Barthelemy French</t>
  </si>
  <si>
    <t>St Helenian</t>
  </si>
  <si>
    <t>Nevisian</t>
  </si>
  <si>
    <t>Kittitian and Nevisian</t>
  </si>
  <si>
    <t>Saint Martin French</t>
  </si>
  <si>
    <t>St Vincent and the Grenadines</t>
  </si>
  <si>
    <t>Sammarinese</t>
  </si>
  <si>
    <t>Saudi Arabian</t>
  </si>
  <si>
    <t>Singaporean</t>
  </si>
  <si>
    <t>Slovak, Slovakian</t>
  </si>
  <si>
    <t>Slovenian</t>
  </si>
  <si>
    <t>South Sudanese</t>
  </si>
  <si>
    <t>Sahraouian, Sahrawi, Sahrawian</t>
  </si>
  <si>
    <t>Svalbard and Jan Mayen Islander</t>
  </si>
  <si>
    <t>Swedish</t>
  </si>
  <si>
    <t>Swiss</t>
  </si>
  <si>
    <t>Syrian</t>
  </si>
  <si>
    <t>Tajikistani</t>
  </si>
  <si>
    <t>Tokelauan</t>
  </si>
  <si>
    <t>Tongan</t>
  </si>
  <si>
    <t>Trinidadian and Tobagonian</t>
  </si>
  <si>
    <t>Emirati</t>
  </si>
  <si>
    <t>Tunisian</t>
  </si>
  <si>
    <t>Turkmenistani</t>
  </si>
  <si>
    <t>Tuvaluan</t>
  </si>
  <si>
    <t>Ukrainian</t>
  </si>
  <si>
    <t>Macedonian</t>
  </si>
  <si>
    <t>Egyptian</t>
  </si>
  <si>
    <t>Guernsey Islander</t>
  </si>
  <si>
    <t>Jersey Islander</t>
  </si>
  <si>
    <t>Manx</t>
  </si>
  <si>
    <t>US Citizen</t>
  </si>
  <si>
    <t>Uzbekistani</t>
  </si>
  <si>
    <t>Wallis and Futuna Islander</t>
  </si>
  <si>
    <t>Wallisian</t>
  </si>
  <si>
    <t>Futun</t>
  </si>
  <si>
    <t>Samoan</t>
  </si>
  <si>
    <t>Yemeni</t>
  </si>
  <si>
    <t>Cypriot (not otherwise specified)</t>
  </si>
  <si>
    <t>Canary Islander</t>
  </si>
  <si>
    <t>Spanish</t>
  </si>
  <si>
    <t>Basque</t>
  </si>
  <si>
    <t>Frisian</t>
  </si>
  <si>
    <t>Breton</t>
  </si>
  <si>
    <t>British Overseas Territories Citizen</t>
  </si>
  <si>
    <t>Channel Islander</t>
  </si>
  <si>
    <t>Ulster Scots</t>
  </si>
  <si>
    <t>Gaelic</t>
  </si>
  <si>
    <t>Romany</t>
  </si>
  <si>
    <t>Czechoslovakian</t>
  </si>
  <si>
    <t>Soviet</t>
  </si>
  <si>
    <t>Yugoslav</t>
  </si>
  <si>
    <t>Serbian and Montenegrin</t>
  </si>
  <si>
    <t>Arab (not otherwise specified)</t>
  </si>
  <si>
    <t>European (not otherwise specified)</t>
  </si>
  <si>
    <t>African (not otherwise specified)</t>
  </si>
  <si>
    <t>Middle Eastern (not otherwise specified)</t>
  </si>
  <si>
    <t>Asian (not otherwise specified)</t>
  </si>
  <si>
    <t>North American (not otherwise specified)</t>
  </si>
  <si>
    <t>Central American (not otherwise specified)</t>
  </si>
  <si>
    <t>South American (not otherwise specified)</t>
  </si>
  <si>
    <t>Caribbean (not otherwise specified)</t>
  </si>
  <si>
    <t>Australasian (not otherwise specified)</t>
  </si>
  <si>
    <t>Mixed</t>
  </si>
  <si>
    <t>Dutch Antillean</t>
  </si>
  <si>
    <t>Schoolchildren and full-time students living away from home during term time, individuals that did not use the National Identity write-in box</t>
  </si>
  <si>
    <t>IDENUK</t>
  </si>
  <si>
    <t>000001</t>
  </si>
  <si>
    <t>000010</t>
  </si>
  <si>
    <t>British</t>
  </si>
  <si>
    <t>000011</t>
  </si>
  <si>
    <t>British, Other</t>
  </si>
  <si>
    <t>000100</t>
  </si>
  <si>
    <t>000101</t>
  </si>
  <si>
    <t>Welsh, Other</t>
  </si>
  <si>
    <t>000110</t>
  </si>
  <si>
    <t>Welsh, British</t>
  </si>
  <si>
    <t>000111</t>
  </si>
  <si>
    <t>Welsh, British, Other</t>
  </si>
  <si>
    <t>001000</t>
  </si>
  <si>
    <t>001001</t>
  </si>
  <si>
    <t>Northern Irish, Other</t>
  </si>
  <si>
    <t>001010</t>
  </si>
  <si>
    <t>Northern Irish, British</t>
  </si>
  <si>
    <t>001011</t>
  </si>
  <si>
    <t>Northern Irish, British, Other</t>
  </si>
  <si>
    <t>001100</t>
  </si>
  <si>
    <t>Northern Irish, Welsh</t>
  </si>
  <si>
    <t>001101</t>
  </si>
  <si>
    <t>Northern Irish, Welsh, Other</t>
  </si>
  <si>
    <t>001110</t>
  </si>
  <si>
    <t>Northern Irish, Welsh, British</t>
  </si>
  <si>
    <t>001111</t>
  </si>
  <si>
    <t>Northern Irish, Welsh, British, Other</t>
  </si>
  <si>
    <t>010000</t>
  </si>
  <si>
    <t>010001</t>
  </si>
  <si>
    <t>English, Other</t>
  </si>
  <si>
    <t>010010</t>
  </si>
  <si>
    <t>English, British</t>
  </si>
  <si>
    <t>010011</t>
  </si>
  <si>
    <t>English, British, Other</t>
  </si>
  <si>
    <t>010100</t>
  </si>
  <si>
    <t>English, Welsh</t>
  </si>
  <si>
    <t>010101</t>
  </si>
  <si>
    <t>English, Welsh, Other</t>
  </si>
  <si>
    <t>010110</t>
  </si>
  <si>
    <t>English, Welsh, British</t>
  </si>
  <si>
    <t>010111</t>
  </si>
  <si>
    <t>English, Welsh, British, Other</t>
  </si>
  <si>
    <t>011000</t>
  </si>
  <si>
    <t>English, Northern Irish</t>
  </si>
  <si>
    <t>011001</t>
  </si>
  <si>
    <t>English, Northern Irish, Other</t>
  </si>
  <si>
    <t>011010</t>
  </si>
  <si>
    <t>English, Northern Irish, British</t>
  </si>
  <si>
    <t>011011</t>
  </si>
  <si>
    <t>English, Northern Irish, British, Other</t>
  </si>
  <si>
    <t>011100</t>
  </si>
  <si>
    <t>English, Northern Irish, Welsh</t>
  </si>
  <si>
    <t>011101</t>
  </si>
  <si>
    <t>English, Northern Irish, Welsh, Other</t>
  </si>
  <si>
    <t>011110</t>
  </si>
  <si>
    <t>English, Northern Irish, Welsh, British</t>
  </si>
  <si>
    <t>011111</t>
  </si>
  <si>
    <t>English, Northern Irish, Welsh, British, Other</t>
  </si>
  <si>
    <t>100000</t>
  </si>
  <si>
    <t>100001</t>
  </si>
  <si>
    <t>Scottish, Other</t>
  </si>
  <si>
    <t>100010</t>
  </si>
  <si>
    <t>Scottish, British</t>
  </si>
  <si>
    <t>100011</t>
  </si>
  <si>
    <t>Scottish, British, Other</t>
  </si>
  <si>
    <t>100100</t>
  </si>
  <si>
    <t>Scottish, Welsh</t>
  </si>
  <si>
    <t>100101</t>
  </si>
  <si>
    <t>Scottish, Welsh, Other</t>
  </si>
  <si>
    <t>100110</t>
  </si>
  <si>
    <t>Scottish, Welsh, British</t>
  </si>
  <si>
    <t>100111</t>
  </si>
  <si>
    <t>Scottish, Welsh, British, Other</t>
  </si>
  <si>
    <t>101000</t>
  </si>
  <si>
    <t>Scottish, Northern Irish</t>
  </si>
  <si>
    <t>101001</t>
  </si>
  <si>
    <t>Scottish, Northern Irish, Other</t>
  </si>
  <si>
    <t>101010</t>
  </si>
  <si>
    <t>Scottish, Northern Irish, British</t>
  </si>
  <si>
    <t>101011</t>
  </si>
  <si>
    <t>Scottish, Northern Irish, British, Other</t>
  </si>
  <si>
    <t>101100</t>
  </si>
  <si>
    <t>Scottish, Northern Irish, Welsh</t>
  </si>
  <si>
    <t>101101</t>
  </si>
  <si>
    <t>Scottish, Northern Irish, Welsh, Other</t>
  </si>
  <si>
    <t>101110</t>
  </si>
  <si>
    <t>Scottish, Northern Irish, Welsh, British</t>
  </si>
  <si>
    <t>101111</t>
  </si>
  <si>
    <t>Scottish, Northern Irish, Welsh, British, Other</t>
  </si>
  <si>
    <t>110000</t>
  </si>
  <si>
    <t>Scottish, English</t>
  </si>
  <si>
    <t>110001</t>
  </si>
  <si>
    <t>Scottish, English, Other</t>
  </si>
  <si>
    <t>110010</t>
  </si>
  <si>
    <t>Scottish, English, British</t>
  </si>
  <si>
    <t>110011</t>
  </si>
  <si>
    <t>Scottish, English, British, Other</t>
  </si>
  <si>
    <t>110100</t>
  </si>
  <si>
    <t>Scottish, English, Welsh</t>
  </si>
  <si>
    <t>110101</t>
  </si>
  <si>
    <t>Scottish, English, Welsh, Other</t>
  </si>
  <si>
    <t>110110</t>
  </si>
  <si>
    <t>Scottish, English, Welsh, British</t>
  </si>
  <si>
    <t>110111</t>
  </si>
  <si>
    <t>Scottish, English, Welsh, British, Other</t>
  </si>
  <si>
    <t>111000</t>
  </si>
  <si>
    <t>Scottish, English, Northern Irish</t>
  </si>
  <si>
    <t>111001</t>
  </si>
  <si>
    <t>Scottish, English, Northern Irish, Other</t>
  </si>
  <si>
    <t>111010</t>
  </si>
  <si>
    <t>Scottish, English, Northern Irish, British</t>
  </si>
  <si>
    <t>111011</t>
  </si>
  <si>
    <t>Scottish, English, Northern Irish, British, Other</t>
  </si>
  <si>
    <t>111100</t>
  </si>
  <si>
    <t>Scottish, English, Northern Irish, Welsh</t>
  </si>
  <si>
    <t>111101</t>
  </si>
  <si>
    <t>Scottish, English, Northern Irish, Welsh, Other</t>
  </si>
  <si>
    <t>111110</t>
  </si>
  <si>
    <t>Scottish, English, Northern Irish, Welsh, British</t>
  </si>
  <si>
    <t>111111</t>
  </si>
  <si>
    <t>Scottish, English, Northern Irish, Welsh, British, Other</t>
  </si>
  <si>
    <t>Schoolchildren and full-time students living away from home during term time, individuals that did not use the National Identity tick boxes</t>
  </si>
  <si>
    <t>General health</t>
  </si>
  <si>
    <t>Household composition (alternative)</t>
  </si>
  <si>
    <t>Highest qaulification</t>
  </si>
  <si>
    <t>Household Reference Person indicator</t>
  </si>
  <si>
    <t>Hours worked</t>
  </si>
  <si>
    <t>National Identity (non-UK)</t>
  </si>
  <si>
    <t>National Identity (UK)</t>
  </si>
  <si>
    <t>ILLHUK11</t>
  </si>
  <si>
    <t>Number of people with Long-term health problem or disability in Household</t>
  </si>
  <si>
    <t>0 – 30</t>
  </si>
  <si>
    <t>0-30 people with a disability in the household</t>
  </si>
  <si>
    <t>INDGPUK11</t>
  </si>
  <si>
    <t>Industry of employment</t>
  </si>
  <si>
    <t>Industry Name</t>
  </si>
  <si>
    <t>Industry Code</t>
  </si>
  <si>
    <t>Schoolchildren and full-time students living away from home during term time, all those under the age of 16 and all those 16 and over who have never worked</t>
  </si>
  <si>
    <t>APPENDIX 3 - Standard Industrial Classification (SIC) Codes</t>
  </si>
  <si>
    <t>Standard Industrial Classification (SIC) codes</t>
  </si>
  <si>
    <t>English Language skills</t>
  </si>
  <si>
    <t>ENGSCOTPS11</t>
  </si>
  <si>
    <t>Understands spoken English only</t>
  </si>
  <si>
    <t>Speaks, reads and writes English</t>
  </si>
  <si>
    <t>Speaks but does not read or write English</t>
  </si>
  <si>
    <t>Speaks and reads but does not write English</t>
  </si>
  <si>
    <t>Reads but does not speak or write English</t>
  </si>
  <si>
    <t>Writes but does not speak or read English</t>
  </si>
  <si>
    <t>Reads and writes but does not speak English</t>
  </si>
  <si>
    <t>Other Combinations of skills in English</t>
  </si>
  <si>
    <t>No skills in English</t>
  </si>
  <si>
    <t>Children under the age of 3 and schoolchildren and full-time students living away from home during term time.</t>
  </si>
  <si>
    <t>Main language used at home (extended groups)</t>
  </si>
  <si>
    <t>LANGPS11</t>
  </si>
  <si>
    <t xml:space="preserve">Gaelic (Irish) </t>
  </si>
  <si>
    <t>Gaelic (Scottish)</t>
  </si>
  <si>
    <t>Manx Gaelic</t>
  </si>
  <si>
    <t xml:space="preserve">Gaelic (Not otherwise specified)  </t>
  </si>
  <si>
    <t>Scots</t>
  </si>
  <si>
    <t>Gypsy/Traveller languages</t>
  </si>
  <si>
    <t>Slovak</t>
  </si>
  <si>
    <t>Any other European Language (EU)</t>
  </si>
  <si>
    <t>Serbian/Croatian/Bosnian</t>
  </si>
  <si>
    <t>Any other Eastern European Language (non-EU)</t>
  </si>
  <si>
    <t>Northern European Language (non-EU)</t>
  </si>
  <si>
    <t>Romani language (any)</t>
  </si>
  <si>
    <t>Yiddish</t>
  </si>
  <si>
    <t>Arabic</t>
  </si>
  <si>
    <t>Hebrew</t>
  </si>
  <si>
    <t>Persian/Farsi</t>
  </si>
  <si>
    <t>Pashto</t>
  </si>
  <si>
    <t>West/Central Asian Language (all other)</t>
  </si>
  <si>
    <t>Urdu</t>
  </si>
  <si>
    <t>Hindi</t>
  </si>
  <si>
    <t>Pakistani Pahari (with Mirpuri and Potwari)</t>
  </si>
  <si>
    <t>Bengali (with Sylheti and Chatgaya)</t>
  </si>
  <si>
    <t>Gujarati</t>
  </si>
  <si>
    <t>53</t>
  </si>
  <si>
    <t>Marathi</t>
  </si>
  <si>
    <t>54</t>
  </si>
  <si>
    <t>Telugu</t>
  </si>
  <si>
    <t>55</t>
  </si>
  <si>
    <t>56</t>
  </si>
  <si>
    <t>Malayalam</t>
  </si>
  <si>
    <t>57</t>
  </si>
  <si>
    <t>Sinhala</t>
  </si>
  <si>
    <t>58</t>
  </si>
  <si>
    <t>59</t>
  </si>
  <si>
    <t>South Asian Language (all other)</t>
  </si>
  <si>
    <t>60</t>
  </si>
  <si>
    <t>Mandarin Chinese</t>
  </si>
  <si>
    <t>61</t>
  </si>
  <si>
    <t>Cantonese Chinese</t>
  </si>
  <si>
    <t>62</t>
  </si>
  <si>
    <t>All other Chinese</t>
  </si>
  <si>
    <t>63</t>
  </si>
  <si>
    <t>64</t>
  </si>
  <si>
    <t>Malay</t>
  </si>
  <si>
    <t>Tagalog/Filipino</t>
  </si>
  <si>
    <t>East Asian Language (all other)</t>
  </si>
  <si>
    <t>Oceanic/Australian language (any)</t>
  </si>
  <si>
    <t>North/South American language (any)</t>
  </si>
  <si>
    <t>Caribbean Creole (English-based)</t>
  </si>
  <si>
    <t>Caribbean Creole (all other)</t>
  </si>
  <si>
    <t>Amharic</t>
  </si>
  <si>
    <t>Tigrinya</t>
  </si>
  <si>
    <t>Krio</t>
  </si>
  <si>
    <t>Akan</t>
  </si>
  <si>
    <t>Yoruba</t>
  </si>
  <si>
    <t>Igbo</t>
  </si>
  <si>
    <t>Swahili/Kiswahili</t>
  </si>
  <si>
    <t>Luganda</t>
  </si>
  <si>
    <t>Lingala</t>
  </si>
  <si>
    <t>Shona</t>
  </si>
  <si>
    <t>Afrikaans</t>
  </si>
  <si>
    <t>Any other Nigerian language</t>
  </si>
  <si>
    <t>West African language (all other)</t>
  </si>
  <si>
    <t>African language (all other)</t>
  </si>
  <si>
    <t>All other languages</t>
  </si>
  <si>
    <t>British sign language</t>
  </si>
  <si>
    <t>Sign Language (all other)</t>
  </si>
  <si>
    <t>Any Sign Communication System</t>
  </si>
  <si>
    <t>Schoolchildren and full-time students living away from home during term time.</t>
  </si>
  <si>
    <t>Living arrangements</t>
  </si>
  <si>
    <t>LARPUK11</t>
  </si>
  <si>
    <t>Living in a couple - Married (including separated)</t>
  </si>
  <si>
    <t>Living in a couple - Civil partnership (including separated)</t>
  </si>
  <si>
    <t>Living in a couple - Cohabiting</t>
  </si>
  <si>
    <t>Not living in a couple - Single (Never married or never registered in a civil partnership)</t>
  </si>
  <si>
    <t>Not living in a couple - Married</t>
  </si>
  <si>
    <t>Not living in a couple - Civil partnership</t>
  </si>
  <si>
    <t>Not living in a couple - Separated (including those who are married and those who are in civil partnerships)</t>
  </si>
  <si>
    <t>Not living in a couple - Divorced</t>
  </si>
  <si>
    <t>Not living in a couple - Dissolved</t>
  </si>
  <si>
    <t>Not living in a couple - Widowed</t>
  </si>
  <si>
    <t>Not living in a couple - Survived</t>
  </si>
  <si>
    <t>People in communal establishments and school children and full-time students living away from home during term-time.</t>
  </si>
  <si>
    <t>Marital status</t>
  </si>
  <si>
    <t>MARSTAT</t>
  </si>
  <si>
    <t>Never married and never registered in a civil partnership</t>
  </si>
  <si>
    <t xml:space="preserve">Married </t>
  </si>
  <si>
    <t>In a registered civil partnership</t>
  </si>
  <si>
    <t>Seperated, but still legally married</t>
  </si>
  <si>
    <t>Separated, but still legally in a civil partnership</t>
  </si>
  <si>
    <t>Divorced</t>
  </si>
  <si>
    <t>Formerly in a civil partnership which is now legally dissolved</t>
  </si>
  <si>
    <t>Widowed</t>
  </si>
  <si>
    <t>Surviving partner from a civil partnership</t>
  </si>
  <si>
    <t>Persons aged under 16 and schoolchildren and full-time students living away from home during term time.</t>
  </si>
  <si>
    <t>Mother with baby indicator</t>
  </si>
  <si>
    <t>MBABPUK11</t>
  </si>
  <si>
    <t>Female parent with a child under the age of 1 in the same household</t>
  </si>
  <si>
    <t>Female parent with no child under the age of 1 in the same household</t>
  </si>
  <si>
    <t>Age difference between mother and eldest child</t>
  </si>
  <si>
    <t>MCAGEPUK11</t>
  </si>
  <si>
    <t>13-64</t>
  </si>
  <si>
    <t>13-64 years age difference, singly</t>
  </si>
  <si>
    <t>65+ years age difference</t>
  </si>
  <si>
    <t>MEIGHS11</t>
  </si>
  <si>
    <t>Multiple Ethnic Groups in Household</t>
  </si>
  <si>
    <t>MALE_GPARENT_COUNT_H</t>
  </si>
  <si>
    <t>Number of male grandparents in household</t>
  </si>
  <si>
    <t>Number of female grandparents in household</t>
  </si>
  <si>
    <t>No male grandparents in household</t>
  </si>
  <si>
    <t>One male grandparent in household</t>
  </si>
  <si>
    <t>Two male grandparents in household</t>
  </si>
  <si>
    <t>Three or more male grandparents in household</t>
  </si>
  <si>
    <t>MGPHUK11</t>
  </si>
  <si>
    <t>People living in household spaces with no usual residents, communal establishment residents, one person households</t>
  </si>
  <si>
    <t>MULTI_ETHNIC_HH_CAT_H</t>
  </si>
  <si>
    <t>All household members have the same ethnic group</t>
  </si>
  <si>
    <t>Different identities between the generations only</t>
  </si>
  <si>
    <t>Different identities within partnerships (whether or not also different identities between generations)</t>
  </si>
  <si>
    <t>Any other combination of multiple ethnic identities</t>
  </si>
  <si>
    <t>MIGFMSTAT</t>
  </si>
  <si>
    <t>Family status of migrant</t>
  </si>
  <si>
    <t>Not living in a family - living alone: Pensioner</t>
  </si>
  <si>
    <t>Not living in a family - living alone: Other</t>
  </si>
  <si>
    <t>Not living in a family but with others in household: Pensioner</t>
  </si>
  <si>
    <t>Not living in a family but with others in household: Other</t>
  </si>
  <si>
    <t>In a couple family: Member of couple</t>
  </si>
  <si>
    <t>In a couple family: Dependent child of couple</t>
  </si>
  <si>
    <t>In a couple family: Other child of couple</t>
  </si>
  <si>
    <t>In lone parent family: Parent</t>
  </si>
  <si>
    <t>In lone parent family: Dependent child of parent</t>
  </si>
  <si>
    <t>In lone parent family: Other child of parent</t>
  </si>
  <si>
    <t>Living in a communal establishment: Pensioner</t>
  </si>
  <si>
    <t>Living in a communal establishment: Other</t>
  </si>
  <si>
    <t>Non-migrants, schoolchildren and full-time students living away from home during term time</t>
  </si>
  <si>
    <t>MIGHUK11</t>
  </si>
  <si>
    <t>Wholly moving household</t>
  </si>
  <si>
    <t>Not a wholly or partially moving household</t>
  </si>
  <si>
    <t>Partially moving household</t>
  </si>
  <si>
    <t>Migrant indicator</t>
  </si>
  <si>
    <t>MIGPUK11</t>
  </si>
  <si>
    <t>Same as the address of enumeration</t>
  </si>
  <si>
    <t>Student term-time/boarding school address</t>
  </si>
  <si>
    <t>Migrant from within UK</t>
  </si>
  <si>
    <t>Migrant from outside UK</t>
  </si>
  <si>
    <t>Schoolchildren and full-time students living away from home during term time, children aged under 1 year old.</t>
  </si>
  <si>
    <t>Migrant Origin Local Authority</t>
  </si>
  <si>
    <t>MLAPUK11</t>
  </si>
  <si>
    <t>M00000000</t>
  </si>
  <si>
    <t>Outside the UK</t>
  </si>
  <si>
    <t>M00000001</t>
  </si>
  <si>
    <t>Schoolchildren and full-time students not living at home during term time, non-migrants</t>
  </si>
  <si>
    <t>MLTRLG</t>
  </si>
  <si>
    <t>Household multiple religion indicator</t>
  </si>
  <si>
    <t>Multi person household: all people stated same religion</t>
  </si>
  <si>
    <t>Multi person household: all people stated no religion</t>
  </si>
  <si>
    <t>Multi person household: one or more people have same stated religion and the others have no religion</t>
  </si>
  <si>
    <t>Multi person household: one or more people have same stated religion and the others did not answer</t>
  </si>
  <si>
    <t>Multi person household:  one or more people have no religion and the others did not answer</t>
  </si>
  <si>
    <t>Multi person household: one or more people have same stated religion, one or more people have no religion, and the others did not answer</t>
  </si>
  <si>
    <t xml:space="preserve">Multi person household: at least two different stated religions in household (people with no religion and who did not answer may also be present in household) </t>
  </si>
  <si>
    <t xml:space="preserve">Multi person household: all people did not answer </t>
  </si>
  <si>
    <t>DOB_MONTH</t>
  </si>
  <si>
    <t>Date of Birth (Month)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</si>
  <si>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</si>
  <si>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</si>
  <si>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</si>
  <si>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</si>
  <si>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</si>
  <si>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</si>
  <si>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</si>
  <si>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</si>
  <si>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</si>
  <si>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</si>
  <si>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</si>
  <si>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</si>
  <si>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Uncodeable or missing values</t>
  </si>
  <si>
    <t>DISTANCE_MOVED_CAT_P</t>
  </si>
  <si>
    <t>Distance moved from address one year ago</t>
  </si>
  <si>
    <t>MOVEFROM</t>
  </si>
  <si>
    <t>Did not move</t>
  </si>
  <si>
    <t>0-2km</t>
  </si>
  <si>
    <t>3-4km</t>
  </si>
  <si>
    <t>5-6km</t>
  </si>
  <si>
    <t>7-9km</t>
  </si>
  <si>
    <t>10-14km</t>
  </si>
  <si>
    <t>15-19km</t>
  </si>
  <si>
    <t>20-29km</t>
  </si>
  <si>
    <t>30-39km</t>
  </si>
  <si>
    <t>40-49km</t>
  </si>
  <si>
    <t>50-59km</t>
  </si>
  <si>
    <t>60-79km</t>
  </si>
  <si>
    <t>80-99km</t>
  </si>
  <si>
    <t>100-119km</t>
  </si>
  <si>
    <t>120-149km</t>
  </si>
  <si>
    <t>150-199km</t>
  </si>
  <si>
    <t>200-249km</t>
  </si>
  <si>
    <t>250km and over</t>
  </si>
  <si>
    <t>From Other UK country</t>
  </si>
  <si>
    <t>From outside the UK</t>
  </si>
  <si>
    <t>Persons aged one, schoolchildren and full-time students living away from home during term time</t>
  </si>
  <si>
    <t>Other UK country</t>
  </si>
  <si>
    <t>MPENHUK11</t>
  </si>
  <si>
    <t>British National Identity</t>
  </si>
  <si>
    <t>NATIDBPUK11</t>
  </si>
  <si>
    <t>No British Identity</t>
  </si>
  <si>
    <t>British Identity Only</t>
  </si>
  <si>
    <t>British and any other identity</t>
  </si>
  <si>
    <t>Schoolchildren and full-time students living away from home during term time</t>
  </si>
  <si>
    <t>English National Identity</t>
  </si>
  <si>
    <t>NATIDEPUK11</t>
  </si>
  <si>
    <t>No English Identity</t>
  </si>
  <si>
    <t>English identity only</t>
  </si>
  <si>
    <t>English and British identity only</t>
  </si>
  <si>
    <t>Other English combined background identity</t>
  </si>
  <si>
    <t>NATIDIPUK11</t>
  </si>
  <si>
    <t>Irish National Identity</t>
  </si>
  <si>
    <t>Irish only identity</t>
  </si>
  <si>
    <t>Irish and British only identity</t>
  </si>
  <si>
    <t>Irish and Northern Irish only identity</t>
  </si>
  <si>
    <t>Irish, Northern Irish and British only identity</t>
  </si>
  <si>
    <t>Irish and at least one of English/Welsh/ Scottish (with or without British) identity</t>
  </si>
  <si>
    <t>Irish, Northern Irish and at least one of English/Welsh/Scottish (with or without British) identity</t>
  </si>
  <si>
    <t>Other Irish combined background identity</t>
  </si>
  <si>
    <t>No Irish identity</t>
  </si>
  <si>
    <t>NATIDNIPUK11</t>
  </si>
  <si>
    <t>Northern Irish National Identity</t>
  </si>
  <si>
    <t>Northern Irish only identity</t>
  </si>
  <si>
    <t>Northern Irish and British only identity</t>
  </si>
  <si>
    <t>Other Northern Irish combined background identity</t>
  </si>
  <si>
    <t>No Northern Irish identity</t>
  </si>
  <si>
    <t>NATIDOPUK11</t>
  </si>
  <si>
    <t>Other National Identity</t>
  </si>
  <si>
    <t>Other identities only</t>
  </si>
  <si>
    <t>Other identities and at least one of English/Welsh/Scottish/Northern Irish/British only</t>
  </si>
  <si>
    <t>At least one of English/Welsh/Scottish/Northern Irish/British only</t>
  </si>
  <si>
    <t>NATIDSPUK11</t>
  </si>
  <si>
    <t>Scottish National Identity</t>
  </si>
  <si>
    <t>Welsh National Identity</t>
  </si>
  <si>
    <t>Scottish Only Identity</t>
  </si>
  <si>
    <t>Scottish and British only Identity</t>
  </si>
  <si>
    <t>Other Scottish combined background identity</t>
  </si>
  <si>
    <t>No Scottish Identity</t>
  </si>
  <si>
    <t>No Welsh Identity</t>
  </si>
  <si>
    <t>Welsh Only Identity</t>
  </si>
  <si>
    <t>Welsh and British only Identity</t>
  </si>
  <si>
    <t>Other Welsh combined background identity</t>
  </si>
  <si>
    <t>NATIDWPUK11</t>
  </si>
  <si>
    <t>National Statistics Socio-economic Classifcation (NS-SeC)</t>
  </si>
  <si>
    <t>NSSEC</t>
  </si>
  <si>
    <t>L1: Employers in large establishments</t>
  </si>
  <si>
    <t>L2: Higher managerial and administrative occupations</t>
  </si>
  <si>
    <t>L3: Higher professional occuptions</t>
  </si>
  <si>
    <t>L4: Lower professional and higher technical occupations</t>
  </si>
  <si>
    <t>L5: Lower managerial and administrative occupations</t>
  </si>
  <si>
    <t>L6: Higher supervisory occupations</t>
  </si>
  <si>
    <t>L7: Intermediate occupations</t>
  </si>
  <si>
    <t>L8: Employers in small establishments</t>
  </si>
  <si>
    <t>L9: Own account workers</t>
  </si>
  <si>
    <t>L10: Lower supervisory occupations</t>
  </si>
  <si>
    <t>L11: Lower technical occupations</t>
  </si>
  <si>
    <t>L12: Semi-routine occupations</t>
  </si>
  <si>
    <t>L13: Routine occupations</t>
  </si>
  <si>
    <t>L14.1: Never worked</t>
  </si>
  <si>
    <t>L14.2: Long-term unemployed</t>
  </si>
  <si>
    <t>L15: Full-time students</t>
  </si>
  <si>
    <t>Schoolchildren and full-time students living away from home during term time and all those under the age of 16 (unless a Household Reference Person).</t>
  </si>
  <si>
    <t>NS-SeC of Household Reference Person</t>
  </si>
  <si>
    <t>NSSHUK11</t>
  </si>
  <si>
    <t>OCCUPATION</t>
  </si>
  <si>
    <t>Occupation Code</t>
  </si>
  <si>
    <t>Occupation Name</t>
  </si>
  <si>
    <t>APPENDIX 4 - Standard Occupational Classification (SOC) 2020 Codes</t>
  </si>
  <si>
    <t>SOC codes</t>
  </si>
  <si>
    <t>Standard Occupation classification</t>
  </si>
  <si>
    <t>Passport (UK)</t>
  </si>
  <si>
    <t>Ireland</t>
  </si>
  <si>
    <t>Ireland and Other</t>
  </si>
  <si>
    <t>United Kingdom</t>
  </si>
  <si>
    <t>United Kingdom and Other</t>
  </si>
  <si>
    <t>United Kingdom and Ireland</t>
  </si>
  <si>
    <t>United Kingdom, Ireland and Other</t>
  </si>
  <si>
    <t>Passport (Other)</t>
  </si>
  <si>
    <t>New for 2022</t>
  </si>
  <si>
    <t>Afghanistan</t>
  </si>
  <si>
    <t>Albania</t>
  </si>
  <si>
    <t>Algeria</t>
  </si>
  <si>
    <t>Andorra</t>
  </si>
  <si>
    <t>Angola</t>
  </si>
  <si>
    <t>Antigua and Barbuda</t>
  </si>
  <si>
    <t>Azerbaijan</t>
  </si>
  <si>
    <t>Argentina</t>
  </si>
  <si>
    <t>Australia</t>
  </si>
  <si>
    <t>Austria</t>
  </si>
  <si>
    <t>Bahamas, The</t>
  </si>
  <si>
    <t>Bahrain</t>
  </si>
  <si>
    <t>Bangladesh</t>
  </si>
  <si>
    <t>Armenia</t>
  </si>
  <si>
    <t>Barbados</t>
  </si>
  <si>
    <t>Belgium</t>
  </si>
  <si>
    <t>Bhutan</t>
  </si>
  <si>
    <t>Bolivia</t>
  </si>
  <si>
    <t>Bosnia and Herzegovina</t>
  </si>
  <si>
    <t>Brazil</t>
  </si>
  <si>
    <t>Belize</t>
  </si>
  <si>
    <t>Solomon Islands</t>
  </si>
  <si>
    <t>Brunei</t>
  </si>
  <si>
    <t>Bulgaria</t>
  </si>
  <si>
    <t>Burma</t>
  </si>
  <si>
    <t>Burundi</t>
  </si>
  <si>
    <t>Belarus</t>
  </si>
  <si>
    <t>Cameroon</t>
  </si>
  <si>
    <t>Canada</t>
  </si>
  <si>
    <t>Cape Verde</t>
  </si>
  <si>
    <t>Central African Republic</t>
  </si>
  <si>
    <t>Sri Lanka</t>
  </si>
  <si>
    <t>Chad</t>
  </si>
  <si>
    <t>Chile</t>
  </si>
  <si>
    <t>China</t>
  </si>
  <si>
    <t>Taiwan</t>
  </si>
  <si>
    <t>Colombia</t>
  </si>
  <si>
    <t>Comoros</t>
  </si>
  <si>
    <t>Congo</t>
  </si>
  <si>
    <t>Congo (Democratic Republic)</t>
  </si>
  <si>
    <t>Costa Rica</t>
  </si>
  <si>
    <t>Croatia</t>
  </si>
  <si>
    <t>Cuba</t>
  </si>
  <si>
    <t>Czech Republic</t>
  </si>
  <si>
    <t>Benin</t>
  </si>
  <si>
    <t>Denmark</t>
  </si>
  <si>
    <t>Dominica</t>
  </si>
  <si>
    <t>Dominican Republic</t>
  </si>
  <si>
    <t>Ecuador</t>
  </si>
  <si>
    <t>El Salvador</t>
  </si>
  <si>
    <t>Equatorial Guinea</t>
  </si>
  <si>
    <t>Ethiopia</t>
  </si>
  <si>
    <t>Eritrea</t>
  </si>
  <si>
    <t>Estonia</t>
  </si>
  <si>
    <t>Fiji</t>
  </si>
  <si>
    <t>Finland</t>
  </si>
  <si>
    <t>France</t>
  </si>
  <si>
    <t>Djibouti</t>
  </si>
  <si>
    <t>Gabon</t>
  </si>
  <si>
    <t>Georgia</t>
  </si>
  <si>
    <t>Gambia, The</t>
  </si>
  <si>
    <t>Palestine</t>
  </si>
  <si>
    <t>Germany</t>
  </si>
  <si>
    <t>Ghana</t>
  </si>
  <si>
    <t>Kiribati</t>
  </si>
  <si>
    <t>Greece</t>
  </si>
  <si>
    <t>Grenada</t>
  </si>
  <si>
    <t>Guatemala</t>
  </si>
  <si>
    <t>Guinea</t>
  </si>
  <si>
    <t>Guyana</t>
  </si>
  <si>
    <t>Haiti</t>
  </si>
  <si>
    <t>Vatican City</t>
  </si>
  <si>
    <t>Honduras</t>
  </si>
  <si>
    <t>Hong Kong (Special Administrative Region of China)</t>
  </si>
  <si>
    <t>Hungary</t>
  </si>
  <si>
    <t>Iceland</t>
  </si>
  <si>
    <t>India</t>
  </si>
  <si>
    <t>Indonesia</t>
  </si>
  <si>
    <t>Iran</t>
  </si>
  <si>
    <t>Iraq</t>
  </si>
  <si>
    <t>Israel</t>
  </si>
  <si>
    <t>Italy</t>
  </si>
  <si>
    <t>Ivory Coast</t>
  </si>
  <si>
    <t>Jamaica</t>
  </si>
  <si>
    <t>Japan</t>
  </si>
  <si>
    <t>Kazakhstan</t>
  </si>
  <si>
    <t>Jordan</t>
  </si>
  <si>
    <t>Kenya</t>
  </si>
  <si>
    <t>North Korea</t>
  </si>
  <si>
    <t>South Korea</t>
  </si>
  <si>
    <t>Kuwait</t>
  </si>
  <si>
    <t>Kyrgyzstan</t>
  </si>
  <si>
    <t>Laos</t>
  </si>
  <si>
    <t>Lebanon</t>
  </si>
  <si>
    <t>Latvia</t>
  </si>
  <si>
    <t>Liberia</t>
  </si>
  <si>
    <t>Libya</t>
  </si>
  <si>
    <t>Liechtenstein</t>
  </si>
  <si>
    <t>Lithuania</t>
  </si>
  <si>
    <t>Luxembourg</t>
  </si>
  <si>
    <t>Macao (Special Administrative Region of China)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</si>
  <si>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</si>
  <si>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</si>
  <si>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</si>
  <si>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</si>
  <si>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</si>
  <si>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</si>
  <si>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</si>
  <si>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</si>
  <si>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</si>
  <si>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Monaco</t>
  </si>
  <si>
    <t>Mongolia</t>
  </si>
  <si>
    <t>Moldova</t>
  </si>
  <si>
    <t>Montenegro</t>
  </si>
  <si>
    <t>Morocco</t>
  </si>
  <si>
    <t>Mozambique</t>
  </si>
  <si>
    <t>Oman</t>
  </si>
  <si>
    <t>Namibia</t>
  </si>
  <si>
    <t>Nauru</t>
  </si>
  <si>
    <t>Nepal</t>
  </si>
  <si>
    <t>Netherlands</t>
  </si>
  <si>
    <t>Vanuatu</t>
  </si>
  <si>
    <t>New Zealand</t>
  </si>
  <si>
    <t>Nicaragua</t>
  </si>
  <si>
    <t>Niger</t>
  </si>
  <si>
    <t>Nigeria</t>
  </si>
  <si>
    <t>Norway</t>
  </si>
  <si>
    <t>Micronesia</t>
  </si>
  <si>
    <t>Marshall Islands</t>
  </si>
  <si>
    <t>Palau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</si>
  <si>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</si>
  <si>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</si>
  <si>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</si>
  <si>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</si>
  <si>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</si>
  <si>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</si>
  <si>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</si>
  <si>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</si>
  <si>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Guinea-Bissau</t>
  </si>
  <si>
    <t>East Timor</t>
  </si>
  <si>
    <t>Qatar</t>
  </si>
  <si>
    <t>Romania</t>
  </si>
  <si>
    <t>Russia</t>
  </si>
  <si>
    <t>Rwanda</t>
  </si>
  <si>
    <t>St Kitts and Nevis</t>
  </si>
  <si>
    <t>St Lucia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</si>
  <si>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</si>
  <si>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</si>
  <si>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</si>
  <si>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</si>
  <si>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</si>
  <si>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</si>
  <si>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</si>
  <si>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</si>
  <si>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Slovakia</t>
  </si>
  <si>
    <t>Vietnam</t>
  </si>
  <si>
    <t>Slovenia</t>
  </si>
  <si>
    <t>Somalia</t>
  </si>
  <si>
    <t>South Africa</t>
  </si>
  <si>
    <t>Zimbabwe</t>
  </si>
  <si>
    <t>South Sudan</t>
  </si>
  <si>
    <t>Sudan</t>
  </si>
  <si>
    <t>Surinam</t>
  </si>
  <si>
    <t>Swaziland</t>
  </si>
  <si>
    <t>Sweden</t>
  </si>
  <si>
    <t>Switzerland</t>
  </si>
  <si>
    <t>Syria</t>
  </si>
  <si>
    <t>Tajikistan</t>
  </si>
  <si>
    <t>Thailand</t>
  </si>
  <si>
    <t>Togo</t>
  </si>
  <si>
    <t>Tonga</t>
  </si>
  <si>
    <t>Trinidad and Tobago</t>
  </si>
  <si>
    <t>United Arab Emirates</t>
  </si>
  <si>
    <t>Tunisia</t>
  </si>
  <si>
    <t>Turkey</t>
  </si>
  <si>
    <t>Turkmenistan</t>
  </si>
  <si>
    <t>Tuvalu</t>
  </si>
  <si>
    <t>Uganda</t>
  </si>
  <si>
    <t>Ukraine</t>
  </si>
  <si>
    <t>Macedonia</t>
  </si>
  <si>
    <t>Egypt</t>
  </si>
  <si>
    <t>Tanzania</t>
  </si>
  <si>
    <t>United States</t>
  </si>
  <si>
    <t>Burkina Faso</t>
  </si>
  <si>
    <t>Uruguay</t>
  </si>
  <si>
    <t>Uzbekistan</t>
  </si>
  <si>
    <t>Venezuela</t>
  </si>
  <si>
    <t>Samoa</t>
  </si>
  <si>
    <t>Yemen</t>
  </si>
  <si>
    <t>Zambia</t>
  </si>
  <si>
    <t>Cyprus (European Union)</t>
  </si>
  <si>
    <t>Cyprus (Non-European Union)</t>
  </si>
  <si>
    <t>Cyprus Not Otherwise Specified</t>
  </si>
  <si>
    <t>Spain</t>
  </si>
  <si>
    <t>British Overseas Territories (BOT)</t>
  </si>
  <si>
    <t>Kosovo</t>
  </si>
  <si>
    <t>European Union Not Otherwise Specified</t>
  </si>
  <si>
    <t>Andean Community</t>
  </si>
  <si>
    <t>Caribbean Not Otherwise Specified</t>
  </si>
  <si>
    <t>Schoolchildren and full-time students living away from home during term time, people with only UK passport(s).</t>
  </si>
  <si>
    <t>PARENTINDPUK11</t>
  </si>
  <si>
    <t>Parent to household member</t>
  </si>
  <si>
    <t>Person is not a parent to anyone in the household</t>
  </si>
  <si>
    <t>Person is a parent to someone in the household</t>
  </si>
  <si>
    <t>Resident of communal establishment</t>
  </si>
  <si>
    <t>Partner to household member</t>
  </si>
  <si>
    <t>Person is not a partner to anyone in the household</t>
  </si>
  <si>
    <t>Person is a partner to someone in the household</t>
  </si>
  <si>
    <t>PARTNERINDPUK11</t>
  </si>
  <si>
    <t>PENHUK11</t>
  </si>
  <si>
    <t>Pensioner Household Indicator</t>
  </si>
  <si>
    <t>0-5</t>
  </si>
  <si>
    <t>6-9</t>
  </si>
  <si>
    <t>Male aged 65-74</t>
  </si>
  <si>
    <t>Male aged 75-84</t>
  </si>
  <si>
    <t>Male aged 85+</t>
  </si>
  <si>
    <t>Female aged 65-74</t>
  </si>
  <si>
    <t>Female aged 75-84</t>
  </si>
  <si>
    <t>Female aged 85+</t>
  </si>
  <si>
    <t>all pensionable age, all aged under 75</t>
  </si>
  <si>
    <t>all pensionable age, at least one aged 75+</t>
  </si>
  <si>
    <t>only one person aged under 65</t>
  </si>
  <si>
    <t>two or more people aged under 65</t>
  </si>
  <si>
    <t xml:space="preserve">   One person household</t>
  </si>
  <si>
    <t xml:space="preserve">   Two or more person household</t>
  </si>
  <si>
    <t>Household spaces with non usual residents, households that do not contain persons aged 65 and over, people living in communal establishments</t>
  </si>
  <si>
    <t>Pensionable age indicator</t>
  </si>
  <si>
    <t>Not of pensionable age</t>
  </si>
  <si>
    <t>Of pensionable age</t>
  </si>
  <si>
    <t>PENPUK11</t>
  </si>
  <si>
    <t>POPDENSITY</t>
  </si>
  <si>
    <t>Population density of datazone</t>
  </si>
  <si>
    <t>1st decile</t>
  </si>
  <si>
    <t>2nd decile</t>
  </si>
  <si>
    <t>4th decile</t>
  </si>
  <si>
    <t>5th decile</t>
  </si>
  <si>
    <t>6th decile</t>
  </si>
  <si>
    <t>7th decile</t>
  </si>
  <si>
    <t>8th decile</t>
  </si>
  <si>
    <t>9th decile</t>
  </si>
  <si>
    <t>10th decile</t>
  </si>
  <si>
    <t>3rd decile</t>
  </si>
  <si>
    <t>MGMT</t>
  </si>
  <si>
    <t>Management of communal establishment</t>
  </si>
  <si>
    <t>Communal Establishment</t>
  </si>
  <si>
    <t>NHS</t>
  </si>
  <si>
    <t>Local Authority</t>
  </si>
  <si>
    <t>Government department or agency</t>
  </si>
  <si>
    <t>Registered social landlord or housing association</t>
  </si>
  <si>
    <t>Charity or voluntary organisation</t>
  </si>
  <si>
    <t>Private owner or company</t>
  </si>
  <si>
    <t>Higher or further education institution</t>
  </si>
  <si>
    <t>MNAGEMENT</t>
  </si>
  <si>
    <t>Not a communal establishment, uncodeable response</t>
  </si>
  <si>
    <t>PPROOMHUK11</t>
  </si>
  <si>
    <t>Number of persons per bedroom in Household</t>
  </si>
  <si>
    <t>Up to 0.5 persons per bedroom</t>
  </si>
  <si>
    <t>Over 0.5 and up to 1.0 persons per bedroom</t>
  </si>
  <si>
    <t>Over 1.0 and up to 1.5 persons per bedroom</t>
  </si>
  <si>
    <t>Over 1.5 persons per bedroom</t>
  </si>
  <si>
    <t>PARTNER_AGE</t>
  </si>
  <si>
    <t>PARTNER_MAR_STAT</t>
  </si>
  <si>
    <t>PARTNER_ETHNIC_CAT_P</t>
  </si>
  <si>
    <t>PRTAGE</t>
  </si>
  <si>
    <t>PRTETHS</t>
  </si>
  <si>
    <t>PRTMARST</t>
  </si>
  <si>
    <t>Age of partner</t>
  </si>
  <si>
    <t>19</t>
  </si>
  <si>
    <t>42</t>
  </si>
  <si>
    <t>43</t>
  </si>
  <si>
    <t>47</t>
  </si>
  <si>
    <t>48</t>
  </si>
  <si>
    <t>49</t>
  </si>
  <si>
    <t>50</t>
  </si>
  <si>
    <t>51</t>
  </si>
  <si>
    <t>52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</si>
  <si>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</si>
  <si>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</si>
  <si>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</si>
  <si>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</si>
  <si>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</si>
  <si>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</si>
  <si>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</si>
  <si>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</si>
  <si>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</si>
  <si>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</si>
  <si>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</si>
  <si>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</si>
  <si>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</si>
  <si>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</si>
  <si>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</si>
  <si>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</si>
  <si>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</si>
  <si>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</si>
  <si>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</si>
  <si>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</si>
  <si>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</si>
  <si>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</si>
  <si>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</si>
  <si>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</si>
  <si>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</si>
  <si>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Aged 16 years</t>
  </si>
  <si>
    <t>Aged 18 years</t>
  </si>
  <si>
    <t>Aged 17 years</t>
  </si>
  <si>
    <t>Aged 90 or over</t>
  </si>
  <si>
    <t>Not part of a couple, or resident of a communal establishment</t>
  </si>
  <si>
    <t>Ethnicity of partner</t>
  </si>
  <si>
    <t>No female grandparents in household</t>
  </si>
  <si>
    <t>One female grandparent in household</t>
  </si>
  <si>
    <t>Two female grandparents in household</t>
  </si>
  <si>
    <t>Three or femore male grandparents in household</t>
  </si>
  <si>
    <t>Marital status of partner</t>
  </si>
  <si>
    <t>Not part of a couple, resident of a communal establishment, schoolchildren and full-time students living away from home during term time.</t>
  </si>
  <si>
    <t>Not part of a couple, resident of a communal establishment, persons under 16, schoolchildren and full-time students living away from home during term time.</t>
  </si>
  <si>
    <t>Relationship to Household Reference Person</t>
  </si>
  <si>
    <t>RELHRPPUK11</t>
  </si>
  <si>
    <t>Husband or wife</t>
  </si>
  <si>
    <t>Civil partner</t>
  </si>
  <si>
    <t>Partner</t>
  </si>
  <si>
    <t>Son or daughter</t>
  </si>
  <si>
    <t>Step-child</t>
  </si>
  <si>
    <t>Brother or sister</t>
  </si>
  <si>
    <t>Step-brother or step-sister</t>
  </si>
  <si>
    <t>Mother of father</t>
  </si>
  <si>
    <t>Step-mother or step-father</t>
  </si>
  <si>
    <t>Other relation</t>
  </si>
  <si>
    <t>Unrelated</t>
  </si>
  <si>
    <t>Household Reference Person, or resident of communal establishment</t>
  </si>
  <si>
    <t>Relationship to Household Reference Person's spouse</t>
  </si>
  <si>
    <t>RELHRPSPUK11</t>
  </si>
  <si>
    <t xml:space="preserve">ANGLICAN </t>
  </si>
  <si>
    <t xml:space="preserve">CHURCH OF ENGLAND </t>
  </si>
  <si>
    <t>ROMAN CATHOLIC</t>
  </si>
  <si>
    <t>CATHOLIC APOSTOLIC CHURCH</t>
  </si>
  <si>
    <t>UKRAINIAN CATHOLIC</t>
  </si>
  <si>
    <t>GREEK CATHOLIC</t>
  </si>
  <si>
    <t>CELTIC ORTHODOX CHURCH</t>
  </si>
  <si>
    <t>COPTIC ORTHODOX CHURCH</t>
  </si>
  <si>
    <t>EASTERN ORTHODOX CHURCH</t>
  </si>
  <si>
    <t xml:space="preserve">GREEK ORTHODOX </t>
  </si>
  <si>
    <t>ORTHODOX CATHOLIC CHURCH</t>
  </si>
  <si>
    <t>ORTHODOX CHURCH</t>
  </si>
  <si>
    <t xml:space="preserve">ORTHODOX PRESBYTERIAN </t>
  </si>
  <si>
    <t>RUSSIAN ORTHODOX CHURCH</t>
  </si>
  <si>
    <t>UKRAINIAN ORTHODOX CHURCH</t>
  </si>
  <si>
    <t>SERBIAN ORTHODOX CHURCH</t>
  </si>
  <si>
    <t>BULGARIAN ORTHODOX CHURCH</t>
  </si>
  <si>
    <t>APOSTOLIC CHURCH</t>
  </si>
  <si>
    <t>CHURCH OF GOD</t>
  </si>
  <si>
    <t>ROMANIAN ORTHODOX CHURCH</t>
  </si>
  <si>
    <t>FOUR SQUARE GOSPEL</t>
  </si>
  <si>
    <t xml:space="preserve">PENTECOSTAL </t>
  </si>
  <si>
    <t>METHODIST CHURCH IN IRELAND</t>
  </si>
  <si>
    <t xml:space="preserve">AFRICAN METHODIST  </t>
  </si>
  <si>
    <t xml:space="preserve">BAPTIST </t>
  </si>
  <si>
    <t>COMBINED METHODIST AND PRESBYTERIAN CHURCH</t>
  </si>
  <si>
    <t>FREE CHURCH OF SCOTLAND</t>
  </si>
  <si>
    <t>FREE EVANGELICAL CHURCH</t>
  </si>
  <si>
    <t>FREE METHODIST</t>
  </si>
  <si>
    <t>FREE PRESBYTERIAN</t>
  </si>
  <si>
    <t>FREE PRESBYTERIAN CHURCH OF SCOTLAND</t>
  </si>
  <si>
    <t>FREE PRESBYTERIAN CHURCH OF ULSTER</t>
  </si>
  <si>
    <t>INDEPENDENT METHODIST</t>
  </si>
  <si>
    <t>METHODIST</t>
  </si>
  <si>
    <t>SALVATION ARMY</t>
  </si>
  <si>
    <t>UNITED FREE CHURCH OF SCOTLAND</t>
  </si>
  <si>
    <t>UNITED REFORMED CHURCH</t>
  </si>
  <si>
    <t>THE METHODIST CHURCH IN WALES</t>
  </si>
  <si>
    <t>CHRISTADELPHIAN</t>
  </si>
  <si>
    <t>CHURCH OF JESUS CHRIST OF LATTER DAY SAINTS (MORMONS)</t>
  </si>
  <si>
    <t>CHURCHES OF CHRIST</t>
  </si>
  <si>
    <t>DISCIPLES OF CHRIST</t>
  </si>
  <si>
    <t>JEHOVAH'S WITNESS</t>
  </si>
  <si>
    <t>SEVENTH DAY ADVENTIST</t>
  </si>
  <si>
    <t>PRESBYTERIAN CHURCH IN IRELAND</t>
  </si>
  <si>
    <t>CHURCH OF IRELAND</t>
  </si>
  <si>
    <t>AGAPE</t>
  </si>
  <si>
    <t>AMISH</t>
  </si>
  <si>
    <t>ASSOCIATE SYNOD</t>
  </si>
  <si>
    <t>BELFAST CHINESE CHRISTIAN CHURCH</t>
  </si>
  <si>
    <t>BIBLE PATTERN CHURCH</t>
  </si>
  <si>
    <t>BRETHREN</t>
  </si>
  <si>
    <t>BRETHREN IN CHRIST</t>
  </si>
  <si>
    <t>BRITISH ISRAELITE</t>
  </si>
  <si>
    <t xml:space="preserve">CHURCH OF SCOTLAND </t>
  </si>
  <si>
    <t xml:space="preserve">CHAPEL </t>
  </si>
  <si>
    <t>CHURCH IN WALES</t>
  </si>
  <si>
    <t>CHARISMATIC</t>
  </si>
  <si>
    <t xml:space="preserve">CHILD OF GOD </t>
  </si>
  <si>
    <t>CHINESE CHURCH</t>
  </si>
  <si>
    <t>CHRISTIAN FELLOWSHIP</t>
  </si>
  <si>
    <t>CHRISTIAN FELLOWSHIP CHURCH</t>
  </si>
  <si>
    <t>CHRISTIAN SCIENTIST</t>
  </si>
  <si>
    <t>CHURCH</t>
  </si>
  <si>
    <t>CHURCH OF GOD OF PROPHECY</t>
  </si>
  <si>
    <t>CHURCH OF PROPHECY</t>
  </si>
  <si>
    <t>CHURCH OF THE LIVING GOD</t>
  </si>
  <si>
    <t>CHURCH OF THE NAZARENE</t>
  </si>
  <si>
    <t>CHURCH ON THE WAY</t>
  </si>
  <si>
    <t>CITY MISSION</t>
  </si>
  <si>
    <t>COLERAINE CHRISTIAN CENTRE</t>
  </si>
  <si>
    <t>CONGREGATIONAL CHURCH</t>
  </si>
  <si>
    <t>COONEYITE</t>
  </si>
  <si>
    <t>DUTCH REFORMED CHURCH</t>
  </si>
  <si>
    <t>ECUMENICAL</t>
  </si>
  <si>
    <t>EMMANUEL MISSION</t>
  </si>
  <si>
    <t>EPISCOPALIAN</t>
  </si>
  <si>
    <t xml:space="preserve">EVANGELICAL </t>
  </si>
  <si>
    <t>EVANGELICAL ALLIANCE</t>
  </si>
  <si>
    <t>EVANGELICAL PRESBYTERIAN CHURCH</t>
  </si>
  <si>
    <t>EVANGELICAL UNION</t>
  </si>
  <si>
    <t>FAITH MISSION</t>
  </si>
  <si>
    <t>FELLOWSHIP OF INDEPENDENT EVANGELICAL CHURCHES</t>
  </si>
  <si>
    <t>FULL GOSPEL ASSEMBLY</t>
  </si>
  <si>
    <t>HOUSE CHURCH</t>
  </si>
  <si>
    <t>INDEPENDENT</t>
  </si>
  <si>
    <t>INDEPENDENT EVANGELIST</t>
  </si>
  <si>
    <t>INTERDENOMINATIONAL</t>
  </si>
  <si>
    <t xml:space="preserve">LUTHERAN </t>
  </si>
  <si>
    <t>MENNONITE</t>
  </si>
  <si>
    <t>METROPOLITAN CHURCH</t>
  </si>
  <si>
    <t>MORAVIAN</t>
  </si>
  <si>
    <t>NONCONFORMIST</t>
  </si>
  <si>
    <t xml:space="preserve">NON DENOMINATIONAL </t>
  </si>
  <si>
    <t xml:space="preserve">NON-SUBSCRIBING PRESBYTERIAN </t>
  </si>
  <si>
    <t>PRESBYTERIAN</t>
  </si>
  <si>
    <t>PRESBYTERIAN APOSTOLIC</t>
  </si>
  <si>
    <t>PRESBYTERIAN CHURCH IN WALES</t>
  </si>
  <si>
    <t>PRESBYTERIAN SECESSION CHURCH</t>
  </si>
  <si>
    <t xml:space="preserve">PROTESTANT </t>
  </si>
  <si>
    <t>REFORMED</t>
  </si>
  <si>
    <t>REFORMED PRESBYTERIAN</t>
  </si>
  <si>
    <t>RELIGIOUS SOCIETY OF FRIENDS (QUAKERS)</t>
  </si>
  <si>
    <t>SCOTTISH EPISCOPAL CHURCH</t>
  </si>
  <si>
    <t xml:space="preserve">UNITARIAN </t>
  </si>
  <si>
    <t>UNITED BRETHREN</t>
  </si>
  <si>
    <t>UNITED CHURCH OF CANADA</t>
  </si>
  <si>
    <t>UNSECTARIAN</t>
  </si>
  <si>
    <t>WHITEWELL METROPOLITAN TABERNACLE</t>
  </si>
  <si>
    <t>CELTIC CHRISTIAN</t>
  </si>
  <si>
    <t>DAY CHURCH OF GOD</t>
  </si>
  <si>
    <t>CHURCH OF HARMONY</t>
  </si>
  <si>
    <t>SCOTTISH PRESBYTERIAN</t>
  </si>
  <si>
    <t>CHURCH OF THE LIVING</t>
  </si>
  <si>
    <t>CHRISTIAN SPIRITUALIST CHURCH</t>
  </si>
  <si>
    <t>RATANA CHURCH OF NEW ZEALAND</t>
  </si>
  <si>
    <t>CHRISTIAN</t>
  </si>
  <si>
    <t>CHRISTIAN - OTHER</t>
  </si>
  <si>
    <t>PROTESTANT (MIXED)</t>
  </si>
  <si>
    <t>MIXED CATHOLIC/PROTESTANT</t>
  </si>
  <si>
    <t xml:space="preserve">BUDDHIST </t>
  </si>
  <si>
    <t xml:space="preserve">HINDU </t>
  </si>
  <si>
    <t>RAJA YOGA</t>
  </si>
  <si>
    <t>INTERNATIONAL SOCIETY FOR KRISHNA CONSCIOUSNESS</t>
  </si>
  <si>
    <t>SIKH</t>
  </si>
  <si>
    <t>JEWISH</t>
  </si>
  <si>
    <t>HAREDI</t>
  </si>
  <si>
    <t>MUSLIM (ISLAM)  - OTHER</t>
  </si>
  <si>
    <t>SHI'AH</t>
  </si>
  <si>
    <t>SUNNI</t>
  </si>
  <si>
    <t>SUFI</t>
  </si>
  <si>
    <t>PAGAN</t>
  </si>
  <si>
    <t>WICCA</t>
  </si>
  <si>
    <t>WITCHCRAFT</t>
  </si>
  <si>
    <t>DRUID</t>
  </si>
  <si>
    <t>NEW AGE</t>
  </si>
  <si>
    <t>OCCULT</t>
  </si>
  <si>
    <t>SHAMANISM</t>
  </si>
  <si>
    <t>THELEMITE</t>
  </si>
  <si>
    <t>RECONSTRUCTIONIST</t>
  </si>
  <si>
    <t>HEATHEN</t>
  </si>
  <si>
    <t>BELIEVE IN GOD</t>
  </si>
  <si>
    <t>MONK</t>
  </si>
  <si>
    <t>UNIFICATION CHURCH</t>
  </si>
  <si>
    <t>VODUN</t>
  </si>
  <si>
    <t>BAHA ' I</t>
  </si>
  <si>
    <t xml:space="preserve">BRAHMA KUMARI </t>
  </si>
  <si>
    <t>CHINESE RELIGION</t>
  </si>
  <si>
    <t>CONFUCIANIST</t>
  </si>
  <si>
    <t xml:space="preserve">DIVINE LIGHTMISSION </t>
  </si>
  <si>
    <t>DRUZE</t>
  </si>
  <si>
    <t>ECKANKAR</t>
  </si>
  <si>
    <t xml:space="preserve">JAIN </t>
  </si>
  <si>
    <t>MYSTICISM</t>
  </si>
  <si>
    <t>NATIVE AMERICAN CHURCH</t>
  </si>
  <si>
    <t>OWN BELIEF SYSTEM</t>
  </si>
  <si>
    <t>DEIST</t>
  </si>
  <si>
    <t>THEISM</t>
  </si>
  <si>
    <t>ANCESTOR WORSHIP</t>
  </si>
  <si>
    <t>PANTHEISM</t>
  </si>
  <si>
    <t xml:space="preserve">RASTAFARIAN </t>
  </si>
  <si>
    <t>SANTERI</t>
  </si>
  <si>
    <t>SATANISM</t>
  </si>
  <si>
    <t>SCIENTOLOGY</t>
  </si>
  <si>
    <t xml:space="preserve">SPIRITUALIST </t>
  </si>
  <si>
    <t>TAOIST</t>
  </si>
  <si>
    <t>UNITARIAN-UNIVERSALIST</t>
  </si>
  <si>
    <t>UNIVERSALIST</t>
  </si>
  <si>
    <t xml:space="preserve">ZOROASTRIAN </t>
  </si>
  <si>
    <t>SANT MAT</t>
  </si>
  <si>
    <t>TIN TAO</t>
  </si>
  <si>
    <t>CHURCH OF ALL RELIGION</t>
  </si>
  <si>
    <t>ANIMISM</t>
  </si>
  <si>
    <t>FREE CHURCH OF LOVE</t>
  </si>
  <si>
    <t xml:space="preserve">OTHER RELIGIONS </t>
  </si>
  <si>
    <t>RAVIDASSIA</t>
  </si>
  <si>
    <t>MIXED RELIGION</t>
  </si>
  <si>
    <t>TRADITIONAL AFRICAN RELIGION</t>
  </si>
  <si>
    <t>SPIRITUAL</t>
  </si>
  <si>
    <t>SHINTOISM</t>
  </si>
  <si>
    <t>JEDI KNIGHT</t>
  </si>
  <si>
    <t>ATHEIST</t>
  </si>
  <si>
    <t>HUMANIST</t>
  </si>
  <si>
    <t>FREE THINKER</t>
  </si>
  <si>
    <t>RATIONALIST</t>
  </si>
  <si>
    <t>SECULARIST</t>
  </si>
  <si>
    <t>REALIST</t>
  </si>
  <si>
    <t>AGNOSTIC</t>
  </si>
  <si>
    <t>INTERNATIONALIST</t>
  </si>
  <si>
    <t>BRIGHT</t>
  </si>
  <si>
    <t>HEAVY METAL</t>
  </si>
  <si>
    <t>NO RELIGION</t>
  </si>
  <si>
    <t>NOT STATED</t>
  </si>
  <si>
    <t>RELPS11</t>
  </si>
  <si>
    <t>Religion (detailed)</t>
  </si>
  <si>
    <t>Religion</t>
  </si>
  <si>
    <t>No religion</t>
  </si>
  <si>
    <t>Church of Scotland</t>
  </si>
  <si>
    <t>Roman Catholic</t>
  </si>
  <si>
    <t>Other Christian</t>
  </si>
  <si>
    <t>Pagan</t>
  </si>
  <si>
    <t>Other religion</t>
  </si>
  <si>
    <t>Not stated</t>
  </si>
  <si>
    <t>Residence Type Indicator</t>
  </si>
  <si>
    <t>Household, Communal Establishments</t>
  </si>
  <si>
    <t>Communal</t>
  </si>
  <si>
    <t>ROOMREQHUK11</t>
  </si>
  <si>
    <t>Number of Bedrooms required in Household</t>
  </si>
  <si>
    <t>01-30</t>
  </si>
  <si>
    <t>1-30 Bedrooms Required</t>
  </si>
  <si>
    <t>ROOMS</t>
  </si>
  <si>
    <t>Number of Bedrooms</t>
  </si>
  <si>
    <t>0 - 99 Bedrooms</t>
  </si>
  <si>
    <t>RTNTYPE</t>
  </si>
  <si>
    <t>HRP_SOCIAL_GRADE_CAT_H</t>
  </si>
  <si>
    <t>Approximate Social Grade of Household Reference Person</t>
  </si>
  <si>
    <t>Approximate Social Grade</t>
  </si>
  <si>
    <t>SCGPUK11</t>
  </si>
  <si>
    <t>SCGHUK11</t>
  </si>
  <si>
    <t>AB</t>
  </si>
  <si>
    <t>C1</t>
  </si>
  <si>
    <t>C2</t>
  </si>
  <si>
    <t>DE</t>
  </si>
  <si>
    <t>STEPCHILD_IND_P</t>
  </si>
  <si>
    <t>SCHILDINDPUK11</t>
  </si>
  <si>
    <t>Person is not a stepchild to anyone in the household</t>
  </si>
  <si>
    <t>Person is a stepchild to someone in the household</t>
  </si>
  <si>
    <t>Sex</t>
  </si>
  <si>
    <t>Missing or uncodeable</t>
  </si>
  <si>
    <t>Sexual orientation</t>
  </si>
  <si>
    <t>Straight or Heterosexual</t>
  </si>
  <si>
    <t>Gay or Lesbian</t>
  </si>
  <si>
    <t>Bisexual</t>
  </si>
  <si>
    <t>Question not answered, children under 16 and full-time students living away from home during term time.</t>
  </si>
  <si>
    <t>Person is not a sibling to anyone in the household</t>
  </si>
  <si>
    <t>Person is a sibling to someone in the household</t>
  </si>
  <si>
    <t>Stepchild of household member</t>
  </si>
  <si>
    <t>Sibling of household member</t>
  </si>
  <si>
    <t>SIBLINGINDPUK11</t>
  </si>
  <si>
    <t>SINGLE</t>
  </si>
  <si>
    <t>Single adult households</t>
  </si>
  <si>
    <t>Single adult household</t>
  </si>
  <si>
    <t>Other households</t>
  </si>
  <si>
    <t>People living in household spaces with no usual residents, communal establishment residents, households with no adults</t>
  </si>
  <si>
    <t>SIZHUK11</t>
  </si>
  <si>
    <t>Household size</t>
  </si>
  <si>
    <t>0 - 30 Residents in Household</t>
  </si>
  <si>
    <t>STEPPARENT_IND_P</t>
  </si>
  <si>
    <t>Stepparent of household member</t>
  </si>
  <si>
    <t>Person is not a stepparent to anyone in the household</t>
  </si>
  <si>
    <t>Person is a stepparent to someone in the household</t>
  </si>
  <si>
    <t>SPARENTINDPUK11</t>
  </si>
  <si>
    <t>Spouse of household member</t>
  </si>
  <si>
    <t>Person is not a spouse to anyone in the household</t>
  </si>
  <si>
    <t>Person is a spouse to someone in the household</t>
  </si>
  <si>
    <t>SPOUSEINDPUK11</t>
  </si>
  <si>
    <t>Age of Students Living Away from home during term-time</t>
  </si>
  <si>
    <t>STAHUK11</t>
  </si>
  <si>
    <t>Households with no students away: Aged 4 and over</t>
  </si>
  <si>
    <t>Households with one student away: Aged 4 to 17</t>
  </si>
  <si>
    <t>Households with one student away: Aged 18 and over</t>
  </si>
  <si>
    <t>Households with two students away: Both aged 4 to 17</t>
  </si>
  <si>
    <t>Households with two students away: One aged 4 to 17 and one aged 18 and over</t>
  </si>
  <si>
    <t>Households with two students away: Both aged 18 and over</t>
  </si>
  <si>
    <t>Households with three or more students away: All aged 4 to 17</t>
  </si>
  <si>
    <t>Households with three or more students away: Combination of aged 4 to 17 and 18 and over</t>
  </si>
  <si>
    <t>Households with three or more students away: All aged 18 and over</t>
  </si>
  <si>
    <t>CE</t>
  </si>
  <si>
    <t>CI</t>
  </si>
  <si>
    <t>CP</t>
  </si>
  <si>
    <t>HC</t>
  </si>
  <si>
    <t>HI</t>
  </si>
  <si>
    <t>HO</t>
  </si>
  <si>
    <t>LP</t>
  </si>
  <si>
    <t>Communal Establishment Questionnaire</t>
  </si>
  <si>
    <t>Communal Individual Questionnaire</t>
  </si>
  <si>
    <t>Communal Prison Questionnaire</t>
  </si>
  <si>
    <t>Type of return form</t>
  </si>
  <si>
    <t>Household Continuation Questionnaire</t>
  </si>
  <si>
    <t>Household Individual Questionnaire</t>
  </si>
  <si>
    <t>Household Questionnaire</t>
  </si>
  <si>
    <t>Large Print</t>
  </si>
  <si>
    <t>STAPUK11</t>
  </si>
  <si>
    <t>Accommodation of Student</t>
  </si>
  <si>
    <t>Living with parent(s) – in one family unit household</t>
  </si>
  <si>
    <t>Living with parent(s) – other</t>
  </si>
  <si>
    <t>Living in a communal establishment</t>
  </si>
  <si>
    <t>All student group household – in one family unit household with spouse partner or offspring</t>
  </si>
  <si>
    <t>All student group household – other</t>
  </si>
  <si>
    <t>Student living alone</t>
  </si>
  <si>
    <t>In one family unit household with spouse, partner or offspring</t>
  </si>
  <si>
    <t>Other household type</t>
  </si>
  <si>
    <t>Schoolchildren and full-time students living away from home during term time, persons aged under 4 and all others not in full-time education</t>
  </si>
  <si>
    <t>Student status</t>
  </si>
  <si>
    <t>Student</t>
  </si>
  <si>
    <t>Not a student</t>
  </si>
  <si>
    <t>Supervisory Status</t>
  </si>
  <si>
    <t>Supervisor</t>
  </si>
  <si>
    <t>Not a supervisor</t>
  </si>
  <si>
    <t>TENHUK11</t>
  </si>
  <si>
    <t>Household Tenure</t>
  </si>
  <si>
    <t>Owns Outright</t>
  </si>
  <si>
    <t>Owns with a mortgage or loan</t>
  </si>
  <si>
    <t>Shared ownership (Part owns and part rent)</t>
  </si>
  <si>
    <t>Shared Equity (e.g. LIFT or Help-to-Buy)</t>
  </si>
  <si>
    <t>Social Rented by Council (LA) or Housing Association/ Registered Social Landlord</t>
  </si>
  <si>
    <t>Private landlord or letting agency</t>
  </si>
  <si>
    <t>Lives Rent Free</t>
  </si>
  <si>
    <t>Time-time address indicator</t>
  </si>
  <si>
    <t>TERMIND</t>
  </si>
  <si>
    <t>At address on front of questionnaire</t>
  </si>
  <si>
    <t>At another address</t>
  </si>
  <si>
    <t>All people that have not identified themselves as a student</t>
  </si>
  <si>
    <t>TLAPUK11</t>
  </si>
  <si>
    <t>Council Area of travel to work/study destination</t>
  </si>
  <si>
    <t>Schoolchildren and full-time students not living at home during term time, person not in employment or studying</t>
  </si>
  <si>
    <t>Method of travel to work</t>
  </si>
  <si>
    <t>Driving a car or van</t>
  </si>
  <si>
    <t>Passenger in a car or van</t>
  </si>
  <si>
    <t>Taxi or private hire</t>
  </si>
  <si>
    <t>Motorcycle, scooter or moped</t>
  </si>
  <si>
    <t>On foot</t>
  </si>
  <si>
    <t>Bicycle</t>
  </si>
  <si>
    <t>Bus, minibus or coach</t>
  </si>
  <si>
    <t>Train</t>
  </si>
  <si>
    <t>Underground, subway or tram</t>
  </si>
  <si>
    <t>Work or study from home</t>
  </si>
  <si>
    <t>TRANSPORTPS11</t>
  </si>
  <si>
    <t>Those not currently working or studying, schoolchildren and full-time students living away from home during term time.</t>
  </si>
  <si>
    <t>Type of accomodation</t>
  </si>
  <si>
    <t>detached</t>
  </si>
  <si>
    <t>semi-detached</t>
  </si>
  <si>
    <t>terraced (including end-terrace)</t>
  </si>
  <si>
    <t>in a tenement or purpose-built block of flats (including ‘4-in-a-block’)</t>
  </si>
  <si>
    <t>part of a converted or shared house (including bed-sits)</t>
  </si>
  <si>
    <t>in a commercial building (for example, in an office building, hotel or over a shop)</t>
  </si>
  <si>
    <t>a caravan or other mobile or temporary structure</t>
  </si>
  <si>
    <t>TYPACCOM</t>
  </si>
  <si>
    <t>Residents in communal establishments</t>
  </si>
  <si>
    <t>Urban/Rural 8-fold classification 2022</t>
  </si>
  <si>
    <t>Large urban areas</t>
  </si>
  <si>
    <t>Other urban areas</t>
  </si>
  <si>
    <t>Accessible small towns</t>
  </si>
  <si>
    <t>Remote small towns</t>
  </si>
  <si>
    <t>Very remote small towns</t>
  </si>
  <si>
    <t>Accessible rural areas</t>
  </si>
  <si>
    <t>Remote rural areas</t>
  </si>
  <si>
    <t>Very remote rural areas</t>
  </si>
  <si>
    <t>WG1FAMUK11</t>
  </si>
  <si>
    <t>Workers in generation one of Family</t>
  </si>
  <si>
    <t>No person working</t>
  </si>
  <si>
    <t>One person working</t>
  </si>
  <si>
    <t>Both people working</t>
  </si>
  <si>
    <t>Work or study address indicator</t>
  </si>
  <si>
    <t>WKPLIND</t>
  </si>
  <si>
    <t>Work mainly at, or from, home</t>
  </si>
  <si>
    <t>Distance learning, home schooled or equivalent</t>
  </si>
  <si>
    <t>No fixed place</t>
  </si>
  <si>
    <t>Work on an offshore installation</t>
  </si>
  <si>
    <t xml:space="preserve">Another address </t>
  </si>
  <si>
    <t>Country outside the UK</t>
  </si>
  <si>
    <t>Schoolchildren and full-time students not living at home during term time, those not currently working or studying, persons under the age of 16</t>
  </si>
  <si>
    <t>WSTRHS11</t>
  </si>
  <si>
    <t>Number of people working and studying and their method of travel in household</t>
  </si>
  <si>
    <t>No person working or studying in the household</t>
  </si>
  <si>
    <t>One person working or studying in the household - Driving a car or van</t>
  </si>
  <si>
    <t>One person working or studying in the household - Other method of travel to place of work or study</t>
  </si>
  <si>
    <t>One person working or studying in the household - Works or studies at home</t>
  </si>
  <si>
    <t>Two people working or studying in the household - Both driving cars or vans</t>
  </si>
  <si>
    <t>Two people working or studying in the household - Both other method of travel to place of work or study</t>
  </si>
  <si>
    <t>Two people working or studying in the household - Both working or studying at home</t>
  </si>
  <si>
    <t>Two people working or studying in the household - One driving a car or van, one other method</t>
  </si>
  <si>
    <t>Two people working or studying in the household - One driving a car or van, one working at home</t>
  </si>
  <si>
    <t>Two people working or studying in the household - One other method, one working at home</t>
  </si>
  <si>
    <t>Three or more people working or studying in the household - All driving cars or vans</t>
  </si>
  <si>
    <t>Three or more people working or studying in the household - All other method of travel to work</t>
  </si>
  <si>
    <t>Three or more people working or studying in the household - All working at home</t>
  </si>
  <si>
    <t>Three or more people working or studying in the household - Mixture of driving a car or van and other method</t>
  </si>
  <si>
    <t>Three or more people working or studying in the household -Mixture of driving a car or van and working at home</t>
  </si>
  <si>
    <t>Three or more people working or studying in the household - Mixture of other method and working at home</t>
  </si>
  <si>
    <t>Three or more people working or studying in the household - Mixture of driving a car or van, other and working at home</t>
  </si>
  <si>
    <t>YR_ARRIVALPUK11</t>
  </si>
  <si>
    <t>Arrived before 1941</t>
  </si>
  <si>
    <t>Arrived 1941 – 1950</t>
  </si>
  <si>
    <t>Arrived 1951 – 1960</t>
  </si>
  <si>
    <t>Arrived 1961 – 1970</t>
  </si>
  <si>
    <t>Arrived 1971 – 1980</t>
  </si>
  <si>
    <t>Arrived 1981 – 1990</t>
  </si>
  <si>
    <t>Arrived 1991 – 2000</t>
  </si>
  <si>
    <t>Arrived 2001 – 2010</t>
  </si>
  <si>
    <t>Arrived 2011 – 2013</t>
  </si>
  <si>
    <t>Arrived 2014 – 2016</t>
  </si>
  <si>
    <t>Arrived 2017 – 2019</t>
  </si>
  <si>
    <t>Arrived 2020 – 2022</t>
  </si>
  <si>
    <t>Year of arrival in UK</t>
  </si>
  <si>
    <t>People who were born in the UK, Schoolchildren and full-time students living away from home during term time</t>
  </si>
  <si>
    <t>activity_last_week</t>
  </si>
  <si>
    <t>Schoolchildren and full-time students living away from home during term time and all those under the age of 16</t>
  </si>
  <si>
    <t>Empty household spaces, Communal Establishments</t>
  </si>
  <si>
    <t>hh_adults_employment</t>
  </si>
  <si>
    <t>hh_adults_num</t>
  </si>
  <si>
    <t>hrp_age_76m</t>
  </si>
  <si>
    <t>hh_family_composition</t>
  </si>
  <si>
    <t>Household spaces with no usual residents.</t>
  </si>
  <si>
    <t>Household spaces with no usual residents</t>
  </si>
  <si>
    <t>hh_families_type</t>
  </si>
  <si>
    <t xml:space="preserve">Schoolchildren and full-time students living away from home during term time </t>
  </si>
  <si>
    <t>is_carer_5a</t>
  </si>
  <si>
    <t>Households with no usual residents</t>
  </si>
  <si>
    <t>number_of_cars</t>
  </si>
  <si>
    <t>Not a communal establishment</t>
  </si>
  <si>
    <t>ce_management_type</t>
  </si>
  <si>
    <t>heating_type</t>
  </si>
  <si>
    <t>child_of_household</t>
  </si>
  <si>
    <t>country_of_birth</t>
  </si>
  <si>
    <t>hrp_cob</t>
  </si>
  <si>
    <t>Persons not grouped in a family</t>
  </si>
  <si>
    <t>concealed_family_ind</t>
  </si>
  <si>
    <t>hh_carers</t>
  </si>
  <si>
    <t>dependent_child_ind</t>
  </si>
  <si>
    <t>Household spaces with no usual residents, communal establishments</t>
  </si>
  <si>
    <t>hh_deprivation_education</t>
  </si>
  <si>
    <t>hh_deprivation_employment</t>
  </si>
  <si>
    <t>hh_deprivation_health</t>
  </si>
  <si>
    <t>hh_deprivation_housing</t>
  </si>
  <si>
    <t>hh_deprivation</t>
  </si>
  <si>
    <t>disability</t>
  </si>
  <si>
    <t>Schoolchildren and full-time students living away from home during term time, persons not living in a family, persons living in 'other related' families</t>
  </si>
  <si>
    <t>family_dependent_children</t>
  </si>
  <si>
    <t>hh_dependent_children</t>
  </si>
  <si>
    <t>Schoolchildren and full-time students not living at their term time address and those who are not currently working or studying</t>
  </si>
  <si>
    <t>workplace_travel</t>
  </si>
  <si>
    <t>Schoolchildren and full-time students living away from home during term time and all those under the age of 16.</t>
  </si>
  <si>
    <t>economic_activity</t>
  </si>
  <si>
    <t>Aged less than 16</t>
  </si>
  <si>
    <t>employment_status</t>
  </si>
  <si>
    <t>hrp_ethnic_group_tb</t>
  </si>
  <si>
    <t>ethnic_group_288a</t>
  </si>
  <si>
    <t>ethnic_group_tb_20b</t>
  </si>
  <si>
    <t>Children under 16 and full-time students living away from home during term time.</t>
  </si>
  <si>
    <t>uk_armed_forces</t>
  </si>
  <si>
    <t>hh_veterans</t>
  </si>
  <si>
    <t>Schoolchildren and full-time students living away from home during term time, people living in communal establishments</t>
  </si>
  <si>
    <t>size_of_family</t>
  </si>
  <si>
    <t>family_status</t>
  </si>
  <si>
    <t>hh_dependent_children_3a</t>
  </si>
  <si>
    <t>family_dependent_children_count</t>
  </si>
  <si>
    <t>family_non_dependent_children</t>
  </si>
  <si>
    <t>oldest_child_ind</t>
  </si>
  <si>
    <t>hh_female_pensioners</t>
  </si>
  <si>
    <t>Residents of communal establishments, schoolchildren and full-time students living away from home during term time and persons who are not grouped in a family</t>
  </si>
  <si>
    <t>family_reference_person_ind</t>
  </si>
  <si>
    <t>frp_sex</t>
  </si>
  <si>
    <t>FT1</t>
  </si>
  <si>
    <t>FT2</t>
  </si>
  <si>
    <t>grandchild_of_household</t>
  </si>
  <si>
    <t>grandparent_of_household</t>
  </si>
  <si>
    <t>health_in_general</t>
  </si>
  <si>
    <t>highest_qualification</t>
  </si>
  <si>
    <t>Schoolchildren and full-time students living away from home during term-time and persons in communal establishments.</t>
  </si>
  <si>
    <t>hh_reference_person_ind</t>
  </si>
  <si>
    <t>hours_per_week_worked</t>
  </si>
  <si>
    <t>national_identity_row</t>
  </si>
  <si>
    <t>hh_disabled</t>
  </si>
  <si>
    <t>industry_198a</t>
  </si>
  <si>
    <t>english_proficiency</t>
  </si>
  <si>
    <t>main_language</t>
  </si>
  <si>
    <t>living_arrangements_11a</t>
  </si>
  <si>
    <t>legal_partnership_status</t>
  </si>
  <si>
    <t>babys_mum</t>
  </si>
  <si>
    <t>age_diff_mother_child</t>
  </si>
  <si>
    <t>hh_multi_ethnic_combination_8a</t>
  </si>
  <si>
    <t>moving_hh_ind_2</t>
  </si>
  <si>
    <t>migrant_ind</t>
  </si>
  <si>
    <t>migrant_la</t>
  </si>
  <si>
    <t>hh_multi_religion</t>
  </si>
  <si>
    <t>resident_month_of_birth</t>
  </si>
  <si>
    <t>migration_distance_19m</t>
  </si>
  <si>
    <t>ce_management_type_12a</t>
  </si>
  <si>
    <t>nat_id_british</t>
  </si>
  <si>
    <t>nat_id_english</t>
  </si>
  <si>
    <t>nat_id_irish</t>
  </si>
  <si>
    <t>nat_id_northern_irish</t>
  </si>
  <si>
    <t>nat_id_other</t>
  </si>
  <si>
    <t>nat_id_scottish</t>
  </si>
  <si>
    <t>nat_id_welsh</t>
  </si>
  <si>
    <t>ns_sec</t>
  </si>
  <si>
    <t>hrp_ns_sec</t>
  </si>
  <si>
    <t>occupation_flat</t>
  </si>
  <si>
    <t>other_passport_held</t>
  </si>
  <si>
    <t>passports_held_uk</t>
  </si>
  <si>
    <t>parent_of_household</t>
  </si>
  <si>
    <t>partner_of_household</t>
  </si>
  <si>
    <t>popdensity</t>
  </si>
  <si>
    <t>age_partner</t>
  </si>
  <si>
    <t>ethnic_group_partner</t>
  </si>
  <si>
    <t>legal_partnership_status_partner</t>
  </si>
  <si>
    <t>relat_to_hrp</t>
  </si>
  <si>
    <t>relat_to_hrp_partner</t>
  </si>
  <si>
    <t>religion_58a</t>
  </si>
  <si>
    <t>religion_tb</t>
  </si>
  <si>
    <t>residence_type</t>
  </si>
  <si>
    <t>hh_bedrooms_required</t>
  </si>
  <si>
    <t>number_bedrooms</t>
  </si>
  <si>
    <t>approx_social_grade</t>
  </si>
  <si>
    <t>stepchild_of_household</t>
  </si>
  <si>
    <t>sex</t>
  </si>
  <si>
    <t>sexual_orientation_6a</t>
  </si>
  <si>
    <t>sibling_of_household</t>
  </si>
  <si>
    <t>hh_size</t>
  </si>
  <si>
    <t>stepparent_of_household</t>
  </si>
  <si>
    <t>spouse_of_household</t>
  </si>
  <si>
    <t>student_accommodation</t>
  </si>
  <si>
    <t>in_full_time_education</t>
  </si>
  <si>
    <t>supervises_or_manages</t>
  </si>
  <si>
    <t>hh_tenure</t>
  </si>
  <si>
    <t>transport_to_workplace</t>
  </si>
  <si>
    <t>accommodation_type</t>
  </si>
  <si>
    <t>workers_in_generation_1</t>
  </si>
  <si>
    <t>place_of_work_ind</t>
  </si>
  <si>
    <t>workers_transport</t>
  </si>
  <si>
    <t>year_arrival_uk</t>
  </si>
  <si>
    <t>S12000005</t>
  </si>
  <si>
    <t>Clackmannanshire</t>
  </si>
  <si>
    <t>S12000006</t>
  </si>
  <si>
    <t>Dumfries and Galloway</t>
  </si>
  <si>
    <t>S12000008</t>
  </si>
  <si>
    <t>East Ayrshire</t>
  </si>
  <si>
    <t>S12000010</t>
  </si>
  <si>
    <t>East Lothian</t>
  </si>
  <si>
    <t>S12000011</t>
  </si>
  <si>
    <t>East Renfrewshire</t>
  </si>
  <si>
    <t>S12000013</t>
  </si>
  <si>
    <t>Na h-Eileanan Siar</t>
  </si>
  <si>
    <t>S12000014</t>
  </si>
  <si>
    <t>Falkirk</t>
  </si>
  <si>
    <t>S12000017</t>
  </si>
  <si>
    <t>Highland</t>
  </si>
  <si>
    <t>S12000018</t>
  </si>
  <si>
    <t>Inverclyde</t>
  </si>
  <si>
    <t>S12000019</t>
  </si>
  <si>
    <t>Midlothian</t>
  </si>
  <si>
    <t>S12000020</t>
  </si>
  <si>
    <t>Moray</t>
  </si>
  <si>
    <t>S12000021</t>
  </si>
  <si>
    <t>North Ayrshire</t>
  </si>
  <si>
    <t>S12000023</t>
  </si>
  <si>
    <t>Orkney Islands</t>
  </si>
  <si>
    <t>S12000026</t>
  </si>
  <si>
    <t>Scottish Borders</t>
  </si>
  <si>
    <t>S12000027</t>
  </si>
  <si>
    <t>Shetland Islands</t>
  </si>
  <si>
    <t>S12000028</t>
  </si>
  <si>
    <t>South Ayrshire</t>
  </si>
  <si>
    <t>S12000029</t>
  </si>
  <si>
    <t>South Lanarkshire</t>
  </si>
  <si>
    <t>S12000030</t>
  </si>
  <si>
    <t>Stirling</t>
  </si>
  <si>
    <t>S12000033</t>
  </si>
  <si>
    <t>Aberdeen City</t>
  </si>
  <si>
    <t>S12000034</t>
  </si>
  <si>
    <t>Aberdeenshire</t>
  </si>
  <si>
    <t>S12000035</t>
  </si>
  <si>
    <t>Argyll and Bute</t>
  </si>
  <si>
    <t>S12000036</t>
  </si>
  <si>
    <t>City of Edinburgh</t>
  </si>
  <si>
    <t>S12000038</t>
  </si>
  <si>
    <t>Renfrewshire</t>
  </si>
  <si>
    <t>S12000039</t>
  </si>
  <si>
    <t>West Dunbartonshire</t>
  </si>
  <si>
    <t>S12000040</t>
  </si>
  <si>
    <t>West Lothian</t>
  </si>
  <si>
    <t>S12000041</t>
  </si>
  <si>
    <t>Angus</t>
  </si>
  <si>
    <t>S12000042</t>
  </si>
  <si>
    <t>Dundee City</t>
  </si>
  <si>
    <t>S12000045</t>
  </si>
  <si>
    <t>East Dunbartonshire</t>
  </si>
  <si>
    <t>S12000047</t>
  </si>
  <si>
    <t>Fife</t>
  </si>
  <si>
    <t>S12000048</t>
  </si>
  <si>
    <t>Perth and Kinross</t>
  </si>
  <si>
    <t>S12000049</t>
  </si>
  <si>
    <t>Glasgow City</t>
  </si>
  <si>
    <t>S12000050</t>
  </si>
  <si>
    <t>North Lanarkshire</t>
  </si>
  <si>
    <t>Abattoir (manufacture)</t>
  </si>
  <si>
    <t>Abrasive base paper (manufacture)</t>
  </si>
  <si>
    <t>Abrasive bonded disc, wheel and segment (manufacture)</t>
  </si>
  <si>
    <t>Abrasive cloth (manufacture)</t>
  </si>
  <si>
    <t>Abrasive grain (manufacture)</t>
  </si>
  <si>
    <t>Abrasive grain of aluminium oxide (manufacture)</t>
  </si>
  <si>
    <t>Abrasive grain of artificial corundum (manufacture)</t>
  </si>
  <si>
    <t>Abrasive grain of boron carbide (manufacture)</t>
  </si>
  <si>
    <t>Abrasive grain of silicon carbide (manufacture)</t>
  </si>
  <si>
    <t>Abrasive materials mining and quarrying</t>
  </si>
  <si>
    <t>Abrasive paper (manufacture)</t>
  </si>
  <si>
    <t>Abrasive soap (manufacture)</t>
  </si>
  <si>
    <t>Abrasive wheel (bonded) (manufacture)</t>
  </si>
  <si>
    <t>Absorbable haemostatics (manufacture)</t>
  </si>
  <si>
    <t>Absorptiometer (electronic) (manufacture)</t>
  </si>
  <si>
    <t>Absorptiometer (non-electronic) (manufacture)</t>
  </si>
  <si>
    <t>Absorption drum sheild made of glass (manufacture)</t>
  </si>
  <si>
    <t>AC and DC electrical motors (single or multi-phase) (wholesale)</t>
  </si>
  <si>
    <t>Academic organisations</t>
  </si>
  <si>
    <t>Academic tutoring</t>
  </si>
  <si>
    <t>Acaricide (manufacture)</t>
  </si>
  <si>
    <t>Accessories and parts for motor vehicles and their engines (manufacture)</t>
  </si>
  <si>
    <t>Accessories for photographic equipment (manufacture)</t>
  </si>
  <si>
    <t>Accident and emergency service (private sector)</t>
  </si>
  <si>
    <t>Accident and emergency service (public sector)</t>
  </si>
  <si>
    <t>Accident insurance</t>
  </si>
  <si>
    <t>Accommodation container renting</t>
  </si>
  <si>
    <t>Accommodation in protective shelters or plain bivouac facilities for tents and/or sleeping bags</t>
  </si>
  <si>
    <t>Accordion (manufacture)</t>
  </si>
  <si>
    <t>Account books (manufacture)</t>
  </si>
  <si>
    <t>Accountancy services</t>
  </si>
  <si>
    <t>Accounting activities</t>
  </si>
  <si>
    <t>Accounting associations</t>
  </si>
  <si>
    <t>Accounting machine (manufacture)</t>
  </si>
  <si>
    <t>Accounting machinery and equipment rental and operating leasing</t>
  </si>
  <si>
    <t>Accounting systems design</t>
  </si>
  <si>
    <t>Accumulator (manufacture)</t>
  </si>
  <si>
    <t>Accumulator cell cases made of glass (manufacture)</t>
  </si>
  <si>
    <t>Accumulator for hydraulic equipment (manufacture)</t>
  </si>
  <si>
    <t>Acetic acid (manufacture)</t>
  </si>
  <si>
    <t>Acetone (manufacture)</t>
  </si>
  <si>
    <t>Acetylene (manufacture)</t>
  </si>
  <si>
    <t>Acetylene gas generators (wholesale)</t>
  </si>
  <si>
    <t>Acid (inorganic) (manufacture)</t>
  </si>
  <si>
    <t>Acid (organic) (manufacture)</t>
  </si>
  <si>
    <t>Acid dye (manufacture)</t>
  </si>
  <si>
    <t>Acids (wholesale)</t>
  </si>
  <si>
    <t>Acorn gathering</t>
  </si>
  <si>
    <t>Acoustical engineering</t>
  </si>
  <si>
    <t>Acoustical engineering design</t>
  </si>
  <si>
    <t>Acoustics and vibration testing</t>
  </si>
  <si>
    <t>Acrylic adhesives (manufacture)</t>
  </si>
  <si>
    <t>Acrylic paints (manufacture)</t>
  </si>
  <si>
    <t>Acrylic polymers in primary forms (commission agent)</t>
  </si>
  <si>
    <t>Acrylic polymers in primary forms (wholesale)</t>
  </si>
  <si>
    <t>Acrylic resins (manufacture)</t>
  </si>
  <si>
    <t>Acrylics (manufacture)</t>
  </si>
  <si>
    <t>Acrylonitrile (manufacture)</t>
  </si>
  <si>
    <t>Acrylonitrile butadiene styrene (abs) polymers (manufacture)</t>
  </si>
  <si>
    <t>Action figures (manufacture)</t>
  </si>
  <si>
    <t>Activated and unactivated charcoal (other than wood charcoal) (manufacture)</t>
  </si>
  <si>
    <t>Activated carbon (manufacture)</t>
  </si>
  <si>
    <t>Activated earths (manufacture)</t>
  </si>
  <si>
    <t>Activities of households as employers of domestic babysitters</t>
  </si>
  <si>
    <t>Activities of households as employers of domestic butlers</t>
  </si>
  <si>
    <t>Activities of households as employers of domestic caretakers</t>
  </si>
  <si>
    <t>Activities of households as employers of domestic chauffeurs</t>
  </si>
  <si>
    <t>Activities of households as employers of domestic cooks</t>
  </si>
  <si>
    <t>Activities of households as employers of domestic gardeners</t>
  </si>
  <si>
    <t>Activities of households as employers of domestic gatekeepers</t>
  </si>
  <si>
    <t>Activities of households as employers of domestic governesses</t>
  </si>
  <si>
    <t>Activities of households as employers of domestic laundresses</t>
  </si>
  <si>
    <t>Activities of households as employers of domestic maids</t>
  </si>
  <si>
    <t>Activities of households as employers of domestic secretaries</t>
  </si>
  <si>
    <t>Activities of households as employers of domestic stable-lads</t>
  </si>
  <si>
    <t>Activities of households as employers of domestic staff</t>
  </si>
  <si>
    <t>Activities of households as employers of domestic tutors</t>
  </si>
  <si>
    <t>Activities of households as employers of domestic valets</t>
  </si>
  <si>
    <t>Activities of households as employers of domestic waiters</t>
  </si>
  <si>
    <t>Activities of millwrights (manufacture)</t>
  </si>
  <si>
    <t>Activities of service trades holding companies not engaged in management</t>
  </si>
  <si>
    <t>Activity centre (sports)</t>
  </si>
  <si>
    <t>Actors</t>
  </si>
  <si>
    <t>Actuarial services</t>
  </si>
  <si>
    <t>Actuator (electro-magnetic positioner) (manufacture)</t>
  </si>
  <si>
    <t>Actuator for hydraulic equipment (manufacture)</t>
  </si>
  <si>
    <t>Acyclic (fatty) alcohols (manufacture)</t>
  </si>
  <si>
    <t>Acyclic and cyclic hydrocarbons (commission agent)</t>
  </si>
  <si>
    <t>Acyclic hydrocarbons (saturated and unsaturated) (manufacture)</t>
  </si>
  <si>
    <t>Adding machines (manufacture)</t>
  </si>
  <si>
    <t>Adding machines (wholesale)</t>
  </si>
  <si>
    <t>Address plate embossing machine (manufacture)</t>
  </si>
  <si>
    <t>Addressing machine (manufacture)</t>
  </si>
  <si>
    <t>Adhesive (formulated) (manufacture)</t>
  </si>
  <si>
    <t>Adhesive binding of books, brochures, etc. (manufacture)</t>
  </si>
  <si>
    <t>Adhesive coating (manufacture)</t>
  </si>
  <si>
    <t>Adhesive dressings, catgut and similar materials (commission agent)</t>
  </si>
  <si>
    <t>Adhesive dressings, catgut and similar materials (wholesale)</t>
  </si>
  <si>
    <t>Adhesive labels of plastic or cellulose (manufacture)</t>
  </si>
  <si>
    <t>Adhesive made of urea formaldehyde (manufacture)</t>
  </si>
  <si>
    <t>Adhesive paper ready for use (manufacture)</t>
  </si>
  <si>
    <t>Adhesive paste (manufacture)</t>
  </si>
  <si>
    <t>Adhesive plaster and surgical bandage (manufacture)</t>
  </si>
  <si>
    <t>Adhesive repair material made of rubber (manufacture)</t>
  </si>
  <si>
    <t>Adhesive tape of rubberised textile (manufacture)</t>
  </si>
  <si>
    <t>Adjustable seat mechanisms (manufacture)</t>
  </si>
  <si>
    <t>Adjuster (insurance)</t>
  </si>
  <si>
    <t>Administration and operation of administrative civil and criminal law courts</t>
  </si>
  <si>
    <t>Administration and operation of regular and auxiliary police forces supported by public authorities</t>
  </si>
  <si>
    <t>Administration and operation of special police forces</t>
  </si>
  <si>
    <t>Administration of defence-related research and development policies and related funds</t>
  </si>
  <si>
    <t>Administration of insurance guarantee fund</t>
  </si>
  <si>
    <t>Administration supervision and operation of engineering, and other non-combat forces and commands</t>
  </si>
  <si>
    <t>Administration supervision and operation of intelligence and other non-combat forces and commands</t>
  </si>
  <si>
    <t>Administration supervision and operation of land, sea, air and space defence forces</t>
  </si>
  <si>
    <t>Administration supervision and operation of military defence affairs</t>
  </si>
  <si>
    <t>Administration supervision and operation of reserve/auxiliary forces of the defence establishment</t>
  </si>
  <si>
    <t>Administrative, operational and supervisory services related to civil defence</t>
  </si>
  <si>
    <t>Administrative, operational and supervisory services related to military defence</t>
  </si>
  <si>
    <t>Adoption activities (charitable)</t>
  </si>
  <si>
    <t>Adoption activities (non-charitable)</t>
  </si>
  <si>
    <t>Adoption organisation (charitable)</t>
  </si>
  <si>
    <t>Adoption organisation (non charitable)</t>
  </si>
  <si>
    <t>Adult education centre</t>
  </si>
  <si>
    <t>Adult education residential college</t>
  </si>
  <si>
    <t>Adult training for the intellectually disabled</t>
  </si>
  <si>
    <t>Adults' fur and leather clothing exporter (wholesale)</t>
  </si>
  <si>
    <t>Adults' fur and leather clothing importer (wholesale)</t>
  </si>
  <si>
    <t>Adventure playground</t>
  </si>
  <si>
    <t>Advertising agencies</t>
  </si>
  <si>
    <t>Advertising campaign creation and realisation</t>
  </si>
  <si>
    <t>Advertising catalogue printing (manufacture)</t>
  </si>
  <si>
    <t>Advertising consultants</t>
  </si>
  <si>
    <t>Advertising contractor</t>
  </si>
  <si>
    <t>Advertising film production</t>
  </si>
  <si>
    <t>Advertising light (manufacture)</t>
  </si>
  <si>
    <t>Advertising mailing literature finishing (manufacture)</t>
  </si>
  <si>
    <t>Advertising material made of plastic (manufacture)</t>
  </si>
  <si>
    <t>Advertising material or samples delivery or distribution</t>
  </si>
  <si>
    <t>Advertising material publishing</t>
  </si>
  <si>
    <t>Advertising newspaper publishing</t>
  </si>
  <si>
    <t>Advertising printed matter printing (manufacture)</t>
  </si>
  <si>
    <t>Advertising space or time (sales or leasing thereof)</t>
  </si>
  <si>
    <t>Advertising space sale, by racing stables</t>
  </si>
  <si>
    <t>Advertising space sale, on a fee or contract basis</t>
  </si>
  <si>
    <t>Advertising video production</t>
  </si>
  <si>
    <t>Advisory and pre-design architectural activities</t>
  </si>
  <si>
    <t>Advisory services in connection with buying, selling and renting of real estate</t>
  </si>
  <si>
    <t>Advisory, conciliation and arbitration service</t>
  </si>
  <si>
    <t>Advisory, guidance and operational assistance services concerning business policy and strategy</t>
  </si>
  <si>
    <t>Advocate of the Scottish bar</t>
  </si>
  <si>
    <t>Adze (manufacture)</t>
  </si>
  <si>
    <t>Aerated water (manufacture)</t>
  </si>
  <si>
    <t>Aeration plant for effluent treatment (manufacture)</t>
  </si>
  <si>
    <t>Aerial (domestic) (manufacture)</t>
  </si>
  <si>
    <t>Aerial (non-domestic) (manufacture)</t>
  </si>
  <si>
    <t>Aerial and outdoor advertising services</t>
  </si>
  <si>
    <t>Aerial cable-ways operation</t>
  </si>
  <si>
    <t>Aerial erection (domestic)</t>
  </si>
  <si>
    <t>Aerial mast (self supporting) erection</t>
  </si>
  <si>
    <t>Aerial photography (other than for cartographic and spatial activity purposes)</t>
  </si>
  <si>
    <t>Aerial photography for cartographic and spatial activity purposes</t>
  </si>
  <si>
    <t>Aerial reflectors (manufacture)</t>
  </si>
  <si>
    <t>Aerial ropeway and cableway (manufacture)</t>
  </si>
  <si>
    <t>Aerial rotors (manufacture)</t>
  </si>
  <si>
    <t>Aerial signal splitters (manufacture)</t>
  </si>
  <si>
    <t>Aerial survey</t>
  </si>
  <si>
    <t>Aero engine manufacture (all types) (manufacture)</t>
  </si>
  <si>
    <t>Aero engine parts and sub assemblies (manufacture)</t>
  </si>
  <si>
    <t>Aerobatic display</t>
  </si>
  <si>
    <t>Aerodrome</t>
  </si>
  <si>
    <t>Aerographing (manufacture)</t>
  </si>
  <si>
    <t>Aeroplane cleaning (non-specialised)</t>
  </si>
  <si>
    <t>Aeroplanes (manufacture)</t>
  </si>
  <si>
    <t>Aerosol cans made of metal (manufacture)</t>
  </si>
  <si>
    <t>Aerosol filling on a fee or contract basis</t>
  </si>
  <si>
    <t>Aerosol therapy apparatus (commission agent)</t>
  </si>
  <si>
    <t xml:space="preserve">Aerosol therapy apparatus (manufacture) </t>
  </si>
  <si>
    <t>Aerosol therapy apparatus (wholesale)</t>
  </si>
  <si>
    <t>Aerospace equipment (manufacture)</t>
  </si>
  <si>
    <t>After shave lotion (manufacture)</t>
  </si>
  <si>
    <t>Agents and agencies in entertainment</t>
  </si>
  <si>
    <t xml:space="preserve">Agents and agencies in motion picture theatrical production </t>
  </si>
  <si>
    <t>Agents and agencies in placement of artworks with publishers</t>
  </si>
  <si>
    <t>Agents and agencies in placement of books with publishers</t>
  </si>
  <si>
    <t>Agents and agencies in placement of photographs publishers</t>
  </si>
  <si>
    <t>Agents and agencies in placement of plays with publishers producers</t>
  </si>
  <si>
    <t>Agents and agencies in sports attractions</t>
  </si>
  <si>
    <t>Agglomerated abrasives (manufacture)</t>
  </si>
  <si>
    <t>Agglomerated cork (manufacture)</t>
  </si>
  <si>
    <t>Agglomeration of coke (manufacture)</t>
  </si>
  <si>
    <t>Agistment services on a fee or contract basis</t>
  </si>
  <si>
    <t>Agricultural and forestry machinery (wholesale)</t>
  </si>
  <si>
    <t>Agricultural and forestry machinery and equipment operational leasing (without operator)</t>
  </si>
  <si>
    <t>Agricultural and forestry machinery parts (except tractor parts) (manufacture)</t>
  </si>
  <si>
    <t>Agricultural broadcaster (manufacture)</t>
  </si>
  <si>
    <t>Agricultural ceramic ware (manufacture)</t>
  </si>
  <si>
    <t>Agricultural college</t>
  </si>
  <si>
    <t>Agricultural contracting</t>
  </si>
  <si>
    <t>Agricultural grain electrophoresis</t>
  </si>
  <si>
    <t>Agricultural hand tools, not power-driven (manufacture)</t>
  </si>
  <si>
    <t>Agricultural knife (manufacture)</t>
  </si>
  <si>
    <t>Agricultural land drainage</t>
  </si>
  <si>
    <t>Agricultural land letting</t>
  </si>
  <si>
    <t>Agricultural land maintenance in good agricultural and environmental condition</t>
  </si>
  <si>
    <t>Agricultural lime processing (manufacture)</t>
  </si>
  <si>
    <t>Agricultural machinery (commission agent)</t>
  </si>
  <si>
    <t>Agricultural machinery (manufacture)</t>
  </si>
  <si>
    <t>Agricultural machinery and accessories and implements, including tractors exporter (wholesale)</t>
  </si>
  <si>
    <t>Agricultural machinery and accessories and implements, including tractors importer (wholesale)</t>
  </si>
  <si>
    <t>Agricultural machinery and equipment rental and leasing (without operator)</t>
  </si>
  <si>
    <t>Agricultural machinery and equipment rental with operator</t>
  </si>
  <si>
    <t>Agricultural machinery for soil preparation (manufacture)</t>
  </si>
  <si>
    <t>Agricultural machinery hire (without operator)</t>
  </si>
  <si>
    <t>Agricultural motor drawn trailer (manufacture)</t>
  </si>
  <si>
    <t>Agricultural planting machinery (manufacture)</t>
  </si>
  <si>
    <t>Agricultural raw materials (commission agent)</t>
  </si>
  <si>
    <t>Agricultural research (other than biotechnological)</t>
  </si>
  <si>
    <t>Agricultural self-loading semi-trailers (manufacture)</t>
  </si>
  <si>
    <t>Agricultural self-loading trailers (manufacture)</t>
  </si>
  <si>
    <t>Agricultural self-unloading semi-trailers (manufacture)</t>
  </si>
  <si>
    <t>Agricultural self-unloading trailers (manufacture)</t>
  </si>
  <si>
    <t>Agricultural services administration and regulation (public sector)</t>
  </si>
  <si>
    <t>Agricultural showground</t>
  </si>
  <si>
    <t>Agricultural twine (manufacture)</t>
  </si>
  <si>
    <t>Agricultural valuer</t>
  </si>
  <si>
    <t>Agro-chemical products (wholesale)</t>
  </si>
  <si>
    <t>Agro-chemical products n.e.c. (manufacture)</t>
  </si>
  <si>
    <t>Agronomy consulting</t>
  </si>
  <si>
    <t>Air beds made of inflatable plastic (manufacture)</t>
  </si>
  <si>
    <t>Air cargo agents activities</t>
  </si>
  <si>
    <t>Air charter service (freight)</t>
  </si>
  <si>
    <t>Air charter service (passenger)</t>
  </si>
  <si>
    <t>Air cleansing plant (not for air conditioning equipment) (manufacture)</t>
  </si>
  <si>
    <t>Air compressor (manufacture)</t>
  </si>
  <si>
    <t>Air conditioning contracting</t>
  </si>
  <si>
    <t>Air conditioning equipment for aircraft (manufacture)</t>
  </si>
  <si>
    <t>Air conditioning machines (manufacture)</t>
  </si>
  <si>
    <t>Air conditioning machines (wholesale)</t>
  </si>
  <si>
    <t>Air conditioning package (manufacture)</t>
  </si>
  <si>
    <t>Air cushion vehicle (manufacture)</t>
  </si>
  <si>
    <t>Air filter for air conditioning equipment (manufacture)</t>
  </si>
  <si>
    <t>Air freight agent or broker</t>
  </si>
  <si>
    <t>Air gun (manufacture)</t>
  </si>
  <si>
    <t>Air heaters and hot air distributors (non-electric) (wholesale)</t>
  </si>
  <si>
    <t>Air measuring related to cleanness</t>
  </si>
  <si>
    <t>Air navigation instruments and systems (electronic) (manufacture)</t>
  </si>
  <si>
    <t>Air navigation instruments and systems (non-electronic) (manufacture)</t>
  </si>
  <si>
    <t>Air passenger baggage handling services</t>
  </si>
  <si>
    <t>Air passenger transport equipment rental and leasing without operator</t>
  </si>
  <si>
    <t>Air pistol (manufacture)</t>
  </si>
  <si>
    <t>Air preparation equipment for use in pneumatic systems (manufacture)</t>
  </si>
  <si>
    <t>Air pump (manufacture)</t>
  </si>
  <si>
    <t>Air rifle (manufacture)</t>
  </si>
  <si>
    <t>Air taxi service</t>
  </si>
  <si>
    <t>Air terminal operated by airline</t>
  </si>
  <si>
    <t>Air traffic control activities</t>
  </si>
  <si>
    <t>Air traffic control centre</t>
  </si>
  <si>
    <t>Air transport equipment for freight rental (without operator)</t>
  </si>
  <si>
    <t>Air transport of freight over regular routes</t>
  </si>
  <si>
    <t>Air transport of passengers by aero clubs for instruction or pleasure</t>
  </si>
  <si>
    <t>Air transport supporting activities</t>
  </si>
  <si>
    <t>Airbags for motor vehicle (manufacture)</t>
  </si>
  <si>
    <t>Aircraft (commission agent)</t>
  </si>
  <si>
    <t>Aircraft (manufacture)</t>
  </si>
  <si>
    <t>Aircraft (wholesale)</t>
  </si>
  <si>
    <t>Aircraft bomb (manufacture)</t>
  </si>
  <si>
    <t>Aircraft brake (not brake lining) (manufacture)</t>
  </si>
  <si>
    <t>Aircraft carrier catapults and related equipment (manufacture)</t>
  </si>
  <si>
    <t>Aircraft certification</t>
  </si>
  <si>
    <t>Aircraft engine instruments (non-electronic) (manufacture)</t>
  </si>
  <si>
    <t>Aircraft galley (manufacture)</t>
  </si>
  <si>
    <t>Aircraft hire for freight (without crew)</t>
  </si>
  <si>
    <t>Aircraft hire for passengers without crew</t>
  </si>
  <si>
    <t>Aircraft launching gear and deck arresters (wholesale)</t>
  </si>
  <si>
    <t>Aircraft launching gear and related equipment (manufacture)</t>
  </si>
  <si>
    <t>Aircraft parts and accessories made of plastic (manufacture)</t>
  </si>
  <si>
    <t>Aircraft parts and sub assemblies (not electric) (manufacture)</t>
  </si>
  <si>
    <t>Aircraft propeller (manufacture)</t>
  </si>
  <si>
    <t>Aircraft refuelling services</t>
  </si>
  <si>
    <t>Aircraft seat (manufacture)</t>
  </si>
  <si>
    <t>Airfield electronic controls and approach aids (manufacture)</t>
  </si>
  <si>
    <t>Airfield ground service activities</t>
  </si>
  <si>
    <t>Airfield mechanical or electro-mechanical signalling, safety, traffic control equipment (manufacture)</t>
  </si>
  <si>
    <t>Airfield runway construction</t>
  </si>
  <si>
    <t>Airframe (manufacture)</t>
  </si>
  <si>
    <t>Airframe parts and sub assemblies (not electric) (manufacture)</t>
  </si>
  <si>
    <t>Airline catering</t>
  </si>
  <si>
    <t>Airline coach service (scheduled)</t>
  </si>
  <si>
    <t>Airport activities</t>
  </si>
  <si>
    <t>Airport fire fighting and fire-prevention services</t>
  </si>
  <si>
    <t>Airport runway construction</t>
  </si>
  <si>
    <t>Airport runways clearing of snow and ice</t>
  </si>
  <si>
    <t>Airport shuttles</t>
  </si>
  <si>
    <t>Airscrew (manufacture)</t>
  </si>
  <si>
    <t>Airship (manufacture)</t>
  </si>
  <si>
    <t>Airsoft and paintball activities</t>
  </si>
  <si>
    <t>Air-transport equipment renting with operator, for scheduled passenger transportation</t>
  </si>
  <si>
    <t>Airway terminals operation</t>
  </si>
  <si>
    <t>Alabaster bowl cutting (manufacture)</t>
  </si>
  <si>
    <t>Alabaster mine</t>
  </si>
  <si>
    <t>Alarm clock (manufacture)</t>
  </si>
  <si>
    <t>Alarm monitoring activities</t>
  </si>
  <si>
    <t>Album printing (manufacture)</t>
  </si>
  <si>
    <t>Alcoholic beverages (commission agent)</t>
  </si>
  <si>
    <t>Alcoholic beverages (retail)</t>
  </si>
  <si>
    <t>Alcoholic beverages (wholesale)</t>
  </si>
  <si>
    <t>Alcoholic beverages exporter (wholesale)</t>
  </si>
  <si>
    <t>Alcoholic beverages importer (wholesale)</t>
  </si>
  <si>
    <t>Alcoholic distilled potable beverage (manufacture)</t>
  </si>
  <si>
    <t>Aldehyde (manufacture)</t>
  </si>
  <si>
    <t>Aldehyde function compounds (commission agent)</t>
  </si>
  <si>
    <t>Aldehyde function compounds (wholesale)</t>
  </si>
  <si>
    <t>Ale brewing (manufacture)</t>
  </si>
  <si>
    <t>Alfalfa (Lucerne) meal and pellets (manufacture)</t>
  </si>
  <si>
    <t>Alfalfa growing</t>
  </si>
  <si>
    <t>Algae gathering</t>
  </si>
  <si>
    <t>Alginates (manufacture)</t>
  </si>
  <si>
    <t>Alien registration administration and operation</t>
  </si>
  <si>
    <t>Alizarin dye (manufacture)</t>
  </si>
  <si>
    <t>Alkali (manufacture)</t>
  </si>
  <si>
    <t>Alkali or alkaline earth metals (commission agent)</t>
  </si>
  <si>
    <t>Alkyd (manufacture)</t>
  </si>
  <si>
    <t>Alkyd resins (manufacture)</t>
  </si>
  <si>
    <t>Alliaceous vegetable growing</t>
  </si>
  <si>
    <t>Alloy and steel forging roll (manufacture)</t>
  </si>
  <si>
    <t>Alloy bearing steel (manufacture)</t>
  </si>
  <si>
    <t>Alloy pig iron (manufacture)</t>
  </si>
  <si>
    <t>Alloy tool steel (manufacture)</t>
  </si>
  <si>
    <t>Almanac printing (manufacture)</t>
  </si>
  <si>
    <t>Almond grinding (manufacture)</t>
  </si>
  <si>
    <t>Almond growing</t>
  </si>
  <si>
    <t>Alpaca and mohair spinning on the woollen system (manufacture)</t>
  </si>
  <si>
    <t>Alpaca and mohair spinning on the worsted system (manufacture)</t>
  </si>
  <si>
    <t>Alpaca woollen weaving (manufacture)</t>
  </si>
  <si>
    <t>Alpaca worsted weaving (manufacture)</t>
  </si>
  <si>
    <t>Alternating current (ac) generators (manufacture)</t>
  </si>
  <si>
    <t>Alternating current (ac) motors (manufacture)</t>
  </si>
  <si>
    <t>Alternator for vehicle (manufacture)</t>
  </si>
  <si>
    <t>Alternators (not for vehicles) (manufacture)</t>
  </si>
  <si>
    <t>Altimeter (non-electronic)(manufacture)</t>
  </si>
  <si>
    <t>Alum mine</t>
  </si>
  <si>
    <t>Aluminium alloys production (manufacture)</t>
  </si>
  <si>
    <t>Aluminium coating inside pc cases (manufacture)</t>
  </si>
  <si>
    <t>Aluminium foil laminates made from aluminium foil as primary component (manufacture)</t>
  </si>
  <si>
    <t>Aluminium from alumina production (manufacture)</t>
  </si>
  <si>
    <t>Aluminium hardener (manufacture)</t>
  </si>
  <si>
    <t>Aluminium ore (bauxite) mining or preparation</t>
  </si>
  <si>
    <t>Aluminium oxide (alumina) production (manufacture)</t>
  </si>
  <si>
    <t>Aluminium paint (manufacture)</t>
  </si>
  <si>
    <t>Aluminium paste (manufacture)</t>
  </si>
  <si>
    <t>Aluminium refining (manufacture)</t>
  </si>
  <si>
    <t>Aluminium semi-manufactures production (manufacture)</t>
  </si>
  <si>
    <t>Aluminium smelting (manufacture)</t>
  </si>
  <si>
    <t>Aluminium wire made by drawing (manufacture)</t>
  </si>
  <si>
    <t>Aluminous cement (manufacture)</t>
  </si>
  <si>
    <t>Alums (manufacture)</t>
  </si>
  <si>
    <t>Amber turning (manufacture)</t>
  </si>
  <si>
    <t>Ambulance (manufacture)</t>
  </si>
  <si>
    <t>Ambulance service</t>
  </si>
  <si>
    <t>Ambulances with a weight not exceeding 3.5 tonnes (new) (retail)</t>
  </si>
  <si>
    <t>Ambulances with a weight not exceeding 3.5 tonnes (new) (wholesale)</t>
  </si>
  <si>
    <t>Ambulances with a weight not exceeding 3.5 tonnes (used) (retail)</t>
  </si>
  <si>
    <t>Ambulances with a weight not exceeding 3.5 tonnes (used) (wholesale)</t>
  </si>
  <si>
    <t>Amides and their derivatives and salts (commission agent)</t>
  </si>
  <si>
    <t>Amine function compounds (commission agent)</t>
  </si>
  <si>
    <t>Amines (manufacture)</t>
  </si>
  <si>
    <t>Amino resins, phenolic resins and polyurethanes in primary forms (commission agent)</t>
  </si>
  <si>
    <t>Amino resins, phenolic resins and polyurethanes in primary forms (wholesale)</t>
  </si>
  <si>
    <t>Aminoplastic resins (manufacture)</t>
  </si>
  <si>
    <t>Ammeters (electronic) (manufacture)</t>
  </si>
  <si>
    <t>Ammeters (non-electronic) (manufacture)</t>
  </si>
  <si>
    <t>Ammonia (manufacture)</t>
  </si>
  <si>
    <t>Ammoniacal liquor from coke ovens (manufacture)</t>
  </si>
  <si>
    <t>Ammonium chloride (manufacture)</t>
  </si>
  <si>
    <t>Ammonium chloride, nitrites and carbonates (commission agent)</t>
  </si>
  <si>
    <t>Ammonium nitrate (not for explosives) (manufacture)</t>
  </si>
  <si>
    <t>Ammonium nitrate for explosives (manufacture)</t>
  </si>
  <si>
    <t>Ammonium phosphate (manufacture)</t>
  </si>
  <si>
    <t>Ammonium sulphate (manufacture)</t>
  </si>
  <si>
    <t>Ammonium sulphate from coke ovens (manufacture)</t>
  </si>
  <si>
    <t>Ammunition (manufacture)</t>
  </si>
  <si>
    <t>Ammunition (retail)</t>
  </si>
  <si>
    <t>Amphibious vehicles (manufacture)</t>
  </si>
  <si>
    <t>Amplifier for audio separates (manufacture)</t>
  </si>
  <si>
    <t>Amplifier for broadcasting studio (manufacture)</t>
  </si>
  <si>
    <t>Amplifiers and sound amplifier sets (manufacture)</t>
  </si>
  <si>
    <t>Amplifying valve (manufacture)</t>
  </si>
  <si>
    <t>Ampoules made of glass (hygienic and pharmaceutical) (manufacture)</t>
  </si>
  <si>
    <t>Amusement arcade</t>
  </si>
  <si>
    <t>Amusement goods (commission agent)</t>
  </si>
  <si>
    <t>Amusement guide periodical printing (manufacture)</t>
  </si>
  <si>
    <t>Amusement guide periodical publishing</t>
  </si>
  <si>
    <t>Amusement machine hire</t>
  </si>
  <si>
    <t>Amusement machines (manufacture)</t>
  </si>
  <si>
    <t>Amusement park activities</t>
  </si>
  <si>
    <t>Amusement park mechanical rides, water rides, games</t>
  </si>
  <si>
    <t>Amusement park shows, theme exhibits and picnic grounds</t>
  </si>
  <si>
    <t>Anaerobic adhesive (manufacture)</t>
  </si>
  <si>
    <t>Anaesthetic equipment (manufacture)</t>
  </si>
  <si>
    <t>Anaesthetics (manufacture)</t>
  </si>
  <si>
    <t>Anaesthetist (public sector)</t>
  </si>
  <si>
    <t>Analgesics (manufacture)</t>
  </si>
  <si>
    <t>Analogue computer (manufacture)</t>
  </si>
  <si>
    <t>Analysis of capital investment proposals consultancy services</t>
  </si>
  <si>
    <t>Analytical chemist</t>
  </si>
  <si>
    <t>Anchor (manufacture)</t>
  </si>
  <si>
    <t>Anchor handling services</t>
  </si>
  <si>
    <t>Andouillettes (manufacture)</t>
  </si>
  <si>
    <t>Angle-dozers (manufacture)</t>
  </si>
  <si>
    <t>Angles made of aluminium (manufacture)</t>
  </si>
  <si>
    <t>Angles of stainless steel (manufacture)</t>
  </si>
  <si>
    <t>Angora rabbit breeding</t>
  </si>
  <si>
    <t>Anhydrite mine or quarry</t>
  </si>
  <si>
    <t>Anhydrite plaster (manufacture)</t>
  </si>
  <si>
    <t>Aniline (wholesale)</t>
  </si>
  <si>
    <t>Aniline dye (manufacture)</t>
  </si>
  <si>
    <t>Animal ambulance activities</t>
  </si>
  <si>
    <t>Animal compound feed (manufacture)</t>
  </si>
  <si>
    <t>Animal drawn vehicle transport</t>
  </si>
  <si>
    <t>Animal fat and oil production (non-edible) (manufacture)</t>
  </si>
  <si>
    <t>Animal fat or oils extraction and preparation machinery (manufacture)</t>
  </si>
  <si>
    <t>Animal feed (wholesale)</t>
  </si>
  <si>
    <t>Animal feed supplement (manufacture)</t>
  </si>
  <si>
    <t>Animal genetic testing</t>
  </si>
  <si>
    <t>Animal grease (manufacture)</t>
  </si>
  <si>
    <t>Animal hair (not carded or combed) including horsehair production</t>
  </si>
  <si>
    <t>Animal hair (wholesale)</t>
  </si>
  <si>
    <t>Animal health care and control activities for farm animals</t>
  </si>
  <si>
    <t>Animal health care and control activities for pet animals</t>
  </si>
  <si>
    <t>Animal hospital run by veterinary surgeon</t>
  </si>
  <si>
    <t>Animal hospital supervised or run by registered veterinarian</t>
  </si>
  <si>
    <t>Animal hunting and trapping</t>
  </si>
  <si>
    <t>Animal offal (inedible) production (manufacture)</t>
  </si>
  <si>
    <t>Animal offal processing (manufacture)</t>
  </si>
  <si>
    <t>Animal oil refining (manufacture)</t>
  </si>
  <si>
    <t>Animal production support activities other than farm animal boarding and care</t>
  </si>
  <si>
    <t>Animal propagation, growth and output - activities to promote these, on a fee or contract basis</t>
  </si>
  <si>
    <t>Animal protection organisations</t>
  </si>
  <si>
    <t>Animal rearing for medical research</t>
  </si>
  <si>
    <t>Animal rearing for production of serum</t>
  </si>
  <si>
    <t>Animal rental (herds, racehorses)</t>
  </si>
  <si>
    <t>Animal training for circuses, etc.</t>
  </si>
  <si>
    <t>Animated film production</t>
  </si>
  <si>
    <t>Animated video production</t>
  </si>
  <si>
    <t>Anise growing</t>
  </si>
  <si>
    <t>Annealing lehr (manufacture)</t>
  </si>
  <si>
    <t>Anodising (manufacture)</t>
  </si>
  <si>
    <t>Anoraks for men and boys (manufacture)</t>
  </si>
  <si>
    <t>Anoraks for women and girls (manufacture)</t>
  </si>
  <si>
    <t>Anthracene (manufacture)</t>
  </si>
  <si>
    <t>Antibiotics (commission agent)</t>
  </si>
  <si>
    <t>Antibiotics (manufacture)</t>
  </si>
  <si>
    <t>Antibiotics (wholesale)</t>
  </si>
  <si>
    <t>Anti-corrosive coatings application work</t>
  </si>
  <si>
    <t>Anti-corrosive paint (manufacture)</t>
  </si>
  <si>
    <t>Anti-doping control</t>
  </si>
  <si>
    <t>Anti-freeze mixtures (excluding pure ethyl glycol) (manufacture)</t>
  </si>
  <si>
    <t>Anti-freezing preparations and prepared de-icing fluids (commission agent)</t>
  </si>
  <si>
    <t>Antifriction metal (manufacture)</t>
  </si>
  <si>
    <t>Anti-icing equipment and systems for aircraft (manufacture)</t>
  </si>
  <si>
    <t>Anti-infectives (manufacture)</t>
  </si>
  <si>
    <t>Anti-knock compounds (manufacture)</t>
  </si>
  <si>
    <t>Anti-knock preparations and additives for mineral oils and similar products (commission agent)</t>
  </si>
  <si>
    <t>Antimony (manufacture)</t>
  </si>
  <si>
    <t>Anti-perspirant (manufacture)</t>
  </si>
  <si>
    <t>Antique and vintage department store</t>
  </si>
  <si>
    <t>Antique books (retail)</t>
  </si>
  <si>
    <t>Antique style glass (manufacture)</t>
  </si>
  <si>
    <t>Antiques (retail)</t>
  </si>
  <si>
    <t>Antiques (wholesale)</t>
  </si>
  <si>
    <t>Anti-roll bars for motor vehicles (manufacture)</t>
  </si>
  <si>
    <t>Anti-rust preparations (manufacture)</t>
  </si>
  <si>
    <t>Anti-rust treatment of motor vehicles</t>
  </si>
  <si>
    <t>Antiseptics (manufacture)</t>
  </si>
  <si>
    <t>Antisera and other blood fractions (manufacture)</t>
  </si>
  <si>
    <t>Antisera and vaccines (commission agent)</t>
  </si>
  <si>
    <t>Antisera and vaccines (wholesale)</t>
  </si>
  <si>
    <t>Anti-sprouting products (manufacture)</t>
  </si>
  <si>
    <t>Anti-sprouting products (wholesale)</t>
  </si>
  <si>
    <t>Anvils (manufacture)</t>
  </si>
  <si>
    <t>Apartment buildings buying and selling</t>
  </si>
  <si>
    <t>Apartment buildings letting</t>
  </si>
  <si>
    <t>Apartment letting (self catering) other than holiday centres and holiday villages or youth hostels</t>
  </si>
  <si>
    <t>Aperitif (spirit based) (manufacture)</t>
  </si>
  <si>
    <t>Apparatus and equipment for automatically developing photographic film</t>
  </si>
  <si>
    <t>Apparel and leather production machinery (manufacture)</t>
  </si>
  <si>
    <t>Apparel cloth woven from yarns spun on the cotton system (manufacture)</t>
  </si>
  <si>
    <t>Apparel made of fur (manufacture)</t>
  </si>
  <si>
    <t>Apparel made of plastic (if only sealed together, not sewn) (manufacture)</t>
  </si>
  <si>
    <t>Apparel made of rubber (if only sealed together, not sewn) (manufacture)</t>
  </si>
  <si>
    <t>Apparel made of sealed rubber (manufacture)</t>
  </si>
  <si>
    <t>Apparel production machinery (manufacture)</t>
  </si>
  <si>
    <t>Appeal Committee of the House of Lords</t>
  </si>
  <si>
    <t>Apple growing</t>
  </si>
  <si>
    <t>Apple pomace and pectin (manufacture)</t>
  </si>
  <si>
    <t>Apple wine making</t>
  </si>
  <si>
    <t>Appliance cords with insulated wire and connectors (manufacture)</t>
  </si>
  <si>
    <t>Appraiser and valuer (not insurance or real estate)</t>
  </si>
  <si>
    <t>Apprentice school</t>
  </si>
  <si>
    <t>Apricot growing</t>
  </si>
  <si>
    <t>Aprons (manufacture)</t>
  </si>
  <si>
    <t>Aprons for domestic use (manufacture)</t>
  </si>
  <si>
    <t>Aprons for industrial use (manufacture)</t>
  </si>
  <si>
    <t>Aqua/water parks</t>
  </si>
  <si>
    <t>Aquaculture in salt water filled tanks or reservoirs</t>
  </si>
  <si>
    <t>Aquaculture in sea or brackish waters</t>
  </si>
  <si>
    <t>Aquaculture, freshwater</t>
  </si>
  <si>
    <t>Aquarium heater (electric) (manufacture)</t>
  </si>
  <si>
    <t>Aqueduct construction</t>
  </si>
  <si>
    <t>Arbitration of civil actions</t>
  </si>
  <si>
    <t>Arbitrators between management and labour</t>
  </si>
  <si>
    <t>Arbitrators legal activities</t>
  </si>
  <si>
    <t>Arc lamp (manufacture)</t>
  </si>
  <si>
    <t>Archaeobotanical analysis</t>
  </si>
  <si>
    <t>Archery equipment (manufacture)</t>
  </si>
  <si>
    <t>Archimedean screw pump (manufacture)</t>
  </si>
  <si>
    <t>Architects associations</t>
  </si>
  <si>
    <t>Architectural activities and related technical consultancy</t>
  </si>
  <si>
    <t>Architectural draughtsman</t>
  </si>
  <si>
    <t>Architectural drawing publishing</t>
  </si>
  <si>
    <t>Architectural engineering activities</t>
  </si>
  <si>
    <t>Architectural glass (manufacture)</t>
  </si>
  <si>
    <t>Architrave made of plastic (manufacture)</t>
  </si>
  <si>
    <t>Archive activities</t>
  </si>
  <si>
    <t>Arc-welding transformers (manufacture)</t>
  </si>
  <si>
    <t>Argon (manufacture)</t>
  </si>
  <si>
    <t>Arm rest for motor vehicle (manufacture)</t>
  </si>
  <si>
    <t>Armchair (manufacture)</t>
  </si>
  <si>
    <t>Armoured amphibious military vehicles (manufacture)</t>
  </si>
  <si>
    <t>Armoured car (except military fighting vehicles) (manufacture)</t>
  </si>
  <si>
    <t>Armoured car services</t>
  </si>
  <si>
    <t>Armoured doors (manufacture)</t>
  </si>
  <si>
    <t>Armoured hose made of rubber (manufacture)</t>
  </si>
  <si>
    <t>Armoured or reinforced safes, strong boxes and doors made of base metal (wholesale)</t>
  </si>
  <si>
    <t>Arms (manufacture)</t>
  </si>
  <si>
    <t>Army accoutrement made of leather (manufacture)</t>
  </si>
  <si>
    <t>Army establishment (civilian personnel)</t>
  </si>
  <si>
    <t>Army establishment (service personnel)</t>
  </si>
  <si>
    <t>Army scripture readers association</t>
  </si>
  <si>
    <t>Aromatic crops growing</t>
  </si>
  <si>
    <t>Aromatic distilled waters (manufacture)</t>
  </si>
  <si>
    <t>Aromatic hydrocarbons (manufacture)</t>
  </si>
  <si>
    <t>Arrowroot (manufacture)</t>
  </si>
  <si>
    <t>Arsenic (manufacture)</t>
  </si>
  <si>
    <t>Art (retail)</t>
  </si>
  <si>
    <t>Art clubs</t>
  </si>
  <si>
    <t>Art expert</t>
  </si>
  <si>
    <t>Art gallery (not dealer)</t>
  </si>
  <si>
    <t>Art instruction</t>
  </si>
  <si>
    <t>Art leather work (manufacture)</t>
  </si>
  <si>
    <t>Art metal work (manufacture)</t>
  </si>
  <si>
    <t>Art museums</t>
  </si>
  <si>
    <t>Art needlework (manufacture)</t>
  </si>
  <si>
    <t>Art pottery (manufacture)</t>
  </si>
  <si>
    <t>Art publishing</t>
  </si>
  <si>
    <t>Art work lending and storage</t>
  </si>
  <si>
    <t>Artesian well contractor</t>
  </si>
  <si>
    <t>Artichoke growing</t>
  </si>
  <si>
    <t>Articles for religious use of base metals clad with precious metals (manufacture)</t>
  </si>
  <si>
    <t>Articles made from non-wovens (manufacture)</t>
  </si>
  <si>
    <t>Articles made of paper and paperboard n.e.c. (manufacture)</t>
  </si>
  <si>
    <t>Articles of fur (retail)</t>
  </si>
  <si>
    <t>Articulated link chain (except for motor vehicles and bicycles) (wholesale)</t>
  </si>
  <si>
    <t>Articulated link chain (manufacture)</t>
  </si>
  <si>
    <t>Artificial concentrates (manufacture)</t>
  </si>
  <si>
    <t>Artificial corundum (manufacture)</t>
  </si>
  <si>
    <t>Artificial eye (manufacture)</t>
  </si>
  <si>
    <t>Artificial flowers and fruit made of paper (manufacture)</t>
  </si>
  <si>
    <t>Artificial flowers and fruit made of plastic (manufacture)</t>
  </si>
  <si>
    <t>Artificial flowers and fruit made of textiles (manufacture)</t>
  </si>
  <si>
    <t>Artificial flowers, foliage and fruit (wholesale)</t>
  </si>
  <si>
    <t>Artificial fur and articles thereof (manufacture)</t>
  </si>
  <si>
    <t>Artificial honey (manufacture)</t>
  </si>
  <si>
    <t>Artificial horizon (non-electronic) (manufacture)</t>
  </si>
  <si>
    <t>Artificial insemination activities on a fee or contract basis</t>
  </si>
  <si>
    <t>Artificial joints and parts for the body (wholesale)</t>
  </si>
  <si>
    <t>Artificial kidney unit</t>
  </si>
  <si>
    <t>Artificial limb (manufacture)</t>
  </si>
  <si>
    <t>Artificial limb and appliance centre</t>
  </si>
  <si>
    <t>Artificial manure (manufacture)</t>
  </si>
  <si>
    <t>Artificial parts for the heart (manufacture)</t>
  </si>
  <si>
    <t>Artificial respiration (commission agent)</t>
  </si>
  <si>
    <t xml:space="preserve">Artificial respiration (manufacture) </t>
  </si>
  <si>
    <t>Artificial respiration (wholesale)</t>
  </si>
  <si>
    <t>Artificial respiration equipment (manufacture)</t>
  </si>
  <si>
    <t>Artificial stone made of plastic (manufacture)</t>
  </si>
  <si>
    <t>Artificial teeth (manufacture)</t>
  </si>
  <si>
    <t>Artificial teeth and dental fittings (wholesale)</t>
  </si>
  <si>
    <t>Artificial waxes (manufacture)</t>
  </si>
  <si>
    <t>Artillery (manufacture)</t>
  </si>
  <si>
    <t>Artillery ammunition (manufacture)</t>
  </si>
  <si>
    <t>Artist</t>
  </si>
  <si>
    <t>Artists' brush (manufacture)</t>
  </si>
  <si>
    <t>Artists' canvases (manufacture)</t>
  </si>
  <si>
    <t>Artists' colours (manufacture)</t>
  </si>
  <si>
    <t>Artists' model</t>
  </si>
  <si>
    <t>Artists' tracing cloth (manufacture)</t>
  </si>
  <si>
    <t>Artists', students' and sign board painters' colours, modifying tints and similar (commission agent)</t>
  </si>
  <si>
    <t>Arts and crafts school</t>
  </si>
  <si>
    <t>Arts facilities operation</t>
  </si>
  <si>
    <t>Arts, cultural or leisure facilities buildings construction</t>
  </si>
  <si>
    <t>Asbestos carding (manufacture)</t>
  </si>
  <si>
    <t>Asbestos cement products (manufacture)</t>
  </si>
  <si>
    <t>Asbestos felting (manufacture)</t>
  </si>
  <si>
    <t>Asbestos mining and quarrying</t>
  </si>
  <si>
    <t>Asbestos mixing (manufacture)</t>
  </si>
  <si>
    <t>Asbestos moulding (manufacture)</t>
  </si>
  <si>
    <t>Asbestos removal work</t>
  </si>
  <si>
    <t>Asbestos spinning (manufacture)</t>
  </si>
  <si>
    <t>Asbestos weaving (manufacture)</t>
  </si>
  <si>
    <t>Asbestos, lead paint, and other toxic material abatement</t>
  </si>
  <si>
    <t>Aseptic hospital furniture (manufacture)</t>
  </si>
  <si>
    <t>Ashes and residues of incineration of mining and quarrying waste</t>
  </si>
  <si>
    <t>Asparagus growing</t>
  </si>
  <si>
    <t>Asphalt (manufacture)</t>
  </si>
  <si>
    <t>Asphalt (natural) mining and quarrying</t>
  </si>
  <si>
    <t>Asphalt laying plant (manufacture)</t>
  </si>
  <si>
    <t>Asphalt or similar materials (e.g. Asphalt-based adhesives), articles thereof (manufacture)</t>
  </si>
  <si>
    <t>Asphalt paving of roads</t>
  </si>
  <si>
    <t>Asphalt processing plant (manufacture)</t>
  </si>
  <si>
    <t>Asphalting contractor (civil engineering)</t>
  </si>
  <si>
    <t>Asphaltites and asphaltic rock mining and quarrying</t>
  </si>
  <si>
    <t xml:space="preserve">Aspiration probes (commission agent)  </t>
  </si>
  <si>
    <t>Aspiration probes (manufacture)</t>
  </si>
  <si>
    <t xml:space="preserve">Aspiration probes (wholesale)  </t>
  </si>
  <si>
    <t>Aspirator separators (manufacture)</t>
  </si>
  <si>
    <t>Ass farming and breeding</t>
  </si>
  <si>
    <t>Assay office</t>
  </si>
  <si>
    <t>Assembled rail sections (manufacture)</t>
  </si>
  <si>
    <t>Assembling of books, brochures, etc. (manufacture)</t>
  </si>
  <si>
    <t>Assembling of electronic industrial process control equipment (manufacture)</t>
  </si>
  <si>
    <t>Assembling of non-electronic industrial process control equipment (manufacture)</t>
  </si>
  <si>
    <t>Assembly and erection of prefabricated non-residential constructions on the site</t>
  </si>
  <si>
    <t>Assembly and installation of self-manufactured commercial buildings of metal on site</t>
  </si>
  <si>
    <t>Assembly and installation of self-manufactured commercial buildings of plastic on site</t>
  </si>
  <si>
    <t>Assembly and installation of self-manufactured commercial buildings of wood on site</t>
  </si>
  <si>
    <t>Assembly and installation of self-manufactured domestic buildings of metal on site</t>
  </si>
  <si>
    <t>Assembly and installation of self-manufactured domestic buildings of plastic on site</t>
  </si>
  <si>
    <t>Assembly and installation of self-manufactured domestic buildings of wood on site</t>
  </si>
  <si>
    <t>Assisted-living facilities for the elderly or disabled (charitable)</t>
  </si>
  <si>
    <t>Assisted-living facilities for the elderly or disabled (non-charitable)</t>
  </si>
  <si>
    <t>Association of corporate and certified accountants</t>
  </si>
  <si>
    <t>Associations for the pursuit of a cultural or recreational activity or hobby</t>
  </si>
  <si>
    <t>Assurance company (life)</t>
  </si>
  <si>
    <t>Astrologer</t>
  </si>
  <si>
    <t>Astronomical equipment (optical) (manufacture)</t>
  </si>
  <si>
    <t>Astronomy research and experimental development</t>
  </si>
  <si>
    <t>Asylums (private sector)</t>
  </si>
  <si>
    <t>Asylums (public sector)</t>
  </si>
  <si>
    <t>Athletes</t>
  </si>
  <si>
    <t>Athletic clothing (manufacture)</t>
  </si>
  <si>
    <t>Athletic club</t>
  </si>
  <si>
    <t>Athletic equipment (manufacture)</t>
  </si>
  <si>
    <t>Athletic footwear (manufacture)</t>
  </si>
  <si>
    <t>Atlas printing (manufacture)</t>
  </si>
  <si>
    <t>Atlas publishing</t>
  </si>
  <si>
    <t>Atmospheric pollution control plant (manufacture)</t>
  </si>
  <si>
    <t>Atomic energy research and experimental development</t>
  </si>
  <si>
    <t>Attaché case made of leather or leather substitute (manufacture)</t>
  </si>
  <si>
    <t>Attestations, valuations and preparation of pro forma statements</t>
  </si>
  <si>
    <t>Attic ventilation fans (manufacture)</t>
  </si>
  <si>
    <t>Attorney</t>
  </si>
  <si>
    <t>ATVs, go-carts and similar including race cars (manufacture)</t>
  </si>
  <si>
    <t>Aubergine (egg-plant) growing</t>
  </si>
  <si>
    <t>Auction houses (except antiques and second hand goods) (retail)</t>
  </si>
  <si>
    <t>Audio and video recordings (retail)</t>
  </si>
  <si>
    <t>Audio book publishing</t>
  </si>
  <si>
    <t>Audio equipment (retail)</t>
  </si>
  <si>
    <t>Audio separate (manufacture)</t>
  </si>
  <si>
    <t>Audio separates (wholesale)</t>
  </si>
  <si>
    <t>Audio tape recording, except master copies for records or audio material (manufacture)</t>
  </si>
  <si>
    <t>Audio tapes and cassettes (retail)</t>
  </si>
  <si>
    <t>Audio/visual cassettes (retail)</t>
  </si>
  <si>
    <t>Audio/visual equipment (retail)</t>
  </si>
  <si>
    <t>Audio/visual equipment for professional use hire</t>
  </si>
  <si>
    <t>Audiometers (manufacture)</t>
  </si>
  <si>
    <t>Auditing activities</t>
  </si>
  <si>
    <t>Auger and auger bit (manufacture)</t>
  </si>
  <si>
    <t>Austrian blinds (manufacture)</t>
  </si>
  <si>
    <t>Author</t>
  </si>
  <si>
    <t>Auto correlator (optical) (manufacture)</t>
  </si>
  <si>
    <t>Auto electrical equipment (manufacture)</t>
  </si>
  <si>
    <t>Auto spare parts (manufacture)</t>
  </si>
  <si>
    <t>Autoclaves (medical) (manufacture)</t>
  </si>
  <si>
    <t>Autocycle (manufacture)</t>
  </si>
  <si>
    <t>Automatic data processing equipment hire</t>
  </si>
  <si>
    <t>Automatic gun (manufacture)</t>
  </si>
  <si>
    <t>Automatic pianos (manufacture)</t>
  </si>
  <si>
    <t>Automatic pilots (electronic) (manufacture)</t>
  </si>
  <si>
    <t>Automatic pilots (non-electronic) (manufacture)</t>
  </si>
  <si>
    <t>Automatic process control valves (manufacture)</t>
  </si>
  <si>
    <t>Automatic regulating or controlling instruments and apparatus (wholesale)</t>
  </si>
  <si>
    <t>Automatic stop motions (textile machinery) (manufacture)</t>
  </si>
  <si>
    <t>Automatic teller machines (ATMs) computer terminals not mechanically operated (manufacture)</t>
  </si>
  <si>
    <t>Automatic typewriters and word-processing machines (wholesale)</t>
  </si>
  <si>
    <t>Automobile association</t>
  </si>
  <si>
    <t>Automobile association road patrols</t>
  </si>
  <si>
    <t>Automobile association service centres</t>
  </si>
  <si>
    <t>Automobile rental (self drive)</t>
  </si>
  <si>
    <t>Automotive emissions testing equipment (non-electronic) (manufacture)</t>
  </si>
  <si>
    <t>Automotive production design</t>
  </si>
  <si>
    <t>Automotive trimmings (manufacture)</t>
  </si>
  <si>
    <t>Auxiliary fire brigade services</t>
  </si>
  <si>
    <t>Auxiliary machinery for use with machines for working textiles (wholesale)</t>
  </si>
  <si>
    <t>Auxiliary plant for use with steam generators (manufacture)</t>
  </si>
  <si>
    <t>Auxiliary power unit for aircraft (manufacture)</t>
  </si>
  <si>
    <t>Average adjuster</t>
  </si>
  <si>
    <t>Aviation insurance</t>
  </si>
  <si>
    <t>Aviation spirit (manufacture)</t>
  </si>
  <si>
    <t>Aviation turbine fuel (manufacture)</t>
  </si>
  <si>
    <t>Avocado growing</t>
  </si>
  <si>
    <t>Awning cloth weaving (manufacture)</t>
  </si>
  <si>
    <t>Awnings (manufacture)</t>
  </si>
  <si>
    <t>Awnings and sun blinds (retail)</t>
  </si>
  <si>
    <t>Awnings and sun blinds (wholesale)</t>
  </si>
  <si>
    <t>Awnings made of plastic (manufacture)</t>
  </si>
  <si>
    <t>Axe (manufacture)</t>
  </si>
  <si>
    <t>Axial compressor (manufacture)</t>
  </si>
  <si>
    <t>Axial flow pump (manufacture)</t>
  </si>
  <si>
    <t>Axle for motor vehicle (manufacture)</t>
  </si>
  <si>
    <t>Axle for motorcycle (manufacture)</t>
  </si>
  <si>
    <t>Axles and wheels for locomotive and rolling stock (manufacture)</t>
  </si>
  <si>
    <t>Axles for rail and tramway vehicles (manufacture)</t>
  </si>
  <si>
    <t>Axles made of steel for railway and tramway vehicles (manufacture)</t>
  </si>
  <si>
    <t>Axminster carpet (manufacture)</t>
  </si>
  <si>
    <t>Azoic dye (manufacture)</t>
  </si>
  <si>
    <t>Babies garments (manufacture)</t>
  </si>
  <si>
    <t>Baby baths made of plastic (manufacture)</t>
  </si>
  <si>
    <t>Baby carriage (manufacture)</t>
  </si>
  <si>
    <t>Baby carriages (retail)</t>
  </si>
  <si>
    <t>Baby carriages (wholesale)</t>
  </si>
  <si>
    <t>Baby clothing (manufacture)</t>
  </si>
  <si>
    <t>Baby food (wholesale)</t>
  </si>
  <si>
    <t>Baby foods (manufacture)</t>
  </si>
  <si>
    <t>Baby foods (milk based) (manufacture)</t>
  </si>
  <si>
    <t>Baby linen (manufacture)</t>
  </si>
  <si>
    <t>Baby napkins made of towelling (manufacture)</t>
  </si>
  <si>
    <t>Backing and curling machinery (carpet making) (manufacture)</t>
  </si>
  <si>
    <t>Backward wave oscillator (manufacture)</t>
  </si>
  <si>
    <t>Bacon curing (manufacture)</t>
  </si>
  <si>
    <t>Bacon production (manufacture)</t>
  </si>
  <si>
    <t>Bacon smoking (manufacture)</t>
  </si>
  <si>
    <t>Bacteria bed tile (manufacture)</t>
  </si>
  <si>
    <t>Bacteriologist (non medical)</t>
  </si>
  <si>
    <t>Badges (textile) (manufacture)</t>
  </si>
  <si>
    <t>Badges made of metal (manufacture)</t>
  </si>
  <si>
    <t>Badian growing</t>
  </si>
  <si>
    <t>Badminton club</t>
  </si>
  <si>
    <t>Badminton shuttlecock (manufacture)</t>
  </si>
  <si>
    <t>Bag clasp (manufacture)</t>
  </si>
  <si>
    <t>Bag frame (manufacture)</t>
  </si>
  <si>
    <t>Bagatelle board (manufacture)</t>
  </si>
  <si>
    <t>Baggage scanning equipment (manufacture)</t>
  </si>
  <si>
    <t>Bagging cloth (manufacture)</t>
  </si>
  <si>
    <t>Bagpipes and reeds (manufacture)</t>
  </si>
  <si>
    <t>Bags made of canvas (manufacture)</t>
  </si>
  <si>
    <t>Bags made of canvas or cotton cloth (manufacture)</t>
  </si>
  <si>
    <t>Bags made of chain (manufacture)</t>
  </si>
  <si>
    <t>Bags made of leather or leather substitute (manufacture)</t>
  </si>
  <si>
    <t>Bags made of paper (manufacture)</t>
  </si>
  <si>
    <t>Bags made of plastic (not designed for prolonged use) (manufacture)</t>
  </si>
  <si>
    <t>Bags made of plastic for packaging (manufacture)</t>
  </si>
  <si>
    <t>Bags made of polyethylene (manufacture)</t>
  </si>
  <si>
    <t>Bags made of transparent regenerated cellulose film (manufacture)</t>
  </si>
  <si>
    <t>Bailiffs activities</t>
  </si>
  <si>
    <t>Bait digging (marine)</t>
  </si>
  <si>
    <t>Bait production (marine)</t>
  </si>
  <si>
    <t>Baize (manufacture)</t>
  </si>
  <si>
    <t>Baker (retail)</t>
  </si>
  <si>
    <t>Bakers' yeast from distillery (manufacture)</t>
  </si>
  <si>
    <t>Bakery (baking main activity) (manufacture)</t>
  </si>
  <si>
    <t>Bakery (selling main activity) (retail)</t>
  </si>
  <si>
    <t>Bakery machinery and ovens (manufacture)</t>
  </si>
  <si>
    <t>Bakery moulders (manufacture)</t>
  </si>
  <si>
    <t>Bakery ovens (industrial) (manufacture)</t>
  </si>
  <si>
    <t>Bakery ovens (wholesale)</t>
  </si>
  <si>
    <t>Bakery products (wholesale)</t>
  </si>
  <si>
    <t>Baking dish, pan and tin (manufacture)</t>
  </si>
  <si>
    <t>Baking powder (manufacture)</t>
  </si>
  <si>
    <t>Balaclava helmet (manufacture)</t>
  </si>
  <si>
    <t>Balances and scales (wholesale)</t>
  </si>
  <si>
    <t>Balancing machines (electronic) (manufacture)</t>
  </si>
  <si>
    <t>Balancing machines (non-electronic) (manufacture)</t>
  </si>
  <si>
    <t>Balata belting (manufacture)</t>
  </si>
  <si>
    <t>Balata gathering</t>
  </si>
  <si>
    <t>Balata goods (excluding belting) (manufacture)</t>
  </si>
  <si>
    <t>Bale breakers (manufacture)</t>
  </si>
  <si>
    <t>Bale handler for agriculture (manufacture)</t>
  </si>
  <si>
    <t>Baler for hay and straw (manufacture)</t>
  </si>
  <si>
    <t>Baler twine (manufacture)</t>
  </si>
  <si>
    <t>Baling press (not agricultural) (manufacture)</t>
  </si>
  <si>
    <t>Ball and roller bearings (wholesale)</t>
  </si>
  <si>
    <t>Ball bearing (manufacture)</t>
  </si>
  <si>
    <t>Ball clay extraction (mine or opencast working)</t>
  </si>
  <si>
    <t>Ball core (rubber) (manufacture)</t>
  </si>
  <si>
    <t>Ball valves (manufacture)</t>
  </si>
  <si>
    <t>Ballasts for discharge lamps or tubes (wholesale)</t>
  </si>
  <si>
    <t>Ballet company</t>
  </si>
  <si>
    <t>Ballet school</t>
  </si>
  <si>
    <t>Ballet shoe (manufacture)</t>
  </si>
  <si>
    <t>Ballistic missile, except intercontinental ballistic missile (ICBM) (manufacture)</t>
  </si>
  <si>
    <t>Balloon (not toy) (manufacture)</t>
  </si>
  <si>
    <t>Balloons, dirigibles and other non-powered aircraft (wholesale)</t>
  </si>
  <si>
    <t>Balloons, rubber (except pilot and sounding balloons, dirigibles and hot-air balloons) (manufacture)</t>
  </si>
  <si>
    <t>Ballotini (manufacture)</t>
  </si>
  <si>
    <t>Ballpoint pen and refill (manufacture)</t>
  </si>
  <si>
    <t>Ball-point, felt-tipped and other porous-tipped pens and markers (wholesale)</t>
  </si>
  <si>
    <t>Balls for all sports (finished) (manufacture)</t>
  </si>
  <si>
    <t>Balsam gathering</t>
  </si>
  <si>
    <t>Bamboo furniture (other than seating) (manufacture)</t>
  </si>
  <si>
    <t>Bamboo preparation (manufacture)</t>
  </si>
  <si>
    <t>Banana ripening and conditioning (manufacture)</t>
  </si>
  <si>
    <t>Bananas and plantain growing</t>
  </si>
  <si>
    <t>Band (musical)</t>
  </si>
  <si>
    <t>Band agency</t>
  </si>
  <si>
    <t>Bandage cloth weaving (manufacture)</t>
  </si>
  <si>
    <t>Banding (woven) (manufacture)</t>
  </si>
  <si>
    <t>Bands made of elastic (manufacture)</t>
  </si>
  <si>
    <t>Bands made of plaited metal (manufacture)</t>
  </si>
  <si>
    <t>Bands made of rubber (manufacture)</t>
  </si>
  <si>
    <t>Bands made of uninsulated plaited copper (manufacture)</t>
  </si>
  <si>
    <t>Bands, slings, etc. Made of uninsulated plaited iron or steel (manufacture)</t>
  </si>
  <si>
    <t>Bandsaw blades (manufacture)</t>
  </si>
  <si>
    <t>Bank holding companies</t>
  </si>
  <si>
    <t>Bank note counting machine (manufacture)</t>
  </si>
  <si>
    <t>Bank note paper (manufacture)</t>
  </si>
  <si>
    <t>Bank note printing (manufacture)</t>
  </si>
  <si>
    <t>Bank of England</t>
  </si>
  <si>
    <t>Bankers' clearing house</t>
  </si>
  <si>
    <t>Banking institutions in Channel Islands and Isle of Man activities (not in UK banking sector)</t>
  </si>
  <si>
    <t>Banknote dispensing machine (manufacture)</t>
  </si>
  <si>
    <t>Banks (deposit taking)</t>
  </si>
  <si>
    <t>Banks not authorised by the FSA as deposit taking</t>
  </si>
  <si>
    <t>Banner (making up) (manufacture)</t>
  </si>
  <si>
    <t>Bannister rails made of wood (manufacture)</t>
  </si>
  <si>
    <t>Banquet catering</t>
  </si>
  <si>
    <t>Baptist church</t>
  </si>
  <si>
    <t>Bar code imprinting services</t>
  </si>
  <si>
    <t>Barbed wire and stranded wire (wholesale)</t>
  </si>
  <si>
    <t>Barbed wire made of steel (manufacture)</t>
  </si>
  <si>
    <t>Barber</t>
  </si>
  <si>
    <t>Barbers' and similar chairs (wholesale)</t>
  </si>
  <si>
    <t>Barbers' chairs (manufacture)</t>
  </si>
  <si>
    <t>Barcode readers and other optical readers (manufacture)</t>
  </si>
  <si>
    <t>Bare printed circuit boards (manufacture)</t>
  </si>
  <si>
    <t>Barge (manufacture)</t>
  </si>
  <si>
    <t>Barge lessee or owner (freight)</t>
  </si>
  <si>
    <t>Barge lessee or owner (passenger) (inland waterway service)</t>
  </si>
  <si>
    <t>Barge transport (except for inland waterway) freight service</t>
  </si>
  <si>
    <t>Bargeboard (manufacture)</t>
  </si>
  <si>
    <t>Barium sulphate (natural) mining</t>
  </si>
  <si>
    <t>Barley growing</t>
  </si>
  <si>
    <t>Barley malting (manufacture)</t>
  </si>
  <si>
    <t>Barley meal production (manufacture)</t>
  </si>
  <si>
    <t>Barley milling (manufacture)</t>
  </si>
  <si>
    <t>Barley processing (blocked, flaked, puffed or pearled) (manufacture)</t>
  </si>
  <si>
    <t>Barometer (electronic) (manufacture)</t>
  </si>
  <si>
    <t>Barometer (non-electronic) (manufacture)</t>
  </si>
  <si>
    <t>Barrels made of aluminium (manufacture)</t>
  </si>
  <si>
    <t>Barrels made of iron or steel (manufacture)</t>
  </si>
  <si>
    <t>Barrels made of plastic (manufacture)</t>
  </si>
  <si>
    <t>Barrels made of wood (manufacture)</t>
  </si>
  <si>
    <t>Barrister</t>
  </si>
  <si>
    <t>Barrow hiring</t>
  </si>
  <si>
    <t>Bars made of aluminium (manufacture)</t>
  </si>
  <si>
    <t>Bars made of brass (manufacture)</t>
  </si>
  <si>
    <t>Bars made of copper (manufacture)</t>
  </si>
  <si>
    <t>Bars made of glass (manufacture)</t>
  </si>
  <si>
    <t>Bars of stainless steel (manufacture)</t>
  </si>
  <si>
    <t>Bars, rods, profiles and wire made of lead (manufacture)</t>
  </si>
  <si>
    <t>Bars, rods, profiles and wire made of tin (manufacture)</t>
  </si>
  <si>
    <t>Bars, rods, profiles and wire made of zinc (manufacture)</t>
  </si>
  <si>
    <t>Barytes mine</t>
  </si>
  <si>
    <t>Basalt mine</t>
  </si>
  <si>
    <t>Base exchange plant for water treatment (manufacture)</t>
  </si>
  <si>
    <t>Base metal articles (manufacture)</t>
  </si>
  <si>
    <t>Base paper for printing and writing paper (manufacture)</t>
  </si>
  <si>
    <t>Basement lights made of glass (manufacture)</t>
  </si>
  <si>
    <t>Basic dye (manufacture)</t>
  </si>
  <si>
    <t>Basic slag (ground) (manufacture)</t>
  </si>
  <si>
    <t>Basil growing</t>
  </si>
  <si>
    <t>Basins made of fibre-cement (manufacture)</t>
  </si>
  <si>
    <t>Basins made of metal (manufacture)</t>
  </si>
  <si>
    <t>Basket chair (manufacture)</t>
  </si>
  <si>
    <t>Basket furniture (manufacture)</t>
  </si>
  <si>
    <t>Baskets made of materials (other than plastic) (manufacture)</t>
  </si>
  <si>
    <t>Baskets made of plastic (manufacture)</t>
  </si>
  <si>
    <t>Basketware (manufacture)</t>
  </si>
  <si>
    <t>Bas-relief and haut-relief made of concrete, plaster, cement or artificial stone (manufacture)</t>
  </si>
  <si>
    <t>Bast fibres and special yarns weaving (manufacture)</t>
  </si>
  <si>
    <t>Bast fibres preparation and spinning (manufacture)</t>
  </si>
  <si>
    <t>Batch processing</t>
  </si>
  <si>
    <t>Bath preparations (manufacture)</t>
  </si>
  <si>
    <t>Bath salts (manufacture)</t>
  </si>
  <si>
    <t>Bath towel (manufacture)</t>
  </si>
  <si>
    <t>Bathing caps made of plastic (manufacture)</t>
  </si>
  <si>
    <t>Bathing caps of rubber (manufacture)</t>
  </si>
  <si>
    <t>Bathing pool proprietor</t>
  </si>
  <si>
    <t>Baths (wholesale)</t>
  </si>
  <si>
    <t>Baths made of ceramic (manufacture)</t>
  </si>
  <si>
    <t>Baths made of fibre glass (manufacture)</t>
  </si>
  <si>
    <t>Baths made of metal (manufacture)</t>
  </si>
  <si>
    <t>Baths made of plastic (manufacture)</t>
  </si>
  <si>
    <t>Bats (manufacture)</t>
  </si>
  <si>
    <t>Bats made of ceramic (manufacture)</t>
  </si>
  <si>
    <t>Battenboard (manufacture)</t>
  </si>
  <si>
    <t>Batteries for vehicles (manufacture)</t>
  </si>
  <si>
    <t>Battery charger (manufacture)</t>
  </si>
  <si>
    <t>Battery for car (manufacture)</t>
  </si>
  <si>
    <t>Battery for flash lamp (manufacture)</t>
  </si>
  <si>
    <t>Battery making machine (manufacture)</t>
  </si>
  <si>
    <t>Battery powered electric motor vehicle (manufacture)</t>
  </si>
  <si>
    <t>Battledress for men (manufacture)</t>
  </si>
  <si>
    <t>Battledress for women (manufacture)</t>
  </si>
  <si>
    <t>Bay growing</t>
  </si>
  <si>
    <t>Bayonet (manufacture)</t>
  </si>
  <si>
    <t>Beach chairs and umbrellas renting and leasing</t>
  </si>
  <si>
    <t>Beach facilities rental (bathhouses, lockers, chairs, etc.)</t>
  </si>
  <si>
    <t>Beach footwear (manufacture)</t>
  </si>
  <si>
    <t>Beach hut proprietor</t>
  </si>
  <si>
    <t>Beachwear for women and girls (manufacture)</t>
  </si>
  <si>
    <t>Beacon for shipping (manufacture)</t>
  </si>
  <si>
    <t>Beacons for ships (manufacture)</t>
  </si>
  <si>
    <t>Beaded wood (manufacture)</t>
  </si>
  <si>
    <t>Beading made of wood (manufacture)</t>
  </si>
  <si>
    <t>Beadings and mouldings made of wood (manufacture)</t>
  </si>
  <si>
    <t>Beads made of glass (manufacture)</t>
  </si>
  <si>
    <t>Beads made of wood (manufacture)</t>
  </si>
  <si>
    <t>Beakers made of paper (manufacture)</t>
  </si>
  <si>
    <t>Beaming machinery (textile) (manufacture)</t>
  </si>
  <si>
    <t>Beams (manufacture)</t>
  </si>
  <si>
    <t>Bean grinding (manufacture)</t>
  </si>
  <si>
    <t>Bean growing</t>
  </si>
  <si>
    <t>Bean milling (manufacture)</t>
  </si>
  <si>
    <t>Bean splitting (manufacture)</t>
  </si>
  <si>
    <t>Beard trimming</t>
  </si>
  <si>
    <t>Bearing housings (manufacture)</t>
  </si>
  <si>
    <t>Bearing housings and plain shaft bearings (wholesale)</t>
  </si>
  <si>
    <t>Bearing, gearing and driving element parts (manufacture)</t>
  </si>
  <si>
    <t>Bearings (manufacture)</t>
  </si>
  <si>
    <t>Beauty and make-up preparations (manufacture)</t>
  </si>
  <si>
    <t>Beauty parlour</t>
  </si>
  <si>
    <t>Beauty specialist</t>
  </si>
  <si>
    <t>Beauty treatment activities</t>
  </si>
  <si>
    <t>Beauty, make-up and skin-care preparations including sun tan preparations (commission agent)</t>
  </si>
  <si>
    <t>Bed and breakfast (without housekeeping services)</t>
  </si>
  <si>
    <t>Bed and table linen (commission agent)</t>
  </si>
  <si>
    <t>Bed heads made of metal (manufacture)</t>
  </si>
  <si>
    <t>Bed linen (manufacture)</t>
  </si>
  <si>
    <t>Bed linen (retail)</t>
  </si>
  <si>
    <t>Bed settee (manufacture)</t>
  </si>
  <si>
    <t>Bedding (retail)</t>
  </si>
  <si>
    <t>Bedfolder (manufacture)</t>
  </si>
  <si>
    <t>Bedford cord (not worsted) weaving (manufacture)</t>
  </si>
  <si>
    <t>Bedford cord worsted weaving (manufacture)</t>
  </si>
  <si>
    <t>Beds (mattress and mattress support) (manufacture)</t>
  </si>
  <si>
    <t>Beds (retail)</t>
  </si>
  <si>
    <t>Bedsock (manufacture)</t>
  </si>
  <si>
    <t>Bedspread (manufacture)</t>
  </si>
  <si>
    <t>Bedspreads made of lace (manufacture)</t>
  </si>
  <si>
    <t>Bedsteads made of metal (manufacture)</t>
  </si>
  <si>
    <t>Bedsteads made of wood (manufacture)</t>
  </si>
  <si>
    <t>Bee keeping</t>
  </si>
  <si>
    <t>Beef extract (manufacture)</t>
  </si>
  <si>
    <t>Beef paste (manufacture)</t>
  </si>
  <si>
    <t>Beef pickling (manufacture)</t>
  </si>
  <si>
    <t>Beehives made of wood (manufacture)</t>
  </si>
  <si>
    <t>Bee-keeping machinery (manufacture)</t>
  </si>
  <si>
    <t>Bee-keeping machines (wholesale)</t>
  </si>
  <si>
    <t>Beer (non-alcoholic) (manufacture)</t>
  </si>
  <si>
    <t>Beer (retail)</t>
  </si>
  <si>
    <t>Beer brewing (manufacture)</t>
  </si>
  <si>
    <t>Beer gardens (independent)</t>
  </si>
  <si>
    <t>Beer gardens (managed)</t>
  </si>
  <si>
    <t>Beer gardens (tenanted)</t>
  </si>
  <si>
    <t>Beer halls (independent)</t>
  </si>
  <si>
    <t>Beer halls (managed)</t>
  </si>
  <si>
    <t>Beer halls (tenanted)</t>
  </si>
  <si>
    <t>Beer or distilling dregs for animal feed (commission agent)</t>
  </si>
  <si>
    <t>Beer, wines and liqueurs (wholesale)</t>
  </si>
  <si>
    <t>Beet pulp (manufacture)</t>
  </si>
  <si>
    <t>Beet seed growing</t>
  </si>
  <si>
    <t>Beet sugar (manufacture)</t>
  </si>
  <si>
    <t>Beet thinning on a fee or contract basis</t>
  </si>
  <si>
    <t>Beetroot growing</t>
  </si>
  <si>
    <t>Bell apparatus (other than telegraphic or telephonic) (manufacture)</t>
  </si>
  <si>
    <t>Bell founding (manufacture)</t>
  </si>
  <si>
    <t>Belleville washer (manufacture)</t>
  </si>
  <si>
    <t>Bellows made of rubber (manufacture)</t>
  </si>
  <si>
    <t>Bells (other than telephone type) (electric) (manufacture)</t>
  </si>
  <si>
    <t>Bells for pedal cycles (manufacture)</t>
  </si>
  <si>
    <t>Bells for telephones (manufacture)</t>
  </si>
  <si>
    <t>Bells made of base metals (manufacture)</t>
  </si>
  <si>
    <t>Belting duck weaving (manufacture)</t>
  </si>
  <si>
    <t>Belting for domestic appliances made of rubber (manufacture)</t>
  </si>
  <si>
    <t>Belting made of plastic (manufacture)</t>
  </si>
  <si>
    <t>Belting made of rubber (manufacture)</t>
  </si>
  <si>
    <t>Belts made of leather or leather substitute (manufacture)</t>
  </si>
  <si>
    <t>Bench seat (manufacture)</t>
  </si>
  <si>
    <t>Bench vice (manufacture)</t>
  </si>
  <si>
    <t>Bending machines (metal forming) (manufacture)</t>
  </si>
  <si>
    <t>Bends made of steel (manufacture)</t>
  </si>
  <si>
    <t>Benevolent society (charitable services)</t>
  </si>
  <si>
    <t>Benevolent society (insurance)</t>
  </si>
  <si>
    <t>Benniseed crushing (manufacture)</t>
  </si>
  <si>
    <t>Benniseed oil refining (manufacture)</t>
  </si>
  <si>
    <t>Bent timber (manufacture)</t>
  </si>
  <si>
    <t>Bentwood furniture (manufacture)</t>
  </si>
  <si>
    <t>Benzene (manufacture)</t>
  </si>
  <si>
    <t>Beret (knitted) (manufacture)</t>
  </si>
  <si>
    <t>Beret (not knitted) (manufacture)</t>
  </si>
  <si>
    <t>Berries, gathering from the wild</t>
  </si>
  <si>
    <t>Berthing activities</t>
  </si>
  <si>
    <t>Beryllium (manufacture)</t>
  </si>
  <si>
    <t>Besom (manufacture)</t>
  </si>
  <si>
    <t>Betting activities</t>
  </si>
  <si>
    <t>Betting shop</t>
  </si>
  <si>
    <t>Beverage bottling on a fee or contract basis</t>
  </si>
  <si>
    <t>Beverage processing machinery (manufacture)</t>
  </si>
  <si>
    <t>Beverages (commission agent)</t>
  </si>
  <si>
    <t>Beverages (non-distilled, fermented) (manufacture)</t>
  </si>
  <si>
    <t>Beverages (non-specialised) (wholesale)</t>
  </si>
  <si>
    <t>Beverages made of fermented fruit n.e.c. (manufacture)</t>
  </si>
  <si>
    <t>Bias binding (manufacture)</t>
  </si>
  <si>
    <t>Bible paper (manufacture)</t>
  </si>
  <si>
    <t>Bible society</t>
  </si>
  <si>
    <t>Bicycle chain</t>
  </si>
  <si>
    <t>Bicycle hire</t>
  </si>
  <si>
    <t>Bicycle locks with or without keys (manufacture)</t>
  </si>
  <si>
    <t>Bicycle parking operations</t>
  </si>
  <si>
    <t>Bicycle pumps (manufacture)</t>
  </si>
  <si>
    <t>Bicycles (commission agent)</t>
  </si>
  <si>
    <t>Bicycles (non-motorised) (manufacture)</t>
  </si>
  <si>
    <t>Bicycles (retail)</t>
  </si>
  <si>
    <t>Bicycles and parts (manufacture)</t>
  </si>
  <si>
    <t>Bicycles and their parts and accessories (wholesale)</t>
  </si>
  <si>
    <t>Bicycles for children (except metal bicycles) (manufacture)</t>
  </si>
  <si>
    <t>Bidets made of ceramic, fireclay, etc. (manufacture)</t>
  </si>
  <si>
    <t>Bifurcated rivet (manufacture)</t>
  </si>
  <si>
    <t>Bile processing by knackers (manufacture)</t>
  </si>
  <si>
    <t>Bill auditing and freight rate information</t>
  </si>
  <si>
    <t>Bill broker on own account (other than discount house)</t>
  </si>
  <si>
    <t>Bill broking on behalf of others (other than discount house)</t>
  </si>
  <si>
    <t>Bill collecting</t>
  </si>
  <si>
    <t>Bill posting agency</t>
  </si>
  <si>
    <t>Billets made of aluminium (manufacture)</t>
  </si>
  <si>
    <t>Billets made of brass (manufacture)</t>
  </si>
  <si>
    <t>Billets made of copper (manufacture)</t>
  </si>
  <si>
    <t>Billets made of semi-finished steel (manufacture)</t>
  </si>
  <si>
    <t>Billfolds made of leather (manufacture)</t>
  </si>
  <si>
    <t>Billiard ball (manufacture)</t>
  </si>
  <si>
    <t>Billiard cue (manufacture)</t>
  </si>
  <si>
    <t>Billiard room or saloon</t>
  </si>
  <si>
    <t>Billiard table (manufacture)</t>
  </si>
  <si>
    <t>Billiard table cloth (manufacture)</t>
  </si>
  <si>
    <t>Billiards and snooker club</t>
  </si>
  <si>
    <t>Bin liners made of plastic (manufacture)</t>
  </si>
  <si>
    <t>Binder twine (manufacture)</t>
  </si>
  <si>
    <t>Binding (woven) (manufacture)</t>
  </si>
  <si>
    <t>Binding and finishing of books, brochures, magazines, catalogues etc. (manufacture)</t>
  </si>
  <si>
    <t>Binding and mending of textiles (manufacture)</t>
  </si>
  <si>
    <t>Binding and related services, (manufacture)</t>
  </si>
  <si>
    <t>Binding machine (manufacture)</t>
  </si>
  <si>
    <t>Bingo hall</t>
  </si>
  <si>
    <t>Binoculars (manufacture)</t>
  </si>
  <si>
    <t>Bins made of metal (manufacture)</t>
  </si>
  <si>
    <t>Bins made of plastic (manufacture)</t>
  </si>
  <si>
    <t>Biochemical analysers (electronic) (manufacture)</t>
  </si>
  <si>
    <t>Biocides (manufacture)</t>
  </si>
  <si>
    <t>Biofuels from blending of alcohols with petroleum, e.g. Gasohol (manufacture)</t>
  </si>
  <si>
    <t>Biology research and experimental development</t>
  </si>
  <si>
    <t>Biotech pharmaceuticals (manufacture)</t>
  </si>
  <si>
    <t>Biotechnology research and experimental development</t>
  </si>
  <si>
    <t>Birch broom (manufacture)</t>
  </si>
  <si>
    <t>Bird food (manufacture)</t>
  </si>
  <si>
    <t>Bird raising, other than poultry</t>
  </si>
  <si>
    <t>Bird skin production (from hunting)</t>
  </si>
  <si>
    <t>Bird skin production from ranching operation</t>
  </si>
  <si>
    <t>Biscuit making machinery and ovens (manufacture)</t>
  </si>
  <si>
    <t>Biscuit tile (manufacture)</t>
  </si>
  <si>
    <t>Biscuits (manufacture)</t>
  </si>
  <si>
    <t>Bishopsgate Institute</t>
  </si>
  <si>
    <t>Bismuth (manufacture)</t>
  </si>
  <si>
    <t>Bit stock drill (manufacture)</t>
  </si>
  <si>
    <t>Bitumen (manufacture)</t>
  </si>
  <si>
    <t>Bitumen and flax felts for roofing and damp-proof courses (manufacture)</t>
  </si>
  <si>
    <t>Bitumen mining and quarrying</t>
  </si>
  <si>
    <t>Bitumen spreaders (manufacture)</t>
  </si>
  <si>
    <t>Bituminised building board (manufacture)</t>
  </si>
  <si>
    <t>Bituminous construction materials (commission agent)</t>
  </si>
  <si>
    <t>Bituminous or oil shale and sand extraction</t>
  </si>
  <si>
    <t>Bituminous paint (manufacture)</t>
  </si>
  <si>
    <t>Bituminous sealants (manufacture)</t>
  </si>
  <si>
    <t>Bivalves cultured in sea water</t>
  </si>
  <si>
    <t>Black beer brewing (manufacture)</t>
  </si>
  <si>
    <t>Black powder (manufacture)</t>
  </si>
  <si>
    <t>Black pudding (manufacture)</t>
  </si>
  <si>
    <t>Blackberry (cultivated) growing</t>
  </si>
  <si>
    <t>Blackboard chalk making machinery (manufacture)</t>
  </si>
  <si>
    <t>Blackboards (manufacture)</t>
  </si>
  <si>
    <t>Blackcurrant growing</t>
  </si>
  <si>
    <t>Blackplate (manufacture)</t>
  </si>
  <si>
    <t>Blacksmith (not including farriers) (manufacture)</t>
  </si>
  <si>
    <t>Blacksmiths' tools (manufacture)</t>
  </si>
  <si>
    <t>Blackstone quarry</t>
  </si>
  <si>
    <t>Bladder dressing (manufacture)</t>
  </si>
  <si>
    <t>Bladder processing (manufacture)</t>
  </si>
  <si>
    <t>Blades for bulldozers and angle-dozers (wholesale)</t>
  </si>
  <si>
    <t>Blancmange powder (manufacture)</t>
  </si>
  <si>
    <t>Blank audio and video tapes and diskettes, magnetic and optical disks (CDs, DVDs) (wholesale)</t>
  </si>
  <si>
    <t>Blank diskettes (manufacture)</t>
  </si>
  <si>
    <t>Blank optical discs (manufacture)</t>
  </si>
  <si>
    <t>Blank tapes and discs (retail)</t>
  </si>
  <si>
    <t>Blanket making up, outside weaving or knitting establishment (manufacture)</t>
  </si>
  <si>
    <t>Blankets (electric) (manufacture)</t>
  </si>
  <si>
    <t>Blankets including travelling rugs (manufacture)</t>
  </si>
  <si>
    <t>Blankets made of cotton and man-made fibres (manufacture)</t>
  </si>
  <si>
    <t>Blankets made of wool (manufacture)</t>
  </si>
  <si>
    <t>Blanks for corrective spectacle lens (manufacture)</t>
  </si>
  <si>
    <t>Blanks made of aluminium (manufacture)</t>
  </si>
  <si>
    <t>Blast freezing for air transport activities</t>
  </si>
  <si>
    <t>Blast freezing for land transport activities</t>
  </si>
  <si>
    <t>Blast freezing for water transport activities</t>
  </si>
  <si>
    <t>Blast furnace (manufacture)</t>
  </si>
  <si>
    <t>Blasting and associated rock removal work</t>
  </si>
  <si>
    <t>Blasting of construction sites</t>
  </si>
  <si>
    <t>Blasting powder</t>
  </si>
  <si>
    <t>Blazers for men and boys (manufacture)</t>
  </si>
  <si>
    <t>Blazers for women and girls (manufacture)</t>
  </si>
  <si>
    <t>Bleach works (manufacture)</t>
  </si>
  <si>
    <t>Bleached paper pulp made by chemical dissolving (manufacture)</t>
  </si>
  <si>
    <t>Bleached paper pulp made by mechanical processes (manufacture)</t>
  </si>
  <si>
    <t>Bleached paper pulp made by non-dissolving processes (manufacture)</t>
  </si>
  <si>
    <t>Bleached paper pulp made by semi-chemical processes (manufacture)</t>
  </si>
  <si>
    <t>Bleaching and dyeing of fabrics (manufacture)</t>
  </si>
  <si>
    <t>Bleaching and dyeing of textile articles, including wearing apparel (manufacture)</t>
  </si>
  <si>
    <t>Bleaching and dyeing of textile fibres (manufacture)</t>
  </si>
  <si>
    <t>Bleaching and dyeing of yarns (manufacture)</t>
  </si>
  <si>
    <t>Bleaching machinery (textile) (manufacture)</t>
  </si>
  <si>
    <t>Bleaching of jeans (manufacture)</t>
  </si>
  <si>
    <t>Bleaching of wool cop, hank, warp, etc. (manufacture)</t>
  </si>
  <si>
    <t>Blenders for domestic use (electric) (manufacture)</t>
  </si>
  <si>
    <t>Blenders for the food industry (manufacture)</t>
  </si>
  <si>
    <t>Blenders for the grain milling industry (manufacture)</t>
  </si>
  <si>
    <t>Blending and bottling of whisky (manufacture)</t>
  </si>
  <si>
    <t>Blending of distilled spirits (manufacture)</t>
  </si>
  <si>
    <t>Blending of distilled spirits by wholesalers (manufacture)</t>
  </si>
  <si>
    <t>Blending of fibres on the worsted system (manufacture)</t>
  </si>
  <si>
    <t>Blinds (soft furnishings) (manufacture)</t>
  </si>
  <si>
    <t>Blinds made of canvas (manufacture)</t>
  </si>
  <si>
    <t>Blinds made of paper (manufacture)</t>
  </si>
  <si>
    <t>Blinds made of plastic (manufacture)</t>
  </si>
  <si>
    <t>Blinds made of wood (excluding shop blinds) (manufacture)</t>
  </si>
  <si>
    <t>Blister copper (manufacture)</t>
  </si>
  <si>
    <t>Blister packaging foil-covered packaging</t>
  </si>
  <si>
    <t>Block flooring made of clay (manufacture)</t>
  </si>
  <si>
    <t>Block printing of textiles (manufacture)</t>
  </si>
  <si>
    <t>Blockboard (manufacture)</t>
  </si>
  <si>
    <t>Blocking (printing)</t>
  </si>
  <si>
    <t>Blocking machine (manufacture)</t>
  </si>
  <si>
    <t>Blocks for industrial engines (manufacture)</t>
  </si>
  <si>
    <t>Blocks for the manufacture of smoking pipes (manufacture)</t>
  </si>
  <si>
    <t>Blocks made of breeze (manufacture)</t>
  </si>
  <si>
    <t>Blocks made of concrete (manufacture)</t>
  </si>
  <si>
    <t>Blocks made of graphite (manufacture)</t>
  </si>
  <si>
    <t>Blocks made of plastic (manufacture)</t>
  </si>
  <si>
    <t>Blogs (publishing)</t>
  </si>
  <si>
    <t>Blood banks</t>
  </si>
  <si>
    <t>Blood pressure machine operation (coin operated)</t>
  </si>
  <si>
    <t>Blood processing (manufacture)</t>
  </si>
  <si>
    <t>Blood pudding (manufacture)</t>
  </si>
  <si>
    <t>Blood transfusion service</t>
  </si>
  <si>
    <t>Blood-grouping reagents (manufacture)</t>
  </si>
  <si>
    <t>Blooms made of copper (manufacture)</t>
  </si>
  <si>
    <t>Blooms made of semi-finished steel (manufacture)</t>
  </si>
  <si>
    <t>Blotting paper (manufacture)</t>
  </si>
  <si>
    <t>Blouses for women and girls (manufacture)</t>
  </si>
  <si>
    <t>Blow lamp (manufacture)</t>
  </si>
  <si>
    <t>Blow moulding machine for rubber or plastic (manufacture)</t>
  </si>
  <si>
    <t>Blown glass (manufacture)</t>
  </si>
  <si>
    <t>Blow-out prevention apparatus (manufacture)</t>
  </si>
  <si>
    <t>Blowpipes (hand held, high or low pressure) (manufacture)</t>
  </si>
  <si>
    <t>Blowroom machinery (textile) (manufacture)</t>
  </si>
  <si>
    <t>Blue brick (manufacture)</t>
  </si>
  <si>
    <t>Blue lias lime kiln (manufacture)</t>
  </si>
  <si>
    <t>Blue pennant stone quarry</t>
  </si>
  <si>
    <t>Blueberry growing</t>
  </si>
  <si>
    <t>Blueprinting</t>
  </si>
  <si>
    <t>Board game (manufacture)</t>
  </si>
  <si>
    <t>Board making machinery (except chipboard) (manufacture)</t>
  </si>
  <si>
    <t>Boarding house</t>
  </si>
  <si>
    <t>Boarding of pet animals</t>
  </si>
  <si>
    <t>Boarding school accommodation</t>
  </si>
  <si>
    <t>Boards made of asbestos (manufacture)</t>
  </si>
  <si>
    <t>Boards made of concrete (manufacture)</t>
  </si>
  <si>
    <t>Boards made of glass fibre (manufacture)</t>
  </si>
  <si>
    <t>Boards made of plaster (manufacture)</t>
  </si>
  <si>
    <t>Boat hire for freight (without crew)</t>
  </si>
  <si>
    <t>Boat hire for passengers (without crew) (not linked with recreational service)</t>
  </si>
  <si>
    <t>Boat kits for assembly (manufacture)</t>
  </si>
  <si>
    <t>Boat rental for passenger conveyance with crew (except for inland waterway services)</t>
  </si>
  <si>
    <t>Boat rental for passenger conveyance with crew (inland waterway service)</t>
  </si>
  <si>
    <t>Boat rental for transport of freight with crew (except for inland waterway service)</t>
  </si>
  <si>
    <t>Boat rental for transport of freight with crew (inland waterway service)</t>
  </si>
  <si>
    <t>Boatbuilding (manufacture)</t>
  </si>
  <si>
    <t>Boats (retail)</t>
  </si>
  <si>
    <t>Bobbins for textile machinery (manufacture)</t>
  </si>
  <si>
    <t>Bobbins made of paper and paperboard (manufacture)</t>
  </si>
  <si>
    <t>Bobbins made of wood (not textile accessory) (manufacture)</t>
  </si>
  <si>
    <t>Bobbins, spools and cops made of paper and paperboard (manufacture)</t>
  </si>
  <si>
    <t>Bodies (coachworks) for motor vehicles (manufacture)</t>
  </si>
  <si>
    <t>Body building for motor vehicles (manufacture)</t>
  </si>
  <si>
    <t>Body for bus (manufacture)</t>
  </si>
  <si>
    <t>Body for car (manufacture)</t>
  </si>
  <si>
    <t>Body for coach (manufacture)</t>
  </si>
  <si>
    <t>Body for commercial vehicle (manufacture)</t>
  </si>
  <si>
    <t>Body for locomotive (manufacture)</t>
  </si>
  <si>
    <t>Body piercing studios</t>
  </si>
  <si>
    <t>Body shell for motor vehicle made of fibre glass (manufacture)</t>
  </si>
  <si>
    <t>Body shell for motor vehicle made of plastic (manufacture)</t>
  </si>
  <si>
    <t>Body-building clubs and facilities</t>
  </si>
  <si>
    <t>Bodyguard activities</t>
  </si>
  <si>
    <t>Bogie for locomotive (manufacture)</t>
  </si>
  <si>
    <t>Bogies (manufacture)</t>
  </si>
  <si>
    <t>Boiled ham production (manufacture)</t>
  </si>
  <si>
    <t>Boiled sweet (manufacture)</t>
  </si>
  <si>
    <t>Boiler (nuclear powered) (manufacture)</t>
  </si>
  <si>
    <t>Boiler block (manufacture)</t>
  </si>
  <si>
    <t>Boiler cleaning and scaling</t>
  </si>
  <si>
    <t>Boiler covering (not asbestos or slag wool) (manufacture)</t>
  </si>
  <si>
    <t>Boiler drum (manufacture)</t>
  </si>
  <si>
    <t>Boiler feed water heater (manufacture)</t>
  </si>
  <si>
    <t>Boiler for central heating (manufacture)</t>
  </si>
  <si>
    <t>Boiler for domestic use (oil) (manufacture)</t>
  </si>
  <si>
    <t>Boiler for domestic use (solid fuel) (manufacture)</t>
  </si>
  <si>
    <t>Boiler for marine applications (manufacture)</t>
  </si>
  <si>
    <t>Boiler fuel economiser (manufacture)</t>
  </si>
  <si>
    <t>Boiler fuel handling plant (manufacture)</t>
  </si>
  <si>
    <t>Boiler house plant (manufacture)</t>
  </si>
  <si>
    <t>Boiler insurance</t>
  </si>
  <si>
    <t>Boiler packing (not asbestos or slag wool) (manufacture)</t>
  </si>
  <si>
    <t>Boiler packing made of asbestos (manufacture)</t>
  </si>
  <si>
    <t>Boiler suit (manufacture)</t>
  </si>
  <si>
    <t>Boilers and associated equipment and parts (manufacture)</t>
  </si>
  <si>
    <t>Boiler-turbine sets (manufacture)</t>
  </si>
  <si>
    <t>Bolognas (manufacture)</t>
  </si>
  <si>
    <t>Bolster (manufacture)</t>
  </si>
  <si>
    <t>Bolster case (manufacture)</t>
  </si>
  <si>
    <t>Bolt (manufacture)</t>
  </si>
  <si>
    <t>Bolt cropper (manufacture)</t>
  </si>
  <si>
    <t>Bolt end (manufacture)</t>
  </si>
  <si>
    <t>Bolting cloth (manufacture)</t>
  </si>
  <si>
    <t>Bomb fuse (manufacture)</t>
  </si>
  <si>
    <t>Bombs, missiles and other projectiles (wholesale)</t>
  </si>
  <si>
    <t>Bonbon paper (manufacture)</t>
  </si>
  <si>
    <t>Bonded abrasives (manufacture)</t>
  </si>
  <si>
    <t>Bonded fibre carpets (manufacture)</t>
  </si>
  <si>
    <t>Bonded fibre fabric (manufacture)</t>
  </si>
  <si>
    <t>Bonded store, vault or warehouse for air transport activities</t>
  </si>
  <si>
    <t>Bonded store, vault or warehouse for land transport activities</t>
  </si>
  <si>
    <t>Bonded store, vault or warehouse for water transport activities</t>
  </si>
  <si>
    <t>Bonding of fabric to fabric (manufacture)</t>
  </si>
  <si>
    <t>Bone boiling by knackers (manufacture)</t>
  </si>
  <si>
    <t>Bone crushing by knackers (manufacture)</t>
  </si>
  <si>
    <t>Bone degreasing by knackers (manufacture)</t>
  </si>
  <si>
    <t>Bone flour from knackers (manufacture)</t>
  </si>
  <si>
    <t>Bone glue (manufacture)</t>
  </si>
  <si>
    <t>Bone meal (manufacture)</t>
  </si>
  <si>
    <t>Bone meal from knackers (manufacture)</t>
  </si>
  <si>
    <t>Bone oil (manufacture)</t>
  </si>
  <si>
    <t>Bone plates and screws (manufacture)</t>
  </si>
  <si>
    <t>Bone reconstruction cements (manufacture)</t>
  </si>
  <si>
    <t>Bone scraping by knackers (manufacture)</t>
  </si>
  <si>
    <t>Bone sorting by knackers (manufacture)</t>
  </si>
  <si>
    <t>Bone working (manufacture)</t>
  </si>
  <si>
    <t>Book cloth weaving (manufacture)</t>
  </si>
  <si>
    <t>Book keeping machine (manufacture)</t>
  </si>
  <si>
    <t>Book lending and storage</t>
  </si>
  <si>
    <t>Book printing (manufacture)</t>
  </si>
  <si>
    <t>Book publishing</t>
  </si>
  <si>
    <t>Book rental</t>
  </si>
  <si>
    <t>Bookbinding (manufacture)</t>
  </si>
  <si>
    <t>Book-binding and book-sewing machinery (wholesale)</t>
  </si>
  <si>
    <t>Bookbinding machine (manufacture)</t>
  </si>
  <si>
    <t>Bookcase (non-domestic) (manufacture)</t>
  </si>
  <si>
    <t>Bookcase made of wood (manufacture)</t>
  </si>
  <si>
    <t>Book-keeping activities</t>
  </si>
  <si>
    <t>Bookmaker</t>
  </si>
  <si>
    <t>Books (retail)</t>
  </si>
  <si>
    <t>Books (wholesale)</t>
  </si>
  <si>
    <t>Books, journals and magazine renting and leasing</t>
  </si>
  <si>
    <t>Boot (manufacture)</t>
  </si>
  <si>
    <t>Boot and shoe board (manufacture)</t>
  </si>
  <si>
    <t>Boot and shoe designing</t>
  </si>
  <si>
    <t>Boot closing (manufacture)</t>
  </si>
  <si>
    <t>Boot covers and overshoes made of paper (commission agent)</t>
  </si>
  <si>
    <t>Boot covers and overshoes made of paper (internet) (retail)</t>
  </si>
  <si>
    <t>Boot covers and overshoes made of paper (manufacture)</t>
  </si>
  <si>
    <t>Boot covers and overshoes made of paper (retail)</t>
  </si>
  <si>
    <t>Boot covers and overshoes made of paper (wholesale)</t>
  </si>
  <si>
    <t>Boot covers and overshoes made of plastic (commission agent)</t>
  </si>
  <si>
    <t>Boot covers and overshoes made of plastic (internet) (retail)</t>
  </si>
  <si>
    <t>Boot covers and overshoes made of plastic (manufacture)</t>
  </si>
  <si>
    <t>Boot covers and overshoes made of plastic (retail)</t>
  </si>
  <si>
    <t>Boot covers and overshoes made of plastic (wholesale)</t>
  </si>
  <si>
    <t>Boot covers and overshoes made of textile (commission agent)</t>
  </si>
  <si>
    <t>Boot covers and overshoes made of textile (internet) (retail)</t>
  </si>
  <si>
    <t>Boot covers and overshoes made of textile (manufacture)</t>
  </si>
  <si>
    <t>Boot covers and overshoes made of textile (retail)</t>
  </si>
  <si>
    <t>Boot covers and overshoes made of textile (wholesale)</t>
  </si>
  <si>
    <t>Boot lace (manufacture)</t>
  </si>
  <si>
    <t>Boot or shoe lasts and trees made of wood (manufacture)</t>
  </si>
  <si>
    <t>Boot stiffener (manufacture)</t>
  </si>
  <si>
    <t>Boot upper (manufacture)</t>
  </si>
  <si>
    <t>Bootblack</t>
  </si>
  <si>
    <t>Bootee (rubber protective) (manufacture)</t>
  </si>
  <si>
    <t>Boots and shoes (retail)</t>
  </si>
  <si>
    <t>Borates (natural) mining</t>
  </si>
  <si>
    <t>Border guard administration and operation</t>
  </si>
  <si>
    <t>Borehole drilling</t>
  </si>
  <si>
    <t>Borehole surveying</t>
  </si>
  <si>
    <t>Borers (mining machinery) (manufacture)</t>
  </si>
  <si>
    <t>Boring (civil engineering)</t>
  </si>
  <si>
    <t>Boring and sinking machinery (wholesale)</t>
  </si>
  <si>
    <t>Boring machine (metal cutting) (manufacture)</t>
  </si>
  <si>
    <t>Boron steel (manufacture)</t>
  </si>
  <si>
    <t>Botanical gardens</t>
  </si>
  <si>
    <t>Botanical products for pharmaceutical use (manufacture)</t>
  </si>
  <si>
    <t>Botany spinning (manufacture)</t>
  </si>
  <si>
    <t>Bottle cleaning</t>
  </si>
  <si>
    <t>Bottle cleaning and or drying machinery (manufacture)</t>
  </si>
  <si>
    <t>Bottle crates made of plastic (manufacture)</t>
  </si>
  <si>
    <t>Bottle stoppers made of glass (manufacture)</t>
  </si>
  <si>
    <t>Bottle tops (wholesale)</t>
  </si>
  <si>
    <t>Bottle tops made of metal (manufacture)</t>
  </si>
  <si>
    <t>Bottled gas (commission agent)</t>
  </si>
  <si>
    <t>Bottles made of glass or crystal (manufacture)</t>
  </si>
  <si>
    <t>Bottles made of plastic (manufacture)</t>
  </si>
  <si>
    <t>Bottling machinery (manufacture)</t>
  </si>
  <si>
    <t>Bottling of fruit and vegetables (manufacture)</t>
  </si>
  <si>
    <t>Bottling on a fee or contract basis</t>
  </si>
  <si>
    <t>Boundary surveying activities</t>
  </si>
  <si>
    <t>Bovine hides and skins production from knackers (manufacture)</t>
  </si>
  <si>
    <t>Bovine semen production</t>
  </si>
  <si>
    <t>Bow thruster (manufacture)</t>
  </si>
  <si>
    <t>Bowling alley</t>
  </si>
  <si>
    <t>Bowling alley equipment (manufacture)</t>
  </si>
  <si>
    <t>Bowling clubs</t>
  </si>
  <si>
    <t>Bowling lanes operation</t>
  </si>
  <si>
    <t>Bowls and bowls equipment (manufacture)</t>
  </si>
  <si>
    <t>Bowls club</t>
  </si>
  <si>
    <t>Bowls made of glass (manufacture)</t>
  </si>
  <si>
    <t>Bowls made of plastic (manufacture)</t>
  </si>
  <si>
    <t>Bows (manufacture)</t>
  </si>
  <si>
    <t>Bowsers (tanks on wheels) (manufacture)</t>
  </si>
  <si>
    <t>Box and willow calf leather (manufacture)</t>
  </si>
  <si>
    <t>Box furnace (manufacture)</t>
  </si>
  <si>
    <t>Box pallet (manufacture)</t>
  </si>
  <si>
    <t>Box spring mattress (manufacture)</t>
  </si>
  <si>
    <t>Boxboard (manufacture)</t>
  </si>
  <si>
    <t>Boxed game (manufacture)</t>
  </si>
  <si>
    <t>Boxed stationery (manufacture)</t>
  </si>
  <si>
    <t>Boxes and other containers made of iron or steel, of capacity not exceeding 300 litres (manufacture)</t>
  </si>
  <si>
    <t>Boxes made of aluminium (manufacture)</t>
  </si>
  <si>
    <t>Boxes made of corrugated cardboard (manufacture)</t>
  </si>
  <si>
    <t>Boxes made of corrugated paper (manufacture)</t>
  </si>
  <si>
    <t>Boxes made of iron or steel (manufacture)</t>
  </si>
  <si>
    <t>Boxes made of metal (collapsible) (manufacture)</t>
  </si>
  <si>
    <t>Boxes made of non-corrugated cardboard (manufacture)</t>
  </si>
  <si>
    <t>Boxes made of non-corrugated paper (manufacture)</t>
  </si>
  <si>
    <t>Boxes made of plastic (manufacture)</t>
  </si>
  <si>
    <t>Boxes made of rigid board (manufacture)</t>
  </si>
  <si>
    <t>Boxes made of rigid corrugated board (manufacture)</t>
  </si>
  <si>
    <t>Boxes made of wood (manufacture)</t>
  </si>
  <si>
    <t>Boxes made of wood (wirebound) (manufacture)</t>
  </si>
  <si>
    <t>Boxing</t>
  </si>
  <si>
    <t>Boxing arena</t>
  </si>
  <si>
    <t>Boxing clubs</t>
  </si>
  <si>
    <t>Boxing glove (manufacture)</t>
  </si>
  <si>
    <t>Boxing promoter</t>
  </si>
  <si>
    <t>Boy scouts</t>
  </si>
  <si>
    <t>Boys brigade</t>
  </si>
  <si>
    <t>Braces (not made of leather or leather substitute) (manufacture)</t>
  </si>
  <si>
    <t>Braces (retail)</t>
  </si>
  <si>
    <t>Braces (wholesale)</t>
  </si>
  <si>
    <t>Braces made of leather (manufacture)</t>
  </si>
  <si>
    <t>Braid made of elastic (manufacture)</t>
  </si>
  <si>
    <t>Braid made of elastomeric (manufacture)</t>
  </si>
  <si>
    <t>Braid made of non-elastic (manufacture)</t>
  </si>
  <si>
    <t>Braid made of textile material (manufacture)</t>
  </si>
  <si>
    <t>Braille copying (manufacture)</t>
  </si>
  <si>
    <t>Braille pads and other output devices (manufacture)</t>
  </si>
  <si>
    <t>Braille printing (manufacture)</t>
  </si>
  <si>
    <t>Brake linings made of asbestos (manufacture)</t>
  </si>
  <si>
    <t>Brakes and parts (excluding linings for motor vehicles) (manufacture)</t>
  </si>
  <si>
    <t>Brakes and parts of brakes for locomotive and rolling stock (manufacture)</t>
  </si>
  <si>
    <t>Braking systems for locomotives (manufacture)</t>
  </si>
  <si>
    <t>Bran (manufacture)</t>
  </si>
  <si>
    <t>Bran cleaners (manufacture)</t>
  </si>
  <si>
    <t>Bran cleaners for the grain milling industry (manufacture)</t>
  </si>
  <si>
    <t>Brandy (manufacture)</t>
  </si>
  <si>
    <t>Brass powder (manufacture)</t>
  </si>
  <si>
    <t>Brassiere (manufacture)</t>
  </si>
  <si>
    <t>Brattice cloth (manufacture)</t>
  </si>
  <si>
    <t>Brawn (manufacture)</t>
  </si>
  <si>
    <t>Brazing lamp (manufacture)</t>
  </si>
  <si>
    <t>Brazing machines (electric) (manufacture)</t>
  </si>
  <si>
    <t>Brazing machines (gas) (manufacture)</t>
  </si>
  <si>
    <t>Bread (retail)</t>
  </si>
  <si>
    <t>Bread (wholesale)</t>
  </si>
  <si>
    <t>Bread and flour confectionery baking (manufacture)</t>
  </si>
  <si>
    <t>Bread baking including rolls (manufacture)</t>
  </si>
  <si>
    <t>Bread rolls (manufacture)</t>
  </si>
  <si>
    <t>Breadboards made of wood (manufacture)</t>
  </si>
  <si>
    <t>Breading rolls or mills (manufacture)</t>
  </si>
  <si>
    <t>Breakdown lorry (manufacture)</t>
  </si>
  <si>
    <t>Breakfast cereal (cooked) (manufacture)</t>
  </si>
  <si>
    <t>Breakfast cereal (uncooked) (manufacture)</t>
  </si>
  <si>
    <t>Breathing apparatus for diving (manufacture)</t>
  </si>
  <si>
    <t>Breathing appliances for medical use (wholesale)</t>
  </si>
  <si>
    <t>Breeches (manufacture)</t>
  </si>
  <si>
    <t>Breed society</t>
  </si>
  <si>
    <t>Brewery (beer and other brewing products) (manufacture)</t>
  </si>
  <si>
    <t>Brewing machinery and plant (manufacture)</t>
  </si>
  <si>
    <t>Brewing preparations (excluding yeast) (manufacture)</t>
  </si>
  <si>
    <t>Briar pipe (manufacture)</t>
  </si>
  <si>
    <t>Brick furnace construction</t>
  </si>
  <si>
    <t>Brick kiln construction</t>
  </si>
  <si>
    <t>Brick making machinery (manufacture)</t>
  </si>
  <si>
    <t>Bricklaying</t>
  </si>
  <si>
    <t>Bricks and blocks made of refractory ceramic (manufacture)</t>
  </si>
  <si>
    <t>Bricks and mouldings made of magnesite (manufacture)</t>
  </si>
  <si>
    <t>Bricks made for refractory insulating (manufacture)</t>
  </si>
  <si>
    <t>Bricks made of alumina (manufacture)</t>
  </si>
  <si>
    <t>Bricks made of bauxite (manufacture)</t>
  </si>
  <si>
    <t>Bricks made of ceramic (manufacture)</t>
  </si>
  <si>
    <t>Bricks made of chrome (manufacture)</t>
  </si>
  <si>
    <t>Bricks made of chromite (manufacture)</t>
  </si>
  <si>
    <t>Bricks made of clay (manufacture)</t>
  </si>
  <si>
    <t>Bricks made of concrete (manufacture)</t>
  </si>
  <si>
    <t>Bricks made of dolomite (manufacture)</t>
  </si>
  <si>
    <t>Bricks made of gannister (manufacture)</t>
  </si>
  <si>
    <t>Bricks made of glass (manufacture)</t>
  </si>
  <si>
    <t>Bricks made of high alumina (manufacture)</t>
  </si>
  <si>
    <t>Bricks made of magnesite (manufacture)</t>
  </si>
  <si>
    <t>Bricks made of magnesite chrome (manufacture)</t>
  </si>
  <si>
    <t>Bricks made of refractory (manufacture)</t>
  </si>
  <si>
    <t>Bricks made of sand lime (manufacture)</t>
  </si>
  <si>
    <t>Bricks made of silica (manufacture)</t>
  </si>
  <si>
    <t>Bricks made of siliceous (manufacture)</t>
  </si>
  <si>
    <t>Bricks made of sillimanite (manufacture)</t>
  </si>
  <si>
    <t>Bridge construction</t>
  </si>
  <si>
    <t>Bridge instructor</t>
  </si>
  <si>
    <t>Bridge operation</t>
  </si>
  <si>
    <t>Bridge plugs (manufacture)</t>
  </si>
  <si>
    <t>Bridgelayer (tracked military) (manufacture)</t>
  </si>
  <si>
    <t>Bridges for telecommunications (manufacture)</t>
  </si>
  <si>
    <t>Bridges made in dental labs (manufacture)</t>
  </si>
  <si>
    <t>Bridges made of wood (manufacture)</t>
  </si>
  <si>
    <t>Bridle cutting (manufacture)</t>
  </si>
  <si>
    <t>Briefs for men and boys (manufacture)</t>
  </si>
  <si>
    <t>Briefs for women and girls (manufacture)</t>
  </si>
  <si>
    <t>Bright steel bars (manufacture)</t>
  </si>
  <si>
    <t>Brine pit</t>
  </si>
  <si>
    <t>Brine production</t>
  </si>
  <si>
    <t>Briquette solid fuel production (manufacture)</t>
  </si>
  <si>
    <t>Bristle dressing for brushes (manufacture)</t>
  </si>
  <si>
    <t>Bristles from knackers (manufacture)</t>
  </si>
  <si>
    <t>Bristol board (manufacture)</t>
  </si>
  <si>
    <t>Britannia metal (manufacture)</t>
  </si>
  <si>
    <t>Britannia metal founding (manufacture)</t>
  </si>
  <si>
    <t>Britannia metalware (manufacture)</t>
  </si>
  <si>
    <t>British Association for the Advancement of Science</t>
  </si>
  <si>
    <t>British Board of Film Classifications</t>
  </si>
  <si>
    <t>British Computer Society</t>
  </si>
  <si>
    <t>British Dental Association</t>
  </si>
  <si>
    <t>British Legion (other than social clubs)</t>
  </si>
  <si>
    <t>British Library</t>
  </si>
  <si>
    <t>British Medical Association</t>
  </si>
  <si>
    <t>British Museum</t>
  </si>
  <si>
    <t>British Safety Council</t>
  </si>
  <si>
    <t>British Tourist Authority</t>
  </si>
  <si>
    <t>Broach for metal working machine tools (manufacture)</t>
  </si>
  <si>
    <t>Broaching machine (metal cutting) (manufacture)</t>
  </si>
  <si>
    <t>Broad bean growing</t>
  </si>
  <si>
    <t>Broadcaster for agricultural use (manufacture)</t>
  </si>
  <si>
    <t>Broadcasting of live theatrical performances via the internet</t>
  </si>
  <si>
    <t>Broadcasting transmission rights agent</t>
  </si>
  <si>
    <t>Brocade weaving (manufacture)</t>
  </si>
  <si>
    <t>Broccoli growing</t>
  </si>
  <si>
    <t>Brochure printing (manufacture)</t>
  </si>
  <si>
    <t>Brochure publishing</t>
  </si>
  <si>
    <t>Bromine and bromides (manufacture)</t>
  </si>
  <si>
    <t>Bronze founding (manufacture)</t>
  </si>
  <si>
    <t>Broom (manufacture)</t>
  </si>
  <si>
    <t>Broom handles made of wood (manufacture)</t>
  </si>
  <si>
    <t>Brooms and brushes for domestic use (wholesale)</t>
  </si>
  <si>
    <t>Brooms and brushes for household use (manufacture)</t>
  </si>
  <si>
    <t>Broth containing meat or vegetables or both (manufacture)</t>
  </si>
  <si>
    <t>Brown saddlery (manufacture)</t>
  </si>
  <si>
    <t>Brownstone pottery (manufacture)</t>
  </si>
  <si>
    <t>Brush (electric) (manufacture)</t>
  </si>
  <si>
    <t>Brush (manufacture)</t>
  </si>
  <si>
    <t>Brush (not electrical) for machines (manufacture)</t>
  </si>
  <si>
    <t>Brush back made of wood (manufacture)</t>
  </si>
  <si>
    <t>Brush case (not of leather or plastics) (manufacture)</t>
  </si>
  <si>
    <t>Brush for cosmetics (manufacture)</t>
  </si>
  <si>
    <t>Brush head made of wood (manufacture)</t>
  </si>
  <si>
    <t>Brush top made of wood (manufacture)</t>
  </si>
  <si>
    <t>Brushes of rubber (manufacture)</t>
  </si>
  <si>
    <t>Brushless shaving cream (manufacture)</t>
  </si>
  <si>
    <t>Brussel sprout growing</t>
  </si>
  <si>
    <t>Brussels carpet (manufacture)</t>
  </si>
  <si>
    <t>Bucket for construction machinery (manufacture)</t>
  </si>
  <si>
    <t>Bucket wheel reclaimer (manufacture)</t>
  </si>
  <si>
    <t>Buckets made of canvas (manufacture)</t>
  </si>
  <si>
    <t>Buckets made of metal (manufacture)</t>
  </si>
  <si>
    <t>Buckets made of plastic (manufacture)</t>
  </si>
  <si>
    <t>Buckets made of rubberised fabric (manufacture)</t>
  </si>
  <si>
    <t>Buckets made of steel (manufacture)</t>
  </si>
  <si>
    <t>Buckets made of wood (manufacture)</t>
  </si>
  <si>
    <t>Buckets, grabs, shovels and grips for cranes, excavators and the like (wholesale)</t>
  </si>
  <si>
    <t>Buckles made of metal (manufacture)</t>
  </si>
  <si>
    <t>Buckram (manufacture)</t>
  </si>
  <si>
    <t>Buckram and similar stiffened textile fabrics (manufacture)</t>
  </si>
  <si>
    <t>Buckram shape (manufacture)</t>
  </si>
  <si>
    <t>Buckskin (manufacture)</t>
  </si>
  <si>
    <t>Budgetary control procedures design</t>
  </si>
  <si>
    <t>Buff and mop made of leather (manufacture)</t>
  </si>
  <si>
    <t>Buffalo milk, raw</t>
  </si>
  <si>
    <t>Buffalo pickers made of leather (manufacture)</t>
  </si>
  <si>
    <t>Buffalo raising and breeding for meat</t>
  </si>
  <si>
    <t>Buffers and buffer parts (manufacture)</t>
  </si>
  <si>
    <t>Buffet (licensed)</t>
  </si>
  <si>
    <t>Bug zappers without light (manufacture)</t>
  </si>
  <si>
    <t>Builder and contractor for commercial buildings</t>
  </si>
  <si>
    <t>Builder and contractor for domestic buildings</t>
  </si>
  <si>
    <t>Builders' carpentry and joinery made of metal (manufacture)</t>
  </si>
  <si>
    <t>Builders' carpentry and joinery made of wood (manufacture)</t>
  </si>
  <si>
    <t>Builders' carpentry and joinery of metal (wholesale)</t>
  </si>
  <si>
    <t>Builders' hoist (manufacture)</t>
  </si>
  <si>
    <t>Builders' knife (manufacture)</t>
  </si>
  <si>
    <t>Builders' ware made of plastic (manufacture)</t>
  </si>
  <si>
    <t>Builders' woodwork such as window frames etc. (manufacture)</t>
  </si>
  <si>
    <t>Building and installation of grain storage systems</t>
  </si>
  <si>
    <t>Building boards made of asbestos (manufacture)</t>
  </si>
  <si>
    <t>Building boards made of asbestos cement (manufacture)</t>
  </si>
  <si>
    <t>Building boards made of fibre (manufacture)</t>
  </si>
  <si>
    <t>Building boards made of paper (manufacture)</t>
  </si>
  <si>
    <t>Building boards made of wood waste (manufacture)</t>
  </si>
  <si>
    <t>Building cleaning activities</t>
  </si>
  <si>
    <t>Building completion work</t>
  </si>
  <si>
    <t>Building components of zinc e.g. Gutters, roof capping (manufacture)</t>
  </si>
  <si>
    <t>Building co-operative (construction only)</t>
  </si>
  <si>
    <t>Building debris removal</t>
  </si>
  <si>
    <t>Building demolition and wrecking</t>
  </si>
  <si>
    <t>Building design and drafting</t>
  </si>
  <si>
    <t>Building maintenance and restoration commercial buildings</t>
  </si>
  <si>
    <t>Building maintenance and restoration domestic buildings</t>
  </si>
  <si>
    <t>Building materials (commission agent)</t>
  </si>
  <si>
    <t>Building materials made of clay (non-refractory) (manufacture)</t>
  </si>
  <si>
    <t>Building materials made of vegetable substances (manufacture)</t>
  </si>
  <si>
    <t>Building materials of vegetable materials agglomerated with cement, plaster etc. (manufacture)</t>
  </si>
  <si>
    <t>Building materials such as bricks, wood, sanitary equipment (retail)</t>
  </si>
  <si>
    <t>Building of commercial vessels (manufacture)</t>
  </si>
  <si>
    <t>Building of ferry-boats (manufacture)</t>
  </si>
  <si>
    <t>Building of fish-processing factory vessels (manufacture)</t>
  </si>
  <si>
    <t>Building of motor boats (manufacture)</t>
  </si>
  <si>
    <t>Building of passenger vessels (manufacture)</t>
  </si>
  <si>
    <t>Building of recreation-type hovercraft (manufacture)</t>
  </si>
  <si>
    <t>Building of sailboats with or without auxiliary motor (manufacture)</t>
  </si>
  <si>
    <t>Building plaster (manufacture)</t>
  </si>
  <si>
    <t>Building products made of plastic (manufacture)</t>
  </si>
  <si>
    <t>Building research and experimental development</t>
  </si>
  <si>
    <t>Building sales and purchase</t>
  </si>
  <si>
    <t>Building site drainage</t>
  </si>
  <si>
    <t>Building sites clearance</t>
  </si>
  <si>
    <t>Building societies</t>
  </si>
  <si>
    <t>Building societies' personal finance subsidiaries activities</t>
  </si>
  <si>
    <t>Building structure design for ancillary services</t>
  </si>
  <si>
    <t>Buildings painting</t>
  </si>
  <si>
    <t>Bulb flats made of steel (manufacture)</t>
  </si>
  <si>
    <t>Bulb for flash lamp (manufacture)</t>
  </si>
  <si>
    <t>Bulbs (wholesale)</t>
  </si>
  <si>
    <t>Bulbs for vacuum flask inners (manufacture)</t>
  </si>
  <si>
    <t>Bulbs made of glass (manufacture)</t>
  </si>
  <si>
    <t>Bulk carrier (cargo ship) (manufacture)</t>
  </si>
  <si>
    <t>Bulk haulage in tanker trucks</t>
  </si>
  <si>
    <t>Bulk haulage milk collection at farms</t>
  </si>
  <si>
    <t>Bulk liquid and gases storage services for air transport activities</t>
  </si>
  <si>
    <t>Bulk liquid and gases storage services for land transport activities</t>
  </si>
  <si>
    <t>Bulk liquid and gases storage services for water transport activities</t>
  </si>
  <si>
    <t>Bulk road haulage</t>
  </si>
  <si>
    <t>Bulldozer and angle-dozer blades (manufacture)</t>
  </si>
  <si>
    <t>Bulldozers (manufacture)</t>
  </si>
  <si>
    <t>Bulldozers and angle-dozers (wholesale)</t>
  </si>
  <si>
    <t>Bullion broker on own account</t>
  </si>
  <si>
    <t>Bullion broking on behalf of others</t>
  </si>
  <si>
    <t>Bullion dealer in investment grades</t>
  </si>
  <si>
    <t>Bumpers for motor vehicles (manufacture)</t>
  </si>
  <si>
    <t>Bungs made of wood (manufacture)</t>
  </si>
  <si>
    <t>Bunk beds made of metal (manufacture)</t>
  </si>
  <si>
    <t>Bunk beds made of wood (manufacture)</t>
  </si>
  <si>
    <t>Bunkering services</t>
  </si>
  <si>
    <t>Bunkers made of heavy steel plate exceeding 300 litres (manufacture)</t>
  </si>
  <si>
    <t>Bunting (making-up) (manufacture)</t>
  </si>
  <si>
    <t>Bunting made of cotton (manufacture)</t>
  </si>
  <si>
    <t>Bunting woollen weaving (manufacture)</t>
  </si>
  <si>
    <t>Buoyancy apparatus made of cork (except cork life preservers) (manufacture)</t>
  </si>
  <si>
    <t>Buoys (not plastic) (manufacture)</t>
  </si>
  <si>
    <t>Buoys made of plastic (manufacture)</t>
  </si>
  <si>
    <t>Bureaux de change activities</t>
  </si>
  <si>
    <t>Burettes made of glass (manufacture)</t>
  </si>
  <si>
    <t>Burger bar (take-away)</t>
  </si>
  <si>
    <t>Burger bar restaurant (unlicensed)</t>
  </si>
  <si>
    <t>Burger stand</t>
  </si>
  <si>
    <t>Burglar alarm and system (manufacture)</t>
  </si>
  <si>
    <t>Burglar alarm hire (without monitoring)</t>
  </si>
  <si>
    <t>Burglar alarms electric sound signalling for motor vehicles</t>
  </si>
  <si>
    <t>Burglar and fire alarm monitoring including installation and maintenance</t>
  </si>
  <si>
    <t>Burglar and fire alarms for household use (wholesale)</t>
  </si>
  <si>
    <t>Burial services</t>
  </si>
  <si>
    <t>Burners (manufacture)</t>
  </si>
  <si>
    <t>Burning oil (manufacture)</t>
  </si>
  <si>
    <t>Bus (manufacture)</t>
  </si>
  <si>
    <t>Bus and coach passenger facilities at bus and coach stations</t>
  </si>
  <si>
    <t>Bus bar (switchgear type) (manufacture)</t>
  </si>
  <si>
    <t>Bus bars, electrical conductors (except switchgear-type) (manufacture)</t>
  </si>
  <si>
    <t>Bus carding</t>
  </si>
  <si>
    <t>Bus cleaning (non- specialised)</t>
  </si>
  <si>
    <t>Bus service</t>
  </si>
  <si>
    <t>Bus shelters made of metal (manufacture)</t>
  </si>
  <si>
    <t>Bus station operation</t>
  </si>
  <si>
    <t>Bus transport (other than inter-city services) (scheduled passenger transport)</t>
  </si>
  <si>
    <t>Buses operated for transport of employees</t>
  </si>
  <si>
    <t>Bush for bearing (manufacture)</t>
  </si>
  <si>
    <t>Business activities n.e.c.</t>
  </si>
  <si>
    <t>Business and domestic software development</t>
  </si>
  <si>
    <t>Business and employers membership organisations</t>
  </si>
  <si>
    <t>Business brokerage activities</t>
  </si>
  <si>
    <t>Business brokerage and appraisal activities</t>
  </si>
  <si>
    <t>Business consultancy activities</t>
  </si>
  <si>
    <t>Business consultant</t>
  </si>
  <si>
    <t>Business form printing (manufacture)</t>
  </si>
  <si>
    <t>Business forms finishing (manufacture)</t>
  </si>
  <si>
    <t>Business organisations</t>
  </si>
  <si>
    <t>Business systems consultant</t>
  </si>
  <si>
    <t>Business transfer agent</t>
  </si>
  <si>
    <t>Business turnaround consultancy services</t>
  </si>
  <si>
    <t>Business valuation services prior to mergers and/or acquisitions</t>
  </si>
  <si>
    <t>Butadiene (manufacture)</t>
  </si>
  <si>
    <t>Butane (manufacture)</t>
  </si>
  <si>
    <t>Butane (wholesale)</t>
  </si>
  <si>
    <t>Butane extraction from natural gas</t>
  </si>
  <si>
    <t>Butchers shop (retail)</t>
  </si>
  <si>
    <t>Butt welding fittings made of steel (manufacture)</t>
  </si>
  <si>
    <t>Butter (wholesale)</t>
  </si>
  <si>
    <t>Butter blending (manufacture)</t>
  </si>
  <si>
    <t>Butter churns (manufacture)</t>
  </si>
  <si>
    <t>Butter dishes made of metal (manufacture)</t>
  </si>
  <si>
    <t>Butter knife (manufacture)</t>
  </si>
  <si>
    <t>Butter milk (manufacture)</t>
  </si>
  <si>
    <t>Butter oil (manufacture)</t>
  </si>
  <si>
    <t>Butter production (manufacture)</t>
  </si>
  <si>
    <t>Butter workers (manufacture)</t>
  </si>
  <si>
    <t>Butterfat (manufacture)</t>
  </si>
  <si>
    <t>Butterfly valves (manufacture)</t>
  </si>
  <si>
    <t>Butterscotch (manufacture)</t>
  </si>
  <si>
    <t>Button and button moulds made of plastic (manufacture)</t>
  </si>
  <si>
    <t>Button carding (manufacture)</t>
  </si>
  <si>
    <t>Button covering (manufacture)</t>
  </si>
  <si>
    <t>Buttons (manufacture)</t>
  </si>
  <si>
    <t>Buttons and button bases (not metal or glass) (manufacture)</t>
  </si>
  <si>
    <t>Buttons made of glass (manufacture)</t>
  </si>
  <si>
    <t>Buttons made of metal (manufacture)</t>
  </si>
  <si>
    <t>Buying of wine in bulk and bottling without transformation (wholesale)</t>
  </si>
  <si>
    <t>Buying wine in bulk with blending, purification and bottling of wine (manufacture)</t>
  </si>
  <si>
    <t>Cab hire</t>
  </si>
  <si>
    <t>Cabbage growing</t>
  </si>
  <si>
    <t>Cabinet case made of wood (manufacture)</t>
  </si>
  <si>
    <t>Cabinet components made of plastic (manufacture)</t>
  </si>
  <si>
    <t>Cabinets (non-domestic) (manufacture)</t>
  </si>
  <si>
    <t>Cabinets for kitchens (manufacture)</t>
  </si>
  <si>
    <t>Cabinets for sewing machines (manufacture)</t>
  </si>
  <si>
    <t>Cabinets for televisions (manufacture)</t>
  </si>
  <si>
    <t>Cabinets made of metal (not designed for placing on the floor) (manufacture)</t>
  </si>
  <si>
    <t>Cable accessory (manufacture)</t>
  </si>
  <si>
    <t>Cable conduit made of clay (manufacture)</t>
  </si>
  <si>
    <t>Cable drum made of metal (manufacture)</t>
  </si>
  <si>
    <t>Cable drums made of wood (manufacture)</t>
  </si>
  <si>
    <t>Cable jointing material (manufacture)</t>
  </si>
  <si>
    <t>Cable laying</t>
  </si>
  <si>
    <t>Cable made of textile materials (manufacture)</t>
  </si>
  <si>
    <t>Cable made of uninsulated aluminium (manufacture)</t>
  </si>
  <si>
    <t>Cable making machine (manufacture)</t>
  </si>
  <si>
    <t>Cable service</t>
  </si>
  <si>
    <t>Cable sheathing made of aluminium (manufacture)</t>
  </si>
  <si>
    <t>Cable ship (manufacture)</t>
  </si>
  <si>
    <t>Cable strands made of aluminium (manufacture)</t>
  </si>
  <si>
    <t>Cable supported transport systems construction</t>
  </si>
  <si>
    <t>Cable television equipment (manufacture)</t>
  </si>
  <si>
    <t>Cable-laying vessel services</t>
  </si>
  <si>
    <t>Cableway (manufacture)</t>
  </si>
  <si>
    <t>Cableway excavator (manufacture)</t>
  </si>
  <si>
    <t>Cabs for motor vehicles (manufacture)</t>
  </si>
  <si>
    <t>Cachous (manufacture)</t>
  </si>
  <si>
    <t>Cadmium (manufacture)</t>
  </si>
  <si>
    <t>Cafeteria (licensed)</t>
  </si>
  <si>
    <t>Cafeteria (unlicensed)</t>
  </si>
  <si>
    <t>Cage plant for mining (manufacture)</t>
  </si>
  <si>
    <t>Caisson (manufacture)</t>
  </si>
  <si>
    <t>Cake board (manufacture)</t>
  </si>
  <si>
    <t>Cake depositing machines (manufacture)</t>
  </si>
  <si>
    <t>Cake mixture (manufacture)</t>
  </si>
  <si>
    <t>Cakes (manufacture)</t>
  </si>
  <si>
    <t>Cakes (preserved) (manufacture)</t>
  </si>
  <si>
    <t>Cakes (retail)</t>
  </si>
  <si>
    <t>Calcareous cement (manufacture)</t>
  </si>
  <si>
    <t>Calcination of kaolin</t>
  </si>
  <si>
    <t>Calcined dolomite (manufacture)</t>
  </si>
  <si>
    <t>Calcined sulphate plaster (manufacture)</t>
  </si>
  <si>
    <t>Calcium and calcium compounds (manufacture)</t>
  </si>
  <si>
    <t>Calcium carbide (manufacture)</t>
  </si>
  <si>
    <t>Calculating and accounting machines (wholesale)</t>
  </si>
  <si>
    <t>Calculating instruments (non-electronic) (manufacture)</t>
  </si>
  <si>
    <t>Calculating machine (manufacture)</t>
  </si>
  <si>
    <t>Calculating machines (retail)</t>
  </si>
  <si>
    <t>Calculator (electronic) (manufacture)</t>
  </si>
  <si>
    <t>Calendar finishing (manufacture)</t>
  </si>
  <si>
    <t>Calendar printing (manufacture)</t>
  </si>
  <si>
    <t>Calender for rubber or plastics working (manufacture)</t>
  </si>
  <si>
    <t>Calendering machinery for textiles (manufacture)</t>
  </si>
  <si>
    <t>Calendering of textiles (manufacture)</t>
  </si>
  <si>
    <t>Calendering or other rolling machine parts (for plastic or rubber) (manufacture)</t>
  </si>
  <si>
    <t>Calico printers' designing</t>
  </si>
  <si>
    <t>Calico printers' engraving (manufacture)</t>
  </si>
  <si>
    <t>Calico printing (manufacture)</t>
  </si>
  <si>
    <t>Calico weaving (manufacture)</t>
  </si>
  <si>
    <t>Call centres undertaking market research or public opinion polling</t>
  </si>
  <si>
    <t>Call centres working on a fee or contract basis</t>
  </si>
  <si>
    <t>Call horns (manufacture)</t>
  </si>
  <si>
    <t>Calliopes (manufacture)</t>
  </si>
  <si>
    <t>Callipers (manufacture)</t>
  </si>
  <si>
    <t>Calorifier (manufacture)</t>
  </si>
  <si>
    <t>Calves' foot jelly (manufacture)</t>
  </si>
  <si>
    <t>Calvinistic Methodist Church</t>
  </si>
  <si>
    <t>Cambric weaving (manufacture)</t>
  </si>
  <si>
    <t>Camel back strips for retreading tyres (manufacture)</t>
  </si>
  <si>
    <t>Camel hair spinning on the woollen system (manufacture)</t>
  </si>
  <si>
    <t>Camel hair spinning on the worsted system (manufacture)</t>
  </si>
  <si>
    <t>Camel hair woollen weaving (manufacture)</t>
  </si>
  <si>
    <t>Camel hair worsted weaving (manufacture)</t>
  </si>
  <si>
    <t>Camelid raising and breeding</t>
  </si>
  <si>
    <t>Camels (dromedary) raising and breeding</t>
  </si>
  <si>
    <t>Camera for television (manufacture)</t>
  </si>
  <si>
    <t>Camera hire</t>
  </si>
  <si>
    <t>Cameras (manufacture)</t>
  </si>
  <si>
    <t>Camp furniture made of wood (manufacture)</t>
  </si>
  <si>
    <t>Campers (transport) rental (self drive)</t>
  </si>
  <si>
    <t>Camping goods (manufacture)</t>
  </si>
  <si>
    <t>Camping goods (retail)</t>
  </si>
  <si>
    <t>Camping sites</t>
  </si>
  <si>
    <t>Camping vehicles (retail)</t>
  </si>
  <si>
    <t>Camping vehicles (used) (retail)</t>
  </si>
  <si>
    <t>Camping vehicles (used) (wholesale)</t>
  </si>
  <si>
    <t>Camping vehicles (wholesale)</t>
  </si>
  <si>
    <t>Camshaft (not for motor vehicle) (manufacture)</t>
  </si>
  <si>
    <t>Camshaft for motor vehicle engine (manufacture)</t>
  </si>
  <si>
    <t>Canal carrier (freight)</t>
  </si>
  <si>
    <t>Canal carrier (passenger)</t>
  </si>
  <si>
    <t>Canal cruiser (manufacture)</t>
  </si>
  <si>
    <t>Canal maintenance</t>
  </si>
  <si>
    <t>Canal operation</t>
  </si>
  <si>
    <t>Cancer research and experimental development (other than biotechnological)</t>
  </si>
  <si>
    <t>Candelabra made of base metal (manufacture)</t>
  </si>
  <si>
    <t>Candied peel (manufacture)</t>
  </si>
  <si>
    <t>Candle (manufacture)</t>
  </si>
  <si>
    <t>Candles and tapers (wholesale)</t>
  </si>
  <si>
    <t>Candlestick (manufacture)</t>
  </si>
  <si>
    <t>Cane chair (manufacture)</t>
  </si>
  <si>
    <t>Cane furniture (manufacture)</t>
  </si>
  <si>
    <t>Cane preparation (manufacture)</t>
  </si>
  <si>
    <t>Cane splitting and weaving (manufacture)</t>
  </si>
  <si>
    <t>Cane working (manufacture)</t>
  </si>
  <si>
    <t>Canisters made of metal (manufacture)</t>
  </si>
  <si>
    <t>Canisters made of plastic (manufacture)</t>
  </si>
  <si>
    <t>Canned broth containing meat or vegetables or both (manufacture)</t>
  </si>
  <si>
    <t>Canned soup containing meat or vegetables or both (manufacture)</t>
  </si>
  <si>
    <t>Canning machinery (manufacture)</t>
  </si>
  <si>
    <t>Canning of fruit and vegetables (except fruit juices and potatoes) (manufacture)</t>
  </si>
  <si>
    <t>Cannulae (manufacture)</t>
  </si>
  <si>
    <t>Canoe (manufacture)</t>
  </si>
  <si>
    <t>Canoes and sailboats renting and leasing</t>
  </si>
  <si>
    <t>Cans and boxes made of aluminium (manufacture)</t>
  </si>
  <si>
    <t>Cans and boxes made of iron or steel (manufacture)</t>
  </si>
  <si>
    <t>Cans and boxes made of tin (manufacture)</t>
  </si>
  <si>
    <t>Cans for food products (manufacture)</t>
  </si>
  <si>
    <t>Cans made of aluminium (manufacture)</t>
  </si>
  <si>
    <t>Cans made of blackplate (manufacture)</t>
  </si>
  <si>
    <t>Cans made of steel (manufacture)</t>
  </si>
  <si>
    <t>Cantaloupe growing</t>
  </si>
  <si>
    <t>Canvas goods (manufacture)</t>
  </si>
  <si>
    <t>Canvas prepared for use by painters (manufacture)</t>
  </si>
  <si>
    <t>Canvas weaving (manufacture)</t>
  </si>
  <si>
    <t>Capacitor for electronic apparatus (manufacture)</t>
  </si>
  <si>
    <t>Capeline felt (manufacture)</t>
  </si>
  <si>
    <t>Capers growing</t>
  </si>
  <si>
    <t>Capes made of fur (manufacture)</t>
  </si>
  <si>
    <t>Capital structure consultancy services</t>
  </si>
  <si>
    <t>Caps and closures made of plastic (manufacture)</t>
  </si>
  <si>
    <t>Caps for bottles made of plastic (manufacture)</t>
  </si>
  <si>
    <t>Caps for petrol, oil or radiator for motor vehicle (manufacture)</t>
  </si>
  <si>
    <t>Caps made of cloth (manufacture)</t>
  </si>
  <si>
    <t>Capstan (manufacture)</t>
  </si>
  <si>
    <t>Capsules made of metal (manufacture)</t>
  </si>
  <si>
    <t>Capsuling machinery (manufacture)</t>
  </si>
  <si>
    <t>Car auctions</t>
  </si>
  <si>
    <t>Car batteries (retail)</t>
  </si>
  <si>
    <t>Car clock (manufacture)</t>
  </si>
  <si>
    <t>Car delivery service (by independent contractors)</t>
  </si>
  <si>
    <t>Car delivery service (by motor manufacturers)</t>
  </si>
  <si>
    <t>Car dismantlers (wholesale)</t>
  </si>
  <si>
    <t>Car hire (self drive)</t>
  </si>
  <si>
    <t>Car leasing</t>
  </si>
  <si>
    <t>Car loose covers (manufacture)</t>
  </si>
  <si>
    <t>Car park</t>
  </si>
  <si>
    <t>Car park construction</t>
  </si>
  <si>
    <t>Car polish (manufacture)</t>
  </si>
  <si>
    <t>Car rental (self drive)</t>
  </si>
  <si>
    <t>Car rental with driver</t>
  </si>
  <si>
    <t>Car telephones (retail)</t>
  </si>
  <si>
    <t>Car valeting</t>
  </si>
  <si>
    <t>Car wash</t>
  </si>
  <si>
    <t>Car, dog and horse racetrack operation</t>
  </si>
  <si>
    <t>Caramel (not sweets) (manufacture)</t>
  </si>
  <si>
    <t>Caramel sweets (manufacture)</t>
  </si>
  <si>
    <t>Caravan (manufacture)</t>
  </si>
  <si>
    <t>Caravan (used) (retail)</t>
  </si>
  <si>
    <t>Caravan (used) (wholesale)</t>
  </si>
  <si>
    <t>Caravan chassis (manufacture)</t>
  </si>
  <si>
    <t>Caravan holiday site operator, owner or proprietor</t>
  </si>
  <si>
    <t>Caravan residential site letting</t>
  </si>
  <si>
    <t>Caravan sites</t>
  </si>
  <si>
    <t>Caravan trailers (manufacture)</t>
  </si>
  <si>
    <t>Caravan winter storage</t>
  </si>
  <si>
    <t>Caravans (retail)</t>
  </si>
  <si>
    <t>Caravans (touring) rental</t>
  </si>
  <si>
    <t>Caravans (wholesale)</t>
  </si>
  <si>
    <t>Carbide lanterns (manufacture)</t>
  </si>
  <si>
    <t>Carbine (manufacture)</t>
  </si>
  <si>
    <t>Carbon (manufacture)</t>
  </si>
  <si>
    <t>Carbon and aramid thread weaving (manufacture)</t>
  </si>
  <si>
    <t>Carbon black (manufacture)</t>
  </si>
  <si>
    <t>Carbon brush (manufacture)</t>
  </si>
  <si>
    <t>Carbon dioxide (manufacture)</t>
  </si>
  <si>
    <t>Carbon disulphide (manufacture)</t>
  </si>
  <si>
    <t>Carbon electrodes and other articles of graphite or other carbon for electrical purposes (wholesale)</t>
  </si>
  <si>
    <t>Carbon fibre masts (manufacture)</t>
  </si>
  <si>
    <t>Carbon or graphite electrodes (manufacture)</t>
  </si>
  <si>
    <t>Carbon paper in large sheets (manufacture)</t>
  </si>
  <si>
    <t>Carbon paper in rolls (manufacture)</t>
  </si>
  <si>
    <t>Carbon paper ready for use (manufacture)</t>
  </si>
  <si>
    <t>Carbon paper stencil ready for use (manufacture)</t>
  </si>
  <si>
    <t>Carbon products (except carbon paper and electrical carbon) (manufacture)</t>
  </si>
  <si>
    <t>Carbon ribbon (manufacture)</t>
  </si>
  <si>
    <t>Carbonate (barytes and witherite) mining</t>
  </si>
  <si>
    <t>Carbonated soft drink (manufacture)</t>
  </si>
  <si>
    <t>Carbonates (commission agent)</t>
  </si>
  <si>
    <t>Carbonates (wholesale)</t>
  </si>
  <si>
    <t>Carbonising base paper (manufacture)</t>
  </si>
  <si>
    <t>Carbonless copy paper ready for use (manufacture)</t>
  </si>
  <si>
    <t>Carboxylic acid (manufacture)</t>
  </si>
  <si>
    <t>Carboy made of plastic (manufacture)</t>
  </si>
  <si>
    <t>Carboys made of glass (manufacture)</t>
  </si>
  <si>
    <t>Carburettor and parts for motor vehicle (manufacture)</t>
  </si>
  <si>
    <t>Carburettors and such for all internal combustion engines (manufacture)</t>
  </si>
  <si>
    <t>Carburettors for industrial engines (manufacture)</t>
  </si>
  <si>
    <t>Card clubs</t>
  </si>
  <si>
    <t>Card cutting for index cards (manufacture)</t>
  </si>
  <si>
    <t>Card embossing (manufacture)</t>
  </si>
  <si>
    <t>Card game instruction</t>
  </si>
  <si>
    <t>Card tape reader for textile machinery (manufacture)</t>
  </si>
  <si>
    <t>Cardboard (manufacture)</t>
  </si>
  <si>
    <t>Cardboard box making machine (manufacture)</t>
  </si>
  <si>
    <t>Carded asbestos fibre (manufacture)</t>
  </si>
  <si>
    <t>Carded sliver preparation for textiles industry (manufacture)</t>
  </si>
  <si>
    <t>Carders (manufacture)</t>
  </si>
  <si>
    <t>Cardigans (knitted) (manufacture)</t>
  </si>
  <si>
    <t>Carding machinery for textiles (manufacture)</t>
  </si>
  <si>
    <t>Carding of trimmings (manufacture)</t>
  </si>
  <si>
    <t>Cards for automatic mechanical instruments (manufacture)</t>
  </si>
  <si>
    <t>Cargo handling for air transport activities</t>
  </si>
  <si>
    <t>Cargo handling for land transport activities</t>
  </si>
  <si>
    <t>Cargo handling for water transport activities</t>
  </si>
  <si>
    <t>Cargo ship (manufacture)</t>
  </si>
  <si>
    <t>Cargo sling (manufacture)</t>
  </si>
  <si>
    <t>Cargo superintendent</t>
  </si>
  <si>
    <t>Cargo terminal</t>
  </si>
  <si>
    <t>Carnival article (manufacture)</t>
  </si>
  <si>
    <t>Carnival clubs</t>
  </si>
  <si>
    <t>Carpenter n.e.c.</t>
  </si>
  <si>
    <t>Carpenter's drill (manufacture)</t>
  </si>
  <si>
    <t>Carpentry (not structural)</t>
  </si>
  <si>
    <t>Carpentry (structural)</t>
  </si>
  <si>
    <t>Carpet cleaning</t>
  </si>
  <si>
    <t>Carpet fitter</t>
  </si>
  <si>
    <t>Carpet fittings made of metal (manufacture)</t>
  </si>
  <si>
    <t>Carpet making machinery (manufacture)</t>
  </si>
  <si>
    <t>Carpet pile yarn spun on the cotton system (manufacture)</t>
  </si>
  <si>
    <t>Carpet pile yarn spun on the woollen system (manufacture)</t>
  </si>
  <si>
    <t>Carpet pile yarn spun on the worsted and semi-worsted systems (manufacture)</t>
  </si>
  <si>
    <t>Carpet shampoo appliance (not domestic electric) (manufacture)</t>
  </si>
  <si>
    <t>Carpet soap (manufacture)</t>
  </si>
  <si>
    <t>Carpet sweeper (industrial) (manufacture)</t>
  </si>
  <si>
    <t>Carpet tiles (retail)</t>
  </si>
  <si>
    <t>Carpet underlay made of plastic (manufacture)</t>
  </si>
  <si>
    <t>Carpet underlay made of rubber (manufacture)</t>
  </si>
  <si>
    <t>Carpet weaving (manufacture)</t>
  </si>
  <si>
    <t>Carpets (commission agent)</t>
  </si>
  <si>
    <t>Carpets (other than woven or tufted) (manufacture)</t>
  </si>
  <si>
    <t>Carpets (retail)</t>
  </si>
  <si>
    <t>Carpets (wholesale)</t>
  </si>
  <si>
    <t>Carpets and rugs, other than woven or tufted (manufacture)</t>
  </si>
  <si>
    <t>Carpets made of jute (manufacture)</t>
  </si>
  <si>
    <t>Carriages for disabled persons (wheelchairs) (commission agent)</t>
  </si>
  <si>
    <t>Carriages for disabled persons (wheelchairs) (internet) (retail)</t>
  </si>
  <si>
    <t>Carriages for disabled persons (wheelchairs) (manufacture)</t>
  </si>
  <si>
    <t>Carriages for disabled persons (wheelchairs) (retail)</t>
  </si>
  <si>
    <t>Carriages for disabled persons (wheelchairs) (wholesale)</t>
  </si>
  <si>
    <t>Carrier (for general hire or reward)</t>
  </si>
  <si>
    <t>Carrier equipment (manufacture)</t>
  </si>
  <si>
    <t>Carrot growing</t>
  </si>
  <si>
    <t>Carry cot (manufacture)</t>
  </si>
  <si>
    <t>Cars (manufacture)</t>
  </si>
  <si>
    <t>Cart cover made of canvas (manufacture)</t>
  </si>
  <si>
    <t>Cartage contractor</t>
  </si>
  <si>
    <t>Cartographic and spatial information activities</t>
  </si>
  <si>
    <t>Carton making machinery (manufacture)</t>
  </si>
  <si>
    <t>Cartoning machinery (manufacture)</t>
  </si>
  <si>
    <t>Cartons and similar containers for carrying liquids (unwaxed) (manufacture)</t>
  </si>
  <si>
    <t>Cartons and similar containers for carrying liquids (waxed) (manufacture)</t>
  </si>
  <si>
    <t>Cartons made of corrugated board (manufacture)</t>
  </si>
  <si>
    <t>Cartons made of corrugated paper (manufacture)</t>
  </si>
  <si>
    <t>Cartons made of non-corrugated board (manufacture)</t>
  </si>
  <si>
    <t>Cartons made of non-corrugated paper (manufacture)</t>
  </si>
  <si>
    <t>Cartoon film production</t>
  </si>
  <si>
    <t>Cartoon video production</t>
  </si>
  <si>
    <t>Cartoonists</t>
  </si>
  <si>
    <t>Cartridge case (manufacture)</t>
  </si>
  <si>
    <t>Cartridge primer (manufacture)</t>
  </si>
  <si>
    <t>Cartridge refill for fountain pen (manufacture)</t>
  </si>
  <si>
    <t>Cartridges and other ammunition (wholesale)</t>
  </si>
  <si>
    <t>Cartridges for riveting guns (manufacture)</t>
  </si>
  <si>
    <t>Case for flash lamp (manufacture)</t>
  </si>
  <si>
    <t>Case hardening (manufacture)</t>
  </si>
  <si>
    <t>Case making materials (manufacture)</t>
  </si>
  <si>
    <t>Case opener (manufacture)</t>
  </si>
  <si>
    <t>Case packing machinery (manufacture)</t>
  </si>
  <si>
    <t>Casein based adhesive (manufacture)</t>
  </si>
  <si>
    <t>Casein production (manufacture)</t>
  </si>
  <si>
    <t>Casein resins (manufacture)</t>
  </si>
  <si>
    <t>Casement cloth weaving (manufacture)</t>
  </si>
  <si>
    <t>Casements made of metal (manufacture)</t>
  </si>
  <si>
    <t>Cases for clocks and watches (manufacture)</t>
  </si>
  <si>
    <t>Cases for cutlery (not wooden) (manufacture)</t>
  </si>
  <si>
    <t>Cases for jewellery (not wooden) (manufacture)</t>
  </si>
  <si>
    <t>Cases for musical instruments (not wooden) (manufacture)</t>
  </si>
  <si>
    <t>Cases made of corrugated cardboard (manufacture)</t>
  </si>
  <si>
    <t>Cases made of corrugated fibreboard (manufacture)</t>
  </si>
  <si>
    <t>Cases made of corrugated paper (manufacture)</t>
  </si>
  <si>
    <t>Cases made of leather for cutlery, instruments, etc. (manufacture)</t>
  </si>
  <si>
    <t>Cases made of non-corrugated cardboard (manufacture)</t>
  </si>
  <si>
    <t>Cases made of non-corrugated paper (manufacture)</t>
  </si>
  <si>
    <t>Cases made of plastic (manufacture)</t>
  </si>
  <si>
    <t>Cases made of wood, for musical instruments (manufacture)</t>
  </si>
  <si>
    <t>Cash and carry predominantly food (wholesale)</t>
  </si>
  <si>
    <t>Cash and credit card imprinting and embossing machine (manufacture)</t>
  </si>
  <si>
    <t>Cash boxes made of metal (manufacture)</t>
  </si>
  <si>
    <t>Cash dispenser (manufacture)</t>
  </si>
  <si>
    <t>Cash register (manufacture)</t>
  </si>
  <si>
    <t>Cash register hire</t>
  </si>
  <si>
    <t>Cash registers and similar machines incorporating a calculating device (wholesale)</t>
  </si>
  <si>
    <t>Cashew nut growing</t>
  </si>
  <si>
    <t>Cashmere woollen weaving (manufacture)</t>
  </si>
  <si>
    <t>Cashmere worsted weaving (manufacture)</t>
  </si>
  <si>
    <t>Casing hangars (manufacture)</t>
  </si>
  <si>
    <t>Casing made of steel (manufacture)</t>
  </si>
  <si>
    <t>Casings for sausages (manufacture)</t>
  </si>
  <si>
    <t>Casino</t>
  </si>
  <si>
    <t>Cask assembly machines (manufacture)</t>
  </si>
  <si>
    <t>Cask heads made of wood (manufacture)</t>
  </si>
  <si>
    <t>Caskets (except burial caskets) and cases made of wood (manufacture)</t>
  </si>
  <si>
    <t>Casks made of aluminium (manufacture)</t>
  </si>
  <si>
    <t>Casks made of iron or steel (manufacture)</t>
  </si>
  <si>
    <t>Casks made of wood (manufacture)</t>
  </si>
  <si>
    <t>Cassava growing</t>
  </si>
  <si>
    <t>Cassette player (manufacture)</t>
  </si>
  <si>
    <t>Cassette type recorders (manufacture)</t>
  </si>
  <si>
    <t>Cassock (manufacture)</t>
  </si>
  <si>
    <t>Cast concrete products (manufacture)</t>
  </si>
  <si>
    <t>Cast glass (manufacture)</t>
  </si>
  <si>
    <t>Cast stone units made of precast concrete (manufacture)</t>
  </si>
  <si>
    <t>Casting activities for motion pictures, television and theatre</t>
  </si>
  <si>
    <t>Casting agencies and bureaux</t>
  </si>
  <si>
    <t>Casting machines (manufacture)</t>
  </si>
  <si>
    <t>Casting machines for foundries (manufacture)</t>
  </si>
  <si>
    <t>Casting of aluminium (manufacture)</t>
  </si>
  <si>
    <t>Casting of aluminium products (manufacture)</t>
  </si>
  <si>
    <t>Casting of beryllium products (manufacture)</t>
  </si>
  <si>
    <t>Casting of ferrous metal (manufacture)</t>
  </si>
  <si>
    <t>Casting of ferrous patterns (manufacture)</t>
  </si>
  <si>
    <t>Casting of grey iron (manufacture)</t>
  </si>
  <si>
    <t>Casting of heavy metal and precious metal (manufacture)</t>
  </si>
  <si>
    <t>Casting of iron (manufacture)</t>
  </si>
  <si>
    <t>Casting of iron products (finished or semi-finished) (manufacture)</t>
  </si>
  <si>
    <t>Casting of light metal products (manufacture)</t>
  </si>
  <si>
    <t>Casting of light metals (manufacture)</t>
  </si>
  <si>
    <t>Casting of magnesium products (manufacture)</t>
  </si>
  <si>
    <t>Casting of non-ferrous base metal (manufacture)</t>
  </si>
  <si>
    <t>Casting of ornamental brass (manufacture)</t>
  </si>
  <si>
    <t>Casting of other non-ferrous metals (manufacture)</t>
  </si>
  <si>
    <t>Casting of scandium products (manufacture)</t>
  </si>
  <si>
    <t>Casting of spheroidal graphite iron (manufacture)</t>
  </si>
  <si>
    <t>Casting of steel (manufacture)</t>
  </si>
  <si>
    <t>Casting of steel products (finished or semi-finished) (manufacture)</t>
  </si>
  <si>
    <t>Casting of titanium products (manufacture)</t>
  </si>
  <si>
    <t>Casting of yttrium products (manufacture)</t>
  </si>
  <si>
    <t>Casting pot (manufacture)</t>
  </si>
  <si>
    <t>Castor bean growing</t>
  </si>
  <si>
    <t>Castor oil processing (manufacture)</t>
  </si>
  <si>
    <t>Castor seed crushing (manufacture)</t>
  </si>
  <si>
    <t>Castor sugar (manufacture)</t>
  </si>
  <si>
    <t>Cat and dog raising and breeding</t>
  </si>
  <si>
    <t>Cat food (manufacture)</t>
  </si>
  <si>
    <t>Catalogue publishing</t>
  </si>
  <si>
    <t>Cataloguing and preservation of collections</t>
  </si>
  <si>
    <t>Catalysts (manufacture)</t>
  </si>
  <si>
    <t>Catalytic preparations (commission agent)</t>
  </si>
  <si>
    <t>Catalyzers (manufacture)</t>
  </si>
  <si>
    <t>Catamaran (manufacture)</t>
  </si>
  <si>
    <t>Catapult for launching aircraft (manufacture)</t>
  </si>
  <si>
    <t>Catering equipment (electric) (manufacture)</t>
  </si>
  <si>
    <t>Catering equipment hire</t>
  </si>
  <si>
    <t>Catering trade services administration and regulation (public sector)</t>
  </si>
  <si>
    <t>Catgut (manufacture)</t>
  </si>
  <si>
    <t>Catgut and similar materials (wholesale)</t>
  </si>
  <si>
    <t>Catheter (manufacture)</t>
  </si>
  <si>
    <t>Cathode ray tube (manufacture)</t>
  </si>
  <si>
    <t>Cathode-ray oscilloscopes and cathode-ray oscillographs (wholesale)</t>
  </si>
  <si>
    <t>Cathode-ray television picture tubes, television camera tubes, other cathode-ray tubes (wholesale)</t>
  </si>
  <si>
    <t>Catholic Apostolic Church</t>
  </si>
  <si>
    <t>Cats' home</t>
  </si>
  <si>
    <t>Catseye reflector (manufacture)</t>
  </si>
  <si>
    <t>Catsup (manufacture)</t>
  </si>
  <si>
    <t>Cattle dip (manufacture)</t>
  </si>
  <si>
    <t>Cattle hide leather (manufacture)</t>
  </si>
  <si>
    <t>Cattle raising and breeding for meat</t>
  </si>
  <si>
    <t>Cauliflower growing</t>
  </si>
  <si>
    <t>Caulking compounds and similar non-refractory filling or surfacing preparations (manufacture)</t>
  </si>
  <si>
    <t>Cautery and light unit (manufacture)</t>
  </si>
  <si>
    <t>Caviar (manufacture)</t>
  </si>
  <si>
    <t>Caviar substitute (manufacture)</t>
  </si>
  <si>
    <t>Cavity wall insulation</t>
  </si>
  <si>
    <t>CD, DVD recorders (retail)</t>
  </si>
  <si>
    <t>CDs and disks rental</t>
  </si>
  <si>
    <t>Ceiling coverings made of plastic (manufacture)</t>
  </si>
  <si>
    <t>Ceiling rose (manufacture)</t>
  </si>
  <si>
    <t>Ceiling tiles made of plastic (manufacture)</t>
  </si>
  <si>
    <t>Celestine pit</t>
  </si>
  <si>
    <t>Cello (manufacture)</t>
  </si>
  <si>
    <t>Cellular cloth weaving from yarn spun on the cotton system (manufacture)</t>
  </si>
  <si>
    <t>Cellular network operations</t>
  </si>
  <si>
    <t>Cellular phones (manufacture)</t>
  </si>
  <si>
    <t>Cellular rubber products (manufacture)</t>
  </si>
  <si>
    <t>Cellular telephones (retail)</t>
  </si>
  <si>
    <t>Cellular wood panel (manufacture)</t>
  </si>
  <si>
    <t>Cellulose (manufacture)</t>
  </si>
  <si>
    <t>Cellulose acetate (manufacture)</t>
  </si>
  <si>
    <t>Cellulose adhesive tape (manufacture)</t>
  </si>
  <si>
    <t>Cellulose based adhesive (manufacture)</t>
  </si>
  <si>
    <t>Cellulose ester and ether ester (manufacture)</t>
  </si>
  <si>
    <t>Cellulose fibre webs (manufacture)</t>
  </si>
  <si>
    <t>Cellulose fibre-cement articles (manufacture)</t>
  </si>
  <si>
    <t>Cellulose nitrate (manufacture)</t>
  </si>
  <si>
    <t>Cellulose paint (manufacture)</t>
  </si>
  <si>
    <t>Cellulose varnish (manufacture)</t>
  </si>
  <si>
    <t>Cellulose wadding (manufacture)</t>
  </si>
  <si>
    <t>Cellulose wadding products (manufacture)</t>
  </si>
  <si>
    <t>Cement (manufacture)</t>
  </si>
  <si>
    <t>Cement (wholesale)</t>
  </si>
  <si>
    <t>Cement articles for use in construction (manufacture)</t>
  </si>
  <si>
    <t>Cement based paint (manufacture)</t>
  </si>
  <si>
    <t>Cement block making machine (manufacture)</t>
  </si>
  <si>
    <t>Cement made of dolomite (manufacture)</t>
  </si>
  <si>
    <t>Cement made of fireclay (manufacture)</t>
  </si>
  <si>
    <t>Cement made of high alumina (manufacture)</t>
  </si>
  <si>
    <t>Cement made of silica and siliceous (manufacture)</t>
  </si>
  <si>
    <t>Cement processing kiln (manufacture)</t>
  </si>
  <si>
    <t>Cement products (manufacture)</t>
  </si>
  <si>
    <t>Cement products n.e.c. (manufacture)</t>
  </si>
  <si>
    <t>Cement refractory jointing (manufacture)</t>
  </si>
  <si>
    <t>Cement wood products (manufacture)</t>
  </si>
  <si>
    <t>Cementing of ships (manufacture)</t>
  </si>
  <si>
    <t>Cemetery</t>
  </si>
  <si>
    <t>Central government administration</t>
  </si>
  <si>
    <t>Central greasing systems (manufacture)</t>
  </si>
  <si>
    <t>Central heating boiler parts (manufacture)</t>
  </si>
  <si>
    <t>Central midwives board</t>
  </si>
  <si>
    <t xml:space="preserve">Central Patient monitoring stations for intensive care (commission agent)   </t>
  </si>
  <si>
    <t xml:space="preserve">Central Patient monitoring stations for intensive care (manufacture)   </t>
  </si>
  <si>
    <t xml:space="preserve">Central Patient monitoring stations for intensive care (wholesale)   </t>
  </si>
  <si>
    <t>Central processing units for computers (manufacture)</t>
  </si>
  <si>
    <t>Central sterile supply department (private sector)</t>
  </si>
  <si>
    <t>Central sterile supply department (public sector)</t>
  </si>
  <si>
    <t>Centralised supply and purchasing services (public sector)</t>
  </si>
  <si>
    <t>Centrifugal clothes dryer (manufacture)</t>
  </si>
  <si>
    <t>Centrifugal compressor (manufacture)</t>
  </si>
  <si>
    <t>Centrifugal pump (manufacture)</t>
  </si>
  <si>
    <t>Centrifuge (except laboratory type) (manufacture)</t>
  </si>
  <si>
    <t>Centrifuge (laboratory type) (manufacture)</t>
  </si>
  <si>
    <t>Centrifuge parts (except laboratory type) (manufacture)</t>
  </si>
  <si>
    <t>Centrifuges (wholesale)</t>
  </si>
  <si>
    <t>Ceramic articles used in construction (commission agent)</t>
  </si>
  <si>
    <t>Ceramic chemical products (manufacture)</t>
  </si>
  <si>
    <t>Ceramic colours (manufacture)</t>
  </si>
  <si>
    <t>Ceramic glaze (manufacture)</t>
  </si>
  <si>
    <t>Ceramic making machine (manufacture)</t>
  </si>
  <si>
    <t>Ceramic pastes production machinery (shaped) (manufacture)</t>
  </si>
  <si>
    <t>Ceramic stove fitting</t>
  </si>
  <si>
    <t>Ceramic transfer litho engraving (manufacture)</t>
  </si>
  <si>
    <t>Ceramic ware for domestic use (manufacture)</t>
  </si>
  <si>
    <t>Cereal and dried vegetable milling or working machinery (wholesale)</t>
  </si>
  <si>
    <t>Cereal breakfast foods (manufacture)</t>
  </si>
  <si>
    <t>Cereal for sausage filler (manufacture)</t>
  </si>
  <si>
    <t>Cereal grains growing, except rice</t>
  </si>
  <si>
    <t>Cereal grains, flour, groats, meal or pellets (manufacture)</t>
  </si>
  <si>
    <t>Cereal milling and working machinery renting (non agricultural)</t>
  </si>
  <si>
    <t>Cesspools emptying and cleaning</t>
  </si>
  <si>
    <t>Chain (manufacture)</t>
  </si>
  <si>
    <t>Chain (non-precision) (manufacture)</t>
  </si>
  <si>
    <t>Chain (not articulated transmission) (manufacture)</t>
  </si>
  <si>
    <t>Chain (precision) (manufacture)</t>
  </si>
  <si>
    <t>Chain pulley block (manufacture)</t>
  </si>
  <si>
    <t>Chain saw parts (manufacture)</t>
  </si>
  <si>
    <t>Chain saws (manufacture)</t>
  </si>
  <si>
    <t>Chains made of plastic (manufacture)</t>
  </si>
  <si>
    <t>Chainsaw blades (manufacture)</t>
  </si>
  <si>
    <t>Chair (non-upholstered) (manufacture)</t>
  </si>
  <si>
    <t>Chair (upholstered) (manufacture)</t>
  </si>
  <si>
    <t>Chair frames made of wood (manufacture)</t>
  </si>
  <si>
    <t>Chair seating made of cane or wicker (manufacture)</t>
  </si>
  <si>
    <t>Chairs and seats for offices, workrooms, hotels, restaurants and public premises (manufacture)</t>
  </si>
  <si>
    <t>Chairs made of metal (manufacture)</t>
  </si>
  <si>
    <t>Chairs made of plastic (manufacture)</t>
  </si>
  <si>
    <t>Chaise longue (manufacture)</t>
  </si>
  <si>
    <t>Chalets in holiday centres and holiday villages (provision of short-stay lodging in)</t>
  </si>
  <si>
    <t>Chalets, not holiday centres, holiday villages or youth hostels (self catering short-stay lodging)</t>
  </si>
  <si>
    <t>Chalk for drawing or writing (manufacture)</t>
  </si>
  <si>
    <t>Chalk pit or quarry</t>
  </si>
  <si>
    <t>Chamber of agriculture</t>
  </si>
  <si>
    <t>Chambers of commerce organisations</t>
  </si>
  <si>
    <t>Chamfered wood (manufacture)</t>
  </si>
  <si>
    <t>Chamois leather (manufacture)</t>
  </si>
  <si>
    <t>Chamomile herb infusions (manufacture)</t>
  </si>
  <si>
    <t>Chandeliers (manufacture)</t>
  </si>
  <si>
    <t>Channel impeller pump (manufacture)</t>
  </si>
  <si>
    <t>Channel Islands and Isle of Man banking institutes</t>
  </si>
  <si>
    <t>Charcoal (other than wood charcoal) (manufacture)</t>
  </si>
  <si>
    <t>Charcoal (wholesale)</t>
  </si>
  <si>
    <t>Charcoal production in the forest using traditional methods</t>
  </si>
  <si>
    <t>Charge d'affaires</t>
  </si>
  <si>
    <t>Charging stations for mobile phones and laptops</t>
  </si>
  <si>
    <t>Charging stations for mobile phones and laptops (sale of electricity)</t>
  </si>
  <si>
    <t>Charity administration</t>
  </si>
  <si>
    <t>Charity crowd funding</t>
  </si>
  <si>
    <t>Chart printing (manufacture)</t>
  </si>
  <si>
    <t>Chart publishing</t>
  </si>
  <si>
    <t>Charter flights (freight)</t>
  </si>
  <si>
    <t>Charter flights (passenger)</t>
  </si>
  <si>
    <t>Chartered accountants institutes</t>
  </si>
  <si>
    <t>Chartered Building Surveyors</t>
  </si>
  <si>
    <t>Chartered institute of secretaries</t>
  </si>
  <si>
    <t>Chartered land surveyor</t>
  </si>
  <si>
    <t>Chartered rail travel</t>
  </si>
  <si>
    <t>Chartered secretary (firm acting as)</t>
  </si>
  <si>
    <t>Charters, excursions and other occasional coach services</t>
  </si>
  <si>
    <t>Chassis and parts for coaches (manufacture)</t>
  </si>
  <si>
    <t>Chassis fitted with engine (manufacture)</t>
  </si>
  <si>
    <t>Chassis for locomotive (manufacture)</t>
  </si>
  <si>
    <t>Chassis for motor vehicles (without engine) (manufacture)</t>
  </si>
  <si>
    <t>Chassis with engine for commercial vehicle (manufacture)</t>
  </si>
  <si>
    <t>Chauffeur driven service</t>
  </si>
  <si>
    <t>Check strap made of leather (manufacture)</t>
  </si>
  <si>
    <t>Check trader activities</t>
  </si>
  <si>
    <t>Check valves (manufacture)</t>
  </si>
  <si>
    <t>Checking instruments and appliances (electronic) (manufacture)</t>
  </si>
  <si>
    <t>Checking instruments and appliances (non-electronic) (manufacture)</t>
  </si>
  <si>
    <t>Cheese (manufacture)</t>
  </si>
  <si>
    <t>Cheese (wholesale)</t>
  </si>
  <si>
    <t>Cheese making machines (manufacture)</t>
  </si>
  <si>
    <t>Cheese moulding machinery (manufacture)</t>
  </si>
  <si>
    <t>Cheese press (manufacture)</t>
  </si>
  <si>
    <t>Cheese pressing machinery (manufacture)</t>
  </si>
  <si>
    <t>Chefs' clothing (manufacture)</t>
  </si>
  <si>
    <t>Chemical contraceptive preparations based on hormones or spermicides (commission agent)</t>
  </si>
  <si>
    <t>Chemical contraceptive products (manufacture)</t>
  </si>
  <si>
    <t>Chemical elements (inorganic) (except metals) (manufacture)</t>
  </si>
  <si>
    <t>Chemical elements in disk form and compounds doped for use in electronics (commission agent)</t>
  </si>
  <si>
    <t>Chemical elements in disk form for use in electronics (manufacture)</t>
  </si>
  <si>
    <t>Chemical engineering design projects</t>
  </si>
  <si>
    <t>Chemical feedstock (manufacture)</t>
  </si>
  <si>
    <t>Chemical glues (wholesale)</t>
  </si>
  <si>
    <t>Chemical minerals mining</t>
  </si>
  <si>
    <t>Chemical preparations and sensitized emulsions for photographic use (commission agent)</t>
  </si>
  <si>
    <t>Chemical process machine tool (metal working) (manufacture)</t>
  </si>
  <si>
    <t>Chemical products (wholesale)</t>
  </si>
  <si>
    <t>Chemical products and residual products of the chemical or allied industries (commission agent)</t>
  </si>
  <si>
    <t>Chemical products exporter (wholesale)</t>
  </si>
  <si>
    <t>Chemical products importer (wholesale)</t>
  </si>
  <si>
    <t>Chemical seed dresser for agricultural use (manufacture)</t>
  </si>
  <si>
    <t>Chemical toilets servicing</t>
  </si>
  <si>
    <t>Chemical woodpulp (manufacture)</t>
  </si>
  <si>
    <t>Chemically modified animal or vegetable fats and mixtures (commission agent)</t>
  </si>
  <si>
    <t>Chemically pure sugars (manufacture)</t>
  </si>
  <si>
    <t>Chemically pure sugars, sugar ethers and sugar esters and their salts (wholesale)</t>
  </si>
  <si>
    <t>Chemicals and fertiliser minerals mining support services provided on a fee or contract basis</t>
  </si>
  <si>
    <t>Chemicals specially prepared for laboratory use (manufacture)</t>
  </si>
  <si>
    <t>Chemistry research and experimental development</t>
  </si>
  <si>
    <t>Chenille (manufacture)</t>
  </si>
  <si>
    <t>Cheque book printing (manufacture)</t>
  </si>
  <si>
    <t>Cheque writing and signing machine (manufacture)</t>
  </si>
  <si>
    <t>Cheroot (manufacture)</t>
  </si>
  <si>
    <t>Cherry brandy (manufacture)</t>
  </si>
  <si>
    <t>Cherry growing</t>
  </si>
  <si>
    <t>Chert quarry</t>
  </si>
  <si>
    <t>Chervil growing</t>
  </si>
  <si>
    <t>Chess (electronic) (manufacture)</t>
  </si>
  <si>
    <t>Chess clubs</t>
  </si>
  <si>
    <t>Chess instructor</t>
  </si>
  <si>
    <t>Chess set (manufacture)</t>
  </si>
  <si>
    <t>Chest of drawers (manufacture)</t>
  </si>
  <si>
    <t>Chestnut growing</t>
  </si>
  <si>
    <t>Chests made of wood (manufacture)</t>
  </si>
  <si>
    <t>Chewing gum (manufacture)</t>
  </si>
  <si>
    <t>Chewing tobacco (manufacture)</t>
  </si>
  <si>
    <t>Chick pea growing</t>
  </si>
  <si>
    <t>Chicken cuts (fresh, chilled or frozen) (manufacture)</t>
  </si>
  <si>
    <t>Chicken farm (battery rearing)</t>
  </si>
  <si>
    <t>Chicken food (manufacture)</t>
  </si>
  <si>
    <t>Chicken paste (manufacture)</t>
  </si>
  <si>
    <t>Chicken raising and breeding</t>
  </si>
  <si>
    <t>Chicken ready to eat meals (manufacture)</t>
  </si>
  <si>
    <t>Chicory growing</t>
  </si>
  <si>
    <t>Chicory root drying (manufacture)</t>
  </si>
  <si>
    <t>Chiffon weaving from yarn spun on the cotton system (manufacture)</t>
  </si>
  <si>
    <t>Child day-care activities (charitable)</t>
  </si>
  <si>
    <t>Child day-care activities (non-charitable)</t>
  </si>
  <si>
    <t>Child guidance centre (charitable)</t>
  </si>
  <si>
    <t>Child guidance centre (non-charitable)</t>
  </si>
  <si>
    <t>Children's and other holiday homes</t>
  </si>
  <si>
    <t>Children's bicycles and tricycles (non-motorised) (manufacture)</t>
  </si>
  <si>
    <t>Children's boarding homes and hostels (charitable)</t>
  </si>
  <si>
    <t>Children's boarding homes and hostels (non-charitable)</t>
  </si>
  <si>
    <t>Children's carriage (manufacture)</t>
  </si>
  <si>
    <t>Children's clothing (exporter) (wholesale)</t>
  </si>
  <si>
    <t>Children's clothing (importer) (wholesale)</t>
  </si>
  <si>
    <t>Children's clothing (wholesale)</t>
  </si>
  <si>
    <t>Children's home (charitable)</t>
  </si>
  <si>
    <t>Children's home (non-charitable)</t>
  </si>
  <si>
    <t>Children's hospital (private sector)</t>
  </si>
  <si>
    <t>Children's hospital (public sector)</t>
  </si>
  <si>
    <t>Children's wear (retail)</t>
  </si>
  <si>
    <t>Children's zoos</t>
  </si>
  <si>
    <t>Chilled water for cooling purposes production and distribution</t>
  </si>
  <si>
    <t>Chilli growing</t>
  </si>
  <si>
    <t>Chillies and peppers capsicum sop. Growing</t>
  </si>
  <si>
    <t>Chimney cleaning</t>
  </si>
  <si>
    <t>Chimney construction</t>
  </si>
  <si>
    <t>Chimney liners made of clay (manufacture)</t>
  </si>
  <si>
    <t>Chimney pots made of ceramic (manufacture)</t>
  </si>
  <si>
    <t>Chimney pots made of clay (manufacture)</t>
  </si>
  <si>
    <t>Chimneys made of steel (manufacture)</t>
  </si>
  <si>
    <t>China (retail)</t>
  </si>
  <si>
    <t>China (wholesale)</t>
  </si>
  <si>
    <t>China clay (ground) production</t>
  </si>
  <si>
    <t>China clay pit</t>
  </si>
  <si>
    <t>China stone mine</t>
  </si>
  <si>
    <t>China, glassware, wallpaper and cleaning materials exporter (wholesale)</t>
  </si>
  <si>
    <t>China, glassware, wallpaper and cleaning materials importer (wholesale)</t>
  </si>
  <si>
    <t>Chintz glazing (manufacture)</t>
  </si>
  <si>
    <t>Chintz weaving from yarn spun on the cotton system (manufacture)</t>
  </si>
  <si>
    <t>Chipboard agglomerated with non-mineral binding substances (manufacture)</t>
  </si>
  <si>
    <t>Chipboard press (manufacture)</t>
  </si>
  <si>
    <t>Chippers for road surfacing (manufacture)</t>
  </si>
  <si>
    <t>Chiropodist (NHS)</t>
  </si>
  <si>
    <t>Chiropodist (private)</t>
  </si>
  <si>
    <t>Chiropractor clinic (own account)</t>
  </si>
  <si>
    <t>Chlorate explosive (manufacture)</t>
  </si>
  <si>
    <t>Chlorinated rubber based paint (manufacture)</t>
  </si>
  <si>
    <t>Chlorination plant for water treatment (manufacture)</t>
  </si>
  <si>
    <t>Chlorine and chloride (manufacture)</t>
  </si>
  <si>
    <t>Chocolate (manufacture)</t>
  </si>
  <si>
    <t>Chocolate and cocoa making machinery (manufacture)</t>
  </si>
  <si>
    <t>Chocolate and sugar confectionery (wholesale)</t>
  </si>
  <si>
    <t>Chocolate and sweets (retail)</t>
  </si>
  <si>
    <t>Chocolate confectionery (manufacture)</t>
  </si>
  <si>
    <t>Chocolate couverture (manufacture)</t>
  </si>
  <si>
    <t>Choke and coil (electronic) (manufacture)</t>
  </si>
  <si>
    <t>Choke manifolds (manufacture)</t>
  </si>
  <si>
    <t>Chop house (licensed)</t>
  </si>
  <si>
    <t>Chopped roving and strand made of glass fibre (manufacture)</t>
  </si>
  <si>
    <t>Choppers (manufacture)</t>
  </si>
  <si>
    <t>Christian associations</t>
  </si>
  <si>
    <t>Christmas card printing (manufacture)</t>
  </si>
  <si>
    <t>Christmas cracker (manufacture)</t>
  </si>
  <si>
    <t>Christmas decorations made of paper (manufacture)</t>
  </si>
  <si>
    <t>Christmas tree growing</t>
  </si>
  <si>
    <t>Christmas tree lights (manufacture)</t>
  </si>
  <si>
    <t>Christmas tree lights (wholesale)</t>
  </si>
  <si>
    <t>Christmas trees and other assemblies of valves (manufacture)</t>
  </si>
  <si>
    <t>Chromatographs (electronic) (manufacture)</t>
  </si>
  <si>
    <t>Chrome alloys (manufacture)</t>
  </si>
  <si>
    <t>Chrome magnesite shape (manufacture)</t>
  </si>
  <si>
    <t>Chrome ore mining and preparation</t>
  </si>
  <si>
    <t>Chrome plating (manufacture)</t>
  </si>
  <si>
    <t>Chrome production and refining (manufacture)</t>
  </si>
  <si>
    <t>Chrome tanning (manufacture)</t>
  </si>
  <si>
    <t>Chrome wire made by drawing (manufacture)</t>
  </si>
  <si>
    <t>Chromite articles (manufacture)</t>
  </si>
  <si>
    <t>Chromium (manufacture)</t>
  </si>
  <si>
    <t>Chromium compounds (excluding prepared pigments) (manufacture)</t>
  </si>
  <si>
    <t>Chromium pigment (manufacture)</t>
  </si>
  <si>
    <t>Chromium plating (manufacture)</t>
  </si>
  <si>
    <t>Chromium, manganese, lead and copper oxides and hydroxides (wholesale)</t>
  </si>
  <si>
    <t>Chronic sick hospital (private sector)</t>
  </si>
  <si>
    <t>Chronic sick hospital (public sector)</t>
  </si>
  <si>
    <t>Chronometer (manufacture)</t>
  </si>
  <si>
    <t>Church Army</t>
  </si>
  <si>
    <t>Church Commission</t>
  </si>
  <si>
    <t>Church in Wales</t>
  </si>
  <si>
    <t>Church Lads' Brigade</t>
  </si>
  <si>
    <t>Church Missionary Society</t>
  </si>
  <si>
    <t>Church of Christ Scientist</t>
  </si>
  <si>
    <t>Church of England</t>
  </si>
  <si>
    <t>Church of Ireland</t>
  </si>
  <si>
    <t>Church schools at nursery and pre-primary level</t>
  </si>
  <si>
    <t xml:space="preserve">Church schools at primary level  </t>
  </si>
  <si>
    <t>Church schools at secondary level</t>
  </si>
  <si>
    <t>Churches and other ecclesiastical buildings construction</t>
  </si>
  <si>
    <t>Churns made of aluminium (manufacture)</t>
  </si>
  <si>
    <t>Churns made of iron or steel (manufacture)</t>
  </si>
  <si>
    <t>Churns made of wood (manufacture)</t>
  </si>
  <si>
    <t>Chutney (manufacture)</t>
  </si>
  <si>
    <t>Cider (alcoholic) (manufacture)</t>
  </si>
  <si>
    <t>Cider (non-alcoholic) (manufacture)</t>
  </si>
  <si>
    <t>Cider apple growing</t>
  </si>
  <si>
    <t>Cider making machinery (manufacture)</t>
  </si>
  <si>
    <t>Cider merchant (wholesale)</t>
  </si>
  <si>
    <t>Cider pectin (manufacture)</t>
  </si>
  <si>
    <t>Cider perry (manufacture)</t>
  </si>
  <si>
    <t>Cigar (manufacture)</t>
  </si>
  <si>
    <t>Cigar box made of wood (manufacture)</t>
  </si>
  <si>
    <t>Cigar holder (manufacture)</t>
  </si>
  <si>
    <t>Cigar importer (wholesale)</t>
  </si>
  <si>
    <t>Cigar making machinery (manufacture)</t>
  </si>
  <si>
    <t>Cigar merchant (wholesale)</t>
  </si>
  <si>
    <t>Cigarette (manufacture)</t>
  </si>
  <si>
    <t>Cigarette cases made of metal (manufacture)</t>
  </si>
  <si>
    <t>Cigarette holder (manufacture)</t>
  </si>
  <si>
    <t>Cigarette importer (wholesale)</t>
  </si>
  <si>
    <t>Cigarette lighter (manufacture)</t>
  </si>
  <si>
    <t>Cigarette lighters (wholesale)</t>
  </si>
  <si>
    <t>Cigarette making machinery (manufacture)</t>
  </si>
  <si>
    <t>Cigarette merchant (wholesale)</t>
  </si>
  <si>
    <t>Cigarette packets (manufacture)</t>
  </si>
  <si>
    <t>Cigarette paper (uncut in rolls) (manufacture)</t>
  </si>
  <si>
    <t>Cigarette paper in booklets (manufacture)</t>
  </si>
  <si>
    <t>Cigarette tube (manufacture)</t>
  </si>
  <si>
    <t>Cigarettes (retail)</t>
  </si>
  <si>
    <t>Cigarillo (manufacture)</t>
  </si>
  <si>
    <t>Cigars (retail)</t>
  </si>
  <si>
    <t>Cigars, cheroots, cigarillos and cigarettes (commission agent)</t>
  </si>
  <si>
    <t>Cine camera (manufacture)</t>
  </si>
  <si>
    <t>Cine club</t>
  </si>
  <si>
    <t>Cinema</t>
  </si>
  <si>
    <t>Cinema club</t>
  </si>
  <si>
    <t>Cinema kiosk (retail)</t>
  </si>
  <si>
    <t>Cinematographic equipment (manufacture)</t>
  </si>
  <si>
    <t>Cinematographic film colouring, developing, printing or repairing</t>
  </si>
  <si>
    <t>Cinematographic sensitized film (manufacture)</t>
  </si>
  <si>
    <t>Cinnamon growing</t>
  </si>
  <si>
    <t>Circles made of aluminium (manufacture)</t>
  </si>
  <si>
    <t>Circles made of brass (manufacture)</t>
  </si>
  <si>
    <t>Circles made of copper (manufacture)</t>
  </si>
  <si>
    <t>Circuit breaker (moulded case) (manufacture)</t>
  </si>
  <si>
    <t>Circuit breaker for power (manufacture)</t>
  </si>
  <si>
    <t>Circuit protection device (electronic) (manufacture)</t>
  </si>
  <si>
    <t>Circular addressing</t>
  </si>
  <si>
    <t>Circular hollow sections made of steel (manufacture)</t>
  </si>
  <si>
    <t>Circular or reciprocating saws (manufacture)</t>
  </si>
  <si>
    <t>Circular sawblades (manufacture)</t>
  </si>
  <si>
    <t>Circular saws for all materials (manufacture)</t>
  </si>
  <si>
    <t>Circulator pump (manufacture)</t>
  </si>
  <si>
    <t>Circus</t>
  </si>
  <si>
    <t>Circus tent rental</t>
  </si>
  <si>
    <t>Cistern floats made of plastic (manufacture)</t>
  </si>
  <si>
    <t>Cistern made of metal exceeding 300 litres (manufacture)</t>
  </si>
  <si>
    <t>Cisterns made of plastic (manufacture)</t>
  </si>
  <si>
    <t>Citizens Advice Bureau</t>
  </si>
  <si>
    <t>Citizens initiative or protest movements</t>
  </si>
  <si>
    <t>Citric acid (manufacture)</t>
  </si>
  <si>
    <t>City and Guilds of London Institute</t>
  </si>
  <si>
    <t>City guild (goldsmiths' company, stationers' company, etc.)</t>
  </si>
  <si>
    <t>City mission</t>
  </si>
  <si>
    <t>Civic associations</t>
  </si>
  <si>
    <t>Civic restaurant (licensed)</t>
  </si>
  <si>
    <t>Civil defence administration</t>
  </si>
  <si>
    <t>Civil engineering construction</t>
  </si>
  <si>
    <t>Civil engineering constructions for long-distance communication</t>
  </si>
  <si>
    <t>Civil engineering constructions for power lines</t>
  </si>
  <si>
    <t>Civil engineering constructions for power plants</t>
  </si>
  <si>
    <t>Civil engineering constructions for urban communication</t>
  </si>
  <si>
    <t>Civil engineering contractor</t>
  </si>
  <si>
    <t>Civil engineering machinery and equipment (wholesale)</t>
  </si>
  <si>
    <t>Civil engineering machinery and equipment rental (without operator)</t>
  </si>
  <si>
    <t>Civil engineering research and experimental development</t>
  </si>
  <si>
    <t>Civil engineering structure painting</t>
  </si>
  <si>
    <t>Civil liberty organisations</t>
  </si>
  <si>
    <t>Civil service college</t>
  </si>
  <si>
    <t>Cladding wall panels made of precast concrete (manufacture)</t>
  </si>
  <si>
    <t>Clairvoyant</t>
  </si>
  <si>
    <t>Clamp (manufacture)</t>
  </si>
  <si>
    <t>Clamping and towing away of vehicles</t>
  </si>
  <si>
    <t>Clarification plant for water treatment (manufacture)</t>
  </si>
  <si>
    <t>Clasps (manufacture)</t>
  </si>
  <si>
    <t>Clay (commission agent)</t>
  </si>
  <si>
    <t>Clay (wholesale)</t>
  </si>
  <si>
    <t>Clay and kaolin mining support services provided on a fee or contract basis</t>
  </si>
  <si>
    <t>Clay extraction for brick, pipe and tile production</t>
  </si>
  <si>
    <t>Clay mining</t>
  </si>
  <si>
    <t>Clay quarrying</t>
  </si>
  <si>
    <t>Clean towel company</t>
  </si>
  <si>
    <t>Cleaning and devulcanising of waste rubber</t>
  </si>
  <si>
    <t>Cleaning and polishing preparations (manufacture)</t>
  </si>
  <si>
    <t>Cleaning cloth (non-woven) (manufacture)</t>
  </si>
  <si>
    <t>Cleaning cloth (not of bonded fibre fabric) (manufacture)</t>
  </si>
  <si>
    <t>Cleaning materials (retail)</t>
  </si>
  <si>
    <t>Cleaning materials (wholesale)</t>
  </si>
  <si>
    <t>Cleaning of heat and air ducts</t>
  </si>
  <si>
    <t>Cleaning of industrial machinery</t>
  </si>
  <si>
    <t>Cleaning of the inside of road and sea tankers</t>
  </si>
  <si>
    <t>Cleaning powder (other than detergents and scouring powder) (manufacture)</t>
  </si>
  <si>
    <t>Cleaning service for factory, office or shop</t>
  </si>
  <si>
    <t>Cleaning services for computer rooms</t>
  </si>
  <si>
    <t>Cleaning services for hospitals</t>
  </si>
  <si>
    <t>Cleaning services n.e.c.</t>
  </si>
  <si>
    <t>Cleaning up oil spills and other pollutions in ocean and seas including coastal areas</t>
  </si>
  <si>
    <t>Cleaning up oil spills and other pollutions in surface water</t>
  </si>
  <si>
    <t>Cleaning up oil spills and other pollutions on land</t>
  </si>
  <si>
    <t>Cleaning, filling, packing or wrapping machine parts (manufacture)</t>
  </si>
  <si>
    <t>Cleaning, sorting or grading machines for seeds, grain or dried leguminous vegetables (manufacture)</t>
  </si>
  <si>
    <t>Cleaning, wringing, ironing, pressing, dyeing, etc. Machines for textile yarn and fibres (wholesale)</t>
  </si>
  <si>
    <t>Cleansing tissues (manufacture)</t>
  </si>
  <si>
    <t>Clear gum confectionery (manufacture)</t>
  </si>
  <si>
    <t>Clearing agents for photographic use (manufacture)</t>
  </si>
  <si>
    <t>Clearing house (banking)</t>
  </si>
  <si>
    <t>Cleat for pleasure boat (manufacture)</t>
  </si>
  <si>
    <t>Cleavers (manufacture)</t>
  </si>
  <si>
    <t>Clementine growing</t>
  </si>
  <si>
    <t>Clerical vestment (manufacture)</t>
  </si>
  <si>
    <t>Climbing clothing for men and boys (weatherproof) (manufacture)</t>
  </si>
  <si>
    <t>Climbing clothing for women and girls (weatherproof) (manufacture)</t>
  </si>
  <si>
    <t>Climbing frame (manufacture)</t>
  </si>
  <si>
    <t>Clinic (health service)</t>
  </si>
  <si>
    <t>Clinico-pathological and other diagnostic activities pertaining to animals</t>
  </si>
  <si>
    <t>Clinkers and hydraulic cement (manufacture)</t>
  </si>
  <si>
    <t>Cloakroom (not railway, etc.)</t>
  </si>
  <si>
    <t>Cloaks for men and boys (manufacture)</t>
  </si>
  <si>
    <t>Cloaks for women and girls (manufacture)</t>
  </si>
  <si>
    <t>Clock (electric) (manufacture)</t>
  </si>
  <si>
    <t>Clock (manufacture)</t>
  </si>
  <si>
    <t>Clock and watch glass (manufacture)</t>
  </si>
  <si>
    <t>Clock case made of wood (manufacture)</t>
  </si>
  <si>
    <t>Clocks (retail)</t>
  </si>
  <si>
    <t>Clocks (wholesale)</t>
  </si>
  <si>
    <t>Clog (manufacture)</t>
  </si>
  <si>
    <t>Closed circuit television equipment (CCTV) (manufacture)</t>
  </si>
  <si>
    <t>Closed die forging (manufacture)</t>
  </si>
  <si>
    <t>Closing machinery (manufacture)</t>
  </si>
  <si>
    <t>Closures made of metal (manufacture)</t>
  </si>
  <si>
    <t>Closures made of plastic (manufacture)</t>
  </si>
  <si>
    <t>Cloth (wholesale)</t>
  </si>
  <si>
    <t>Cloth beetling (manufacture)</t>
  </si>
  <si>
    <t>Cloth crease resisting treatment (manufacture)</t>
  </si>
  <si>
    <t>Cloth degreasing (manufacture)</t>
  </si>
  <si>
    <t>Cloth dressing (manufacture)</t>
  </si>
  <si>
    <t>Cloth dyeing (manufacture)</t>
  </si>
  <si>
    <t>Cloth embossing (manufacture)</t>
  </si>
  <si>
    <t>Cloth ending and mending (manufacture)</t>
  </si>
  <si>
    <t>Cloth finishing (manufacture)</t>
  </si>
  <si>
    <t>Cloth fireproofing (manufacture)</t>
  </si>
  <si>
    <t>Cloth made of cotton and similar man made fibres (manufacture)</t>
  </si>
  <si>
    <t>Cloth made of wire (manufacture)</t>
  </si>
  <si>
    <t>Cloth mercerising (manufacture)</t>
  </si>
  <si>
    <t>Cloth merchant (wholesale)</t>
  </si>
  <si>
    <t>Cloth piece goods printing (manufacture)</t>
  </si>
  <si>
    <t>Cloth proofing (manufacture)</t>
  </si>
  <si>
    <t>Cloth rot proofing (manufacture)</t>
  </si>
  <si>
    <t>Cloth shrinking (manufacture)</t>
  </si>
  <si>
    <t>Cloth waterproofing</t>
  </si>
  <si>
    <t>Clothes airer (electric) (manufacture)</t>
  </si>
  <si>
    <t>Clothes brush (manufacture)</t>
  </si>
  <si>
    <t>Clothes designer</t>
  </si>
  <si>
    <t>Clothes hangers made of wood (manufacture)</t>
  </si>
  <si>
    <t>Clothes hire</t>
  </si>
  <si>
    <t>Clothes hook (manufacture)</t>
  </si>
  <si>
    <t>Clothes horse made of wood (manufacture)</t>
  </si>
  <si>
    <t>Clothes pegs made of plastic (manufacture)</t>
  </si>
  <si>
    <t>Clothes pegs made of wood (manufacture)</t>
  </si>
  <si>
    <t>Clothes washing and drying machines for domestic use (wholesale)</t>
  </si>
  <si>
    <t>Clothing (commission agent)</t>
  </si>
  <si>
    <t>Clothing (wholesale)</t>
  </si>
  <si>
    <t>Clothing accessories (manufacture)</t>
  </si>
  <si>
    <t>Clothing accessories (wholesale)</t>
  </si>
  <si>
    <t>Clothing accessories made of fur or leather (retail)</t>
  </si>
  <si>
    <t>Clothing accessories made of fur or leather (wholesale)</t>
  </si>
  <si>
    <t>Clothing accessories, children's, other than of fur or leather (retail)</t>
  </si>
  <si>
    <t>Clothing accessories, men's, other than of fur or leather (retail)</t>
  </si>
  <si>
    <t>Clothing accessories, women's, other than of fur or leather (retail)</t>
  </si>
  <si>
    <t>Clothing exporter (wholesale)</t>
  </si>
  <si>
    <t>Clothing fabrics (retail)</t>
  </si>
  <si>
    <t>Clothing importer (wholesale)</t>
  </si>
  <si>
    <t>Clothing made of sheepskin (manufacture)</t>
  </si>
  <si>
    <t>Clothing outfitter (wholesale)</t>
  </si>
  <si>
    <t>Clothing pad (manufacture)</t>
  </si>
  <si>
    <t>Clothing textiles (wholesale)</t>
  </si>
  <si>
    <t>Clotted cream (manufacture)</t>
  </si>
  <si>
    <t>Clove growing</t>
  </si>
  <si>
    <t>Clover growing</t>
  </si>
  <si>
    <t>Clutch (not for motor vehicle) (manufacture)</t>
  </si>
  <si>
    <t>Clutch and parts for motor vehicles (manufacture)</t>
  </si>
  <si>
    <t>Clutch linings made of asbestos (manufacture)</t>
  </si>
  <si>
    <t>Clutches and shaft couplings including universal joints (excluding motor vehicles) (wholesale)</t>
  </si>
  <si>
    <t>Coach (manufacture)</t>
  </si>
  <si>
    <t>Coach bolts and screws (manufacture)</t>
  </si>
  <si>
    <t>Coach engine (manufacture)</t>
  </si>
  <si>
    <t>Coach hire with driver</t>
  </si>
  <si>
    <t>Coach services (non-scheduled)</t>
  </si>
  <si>
    <t>Coach trimming (manufacture)</t>
  </si>
  <si>
    <t>Coaches of sport</t>
  </si>
  <si>
    <t>Coachwork for motor vehicles (manufacture)</t>
  </si>
  <si>
    <t>Coal (commission agent)</t>
  </si>
  <si>
    <t>Coal (wholesale)</t>
  </si>
  <si>
    <t>Coal and coke (retail)</t>
  </si>
  <si>
    <t>Coal carbonisation (manufacture)</t>
  </si>
  <si>
    <t>Coal cleaning, sizing, grading and pulverising (hard, deep mined)</t>
  </si>
  <si>
    <t>Coal cleaning, sizing, grading and pulverising (hard, opencast)</t>
  </si>
  <si>
    <t>Coal cutter (manufacture)</t>
  </si>
  <si>
    <t>Coal depot (wholesale)</t>
  </si>
  <si>
    <t>Coal extraction contractor (opencast)</t>
  </si>
  <si>
    <t>Coal factor (commission agent)</t>
  </si>
  <si>
    <t>Coal merchant (wholesale)</t>
  </si>
  <si>
    <t>Coal mine (deep or drift)</t>
  </si>
  <si>
    <t>Coal or rock cutters and tunnelling machinery (wholesale)</t>
  </si>
  <si>
    <t>Coal plough (manufacture)</t>
  </si>
  <si>
    <t>Coal preparation plant (manufacture)</t>
  </si>
  <si>
    <t>Coal pumping station</t>
  </si>
  <si>
    <t>Coal recovery from dumps, tips etc.</t>
  </si>
  <si>
    <t>Coal recovery of from culm banks</t>
  </si>
  <si>
    <t>Coal site (opencast)</t>
  </si>
  <si>
    <t>Coal stockyard for land transport activities</t>
  </si>
  <si>
    <t>Coal stockyard for water transport activities</t>
  </si>
  <si>
    <t>Coal tar (crude) from manufactured fuel plants (manufacture)</t>
  </si>
  <si>
    <t>Coal tar (refined) (manufacture)</t>
  </si>
  <si>
    <t>Coal tar distillation (manufacture)</t>
  </si>
  <si>
    <t>Coal tar naphtha (manufacture)</t>
  </si>
  <si>
    <t>Coal tar pitch, articles thereof (manufacture)</t>
  </si>
  <si>
    <t>Coal washing (deep mined)</t>
  </si>
  <si>
    <t>Coal washing (opencast)</t>
  </si>
  <si>
    <t>Coast guards administration and operation</t>
  </si>
  <si>
    <t>Coastal defence construction</t>
  </si>
  <si>
    <t>Coastal water transport (freight)</t>
  </si>
  <si>
    <t>Coastal water transport for passengers</t>
  </si>
  <si>
    <t>Coat and hat racks made of wood (manufacture)</t>
  </si>
  <si>
    <t>Coat hangers made of plastic (manufacture)</t>
  </si>
  <si>
    <t>Coat hangers made of wood (manufacture)</t>
  </si>
  <si>
    <t>Coat stand (non-domestic) (manufacture)</t>
  </si>
  <si>
    <t>Coated abrasives (manufacture)</t>
  </si>
  <si>
    <t>Coated electrodes for electric arc-welding (manufacture)</t>
  </si>
  <si>
    <t>Coated or cored wire (manufacture)</t>
  </si>
  <si>
    <t>Coated roadstone production</t>
  </si>
  <si>
    <t>Coated tarmacadam production</t>
  </si>
  <si>
    <t>Coating machine for bookbinding or paper working (manufacture)</t>
  </si>
  <si>
    <t>Coating machinery for textiles (manufacture)</t>
  </si>
  <si>
    <t>Coating of purchased garments (manufacture)</t>
  </si>
  <si>
    <t>Coating woollen weaving (manufacture)</t>
  </si>
  <si>
    <t>Coating worsted weaving (manufacture)</t>
  </si>
  <si>
    <t>Coats for men and boys (manufacture)</t>
  </si>
  <si>
    <t>Coats for women and girls (manufacture)</t>
  </si>
  <si>
    <t>Co-axial cable and co-axial conductors for domestic use (wholesale)</t>
  </si>
  <si>
    <t>Co-axial cable and co-axial conductors for industrial use (wholesale)</t>
  </si>
  <si>
    <t>Cobalt (manufacture)</t>
  </si>
  <si>
    <t>Cobalt mining and preparation</t>
  </si>
  <si>
    <t>Cock made of wood (manufacture)</t>
  </si>
  <si>
    <t>Cockle gathering</t>
  </si>
  <si>
    <t>Cocks for industrial use (manufacture)</t>
  </si>
  <si>
    <t>Cocktail cabinet (manufacture)</t>
  </si>
  <si>
    <t>Cocoa (manufacture)</t>
  </si>
  <si>
    <t>Cocoa (wholesale)</t>
  </si>
  <si>
    <t>Cocoa bean roasting and dressing (manufacture)</t>
  </si>
  <si>
    <t>Cocoa beans, peeling and preparation</t>
  </si>
  <si>
    <t>Cocoa butter (manufacture)</t>
  </si>
  <si>
    <t>Cocoa fat (manufacture)</t>
  </si>
  <si>
    <t>Cocoa growing</t>
  </si>
  <si>
    <t>Cocoa oil (manufacture)</t>
  </si>
  <si>
    <t>Cocoa powder (manufacture)</t>
  </si>
  <si>
    <t>Cocoa products (manufacture)</t>
  </si>
  <si>
    <t>Coconut flakes including desiccated but (not sugared) (manufacture)</t>
  </si>
  <si>
    <t>Coconut growing</t>
  </si>
  <si>
    <t>Coconut oil refining (manufacture)</t>
  </si>
  <si>
    <t>Coconut shy</t>
  </si>
  <si>
    <t>Cod liver oil refining (manufacture)</t>
  </si>
  <si>
    <t>Coffee (manufacture)</t>
  </si>
  <si>
    <t>Coffee (wholesale)</t>
  </si>
  <si>
    <t>Coffee and chicory essence and extract (manufacture)</t>
  </si>
  <si>
    <t>Coffee bags (manufacture)</t>
  </si>
  <si>
    <t>Coffee bar, room or saloon (unlicensed)</t>
  </si>
  <si>
    <t>Coffee blending (manufacture)</t>
  </si>
  <si>
    <t>Coffee essence and extract (manufacture)</t>
  </si>
  <si>
    <t>Coffee extracts and concentrates (manufacture)</t>
  </si>
  <si>
    <t>Coffee grinding and roasting (manufacture)</t>
  </si>
  <si>
    <t>Coffee growing</t>
  </si>
  <si>
    <t>Coffee husks and skins (commission agent)</t>
  </si>
  <si>
    <t>Coffee or tea makers (electric) (manufacture)</t>
  </si>
  <si>
    <t>Coffee percolator (electric) (manufacture)</t>
  </si>
  <si>
    <t>Coffee processing (manufacture)</t>
  </si>
  <si>
    <t>Coffee processing machinery (manufacture)</t>
  </si>
  <si>
    <t>Coffee products (manufacture)</t>
  </si>
  <si>
    <t>Coffee roasting (manufacture)</t>
  </si>
  <si>
    <t>Coffee substitutes (manufacture)</t>
  </si>
  <si>
    <t>Coffee table (manufacture)</t>
  </si>
  <si>
    <t>Coffee via dispensers (retail)</t>
  </si>
  <si>
    <t>Coffee, tea, cocoa and spices exporter (wholesale)</t>
  </si>
  <si>
    <t>Coffee, tea, cocoa and spices importer (wholesale)</t>
  </si>
  <si>
    <t>Coffer-dam construction (manufacture)</t>
  </si>
  <si>
    <t>Coffin board (manufacture)</t>
  </si>
  <si>
    <t>Coffin cloth (manufacture)</t>
  </si>
  <si>
    <t>Coffin frilling (manufacture)</t>
  </si>
  <si>
    <t>Coffins (manufacture)</t>
  </si>
  <si>
    <t>Coiffeur</t>
  </si>
  <si>
    <t>Coil ignition (manufacture)</t>
  </si>
  <si>
    <t>Coil springs (not for motor vehicle suspension) (manufacture)</t>
  </si>
  <si>
    <t>Coils made of copper (manufacture)</t>
  </si>
  <si>
    <t>Coin operated games (manufacture)</t>
  </si>
  <si>
    <t>Coin sorting, wrapping and counting machines (manufacture)</t>
  </si>
  <si>
    <t>Coin striking (manufacture)</t>
  </si>
  <si>
    <t>Coin-operated gambling machine establishments</t>
  </si>
  <si>
    <t>Coin-operated games arcade (other than gaming machines)</t>
  </si>
  <si>
    <t>Coin-operated rides</t>
  </si>
  <si>
    <t>Coins (manufacture)</t>
  </si>
  <si>
    <t>Coins (retail)</t>
  </si>
  <si>
    <t>Coke (wholesale)</t>
  </si>
  <si>
    <t>Coke merchant (wholesale)</t>
  </si>
  <si>
    <t>Coke or semi-coke of coal (commission agent)</t>
  </si>
  <si>
    <t>Coke oven gas (manufacture)</t>
  </si>
  <si>
    <t>Coke oven products (manufacture)</t>
  </si>
  <si>
    <t>Coke petroleum (manufacture)</t>
  </si>
  <si>
    <t>Coke production (manufacture)</t>
  </si>
  <si>
    <t>Cola oil refining (manufacture)</t>
  </si>
  <si>
    <t>Cola production (manufacture)</t>
  </si>
  <si>
    <t>Colanders made of metal (manufacture)</t>
  </si>
  <si>
    <t>Colanders made of plastic (manufacture)</t>
  </si>
  <si>
    <t>Cold cathode valve or tube (manufacture)</t>
  </si>
  <si>
    <t>Cold chisel (manufacture)</t>
  </si>
  <si>
    <t>Cold drawing or stretching of steel wire (manufacture)</t>
  </si>
  <si>
    <t>Cold drawn steel bars (manufacture)</t>
  </si>
  <si>
    <t>Cold drawn steel sections (manufacture)</t>
  </si>
  <si>
    <t>Cold finished steel bars (manufacture)</t>
  </si>
  <si>
    <t>Cold formed steel angles (manufacture)</t>
  </si>
  <si>
    <t>Cold formed steel channels (manufacture)</t>
  </si>
  <si>
    <t>Cold formed steel sections (manufacture)</t>
  </si>
  <si>
    <t>Cold pressing of base metals (manufacture)</t>
  </si>
  <si>
    <t>Cold reduced steel slit strip &lt; 600 mm (manufacture)</t>
  </si>
  <si>
    <t>Cold reduced steel slit strip &gt;= 600mm (manufacture)</t>
  </si>
  <si>
    <t>Cold reduced wide steel strip &gt;= 600mm (cold reduced coil) (manufacture)</t>
  </si>
  <si>
    <t>Cold rolled narrow steel strip &lt; 600 mm (manufacture)</t>
  </si>
  <si>
    <t>Cold rolled narrow steel strip &gt;= 600mm (manufacture)</t>
  </si>
  <si>
    <t>Cold rolled steel plate (manufacture)</t>
  </si>
  <si>
    <t>Cold rolled steel sheet (manufacture)</t>
  </si>
  <si>
    <t>Cold rolled steel slit strip &gt;= 600mm (manufacture)</t>
  </si>
  <si>
    <t>Cold rolled wide steel strip &gt;= 600mm (cold rolled wide coil) (manufacture)</t>
  </si>
  <si>
    <t>Cold stamping of base metals (manufacture)</t>
  </si>
  <si>
    <t>Cold storage equipment (manufacture)</t>
  </si>
  <si>
    <t>Cold store for air transport activities</t>
  </si>
  <si>
    <t>Cold store for land transport activities</t>
  </si>
  <si>
    <t>Cold store for water transport activities</t>
  </si>
  <si>
    <t>Cold-folded ribbed sheets and sandwich panels (manufacture)</t>
  </si>
  <si>
    <t>Cold-formed ribbed sheets and sandwich panels (manufacture)</t>
  </si>
  <si>
    <t>Collapsible boat (not inflatable dinghy) (manufacture)</t>
  </si>
  <si>
    <t>Collapsible box made of wood (manufacture)</t>
  </si>
  <si>
    <t>Collar stud (manufacture)</t>
  </si>
  <si>
    <t>Collars for men and boys (manufacture)</t>
  </si>
  <si>
    <t>Collating machine for bookbinders (manufacture)</t>
  </si>
  <si>
    <t>Collating machinery (manufacture)</t>
  </si>
  <si>
    <t>Collating of books, brochures, etc. (manufacture)</t>
  </si>
  <si>
    <t>Collecting ,sorting, separating, stripping of used goods to obtain reusable parts (wholesale)</t>
  </si>
  <si>
    <t>Collecting society</t>
  </si>
  <si>
    <t>Collection and removal of non hazardous debris and rubble</t>
  </si>
  <si>
    <t>Collection and treatment of radioactive nuclear waste</t>
  </si>
  <si>
    <t>Collection and treatment of spent (irradiated) fuel elements (cartridges) from nuclear reactors</t>
  </si>
  <si>
    <t>Collection of bio-hazardous waste</t>
  </si>
  <si>
    <t>Collection of female human urine for hormone extraction</t>
  </si>
  <si>
    <t>Collection of non hazardous construction and demolition waste</t>
  </si>
  <si>
    <t>Collection of non hazardous recyclable materials</t>
  </si>
  <si>
    <t>Collection of non hazardous waste output of textile mills</t>
  </si>
  <si>
    <t>Collection of nuclear waste</t>
  </si>
  <si>
    <t>Collection of rain water</t>
  </si>
  <si>
    <t>Collection of refuse in litter bins in public places</t>
  </si>
  <si>
    <t>Collection of used oil from shipment or garages</t>
  </si>
  <si>
    <t>Collection of water from rivers, lakes, wells</t>
  </si>
  <si>
    <t>Collectors stamps and coins (wholesale)</t>
  </si>
  <si>
    <t>College of art</t>
  </si>
  <si>
    <t>College of higher education (degree level)</t>
  </si>
  <si>
    <t>College of music</t>
  </si>
  <si>
    <t>College of nursing</t>
  </si>
  <si>
    <t>College of technology</t>
  </si>
  <si>
    <t>Colloidal precious metals (commission agent)</t>
  </si>
  <si>
    <t>Collotype printing (manufacture)</t>
  </si>
  <si>
    <t>Colognes (manufacture)</t>
  </si>
  <si>
    <t>Colon Hydrotherapy</t>
  </si>
  <si>
    <t>Colorimeters (electronic) (manufacture)</t>
  </si>
  <si>
    <t>Colorimeters (non-electronic) (manufacture)</t>
  </si>
  <si>
    <t>Colour lake (manufacture)</t>
  </si>
  <si>
    <t>Colour television tubes (manufacture)</t>
  </si>
  <si>
    <t>Coloured glass (manufacture)</t>
  </si>
  <si>
    <t>Colouring matter (wholesale)</t>
  </si>
  <si>
    <t>Colours for food and cosmetics (manufacture)</t>
  </si>
  <si>
    <t>Colours in dry, liquid or paste form (manufacture)</t>
  </si>
  <si>
    <t>Column (fabricated structural steelwork) (manufacture)</t>
  </si>
  <si>
    <t>Column (process plant) (manufacture)</t>
  </si>
  <si>
    <t>Colza growing</t>
  </si>
  <si>
    <t>Colza oil production (manufacture)</t>
  </si>
  <si>
    <t>Comb for textile machinery (manufacture)</t>
  </si>
  <si>
    <t>Combers' shoddy for woollen industry (manufacture)</t>
  </si>
  <si>
    <t>Combination rope (manufacture)</t>
  </si>
  <si>
    <t>Combine harvester (manufacture)</t>
  </si>
  <si>
    <t>Combined facilities support activities</t>
  </si>
  <si>
    <t>Combined office admin. Services (e.g. Reception, billing, record keeping, personnel, mail services)</t>
  </si>
  <si>
    <t>Combined secretarial activities</t>
  </si>
  <si>
    <t>Combing and slubbing of wool on a commission basis (manufacture)</t>
  </si>
  <si>
    <t>Combing leather (manufacture)</t>
  </si>
  <si>
    <t>Combing machinery for textiles (manufacture)</t>
  </si>
  <si>
    <t>Combs (electric) (manufacture)</t>
  </si>
  <si>
    <t>Combs (other than of hard rubber, plastic or metal) (manufacture)</t>
  </si>
  <si>
    <t>Combs of hard rubber (manufacture)</t>
  </si>
  <si>
    <t>Combs of metal (manufacture)</t>
  </si>
  <si>
    <t>Combs of plastic (manufacture)</t>
  </si>
  <si>
    <t>Combs, hair-slides, hairpins, curling pins (wholesale)</t>
  </si>
  <si>
    <t>Commercial art gallery (retail)</t>
  </si>
  <si>
    <t>Commercial buildings construction</t>
  </si>
  <si>
    <t>Commercial cleaner</t>
  </si>
  <si>
    <t>Commercial machinery rental and operating leasing</t>
  </si>
  <si>
    <t>Commercial notebooks (manufacture)</t>
  </si>
  <si>
    <t>Commercial or industrial workers (supply) (temporary employment agency)</t>
  </si>
  <si>
    <t>Commercial printed matter printing (manufacture)</t>
  </si>
  <si>
    <t>Commercial school</t>
  </si>
  <si>
    <t>Commercial services administration and regulation (public sector)</t>
  </si>
  <si>
    <t>Commercial stationery (manufacture)</t>
  </si>
  <si>
    <t>Commercial stationery binders (manufacture)</t>
  </si>
  <si>
    <t>Commercial stationery business forms (manufacture)</t>
  </si>
  <si>
    <t>Commercial stationery registers (manufacture)</t>
  </si>
  <si>
    <t>Commercial vehicle (light) hire (without driver)</t>
  </si>
  <si>
    <t>Commercial vehicle (medium and heavy type) contract hire (without driver)</t>
  </si>
  <si>
    <t>Commercial vehicle (medium and heavy type) hire (without driver)</t>
  </si>
  <si>
    <t>Commercial vehicle hire with driver</t>
  </si>
  <si>
    <t>Commercial vehicle park</t>
  </si>
  <si>
    <t>Commercial vehicles (manufacture)</t>
  </si>
  <si>
    <t>Comminution plant for effluent treatment (manufacture)</t>
  </si>
  <si>
    <t>Commission mending of textiles (manufacture)</t>
  </si>
  <si>
    <t>Commodities dealing for investment purposes</t>
  </si>
  <si>
    <t>Commodity and transport capacity exchanges for gaseous fuels</t>
  </si>
  <si>
    <t>Commodity contracts brokerage</t>
  </si>
  <si>
    <t>Commodity contracts exchanges administration</t>
  </si>
  <si>
    <t>Common (local authority or municipally owned)</t>
  </si>
  <si>
    <t>Commonwealth Armed Forces</t>
  </si>
  <si>
    <t>Commonwealth Government Service</t>
  </si>
  <si>
    <t>Commonwealth Institute</t>
  </si>
  <si>
    <t>Commonwealth Secretariat</t>
  </si>
  <si>
    <t>Commonwealth War Graves Commission</t>
  </si>
  <si>
    <t>Communication centre (civil air)</t>
  </si>
  <si>
    <t>Communication devices using infrared signal (e.g. Remote controls) (manufacture)</t>
  </si>
  <si>
    <t>Communication equipment rental and operating leasing</t>
  </si>
  <si>
    <t>Communication lines construction</t>
  </si>
  <si>
    <t>Communication services administration and regulation (public sector)</t>
  </si>
  <si>
    <t>Communications telemetry</t>
  </si>
  <si>
    <t>Community amenity services administration (public sector)</t>
  </si>
  <si>
    <t>Community and neighbourhood activities (charitable)</t>
  </si>
  <si>
    <t>Community and neighbourhood activities (non-charitable)</t>
  </si>
  <si>
    <t>Community centre</t>
  </si>
  <si>
    <t>Community dental service clinics</t>
  </si>
  <si>
    <t>Community health service</t>
  </si>
  <si>
    <t>Community heating plant</t>
  </si>
  <si>
    <t>Community homes for children (charitable)</t>
  </si>
  <si>
    <t>Community homes for children (non-charitable)</t>
  </si>
  <si>
    <t>Community medical service clinics</t>
  </si>
  <si>
    <t>Community organisations</t>
  </si>
  <si>
    <t>Community psychiatric nurse (NHS)</t>
  </si>
  <si>
    <t>Compact disc players (manufacture)</t>
  </si>
  <si>
    <t>Compact disc players (retail)</t>
  </si>
  <si>
    <t>Compact disc reproduction from master copies (manufacture)</t>
  </si>
  <si>
    <t>Compact disc sound recording publishing</t>
  </si>
  <si>
    <t>Compact discs (recorded) (wholesale)</t>
  </si>
  <si>
    <t>Companies court</t>
  </si>
  <si>
    <t>Company formation registration agent</t>
  </si>
  <si>
    <t>Company promoting</t>
  </si>
  <si>
    <t>Company secretary</t>
  </si>
  <si>
    <t>Comparators (electronic) (manufacture)</t>
  </si>
  <si>
    <t>Comparators (non-electronic) (manufacture)</t>
  </si>
  <si>
    <t>Compass (drawing) (manufacture)</t>
  </si>
  <si>
    <t>Compass (magnetic) (manufacture)</t>
  </si>
  <si>
    <t>Compilation of credit score information</t>
  </si>
  <si>
    <t>Compilation of financial statements</t>
  </si>
  <si>
    <t>Completion of ceilings</t>
  </si>
  <si>
    <t>Components for car body parts (manufacture)</t>
  </si>
  <si>
    <t>Components for clocks and watches (manufacture)</t>
  </si>
  <si>
    <t>Composing room equipment (manufacture)</t>
  </si>
  <si>
    <t>Composite diagnostic or laboratory reagents (manufacture)</t>
  </si>
  <si>
    <t>Composition and purity testing and analysis</t>
  </si>
  <si>
    <t>Composition asbestos (manufacture)</t>
  </si>
  <si>
    <t>Composition cork (manufacture)</t>
  </si>
  <si>
    <t>Composition for printing (manufacture)</t>
  </si>
  <si>
    <t>Composition leather (manufacture)</t>
  </si>
  <si>
    <t>Compound animal feed (manufacture)</t>
  </si>
  <si>
    <t>Compound feed stuff (wholesale)</t>
  </si>
  <si>
    <t>Compound fertiliser (manufacture)</t>
  </si>
  <si>
    <t>Compound flavour (blended flavour concentrates) (manufacture)</t>
  </si>
  <si>
    <t>Compound plasticisers and stabilisers for rubber or plastics (commission agent)</t>
  </si>
  <si>
    <t>Compound plasticisers for rubber or plastics (manufacture)</t>
  </si>
  <si>
    <t>Compounds of rare earth metals (wholesale)</t>
  </si>
  <si>
    <t>Compounds of rare earth metals, yttrium or scandium (commission agent)</t>
  </si>
  <si>
    <t>Compounds of yttrium and scandium (wholesale)</t>
  </si>
  <si>
    <t>Compounds with nitrogen functions (commission agent)</t>
  </si>
  <si>
    <t>Comprehensive schools</t>
  </si>
  <si>
    <t>Compressed air production and distribution</t>
  </si>
  <si>
    <t>Compressed industrial gases (manufacture)</t>
  </si>
  <si>
    <t>Compressibility testing equipment (non-electronic) (manufacture)</t>
  </si>
  <si>
    <t>Compression ignition engines for industrial use (manufacture)</t>
  </si>
  <si>
    <t>Compressor engine (manufacture)</t>
  </si>
  <si>
    <t>Compressor for air or other gas (manufacture)</t>
  </si>
  <si>
    <t>Compressor for refrigerators (manufacture)</t>
  </si>
  <si>
    <t>Compressor parts (manufacture)</t>
  </si>
  <si>
    <t>Compressors for refrigerating equipment (wholesale)</t>
  </si>
  <si>
    <t>Compressors for use in civil aircraft (wholesale)</t>
  </si>
  <si>
    <t>Compulsory social security administration concerning family and child benefits</t>
  </si>
  <si>
    <t>Compulsory social security administration concerning government employee pension schemes</t>
  </si>
  <si>
    <t>Compulsory social security administration concerning permanent loss of income due to disablement</t>
  </si>
  <si>
    <t>Compulsory social security administration concerning retirement pensions</t>
  </si>
  <si>
    <t>Compulsory social security administration concerning unemployment benefits</t>
  </si>
  <si>
    <t>Compulsory social security administration of sickness, maternity or temporary disablement benefits</t>
  </si>
  <si>
    <t>Computed tomography (CT) systems (commission agent)</t>
  </si>
  <si>
    <t>Computed tomography (CT) systems (manufacture)</t>
  </si>
  <si>
    <t>Computed tomography (CT) systems (wholesale)</t>
  </si>
  <si>
    <t>Computer (electronic) (manufacture)</t>
  </si>
  <si>
    <t>Computer (manufacture)</t>
  </si>
  <si>
    <t>Computer audit consultancy services</t>
  </si>
  <si>
    <t>Computer consultancy (software)</t>
  </si>
  <si>
    <t>Computer dating agency</t>
  </si>
  <si>
    <t>Computer discs and tapes (unrecorded) (manufacture)</t>
  </si>
  <si>
    <t>Computer equipment (commission agent)</t>
  </si>
  <si>
    <t>Computer facilities management activities</t>
  </si>
  <si>
    <t>Computer games (retail)</t>
  </si>
  <si>
    <t>Computer games design</t>
  </si>
  <si>
    <t>Computer games publishing</t>
  </si>
  <si>
    <t>Computer hardware acceptance testing services</t>
  </si>
  <si>
    <t>Computer hardware research and experimental development</t>
  </si>
  <si>
    <t>Computer media reproduction (manufacture)</t>
  </si>
  <si>
    <t>Computer numerically controlled (CNC) machine tools (wholesale)</t>
  </si>
  <si>
    <t>Computer numerically controlled (CNC) metal cutting machines (manufacture)</t>
  </si>
  <si>
    <t>Computer peripheral equipment (manufacture)</t>
  </si>
  <si>
    <t>Computer peripheral equipment (retail)</t>
  </si>
  <si>
    <t>Computer print-out paper (manufacture)</t>
  </si>
  <si>
    <t>Computer projectors (video beamers) (manufacture)</t>
  </si>
  <si>
    <t>Computer related activities (other)</t>
  </si>
  <si>
    <t>Computer repair training</t>
  </si>
  <si>
    <t>Computer site planning services</t>
  </si>
  <si>
    <t>Computer storage device (manufacture)</t>
  </si>
  <si>
    <t>Computer system (manufacture)</t>
  </si>
  <si>
    <t>Computer terminal unit (manufacture)</t>
  </si>
  <si>
    <t>Computer to plate CTP processing of plates for relief printing (manufacture)</t>
  </si>
  <si>
    <t>Computer to plate CTP processing of plates for relief stamping</t>
  </si>
  <si>
    <t>Computer training</t>
  </si>
  <si>
    <t>Computer-controlled machine tools (wholesale)</t>
  </si>
  <si>
    <t>Computer-controlled machinery for sewing and knitting machines (wholesale)</t>
  </si>
  <si>
    <t>Computer-controlled machinery for the textile industry (wholesale)</t>
  </si>
  <si>
    <t>Computers and non-customised software (retail)</t>
  </si>
  <si>
    <t>Computers and peripheral equipment (wholesale)</t>
  </si>
  <si>
    <t>Computing machinery and equipment rental and operating leasing</t>
  </si>
  <si>
    <t>Concentrated animal feed and feed supplements (manufacture)</t>
  </si>
  <si>
    <t>Concentrated dried milk (manufacture)</t>
  </si>
  <si>
    <t>Concert halls operation</t>
  </si>
  <si>
    <t>Concertina (manufacture)</t>
  </si>
  <si>
    <t>Concerts production</t>
  </si>
  <si>
    <t>Concrete articles n.e.c. (manufacture)</t>
  </si>
  <si>
    <t>Concrete block making machinery (manufacture)</t>
  </si>
  <si>
    <t>Concrete coating of metals (manufacture)</t>
  </si>
  <si>
    <t>Concrete dry mix (manufacture)</t>
  </si>
  <si>
    <t>Concrete haulage by a unit which is (not the manufacturer)</t>
  </si>
  <si>
    <t>Concrete mixer (manufacture)</t>
  </si>
  <si>
    <t>Concrete mixer lorry rental, with operator</t>
  </si>
  <si>
    <t>Concrete placing machinery (manufacture)</t>
  </si>
  <si>
    <t>Concrete pumps (manufacture)</t>
  </si>
  <si>
    <t>Concrete surfacing machinery (manufacture)</t>
  </si>
  <si>
    <t>Concrete work (building)</t>
  </si>
  <si>
    <t>Concrete-mixer lorries (manufacture)</t>
  </si>
  <si>
    <t>Condensate extraction</t>
  </si>
  <si>
    <t>Condensation, polycondensation and polyaddition products (plastic material) (manufacture)</t>
  </si>
  <si>
    <t>Condensed milk (manufacture)</t>
  </si>
  <si>
    <t>Condenser (steam) (manufacture)</t>
  </si>
  <si>
    <t>Condenser (vapour) (manufacture)</t>
  </si>
  <si>
    <t>Condenser for air conditioning equipment (air or water cooled) (manufacture)</t>
  </si>
  <si>
    <t>Condenser unit for refrigerator (manufacture)</t>
  </si>
  <si>
    <t>Condiment set made of metal (manufacture)</t>
  </si>
  <si>
    <t>Condiments (manufacture)</t>
  </si>
  <si>
    <t>Conductor cable made of steel reinforced aluminium (manufacture)</t>
  </si>
  <si>
    <t>Conduits made of ceramic (manufacture)</t>
  </si>
  <si>
    <t>Conduits made of clay (manufacture)</t>
  </si>
  <si>
    <t>Confectioner's novelty (manufacture)</t>
  </si>
  <si>
    <t>Confectioners, tobacconists and newsagents (CTN's) (retail)</t>
  </si>
  <si>
    <t>Confectionery (commission agent)</t>
  </si>
  <si>
    <t>Confectionery (medicated) (manufacture)</t>
  </si>
  <si>
    <t>Confectionery (wholesale)</t>
  </si>
  <si>
    <t>Confectionery machines and processing equipment (manufacture)</t>
  </si>
  <si>
    <t>Confectionery made of chocolate (manufacture)</t>
  </si>
  <si>
    <t>Confectionery made of sugar (manufacture)</t>
  </si>
  <si>
    <t>Confederation of British industry</t>
  </si>
  <si>
    <t>Conference centre letting (not self-owned)</t>
  </si>
  <si>
    <t>Conference centre letting (self owned)</t>
  </si>
  <si>
    <t>Conference organisers</t>
  </si>
  <si>
    <t>Confetti paper (manufacture)</t>
  </si>
  <si>
    <t>Conjuring apparatus (manufacture)</t>
  </si>
  <si>
    <t>Conjuror</t>
  </si>
  <si>
    <t>Connecting of electric appliances and household equipment, including baseboard heating</t>
  </si>
  <si>
    <t>Conservation and Preservation Society</t>
  </si>
  <si>
    <t>Conservative and Unionist Party</t>
  </si>
  <si>
    <t>Conservative Association</t>
  </si>
  <si>
    <t>Construction and constructional toys (wholesale)</t>
  </si>
  <si>
    <t>Construction and demolition waste collection</t>
  </si>
  <si>
    <t>Construction equipment (manufacture)</t>
  </si>
  <si>
    <t>Construction factories</t>
  </si>
  <si>
    <t>Construction kits for motor vehicles</t>
  </si>
  <si>
    <t>Construction machinery (wholesale)</t>
  </si>
  <si>
    <t>Construction machinery and equipment rental (without operator)</t>
  </si>
  <si>
    <t>Construction machinery and equipment rental with operator</t>
  </si>
  <si>
    <t>Construction machinery exporter (wholesale)</t>
  </si>
  <si>
    <t>Construction machinery importer (wholesale)</t>
  </si>
  <si>
    <t>Construction materials (retail)</t>
  </si>
  <si>
    <t>Construction materials (wholesale)</t>
  </si>
  <si>
    <t>Construction materials from demolished buildings (wholesale)</t>
  </si>
  <si>
    <t>Construction materials made of glass (commission agent)</t>
  </si>
  <si>
    <t>Construction model (manufacture)</t>
  </si>
  <si>
    <t>Construction of airport buildings</t>
  </si>
  <si>
    <t>Construction of arts, cultural or leisure facilities buildings</t>
  </si>
  <si>
    <t>Construction of assembly plants</t>
  </si>
  <si>
    <t>Construction of chemical plants (except buildings)</t>
  </si>
  <si>
    <t>Construction of civil engineering constructions for long-distance and urban pipelines</t>
  </si>
  <si>
    <t>Construction of commercial buildings</t>
  </si>
  <si>
    <t>Construction of domestic buildings</t>
  </si>
  <si>
    <t>Construction of drilling platforms, floating or submersible (manufacture)</t>
  </si>
  <si>
    <t>Construction of hospitals</t>
  </si>
  <si>
    <t>Construction of housing association and local authority housing</t>
  </si>
  <si>
    <t>Construction of indoor sports facilities</t>
  </si>
  <si>
    <t>Construction of industrial facilities (except buildings)</t>
  </si>
  <si>
    <t>Construction of irrigation systems (canals)</t>
  </si>
  <si>
    <t>Construction of multi-family buildings, including high-rise buildings</t>
  </si>
  <si>
    <t>Construction of non-recreational inflatable rafts</t>
  </si>
  <si>
    <t>Construction of office buildings</t>
  </si>
  <si>
    <t>Construction of other vehicular and pedestrian ways</t>
  </si>
  <si>
    <t>Construction of outdoor sports facilities (except buildings)</t>
  </si>
  <si>
    <t>Construction of outdoor swimming pools</t>
  </si>
  <si>
    <t>Construction of parking garages</t>
  </si>
  <si>
    <t>Construction of primary, secondary and other schools</t>
  </si>
  <si>
    <t>Construction of pumping stations</t>
  </si>
  <si>
    <t>Construction of refineries (except buildings)</t>
  </si>
  <si>
    <t>Construction of religious buildings</t>
  </si>
  <si>
    <t>Construction of residential buildings:</t>
  </si>
  <si>
    <t>Construction of sewage disposal plants</t>
  </si>
  <si>
    <t>Construction of sewer systems</t>
  </si>
  <si>
    <t>Construction of single-family houses</t>
  </si>
  <si>
    <t>Construction of tunnels</t>
  </si>
  <si>
    <t>Construction of underground railways</t>
  </si>
  <si>
    <t>Construction of utility projects for electricity</t>
  </si>
  <si>
    <t>Construction of utility projects for telecommunications</t>
  </si>
  <si>
    <t>Construction of warehouses</t>
  </si>
  <si>
    <t>Construction of workshops</t>
  </si>
  <si>
    <t>Construction services administration and regulation (public sector)</t>
  </si>
  <si>
    <t>Construction sets (manufacture)</t>
  </si>
  <si>
    <t>Construction site huts made of metal (manufacture)</t>
  </si>
  <si>
    <t>Construction supervision</t>
  </si>
  <si>
    <t>Constructional engineering</t>
  </si>
  <si>
    <t>Constructional toy (manufacture)</t>
  </si>
  <si>
    <t>Consular office</t>
  </si>
  <si>
    <t>Consular services abroad administration and operation (public sector)</t>
  </si>
  <si>
    <t>Consultant civil or structural engineer</t>
  </si>
  <si>
    <t>Consultant design engineer</t>
  </si>
  <si>
    <t>Consultant engineer (civil or structural)</t>
  </si>
  <si>
    <t>Consultant engineer (other than civil or structural)</t>
  </si>
  <si>
    <t>Consumer associations</t>
  </si>
  <si>
    <t>Consumer credit granting company (other than banks or building societies)</t>
  </si>
  <si>
    <t>Contact lens (manufacture)</t>
  </si>
  <si>
    <t>Contact lenses (retail)</t>
  </si>
  <si>
    <t>Contacts and other electrical carbon and graphite products (manufacture)</t>
  </si>
  <si>
    <t>Container for typewriter, radio, etc. Made of leather (manufacture)</t>
  </si>
  <si>
    <t>Container handling crane (manufacture)</t>
  </si>
  <si>
    <t>Container handling services for water transport activities</t>
  </si>
  <si>
    <t>Container made of glass tubing (hygienic and pharmaceutical) (manufacture)</t>
  </si>
  <si>
    <t>Container made of plastic for closed transit (manufacture)</t>
  </si>
  <si>
    <t>Container rental</t>
  </si>
  <si>
    <t>Container ship (manufacture)</t>
  </si>
  <si>
    <t>Containers and canisters made of cardboard n.e.c. (manufacture)</t>
  </si>
  <si>
    <t>Containers designed for carriage by one or more means of transport (wholesale)</t>
  </si>
  <si>
    <t>Containers for carriage by one or more modes of transport (manufacture)</t>
  </si>
  <si>
    <t>Containers for compressed or liquefied gases made of metal (manufacture)</t>
  </si>
  <si>
    <t>Containers for freight (manufacture)</t>
  </si>
  <si>
    <t>Containers made of corrugated paper or paperboard n.e.c. (manufacture)</t>
  </si>
  <si>
    <t>Containers made of foil (manufacture)</t>
  </si>
  <si>
    <t>Containers made of glass or crystal (manufacture)</t>
  </si>
  <si>
    <t>Containers made of metal of a capacity exceeding 300 litres (manufacture)</t>
  </si>
  <si>
    <t>Containers made of paper and paperboard n.e.c. (manufacture)</t>
  </si>
  <si>
    <t>Containers made of solid board n.e.c. (manufacture)</t>
  </si>
  <si>
    <t>Containers made of tubular glass (manufacture)</t>
  </si>
  <si>
    <t>Containers made of wood (commission agent)</t>
  </si>
  <si>
    <t>Containers made of wood (manufacture)</t>
  </si>
  <si>
    <t>Contingency insurance</t>
  </si>
  <si>
    <t>Continuation school</t>
  </si>
  <si>
    <t>Continuing care retirement communities (charitable)</t>
  </si>
  <si>
    <t>Continuing care retirement communities (non-charitable)</t>
  </si>
  <si>
    <t>Continuous cast products made of steel (manufacture)</t>
  </si>
  <si>
    <t>Continuous cast rod made of aluminium (manufacture)</t>
  </si>
  <si>
    <t>Continuous cast rod made of copper (manufacture)</t>
  </si>
  <si>
    <t>Continuous cast rods of other base non-ferrous metals (manufacture)</t>
  </si>
  <si>
    <t>Continuous filament yarn of man-made fibres (manufacture)</t>
  </si>
  <si>
    <t>Continuous miner (manufacture)</t>
  </si>
  <si>
    <t>Continuous Positive Airway Pressure (CPAP) and non-invasive ventilation (NIV) helmets (commission agent)</t>
  </si>
  <si>
    <t xml:space="preserve">Continuous Positive Airway Pressure (CPAP) and non-invasive ventilation (NIV) helmets (manufacture) </t>
  </si>
  <si>
    <t>Continuous Positive Airway Pressure (CPAP) and non-invasive ventilation (NIV) helmets (wholesale)</t>
  </si>
  <si>
    <t>Continuous stationery (manufacture)</t>
  </si>
  <si>
    <t>Contraceptive chemical preparations based on hormones or spermicides (wholesale)</t>
  </si>
  <si>
    <t>Contract car hire (self drive)</t>
  </si>
  <si>
    <t>Contract cleaning service</t>
  </si>
  <si>
    <t>Contract cutting of textiles (not self-owned) (manufacture)</t>
  </si>
  <si>
    <t>Contractors' plant (wholesale)</t>
  </si>
  <si>
    <t>Control surfaces for aircraft (manufacture)</t>
  </si>
  <si>
    <t>Control units for computers (manufacture)</t>
  </si>
  <si>
    <t>Controllers interface cards (manufacture)</t>
  </si>
  <si>
    <t>Convalescent home (private sector providing medical care)</t>
  </si>
  <si>
    <t>Convalescent home (public sector providing medical care)</t>
  </si>
  <si>
    <t>Convalescent home without medical care (charitable)</t>
  </si>
  <si>
    <t>Convalescent homes</t>
  </si>
  <si>
    <t>Convalescent homes without medical care (non-charitable)</t>
  </si>
  <si>
    <t>Convent (not school or orphanage)</t>
  </si>
  <si>
    <t>Convent schools at secondary level</t>
  </si>
  <si>
    <t>Conventional missiles (manufacture)</t>
  </si>
  <si>
    <t>Conversion of complete vehicles to motor caravans (manufacture)</t>
  </si>
  <si>
    <t>Conversion of ships (manufacture)</t>
  </si>
  <si>
    <t>Conversion of video tapes to digital media</t>
  </si>
  <si>
    <t>Converter for computer (manufacture)</t>
  </si>
  <si>
    <t>Converters for hot metal handling (manufacture)</t>
  </si>
  <si>
    <t>Converters, ladles, ingot moulds and casting machines (wholesale)</t>
  </si>
  <si>
    <t>Convertible furniture (manufacture)</t>
  </si>
  <si>
    <t>Converting machinery (electrical) (manufacture)</t>
  </si>
  <si>
    <t>Conveying plant (hydraulic and pneumatic) (manufacture)</t>
  </si>
  <si>
    <t>Conveyor and feeder (not for agriculture or mining) (manufacture)</t>
  </si>
  <si>
    <t>Conveyor bands made of leather (manufacture)</t>
  </si>
  <si>
    <t>Conveyor belting (woven) (manufacture)</t>
  </si>
  <si>
    <t>Conveyor belts made of plastic (manufacture)</t>
  </si>
  <si>
    <t>Conveyor belts made of rubber (manufacture)</t>
  </si>
  <si>
    <t>Conveyor for agricultural use (manufacture)</t>
  </si>
  <si>
    <t>Conveyor for underground mining (manufacture)</t>
  </si>
  <si>
    <t>Conveyors (manufacture)</t>
  </si>
  <si>
    <t>Cooked and preserved meat (manufacture)</t>
  </si>
  <si>
    <t>Cooked meats (retail)</t>
  </si>
  <si>
    <t>Cooker (electric) (manufacture)</t>
  </si>
  <si>
    <t>Cooker (gas) (manufacture)</t>
  </si>
  <si>
    <t>Cooker (oil) (manufacture)</t>
  </si>
  <si>
    <t>Cooker (solid fuel) (manufacture)</t>
  </si>
  <si>
    <t>Cookies (manufacture)</t>
  </si>
  <si>
    <t>Cooking and heating appliances for domestic use (gas) (manufacture)</t>
  </si>
  <si>
    <t>Cooking and heating appliances for domestic use (solid fuel) (manufacture)</t>
  </si>
  <si>
    <t>Cooking appliance for commercial catering (non-electric) (manufacture)</t>
  </si>
  <si>
    <t>Cooking appliances for domestic use (non-electric) (manufacture)</t>
  </si>
  <si>
    <t>Cooking equipment for commercial catering (electric) (manufacture)</t>
  </si>
  <si>
    <t>Cooking fat (compound) (manufacture)</t>
  </si>
  <si>
    <t>Cooking foil made of aluminium (manufacture)</t>
  </si>
  <si>
    <t>Cooking or heating equipment for non-domestic use (wholesale)</t>
  </si>
  <si>
    <t>Cooking utensils made of metal (manufacture)</t>
  </si>
  <si>
    <t>Cooking utensils made of plastic (manufacture)</t>
  </si>
  <si>
    <t>Cooking utensils made of wood (manufacture)</t>
  </si>
  <si>
    <t>Cooling and bulk packing of crops for primary market</t>
  </si>
  <si>
    <t>Cooling equipment for non-domestic use (manufacture)</t>
  </si>
  <si>
    <t>Cooling products for motor vehicles</t>
  </si>
  <si>
    <t>Cooling tower for air conditioning (manufacture)</t>
  </si>
  <si>
    <t>Cooling towers and similar for direct cooling by means of re-circulated water (manufacture)</t>
  </si>
  <si>
    <t>Coop cleaning</t>
  </si>
  <si>
    <t>Cooper's products (manufacture)</t>
  </si>
  <si>
    <t>Cooper's products reconditioning (manufacture)</t>
  </si>
  <si>
    <t>Cooper's wood (manufacture)</t>
  </si>
  <si>
    <t>Co-oxymeters (electronic) (manufacture)</t>
  </si>
  <si>
    <t>Cop paper (manufacture)</t>
  </si>
  <si>
    <t>Cop tube (manufacture)</t>
  </si>
  <si>
    <t>Co-polymer plastics (manufacture)</t>
  </si>
  <si>
    <t>Copper (wholesale)</t>
  </si>
  <si>
    <t>Copper mining and preparation</t>
  </si>
  <si>
    <t>Copper ore and concentrate extraction and preparation</t>
  </si>
  <si>
    <t>Copper plate engraver (artistic)</t>
  </si>
  <si>
    <t>Copper plate printing (manufacture)</t>
  </si>
  <si>
    <t>Copper refining (manufacture)</t>
  </si>
  <si>
    <t>Copper smelting (manufacture)</t>
  </si>
  <si>
    <t>Coppice and pulpwood growing</t>
  </si>
  <si>
    <t>Copra (coconut) crushing (manufacture)</t>
  </si>
  <si>
    <t>Cops made of wood (manufacture)</t>
  </si>
  <si>
    <t>Copying machine (xerographic) (manufacture)</t>
  </si>
  <si>
    <t>Copyright acquisition and registration for musical compositions</t>
  </si>
  <si>
    <t>Copyright protection society</t>
  </si>
  <si>
    <t>Copyrights preparation</t>
  </si>
  <si>
    <t>Copywriter</t>
  </si>
  <si>
    <t>Coral gathering</t>
  </si>
  <si>
    <t>Cord made of asbestos (manufacture)</t>
  </si>
  <si>
    <t>Cord made of elastic (manufacture)</t>
  </si>
  <si>
    <t>Cord made of elastomeric material (manufacture)</t>
  </si>
  <si>
    <t>Cordage made of textile material (manufacture)</t>
  </si>
  <si>
    <t>Cordage, rope, twine and nets (retail)</t>
  </si>
  <si>
    <t>Cordial (non-alcoholic) (manufacture)</t>
  </si>
  <si>
    <t>Cordite (manufacture)</t>
  </si>
  <si>
    <t>Cordless telephones (except cellular) (manufacture)</t>
  </si>
  <si>
    <t>Corduroy weaving from yarn spun on the cotton system (manufacture)</t>
  </si>
  <si>
    <t>Core sampling for construction</t>
  </si>
  <si>
    <t>Core spun yarn spun on the cotton system (manufacture)</t>
  </si>
  <si>
    <t>Coriander growing</t>
  </si>
  <si>
    <t>Cork goods (retail)</t>
  </si>
  <si>
    <t>Cork goods (wholesale)</t>
  </si>
  <si>
    <t>Cork life preservers (manufacture)</t>
  </si>
  <si>
    <t>Cork products (except cork life preservers) (manufacture)</t>
  </si>
  <si>
    <t>Cork, gathering from the wild</t>
  </si>
  <si>
    <t>Corn (wholesale)</t>
  </si>
  <si>
    <t>Corn chandler (wholesale)</t>
  </si>
  <si>
    <t>Corn exchange (commission agent)</t>
  </si>
  <si>
    <t>Corn factor (commission agent)</t>
  </si>
  <si>
    <t>Corn merchant (wholesale)</t>
  </si>
  <si>
    <t>Corn oil (manufacture)</t>
  </si>
  <si>
    <t>Corn or other cereal grains (manufacture)</t>
  </si>
  <si>
    <t>Cornflake (manufacture)</t>
  </si>
  <si>
    <t>Cornflour (manufacture)</t>
  </si>
  <si>
    <t>Coronavirus test kits (commission agent)</t>
  </si>
  <si>
    <t>Coronavirus test kits (internet) (retail)</t>
  </si>
  <si>
    <t>Coronavirus test kits (manufacture)</t>
  </si>
  <si>
    <t>Coronavirus test kits (retail)</t>
  </si>
  <si>
    <t>Coronavirus test kits (wholesale)</t>
  </si>
  <si>
    <t>Coroners court</t>
  </si>
  <si>
    <t>Corporate finance companies</t>
  </si>
  <si>
    <t>Corporate hospitality catering</t>
  </si>
  <si>
    <t>Correctional services</t>
  </si>
  <si>
    <t>Corrective glasses (manufacture)</t>
  </si>
  <si>
    <t>Correlator (optical) (manufacture)</t>
  </si>
  <si>
    <t>Correspondence college (not leading to degree level qualifications)</t>
  </si>
  <si>
    <t>Correspondence college specialising in higher education courses (degree level)</t>
  </si>
  <si>
    <t>Corrosion engineering activities</t>
  </si>
  <si>
    <t>Corrugated packing case (manufacture)</t>
  </si>
  <si>
    <t>Corrugated paper (manufacture)</t>
  </si>
  <si>
    <t>Corrugated paper board (manufacture)</t>
  </si>
  <si>
    <t>Corrugated plate, sheet or strip made of aluminium (manufacture)</t>
  </si>
  <si>
    <t>Corrugated sheets made of fibre-cement (manufacture)</t>
  </si>
  <si>
    <t>Corrugated sheets made of steel (manufacture)</t>
  </si>
  <si>
    <t>Corselet (manufacture)</t>
  </si>
  <si>
    <t>Corset (manufacture)</t>
  </si>
  <si>
    <t>Corset belt (manufacture)</t>
  </si>
  <si>
    <t>Corset cloth weaving (from yarn spun on the cotton system) (manufacture)</t>
  </si>
  <si>
    <t>Corset lace (manufacture)</t>
  </si>
  <si>
    <t>Corsetiere (retail)</t>
  </si>
  <si>
    <t>Cosmetic soap (manufacture)</t>
  </si>
  <si>
    <t>Cosmetics (commission agent)</t>
  </si>
  <si>
    <t>Cosmetics (manufacture)</t>
  </si>
  <si>
    <t>Cosmetics (retail)</t>
  </si>
  <si>
    <t>Cosmetics (wholesale)</t>
  </si>
  <si>
    <t>Cosmetology and barber schools</t>
  </si>
  <si>
    <t>Cost accountant</t>
  </si>
  <si>
    <t>Cost accounting programmes design</t>
  </si>
  <si>
    <t>Cost draughtsman (legal)</t>
  </si>
  <si>
    <t>Cost draughtsman (quantity surveyor)</t>
  </si>
  <si>
    <t>Costume designing</t>
  </si>
  <si>
    <t>Costume jewellery (manufacture)</t>
  </si>
  <si>
    <t>Costume or imitation jewellery (manufacture)</t>
  </si>
  <si>
    <t>Costumes for women and girls (manufacture)</t>
  </si>
  <si>
    <t>Cot blanket (manufacture)</t>
  </si>
  <si>
    <t>Cot frame (manufacture)</t>
  </si>
  <si>
    <t>Cot mattress (manufacture)</t>
  </si>
  <si>
    <t>Cot quilt (manufacture)</t>
  </si>
  <si>
    <t>Cots (textile machinery accessory) (manufacture)</t>
  </si>
  <si>
    <t>Cottages and cabins without housekeeping services, provided in holiday centres and holiday villages</t>
  </si>
  <si>
    <t>Cottages in holiday centres and holiday villages (provision of short-stay lodging in)</t>
  </si>
  <si>
    <t>Cottages, not in holiday centres, holiday villages, youth hostels (self catering short-stay lodging)</t>
  </si>
  <si>
    <t>Cotter pin (manufacture)</t>
  </si>
  <si>
    <t>Cotton (wholesale)</t>
  </si>
  <si>
    <t>Cotton broker (commission agent)</t>
  </si>
  <si>
    <t>Cotton carding (manufacture)</t>
  </si>
  <si>
    <t>Cotton combing (manufacture)</t>
  </si>
  <si>
    <t>Cotton cord and velveteen finishing (manufacture)</t>
  </si>
  <si>
    <t>Cotton doubling (manufacture)</t>
  </si>
  <si>
    <t>Cotton drawing (manufacture)</t>
  </si>
  <si>
    <t>Cotton fabric bleaching, dyeing or otherwise finishing (manufacture)</t>
  </si>
  <si>
    <t>Cotton ginning</t>
  </si>
  <si>
    <t>Cotton gins (manufacture)</t>
  </si>
  <si>
    <t>Cotton growing</t>
  </si>
  <si>
    <t>Cotton lap, sliver, rovings and other intermediate bobbin (manufacture)</t>
  </si>
  <si>
    <t>Cotton linters production (manufacture)</t>
  </si>
  <si>
    <t>Cotton opening (manufacture)</t>
  </si>
  <si>
    <t>Cotton patch quilt (manufacture)</t>
  </si>
  <si>
    <t>Cotton rags (wholesale)</t>
  </si>
  <si>
    <t>Cotton reeling (manufacture)</t>
  </si>
  <si>
    <t>Cotton seed crushing including delinting or cleaning (manufacture)</t>
  </si>
  <si>
    <t>Cotton seed oil production (manufacture)</t>
  </si>
  <si>
    <t>Cotton seed oil refining (manufacture)</t>
  </si>
  <si>
    <t>Cotton size (wholesale)</t>
  </si>
  <si>
    <t>Cotton sorting (manufacture)</t>
  </si>
  <si>
    <t>Cotton spinning (manufacture)</t>
  </si>
  <si>
    <t>Cotton spreaders (manufacture)</t>
  </si>
  <si>
    <t>Cotton thread mill (manufacture)</t>
  </si>
  <si>
    <t>Cotton warehouse for air transport activities</t>
  </si>
  <si>
    <t>Cotton warehouse for land transport activities</t>
  </si>
  <si>
    <t>Cotton warehouse for water transport activities</t>
  </si>
  <si>
    <t>Cotton warp (manufacture)</t>
  </si>
  <si>
    <t>Cotton waste (wholesale)</t>
  </si>
  <si>
    <t>Cotton waste bleaching, dying or otherwise finishing (manufacture)</t>
  </si>
  <si>
    <t>Cotton waste spinning (manufacture)</t>
  </si>
  <si>
    <t>Cotton weaving (manufacture)</t>
  </si>
  <si>
    <t>Cotton wool and tissues (manufacture)</t>
  </si>
  <si>
    <t>Cotton yarn (manufacture)</t>
  </si>
  <si>
    <t>Cotton yarn doubling (manufacture)</t>
  </si>
  <si>
    <t>Cotton yarn gassing (manufacture)</t>
  </si>
  <si>
    <t>Cotton yarn polishing (manufacture)</t>
  </si>
  <si>
    <t>Cotton yarn printing (manufacture)</t>
  </si>
  <si>
    <t>Cotton yarn twisting (manufacture)</t>
  </si>
  <si>
    <t>Cotton yarn warping (manufacture)</t>
  </si>
  <si>
    <t>Cotton yarn winding (manufacture)</t>
  </si>
  <si>
    <t>Cotton, silk, etc. embroidering (except lace and apparel) (manufacture)</t>
  </si>
  <si>
    <t>Cotton-linters pulp (manufacture)</t>
  </si>
  <si>
    <t>Cottonseed growing</t>
  </si>
  <si>
    <t>Cotton-type fabrics (manufacture)</t>
  </si>
  <si>
    <t>Cotton-type yarn (manufacture)</t>
  </si>
  <si>
    <t>Couch (manufacture)</t>
  </si>
  <si>
    <t>Counterpane (manufacture)</t>
  </si>
  <si>
    <t>Counters for shops (manufacture)</t>
  </si>
  <si>
    <t>Counting and dating machines (manufacture)</t>
  </si>
  <si>
    <t>Counting instruments (non-electric) (manufacture)</t>
  </si>
  <si>
    <t>County court</t>
  </si>
  <si>
    <t>Coupling for articulated motor vehicle (manufacture)</t>
  </si>
  <si>
    <t>Couplings and flange adapters made of iron or steel (manufacture)</t>
  </si>
  <si>
    <t>Courgette growing</t>
  </si>
  <si>
    <t>Courier (travel)</t>
  </si>
  <si>
    <t>Courier activities (other than national post activities) licensed</t>
  </si>
  <si>
    <t>Courier activities (other than national post activities) unlicensed</t>
  </si>
  <si>
    <t>Coursing</t>
  </si>
  <si>
    <t>Court of appeal</t>
  </si>
  <si>
    <t>Court of protection</t>
  </si>
  <si>
    <t>Court of session (Scotland)</t>
  </si>
  <si>
    <t>Court of the Lord Lyon</t>
  </si>
  <si>
    <t>Court reporting services</t>
  </si>
  <si>
    <t>Couscous (manufacture)</t>
  </si>
  <si>
    <t>Covers made of waterproofed canvas (manufacture)</t>
  </si>
  <si>
    <t>Covert assessment of service levels for market research</t>
  </si>
  <si>
    <t>Covid-19 Sampling kits (medical) (commission agent)</t>
  </si>
  <si>
    <t>Covid-19 Sampling kits (medical) (internet) (retail)</t>
  </si>
  <si>
    <t>Covid-19 Sampling kits (medical) (manufacture)</t>
  </si>
  <si>
    <t>Covid-19 Sampling kits (medical) (retail)</t>
  </si>
  <si>
    <t>Covid-19 Sampling kits (medical) (wholesale)</t>
  </si>
  <si>
    <t>Coving made of plastic (manufacture)</t>
  </si>
  <si>
    <t>Cow pea growing</t>
  </si>
  <si>
    <t>Cows' milk (raw) production</t>
  </si>
  <si>
    <t>Crabbing machinery for textiles (manufacture)</t>
  </si>
  <si>
    <t>Cracker for process plant (manufacture)</t>
  </si>
  <si>
    <t>Craft and collectors' clubs</t>
  </si>
  <si>
    <t>Craftwork (retail)</t>
  </si>
  <si>
    <t>Cramp (manufacture)</t>
  </si>
  <si>
    <t>Crane (manufacture)</t>
  </si>
  <si>
    <t>Crane hire (without operator)</t>
  </si>
  <si>
    <t>Crane hook (manufacture)</t>
  </si>
  <si>
    <t>Crane lorries rental (without operator)</t>
  </si>
  <si>
    <t>Crane lorry (manufacture)</t>
  </si>
  <si>
    <t>Crane vans (manufacture)</t>
  </si>
  <si>
    <t>Crank wheel for pedal cycle (manufacture)</t>
  </si>
  <si>
    <t>Cranks (manufacture)</t>
  </si>
  <si>
    <t>Crankshaft (not for motor vehicle engine) (manufacture)</t>
  </si>
  <si>
    <t>Crankshaft for motor vehicle (manufacture)</t>
  </si>
  <si>
    <t>Crates made of wood (manufacture)</t>
  </si>
  <si>
    <t>Crating and de-crating machinery (manufacture)</t>
  </si>
  <si>
    <t>Cravats (manufacture)</t>
  </si>
  <si>
    <t>Cravats made of fur (manufacture)</t>
  </si>
  <si>
    <t>Crawler loader (manufacture)</t>
  </si>
  <si>
    <t>Crawler tractor (manufacture)</t>
  </si>
  <si>
    <t>Crayfish production, freshwater</t>
  </si>
  <si>
    <t>Crayon (manufacture)</t>
  </si>
  <si>
    <t>Cream (sterilised) (manufacture)</t>
  </si>
  <si>
    <t>Cream (wholesale)</t>
  </si>
  <si>
    <t>Cream from fresh homogenized liquid milk (manufacture)</t>
  </si>
  <si>
    <t>Cream from fresh pasteurized liquid milk (manufacture)</t>
  </si>
  <si>
    <t>Cream production (manufacture)</t>
  </si>
  <si>
    <t>Cream separator for industrial use (manufacture)</t>
  </si>
  <si>
    <t>Cream soda (manufacture)</t>
  </si>
  <si>
    <t>Creamery (not farm or retail shop) (manufacture)</t>
  </si>
  <si>
    <t>Creasing machine for bookbinding (manufacture)</t>
  </si>
  <si>
    <t>Creating and placing advertising</t>
  </si>
  <si>
    <t>Creation of stands and other display structures and sites</t>
  </si>
  <si>
    <t>Crèche (charitable)</t>
  </si>
  <si>
    <t>Crèche (non-charitable)</t>
  </si>
  <si>
    <t>Credit and debt counselling services (charitable)</t>
  </si>
  <si>
    <t>Credit and debt counselling services (non-charitable)</t>
  </si>
  <si>
    <t>Credit bureau</t>
  </si>
  <si>
    <t>Credit card issuer (sole activity - requiring full payment at end of credit period)</t>
  </si>
  <si>
    <t>Credit or finance broking</t>
  </si>
  <si>
    <t>Credit rating</t>
  </si>
  <si>
    <t>Credit unions</t>
  </si>
  <si>
    <t>Cremation board</t>
  </si>
  <si>
    <t>Cremation services</t>
  </si>
  <si>
    <t>Crematorium</t>
  </si>
  <si>
    <t>Creosote (manufacture)</t>
  </si>
  <si>
    <t>Crepe weaving (manufacture)</t>
  </si>
  <si>
    <t>Creped paper (manufacture)</t>
  </si>
  <si>
    <t>Cress growing</t>
  </si>
  <si>
    <t>Cresylic acid (manufacture)</t>
  </si>
  <si>
    <t>Cresylic resins (manufacture)</t>
  </si>
  <si>
    <t>Cretonne weaving (manufacture)</t>
  </si>
  <si>
    <t>Cricket ball and equipment (manufacture)</t>
  </si>
  <si>
    <t>Cricket club</t>
  </si>
  <si>
    <t>Criminal investigation department</t>
  </si>
  <si>
    <t>Crinkled paper (manufacture)</t>
  </si>
  <si>
    <t>Crispbread (manufacture)</t>
  </si>
  <si>
    <t>Crocheted articles (manufacture)</t>
  </si>
  <si>
    <t>Crocheted fabrics (manufacture)</t>
  </si>
  <si>
    <t>Crockery (retail)</t>
  </si>
  <si>
    <t>Crockery hire</t>
  </si>
  <si>
    <t>Crop and grass drying plant operation by contractor</t>
  </si>
  <si>
    <t>Crop drying and disinfecting for primary market</t>
  </si>
  <si>
    <t>Crop establishing for subsequent crop production, on a fee or contract basis</t>
  </si>
  <si>
    <t>Crop growing in combination with farming of livestock</t>
  </si>
  <si>
    <t>Crop harvesting and preparation</t>
  </si>
  <si>
    <t>Crop preparation for primary market (cleaning, trimming, grading, etc.)</t>
  </si>
  <si>
    <t>Crop production support activities</t>
  </si>
  <si>
    <t>Crop spraying on a fee or contract basis</t>
  </si>
  <si>
    <t>Crop treatment on a fee or contract basis</t>
  </si>
  <si>
    <t>Crop wax covering, polishing and wrapping for primary market</t>
  </si>
  <si>
    <t>Cropping machinery for textiles (manufacture)</t>
  </si>
  <si>
    <t>Croquet club</t>
  </si>
  <si>
    <t>Cross linking adhesive (manufacture)</t>
  </si>
  <si>
    <t>Crossbows (manufacture)</t>
  </si>
  <si>
    <t>Cross-talk meters (electronic) (manufacture)</t>
  </si>
  <si>
    <t>Crowd funding and crowd sourcing</t>
  </si>
  <si>
    <t>Crown agents for overseas governments and administrations</t>
  </si>
  <si>
    <t>Crown cork (manufacture)</t>
  </si>
  <si>
    <t>Crown court</t>
  </si>
  <si>
    <t>Crown prosecution service</t>
  </si>
  <si>
    <t>Crucibles made of fireclay (manufacture)</t>
  </si>
  <si>
    <t>Crucibles made of fireclay or graphite (manufacture)</t>
  </si>
  <si>
    <t>Crucibles made of graphite (manufacture)</t>
  </si>
  <si>
    <t>Crucibles made of refractory ceramic (manufacture)</t>
  </si>
  <si>
    <t>Crude benzole from coke ovens (manufacture)</t>
  </si>
  <si>
    <t>Crude coal tar from coke ovens (manufacture)</t>
  </si>
  <si>
    <t>Crude coal tar production (manufacture)</t>
  </si>
  <si>
    <t>Crude gaseous hydrocarbon production (natural gas)</t>
  </si>
  <si>
    <t>Crude glycerol (manufacture)</t>
  </si>
  <si>
    <t>Crude natural phosphates (manufacture)</t>
  </si>
  <si>
    <t>Crude oil (wholesale)</t>
  </si>
  <si>
    <t>Crude oil exploration</t>
  </si>
  <si>
    <t>Crude oil extraction</t>
  </si>
  <si>
    <t>Crude oil refining (manufacture)</t>
  </si>
  <si>
    <t>Crude oils obtained by decantation processes</t>
  </si>
  <si>
    <t>Crude oils obtained by dehydration processes</t>
  </si>
  <si>
    <t>Crude oils obtained by desalting processes</t>
  </si>
  <si>
    <t>Crude oils obtained by stabilisation processes</t>
  </si>
  <si>
    <t>Crude petroleum (wholesale)</t>
  </si>
  <si>
    <t>Crude petroleum extraction</t>
  </si>
  <si>
    <t>Crude petroleum jelly (at refinery) (manufacture)</t>
  </si>
  <si>
    <t>Crude petroleum production</t>
  </si>
  <si>
    <t>Crude petroleum production from bituminous shale and sand</t>
  </si>
  <si>
    <t>Crude vegetable oil production (manufacture)</t>
  </si>
  <si>
    <t>Crumpet making (manufacture)</t>
  </si>
  <si>
    <t>Crushed pigment colours (manufacture)</t>
  </si>
  <si>
    <t>Crusher (food or drink machinery) (manufacture)</t>
  </si>
  <si>
    <t>Crushing and breaking of stone</t>
  </si>
  <si>
    <t>Crushing machine for mining (manufacture)</t>
  </si>
  <si>
    <t>Crushing plant (not for mines) (manufacture)</t>
  </si>
  <si>
    <t>Crushing, cleaning and sorting of demolition waste to obtain secondary raw materials</t>
  </si>
  <si>
    <t>Crushing, cleaning and sorting of glass</t>
  </si>
  <si>
    <t>Crushing, cleaning and sorting of glass to produce secondary raw materials</t>
  </si>
  <si>
    <t>Crustacean and mollusc canning (manufacture)</t>
  </si>
  <si>
    <t>Crustacean and mollusc preservation by drying (manufacture)</t>
  </si>
  <si>
    <t>Crustacean and mollusc products (manufacture)</t>
  </si>
  <si>
    <t>Crustacean and mollusc salting (manufacture)</t>
  </si>
  <si>
    <t>Crustacean freezing (manufacture)</t>
  </si>
  <si>
    <t>Crustacean preservation (other than by freezing) (manufacture)</t>
  </si>
  <si>
    <t>Crustaceans (retail)</t>
  </si>
  <si>
    <t>Crustaceans (wholesale)</t>
  </si>
  <si>
    <t>Crustaceans cultured in sea water</t>
  </si>
  <si>
    <t>Crutches (manufacture)</t>
  </si>
  <si>
    <t>Crystal articles (manufacture)</t>
  </si>
  <si>
    <t>Crystallised fruit (manufacture)</t>
  </si>
  <si>
    <t>Crystalliser for chemical industry (manufacture)</t>
  </si>
  <si>
    <t>CT scanners (manufacture)</t>
  </si>
  <si>
    <t>Cucumber growing</t>
  </si>
  <si>
    <t>Cue for billiards or snooker (manufacture)</t>
  </si>
  <si>
    <t>Cuff link (not of, or clad in, precious metal, or of precious/semi precious stones) (manufacture)</t>
  </si>
  <si>
    <t>Cuffs for men and boys (manufacture)</t>
  </si>
  <si>
    <t>Culinary glassware (manufacture)</t>
  </si>
  <si>
    <t>Culm (wholesale)</t>
  </si>
  <si>
    <t>Cultivator (manufacture)</t>
  </si>
  <si>
    <t>Cultivator tine (manufacture)</t>
  </si>
  <si>
    <t>Cultural associations</t>
  </si>
  <si>
    <t>Cultural education</t>
  </si>
  <si>
    <t>Cultural event organisation</t>
  </si>
  <si>
    <t>Cultural mediation (charitable)</t>
  </si>
  <si>
    <t>Cultural mediation (non charitable)</t>
  </si>
  <si>
    <t>Cultural organisation (professional)</t>
  </si>
  <si>
    <t>Cultural organisations (hobby)</t>
  </si>
  <si>
    <t>Cultural services administration (public sector)</t>
  </si>
  <si>
    <t>Cumene (manufacture)</t>
  </si>
  <si>
    <t>Cupboard (manufacture)</t>
  </si>
  <si>
    <t>Cupboards for kitchens (manufacture)</t>
  </si>
  <si>
    <t>Cups and saucers made of china or porcelain (manufacture)</t>
  </si>
  <si>
    <t>Cups made of paper (manufacture)</t>
  </si>
  <si>
    <t>Cups made of plastic (manufacture)</t>
  </si>
  <si>
    <t>Curd production (manufacture)</t>
  </si>
  <si>
    <t>Curing machinery for textiles (manufacture)</t>
  </si>
  <si>
    <t>Curios (retail)</t>
  </si>
  <si>
    <t>Curlers (electric) (manufacture)</t>
  </si>
  <si>
    <t>Currant growing</t>
  </si>
  <si>
    <t>Currency broking</t>
  </si>
  <si>
    <t>Currency trading via the internet</t>
  </si>
  <si>
    <t>Current checking instruments (electronic) (manufacture)</t>
  </si>
  <si>
    <t>Curry powder (manufacture)</t>
  </si>
  <si>
    <t>Currying of fur skins and hides with the hair on (manufacture)</t>
  </si>
  <si>
    <t>Curtain cleaning</t>
  </si>
  <si>
    <t>Curtain cleaning (not lace dressing)</t>
  </si>
  <si>
    <t>Curtain fabric (retail)</t>
  </si>
  <si>
    <t>Curtain hooks, rings and runners made of plastic (manufacture)</t>
  </si>
  <si>
    <t>Curtain loop tape (manufacture)</t>
  </si>
  <si>
    <t>Curtain rail and runners made of metal (manufacture)</t>
  </si>
  <si>
    <t>Curtain rail, rollers and fittings made of plastic (manufacture)</t>
  </si>
  <si>
    <t>Curtain walling made of metal (manufacture)</t>
  </si>
  <si>
    <t>Curtains (made-up) (manufacture)</t>
  </si>
  <si>
    <t>Curtains (retail)</t>
  </si>
  <si>
    <t>Curtains, drapes and interior blinds (commission agent)</t>
  </si>
  <si>
    <t>Cushion covers (manufacture)</t>
  </si>
  <si>
    <t>Cushioning for upholstery made of rubber (manufacture)</t>
  </si>
  <si>
    <t>Cushions (manufacture)</t>
  </si>
  <si>
    <t>Custard powder (manufacture)</t>
  </si>
  <si>
    <t>Custodians and settlement services</t>
  </si>
  <si>
    <t>Custom software development</t>
  </si>
  <si>
    <t>Custom tailored outerwear for men and boys (manufacture)</t>
  </si>
  <si>
    <t>Custom tailoring for men and boys (manufacture)</t>
  </si>
  <si>
    <t>Custom tailoring for women and girls (manufacture)</t>
  </si>
  <si>
    <t>Customs administration</t>
  </si>
  <si>
    <t>Customs clearance agents activities</t>
  </si>
  <si>
    <t>Customs co-operation council</t>
  </si>
  <si>
    <t>Cut flowers and flower bud production</t>
  </si>
  <si>
    <t>Cut leather soles for footwear (manufacture)</t>
  </si>
  <si>
    <t>Cut, make and trim on a fee or contract basis (manufacture)</t>
  </si>
  <si>
    <t>Cut, make, trim of fire-resistant and protective safety clothing, fee or contract basis (manufacture)</t>
  </si>
  <si>
    <t>Cutlasses (manufacture)</t>
  </si>
  <si>
    <t>Cutlery (commission agent)</t>
  </si>
  <si>
    <t>Cutlery (electro plated nickel silver) (manufacture)</t>
  </si>
  <si>
    <t>Cutlery (manufacture)</t>
  </si>
  <si>
    <t>Cutlery (retail)</t>
  </si>
  <si>
    <t>Cutlery (wholesale)</t>
  </si>
  <si>
    <t>Cutlery case (not leather or plastics) (manufacture)</t>
  </si>
  <si>
    <t>Cutlery case made of wood (manufacture)</t>
  </si>
  <si>
    <t>Cutlery for domestic use (manufacture)</t>
  </si>
  <si>
    <t>Cutlery handles made of horn, ivory, tortoise shell, etc. (manufacture)</t>
  </si>
  <si>
    <t>Cutlery hire</t>
  </si>
  <si>
    <t>Cutlery made of plastic (manufacture)</t>
  </si>
  <si>
    <t>Cutlery made of precious metal (manufacture)</t>
  </si>
  <si>
    <t>Cutter for dental use (manufacture)</t>
  </si>
  <si>
    <t>Cutter for wood (manufacture)</t>
  </si>
  <si>
    <t>Cutting and sale of sheet steel (wholesale)</t>
  </si>
  <si>
    <t>Cutting blades for machines or mechanical appliances (manufacture)</t>
  </si>
  <si>
    <t>Cutting machine for bookbinding (manufacture)</t>
  </si>
  <si>
    <t>Cutting machine for metal (manufacture)</t>
  </si>
  <si>
    <t>Cutting machine for textile fibres (manufacture)</t>
  </si>
  <si>
    <t>Cutting machinery for coal or rock (manufacture)</t>
  </si>
  <si>
    <t>Cutting machinery for textile fabrics (manufacture)</t>
  </si>
  <si>
    <t>Cutting of metals by laser beam (manufacture)</t>
  </si>
  <si>
    <t>Cutting of potatoes</t>
  </si>
  <si>
    <t>Cutting oil (manufacture)</t>
  </si>
  <si>
    <t>Cutting torch (manufacture)</t>
  </si>
  <si>
    <t>Cutting, cover laying, gluing, collating books, brochures, magazines, catalogues etc. (manufacture)</t>
  </si>
  <si>
    <t>Cutting, shaping and finishing of stone for use as roofing (manufacture)</t>
  </si>
  <si>
    <t>Cutting, shaping and finishing of stone for use in cemeteries (manufacture)</t>
  </si>
  <si>
    <t>Cutting, shaping and finishing of stone for use in construction (manufacture)</t>
  </si>
  <si>
    <t>Cutting, shaping and finishing of stone for use on roads (manufacture)</t>
  </si>
  <si>
    <t>Cyanides, cyanide oxides and complex cyanides (wholesale)</t>
  </si>
  <si>
    <t>Cyanoacrylate adhesive (manufacture)</t>
  </si>
  <si>
    <t>Cyclamates (manufacture)</t>
  </si>
  <si>
    <t>Cycle accessories (retail)</t>
  </si>
  <si>
    <t>Cycle agent (retail)</t>
  </si>
  <si>
    <t>Cycle bags made of leather (manufacture)</t>
  </si>
  <si>
    <t>Cycle club</t>
  </si>
  <si>
    <t>Cycle taxi</t>
  </si>
  <si>
    <t>Cycles (non-motorised) (manufacture)</t>
  </si>
  <si>
    <t>Cycles (wholesale)</t>
  </si>
  <si>
    <t>Cycles and parts (manufacture)</t>
  </si>
  <si>
    <t>Cycles fitted with an auxiliary engine (manufacture)</t>
  </si>
  <si>
    <t>Cyclic alcohols (manufacture)</t>
  </si>
  <si>
    <t>Cyclic hydrocarbons (saturated and unsaturated) (manufacture)</t>
  </si>
  <si>
    <t>Cyclic hydrocarbons (wholesale)</t>
  </si>
  <si>
    <t>Cyclohexane (manufacture)</t>
  </si>
  <si>
    <t>Cyclometer (manufacture)</t>
  </si>
  <si>
    <t>Cyclone separators (manufacture)</t>
  </si>
  <si>
    <t>Cyclotron (manufacture)</t>
  </si>
  <si>
    <t>Cylinder engraving for gravure printing (manufacture)</t>
  </si>
  <si>
    <t>Cylinder etching for gravure printing (manufacture)</t>
  </si>
  <si>
    <t>Cylinder for hydraulic equipment (manufacture)</t>
  </si>
  <si>
    <t>Cylinder for pneumatic control equipment (manufacture)</t>
  </si>
  <si>
    <t>Cylinder heads for industrial engines (manufacture)</t>
  </si>
  <si>
    <t>Cylinder inserts for industrial engines (manufacture)</t>
  </si>
  <si>
    <t>Cylinder liner for motor vehicle (manufacture)</t>
  </si>
  <si>
    <t>Cylinder liners for industrial engines (manufacture)</t>
  </si>
  <si>
    <t>Cylinder made of hardened paper (manufacture)</t>
  </si>
  <si>
    <t>Cylinders made of board (open ended for posting documents) (manufacture)</t>
  </si>
  <si>
    <t>Cylindrical roller bearing (manufacture)</t>
  </si>
  <si>
    <t>Cytometers (electronic) (manufacture)</t>
  </si>
  <si>
    <t>Dairy concentrate (animal feed) (manufacture)</t>
  </si>
  <si>
    <t>Dairy farm machinery (wholesale)</t>
  </si>
  <si>
    <t>Dairy farming</t>
  </si>
  <si>
    <t>Dairy grocer's shop (retail)</t>
  </si>
  <si>
    <t>Dairy industry machinery (manufacture)</t>
  </si>
  <si>
    <t>Dairy machinery (not farm) (wholesale)</t>
  </si>
  <si>
    <t>Dairy machinery and plant (not agricultural) (manufacture)</t>
  </si>
  <si>
    <t>Dairy machinery rental (non agricultural)</t>
  </si>
  <si>
    <t>Dairy moulding machinery (manufacture)</t>
  </si>
  <si>
    <t>Dairy preparation of cheese and butter (manufacture)</t>
  </si>
  <si>
    <t>Dairy preparation of milk and cream (manufacture)</t>
  </si>
  <si>
    <t>Dairy preparation of milk products n.e.c. (manufacture)</t>
  </si>
  <si>
    <t>Dairy produce exporter (wholesale)</t>
  </si>
  <si>
    <t>Dairy produce importer (wholesale)</t>
  </si>
  <si>
    <t>Dairy produce n.e.c (wholesale)</t>
  </si>
  <si>
    <t>Dairy products (retail)</t>
  </si>
  <si>
    <t>Dairyman (retail)</t>
  </si>
  <si>
    <t>Dam construction</t>
  </si>
  <si>
    <t>Damage evaluators activities</t>
  </si>
  <si>
    <t>Damask weaving (not woollen or worsted) (manufacture)</t>
  </si>
  <si>
    <t>Damask woollen weaving (manufacture)</t>
  </si>
  <si>
    <t>Damask worsted weaving (manufacture)</t>
  </si>
  <si>
    <t>Damp proofing of buildings</t>
  </si>
  <si>
    <t>Dance band</t>
  </si>
  <si>
    <t>Dance festival organisation</t>
  </si>
  <si>
    <t>Dance hall</t>
  </si>
  <si>
    <t>Dance productions</t>
  </si>
  <si>
    <t>Dancing academy (ballroom)</t>
  </si>
  <si>
    <t>Dancing master</t>
  </si>
  <si>
    <t>Dancing school</t>
  </si>
  <si>
    <t>Dancing schools and dance instructor activities</t>
  </si>
  <si>
    <t>Dandelion coffee (manufacture)</t>
  </si>
  <si>
    <t>Dark room equipment (manufacture)</t>
  </si>
  <si>
    <t>Dart (manufacture)</t>
  </si>
  <si>
    <t>Dartboard (manufacture)</t>
  </si>
  <si>
    <t>Dashboard instruments (electric) (manufacture)</t>
  </si>
  <si>
    <t>Data archiving and backup services</t>
  </si>
  <si>
    <t>Data broadcasting integrated with radio</t>
  </si>
  <si>
    <t>Data broadcasting integrated with television</t>
  </si>
  <si>
    <t>Data collection via drones</t>
  </si>
  <si>
    <t>Data conversion</t>
  </si>
  <si>
    <t>Data files preparation for multi-media printing on CD-ROM (manufacture)</t>
  </si>
  <si>
    <t>Data files preparation for multi-media printing on internet applications (manufacture)</t>
  </si>
  <si>
    <t>Data files preparation for multi-media printing on paper (manufacture)</t>
  </si>
  <si>
    <t>Data network management and support services (wired telecommunications)</t>
  </si>
  <si>
    <t>Data preparation services</t>
  </si>
  <si>
    <t>Data processing</t>
  </si>
  <si>
    <t>Data processing equipment (electronic (other than electronic calculators)) (manufacture)</t>
  </si>
  <si>
    <t>Data processing equipment (non-electronic) (manufacture)</t>
  </si>
  <si>
    <t>Data storage services</t>
  </si>
  <si>
    <t>Data transmission (via cables, broadcasting, relay or satellite)</t>
  </si>
  <si>
    <t>Data transmission link line (manufacture)</t>
  </si>
  <si>
    <t>Database running activities</t>
  </si>
  <si>
    <t>Database structure and content design</t>
  </si>
  <si>
    <t>Date sealing stamps (manufacture)</t>
  </si>
  <si>
    <t>Date stamp and accessories (manufacture)</t>
  </si>
  <si>
    <t>Dates growing</t>
  </si>
  <si>
    <t>Dating and other speed networking agency</t>
  </si>
  <si>
    <t>Dating services</t>
  </si>
  <si>
    <t>Day care for disabled children (charitable)</t>
  </si>
  <si>
    <t>Day care for disabled children (non-charitable)</t>
  </si>
  <si>
    <t>Day centres for the elderly, the physically or intellectually disabled (charitable)</t>
  </si>
  <si>
    <t>Day centres for the elderly, the physically or intellectually disabled (non-charitable)</t>
  </si>
  <si>
    <t>Day continuation school</t>
  </si>
  <si>
    <t>Day nursery (charitable)</t>
  </si>
  <si>
    <t>Day nursery (non-charitable)</t>
  </si>
  <si>
    <t>De-aeration plant for water treatment (manufacture)</t>
  </si>
  <si>
    <t>Dealer in stocks and shares on own account</t>
  </si>
  <si>
    <t>Dealing in finance markets for others (e.g. Stock broking), related activities (not fund management)</t>
  </si>
  <si>
    <t>Dealing in securities on behalf of others</t>
  </si>
  <si>
    <t>Debt collector</t>
  </si>
  <si>
    <t>Debt purchasing</t>
  </si>
  <si>
    <t>De-caffeinated coffee (manufacture)</t>
  </si>
  <si>
    <t>Decal printing (manufacture)</t>
  </si>
  <si>
    <t>Decatising machinery for textiles (manufacture)</t>
  </si>
  <si>
    <t>Deck arresters for aircraft (manufacture)</t>
  </si>
  <si>
    <t>Deck chairs made of wood (manufacture)</t>
  </si>
  <si>
    <t>Deck for oil platform (manufacture)</t>
  </si>
  <si>
    <t>Decking for ships (manufacture)</t>
  </si>
  <si>
    <t>Decompression chamber (manufacture)</t>
  </si>
  <si>
    <t>Decontamination and cleaning up of surface water following accidental pollution</t>
  </si>
  <si>
    <t>Decontamination of industrial plants or sites</t>
  </si>
  <si>
    <t>Decontamination of nuclear plants and sites</t>
  </si>
  <si>
    <t>Decontamination of soil and groundwater</t>
  </si>
  <si>
    <t>Decontamination of soils and groundwater at the place of pollution using biological methods</t>
  </si>
  <si>
    <t>Decontamination of soils and groundwater at the place of pollution using chemical methods</t>
  </si>
  <si>
    <t>Decontamination of soils and groundwater at the place of pollution using mechanical methods</t>
  </si>
  <si>
    <t>Decontamination of surface water</t>
  </si>
  <si>
    <t>Decontamination services</t>
  </si>
  <si>
    <t>Decorated building stone (manufacture)</t>
  </si>
  <si>
    <t>Decorative restaurant carts, dessert cart, food wagons (manufacture)</t>
  </si>
  <si>
    <t>Decorative tile made of glazed earthenware (manufacture)</t>
  </si>
  <si>
    <t>Decorative unsupported polyvinyl chloride film and sheet (manufacture)</t>
  </si>
  <si>
    <t>Decorative wall painting</t>
  </si>
  <si>
    <t>Decorators' size (manufacture)</t>
  </si>
  <si>
    <t>Dedicated business telephone network services (wired telecommunications)</t>
  </si>
  <si>
    <t>Deed box (manufacture)</t>
  </si>
  <si>
    <t>Deeds preparation</t>
  </si>
  <si>
    <t>Deep coal mines</t>
  </si>
  <si>
    <t>Deep freeze unit for domestic use (manufacture)</t>
  </si>
  <si>
    <t>Defence activities</t>
  </si>
  <si>
    <t>Defrosting and demisting equipment for vehicles (manufacture)</t>
  </si>
  <si>
    <t>Degreasing and carbonising of wool (manufacture)</t>
  </si>
  <si>
    <t>De-humidification of buildings</t>
  </si>
  <si>
    <t>Dehydrating fruit for human consumption (manufacture)</t>
  </si>
  <si>
    <t>Dehydrating of vegetables for human consumption (manufacture)</t>
  </si>
  <si>
    <t>De-icing equipment for aircraft (manufacture)</t>
  </si>
  <si>
    <t>De-icing fluid (manufacture)</t>
  </si>
  <si>
    <t>Delay lines and networks (manufacture)</t>
  </si>
  <si>
    <t>Delicatessen shop (retail)</t>
  </si>
  <si>
    <t>Delivery hose made of rubber (manufacture)</t>
  </si>
  <si>
    <t>Delivery pump (manufacture)</t>
  </si>
  <si>
    <t>Delivery tricycles (non-motorised) (manufacture)</t>
  </si>
  <si>
    <t>Demisters (electrical) (manufacture)</t>
  </si>
  <si>
    <t>Demolition contracting</t>
  </si>
  <si>
    <t>Demolition equipment rental with operator</t>
  </si>
  <si>
    <t>Demolition or wrecking of buildings and other structures</t>
  </si>
  <si>
    <t>Denatured ethyl alcohol (manufacture)</t>
  </si>
  <si>
    <t>Denim weaving (manufacture)</t>
  </si>
  <si>
    <t>Densified wood (manufacture)</t>
  </si>
  <si>
    <t>Density measuring optical equipment (electronic) (manufacture)</t>
  </si>
  <si>
    <t>Density measuring optical equipment (non-electronic) (manufacture)</t>
  </si>
  <si>
    <t>Dental activities in operating rooms</t>
  </si>
  <si>
    <t>Dental cement (manufacture)</t>
  </si>
  <si>
    <t>Dental chair (manufacture)</t>
  </si>
  <si>
    <t>Dental cleansing preparation (manufacture)</t>
  </si>
  <si>
    <t>Dental clinic</t>
  </si>
  <si>
    <t>Dental clinic (health service)</t>
  </si>
  <si>
    <t>Dental college or school</t>
  </si>
  <si>
    <t>Dental drill engines (manufacture)</t>
  </si>
  <si>
    <t>Dental filling (manufacture)</t>
  </si>
  <si>
    <t>Dental hospital (private sector)</t>
  </si>
  <si>
    <t>Dental hospital (public sector)</t>
  </si>
  <si>
    <t>Dental hygienist</t>
  </si>
  <si>
    <t>Dental instrument (manufacture)</t>
  </si>
  <si>
    <t>Dental laboratory furnaces (manufacture)</t>
  </si>
  <si>
    <t>Dental laboratory instruments and equipment (manufacture)</t>
  </si>
  <si>
    <t>Dental practice activities</t>
  </si>
  <si>
    <t>Dental receptionist</t>
  </si>
  <si>
    <t>Dental service administration (public sector)</t>
  </si>
  <si>
    <t>Dental surgeon (not employed full time by a hospital)</t>
  </si>
  <si>
    <t>Dental surgical instruments and equipment (manufacture)</t>
  </si>
  <si>
    <t>Dental therapist</t>
  </si>
  <si>
    <t>Dental wax (manufacture)</t>
  </si>
  <si>
    <t>Dental wax and other dental plaster preparations (manufacture)</t>
  </si>
  <si>
    <t>Dental wax and other preparations for use in dentistry with a basis of plaster (commission agent)</t>
  </si>
  <si>
    <t>Dentifrices (manufacture)</t>
  </si>
  <si>
    <t>Dentist</t>
  </si>
  <si>
    <t>Denture (manufacture)</t>
  </si>
  <si>
    <t>Denture fixative preparations (manufacture)</t>
  </si>
  <si>
    <t>Deodorant (manufacture)</t>
  </si>
  <si>
    <t>Deodoriser for household use (manufacture)</t>
  </si>
  <si>
    <t>Deodorisers (manufacture)</t>
  </si>
  <si>
    <t>Deoxidiser made of aluminium (manufacture)</t>
  </si>
  <si>
    <t>Department stores (retail)</t>
  </si>
  <si>
    <t>Depilatory (manufacture)</t>
  </si>
  <si>
    <t>Depleted uranium and thorium and their compounds (wholesale)</t>
  </si>
  <si>
    <t>Deposit broker</t>
  </si>
  <si>
    <t>Derrick erection in situ, repairing and dismantling</t>
  </si>
  <si>
    <t>Derricks (manufacture)</t>
  </si>
  <si>
    <t>Derricks, cranes, mobile lifting frames (wholesale)</t>
  </si>
  <si>
    <t>Derv (manufacture)</t>
  </si>
  <si>
    <t>Desalination plant for water treatment (manufacture)</t>
  </si>
  <si>
    <t>Desalting of sea or ground water to produce water</t>
  </si>
  <si>
    <t>Desiccants (chemical) (manufacture)</t>
  </si>
  <si>
    <t>Desiccator made of glass (manufacture)</t>
  </si>
  <si>
    <t>Design consultant for civil and structural engineering</t>
  </si>
  <si>
    <t>Design consultant for industrial process and production</t>
  </si>
  <si>
    <t>Design of clothing patterns</t>
  </si>
  <si>
    <t>Design office for civil and structural engineering</t>
  </si>
  <si>
    <t>Design office for industrial process and production</t>
  </si>
  <si>
    <t>Designing (artistic)</t>
  </si>
  <si>
    <t>Designing of structure and content of an interactive leisure and entertainment software database</t>
  </si>
  <si>
    <t>Designing of structure and content of business and domestic software databases</t>
  </si>
  <si>
    <t>De-sizing machinery for textiles (manufacture)</t>
  </si>
  <si>
    <t>Desk tray made of metal (manufacture)</t>
  </si>
  <si>
    <t>Desks (manufacture)</t>
  </si>
  <si>
    <t>Desktop computers (manufacture)</t>
  </si>
  <si>
    <t>Desserts with a milk base (manufacture)</t>
  </si>
  <si>
    <t>Detection apparatus (manufacture)</t>
  </si>
  <si>
    <t>Detention centres</t>
  </si>
  <si>
    <t>Detergent (soapless, formulated) (manufacture)</t>
  </si>
  <si>
    <t>Detergent (synthetic) (manufacture)</t>
  </si>
  <si>
    <t>Detonating fuse (manufacture)</t>
  </si>
  <si>
    <t>Detonator (manufacture)</t>
  </si>
  <si>
    <t>Developing building projects for commercial buildings hotels, stores, shopping malls, restaurants</t>
  </si>
  <si>
    <t>Development and preparation of mineral properties and sites</t>
  </si>
  <si>
    <t>Development capital company</t>
  </si>
  <si>
    <t>Development for building projects for own operation</t>
  </si>
  <si>
    <t>Development of building projects for residential buildings</t>
  </si>
  <si>
    <t>Devotional article (manufacture)</t>
  </si>
  <si>
    <t>De-woolling (manufacture)</t>
  </si>
  <si>
    <t>Dextrin (manufacture)</t>
  </si>
  <si>
    <t>Dextrin based adhesive (manufacture)</t>
  </si>
  <si>
    <t>Dextrose (manufacture)</t>
  </si>
  <si>
    <t>Diabetic food (manufacture)</t>
  </si>
  <si>
    <t>Diagnostic reagents (manufacture)</t>
  </si>
  <si>
    <t>Diagnostic reagents and other pharmaceutical products (commission agent)</t>
  </si>
  <si>
    <t>Diagnostic reagents based on immunological reactions (commission agent)</t>
  </si>
  <si>
    <t>Diagnostic reagents based on immunological reactions (internet) (retail)</t>
  </si>
  <si>
    <t>Diagnostic reagents based on immunological reactions (manufacture)</t>
  </si>
  <si>
    <t>Diagnostic reagents based on immunological reactions (retail)</t>
  </si>
  <si>
    <t>Diagnostic reagents based on immunological reactions (wholesale)</t>
  </si>
  <si>
    <t>Diagnostic reagents based on polymerase chain reaction (PCR) nucleic acid test (commission agent)</t>
  </si>
  <si>
    <t>Diagnostic reagents based on polymerase chain reaction (PCR) nucleic acid test (manufacture)</t>
  </si>
  <si>
    <t>Diagnostic reagents based on polymerase chain reaction (PCR) nucleic acid test (wholesale)</t>
  </si>
  <si>
    <t>Diagnostic reagents n.e.c. (wholesale)</t>
  </si>
  <si>
    <t>Dial for telephone (manufacture)</t>
  </si>
  <si>
    <t>Dial-up internet access provision</t>
  </si>
  <si>
    <t>Dialysis plant for water treatment (manufacture)</t>
  </si>
  <si>
    <t>Diamond broker (commission agent)</t>
  </si>
  <si>
    <t>Diamond cutting (manufacture)</t>
  </si>
  <si>
    <t>Diamond drilling of concrete and asphalt</t>
  </si>
  <si>
    <t>Diamond impregnated disc and wheel (manufacture)</t>
  </si>
  <si>
    <t>Diamond tipped tool (manufacture)</t>
  </si>
  <si>
    <t>Diamond working (manufacture)</t>
  </si>
  <si>
    <t>Diaper supply services</t>
  </si>
  <si>
    <t>Diaphragm pump (manufacture)</t>
  </si>
  <si>
    <t>Diaphragm valves (manufacture)</t>
  </si>
  <si>
    <t>Diary printing (manufacture)</t>
  </si>
  <si>
    <t>Diathermy apparatus (manufacture)</t>
  </si>
  <si>
    <t>Diatomite bed</t>
  </si>
  <si>
    <t>Dictating machines (manufacture)</t>
  </si>
  <si>
    <t>Dictionary publishing</t>
  </si>
  <si>
    <t>Die (press tool) (manufacture)</t>
  </si>
  <si>
    <t>Die casting machines for foundries (manufacture)</t>
  </si>
  <si>
    <t>Die casting of aluminium (manufacture)</t>
  </si>
  <si>
    <t>Die casting of copper or copper alloy (manufacture)</t>
  </si>
  <si>
    <t>Die casting of non-ferrous base metal (manufacture)</t>
  </si>
  <si>
    <t>Die for machine tools (manufacture)</t>
  </si>
  <si>
    <t>Die forging of ferrous metals (manufacture)</t>
  </si>
  <si>
    <t>Die pellet (manufacture)</t>
  </si>
  <si>
    <t>Die sinking of stationery (manufacture)</t>
  </si>
  <si>
    <t>Die sinking or stamping finishing activities, (manufacture)</t>
  </si>
  <si>
    <t>Die stamping machines (metal forming) (manufacture)</t>
  </si>
  <si>
    <t>Die stamping of stationery (manufacture)</t>
  </si>
  <si>
    <t>Dielectric heating equipment (manufacture)</t>
  </si>
  <si>
    <t>Diesel electric locomotive (manufacture)</t>
  </si>
  <si>
    <t>Diesel engines for industrial use (manufacture)</t>
  </si>
  <si>
    <t>Diesel fuel (wholesale)</t>
  </si>
  <si>
    <t>Diesel locomotive (manufacture)</t>
  </si>
  <si>
    <t>Diesel oil (manufacture)</t>
  </si>
  <si>
    <t>Dietary foods for special medical purposes (manufacture)</t>
  </si>
  <si>
    <t>Dietetic food (excluding milk based) (manufacture)</t>
  </si>
  <si>
    <t>Dietetic food with a milk base (manufacture)</t>
  </si>
  <si>
    <t>Dietetic foods (wholesale)</t>
  </si>
  <si>
    <t>Diethyl phenylamine diamine sulphate (chlorine) (manufacture)</t>
  </si>
  <si>
    <t>Differential unit for motor vehicle (manufacture)</t>
  </si>
  <si>
    <t>Diffraction apparatus (electronic) (manufacture)</t>
  </si>
  <si>
    <t>Digger (elevator and shaker) (manufacture)</t>
  </si>
  <si>
    <t>Digital and infrared thermometers (medical) (electronic) (commission agent)</t>
  </si>
  <si>
    <t>Digital and infrared thermometers (medical) (electronic) (internet) (retail)</t>
  </si>
  <si>
    <t>Digital and infrared thermometers (medical) (electronic) (manufacture)</t>
  </si>
  <si>
    <t>Digital and infrared thermometers (medical) (electronic) (retail)</t>
  </si>
  <si>
    <t>Digital and infrared thermometers (medical) (electronic) (wholesale)</t>
  </si>
  <si>
    <t>Digital computer (manufacture)</t>
  </si>
  <si>
    <t>Digital imposition (manufacture)</t>
  </si>
  <si>
    <t>Digital machines (manufacture)</t>
  </si>
  <si>
    <t>Digital mapping activities</t>
  </si>
  <si>
    <t>Digital photographic cameras (manufacture)</t>
  </si>
  <si>
    <t>Digitalisation and document storage</t>
  </si>
  <si>
    <t>Dimensional survey activities</t>
  </si>
  <si>
    <t>Dinghy made of rubber (manufacture)</t>
  </si>
  <si>
    <t>Dining chair (manufacture)</t>
  </si>
  <si>
    <t>Dining room (unlicensed)</t>
  </si>
  <si>
    <t>Dining table (manufacture)</t>
  </si>
  <si>
    <t>Dinnerware flatware hollowware of base metals clad with precious metals (manufacture)</t>
  </si>
  <si>
    <t>Dinting machine for mining (manufacture)</t>
  </si>
  <si>
    <t>Diode (manufacture)</t>
  </si>
  <si>
    <t>Diodes, transistors, thyristors, diacs and triacs (wholesale)</t>
  </si>
  <si>
    <t>Diols, polyalcohols, cyclical alcohols and their derivatives (commission agent)</t>
  </si>
  <si>
    <t>Diols, polyalcohols, cyclical alcohols and their derivatives (wholesale)</t>
  </si>
  <si>
    <t>Diplomatic missions</t>
  </si>
  <si>
    <t>Direct arc furnace (manufacture)</t>
  </si>
  <si>
    <t>Direct current (dc) generator sets (manufacture)</t>
  </si>
  <si>
    <t>Direct current (dc) motors and generators (manufacture)</t>
  </si>
  <si>
    <t>Direct dye (manufacture)</t>
  </si>
  <si>
    <t>Direct mailing</t>
  </si>
  <si>
    <t>Direct selling of firewood to the customers premises (retail)</t>
  </si>
  <si>
    <t>Direct selling of fuel to the customers premises (retail)</t>
  </si>
  <si>
    <t>Direct selling of heating oil to the customers premises (retail)</t>
  </si>
  <si>
    <t>Directed energy weapons (manufacture)</t>
  </si>
  <si>
    <t>Direction finding compasses and other navigational instruments and appliances (wholesale)</t>
  </si>
  <si>
    <t>Direction finding compasses, other navigational instruments and appliances (electronic) (wholesale)</t>
  </si>
  <si>
    <t>Direction, production and support activities to circus performances</t>
  </si>
  <si>
    <t>Directional drilling services</t>
  </si>
  <si>
    <t>Directly reduced iron (manufacture)</t>
  </si>
  <si>
    <t>Directories and compilations (in print) publishing</t>
  </si>
  <si>
    <t>Directors (theatre)</t>
  </si>
  <si>
    <t>Directory printing (manufacture)</t>
  </si>
  <si>
    <t>Dirigibles (manufacture)</t>
  </si>
  <si>
    <t>Dirt track racing</t>
  </si>
  <si>
    <t>Disablement services centres</t>
  </si>
  <si>
    <t>Disaster relief organisations (charitable)</t>
  </si>
  <si>
    <t>Disaster relief organisations (non-charitable)</t>
  </si>
  <si>
    <t>Disc brakes (manufacture)</t>
  </si>
  <si>
    <t>Disc cutting machines for stone, ceramic, asbestos cement and similar (not portable) (manufacture)</t>
  </si>
  <si>
    <t>Disc cutting machines for stone, ceramics, asbestos-cement or similar (portable) (manufacture)</t>
  </si>
  <si>
    <t>Disc harrow (manufacture)</t>
  </si>
  <si>
    <t>Discharge lamp (electronic) and other flashlight apparatus (manufacture)</t>
  </si>
  <si>
    <t>Discharge lamp (manufacture)</t>
  </si>
  <si>
    <t>Discharged prisoners' hostel (charitable)</t>
  </si>
  <si>
    <t>Discharged prisoners' hostel (non-charitable)</t>
  </si>
  <si>
    <t>Discotheques (licensed to sell alcohol)</t>
  </si>
  <si>
    <t>Discount company (e.g. Debt factoring)</t>
  </si>
  <si>
    <t>Discount houses (monetary intermediation)</t>
  </si>
  <si>
    <t>Discs for automatic mechanical instruments (manufacture)</t>
  </si>
  <si>
    <t>Discs made of aluminium (manufacture)</t>
  </si>
  <si>
    <t>Discs made of bonded abrasives (manufacture)</t>
  </si>
  <si>
    <t>Discs made of brass (manufacture)</t>
  </si>
  <si>
    <t>Discs made of cardboard (manufacture)</t>
  </si>
  <si>
    <t>Discs made of copper (manufacture)</t>
  </si>
  <si>
    <t>Dish washing machine parts (industrial type) (manufacture)</t>
  </si>
  <si>
    <t>Dish washing machines for commercial use (wholesale)</t>
  </si>
  <si>
    <t>Dish washing machines for domestic use (wholesale)</t>
  </si>
  <si>
    <t>Dish-cloths and similar articles (manufacture)</t>
  </si>
  <si>
    <t>Dishes made of paper (manufacture)</t>
  </si>
  <si>
    <t>Dishes made of plastic (manufacture)</t>
  </si>
  <si>
    <t>Dishes made of wood (manufacture)</t>
  </si>
  <si>
    <t>Dishwasher for domestic use (manufacture)</t>
  </si>
  <si>
    <t>Dishwashing machine for commercial catering (manufacture)</t>
  </si>
  <si>
    <t>Dish-washing preparations (manufacture)</t>
  </si>
  <si>
    <t>Disinfectant (manufacture)</t>
  </si>
  <si>
    <t>Disinfectant preparations (commission agent)</t>
  </si>
  <si>
    <t xml:space="preserve">Disinfectant preparations (internet) (retail)  </t>
  </si>
  <si>
    <t>Disinfectant preparations (manufacture)</t>
  </si>
  <si>
    <t>Disinfectant preparations (retail)</t>
  </si>
  <si>
    <t>Disinfectant preparations (wholesale)</t>
  </si>
  <si>
    <t>Disinfectants (commission agent)</t>
  </si>
  <si>
    <t>Disinfectants for agricultural and other use (manufacture)</t>
  </si>
  <si>
    <t>Disinfecting of dwellings and other buildings</t>
  </si>
  <si>
    <t>Dismantling of automobile wrecks for materials recovery</t>
  </si>
  <si>
    <t>Dismantling of automobiles, computers, and other equipment for re-sale of usable parts (wholesale)</t>
  </si>
  <si>
    <t>Dismantling of computers for materials recovery</t>
  </si>
  <si>
    <t>Dismantling of large-scale machinery and equipment (manufacture)</t>
  </si>
  <si>
    <t>Dismantling of ship wrecks for materials recovery</t>
  </si>
  <si>
    <t>Dismantling of televisions for materials recovery</t>
  </si>
  <si>
    <t>Dismantling of wrecks for materials recovery</t>
  </si>
  <si>
    <t>Dispensing chemist (retail)</t>
  </si>
  <si>
    <t>Dispensing ophthalmic optician (retail)</t>
  </si>
  <si>
    <t>Dispensing optician (retail)</t>
  </si>
  <si>
    <t>Dispensing optometrist (retail)</t>
  </si>
  <si>
    <t>Disperse dye (manufacture)</t>
  </si>
  <si>
    <t>Dispersions of synthetic resin (manufacture)</t>
  </si>
  <si>
    <t>Display cabinet (refrigerated) (manufacture)</t>
  </si>
  <si>
    <t>Display cabinet for domestic use (manufacture)</t>
  </si>
  <si>
    <t>Display cases for shops (manufacture)</t>
  </si>
  <si>
    <t>Display components (plasma, polymer, LCD) (manufacture)</t>
  </si>
  <si>
    <t>Disposable and reusable face shields (commission agent)</t>
  </si>
  <si>
    <t>Disposable and reusable face shields (internet) (retail)</t>
  </si>
  <si>
    <t>Disposable and reusable face shields (manufacture)</t>
  </si>
  <si>
    <t>Disposable and reusable face shields (retail)</t>
  </si>
  <si>
    <t>Disposable and reusable face shields (wholesale)</t>
  </si>
  <si>
    <t>Disposable baby napkins made of paper or cellulose wadding (manufacture)</t>
  </si>
  <si>
    <t>Disposable bed linen made of paper or cellulose wadding (manufacture)</t>
  </si>
  <si>
    <t>Disposable clothing (manufacture)</t>
  </si>
  <si>
    <t>Disposal of non-hazardous waste by combustion or incineration or other methods</t>
  </si>
  <si>
    <t>Disposal of nuclear waste</t>
  </si>
  <si>
    <t>Disposal of sick or dead animals (toxic)</t>
  </si>
  <si>
    <t>Disposal of used goods such as refrigerators to eliminate harmful waste</t>
  </si>
  <si>
    <t>Disposal of waste oil</t>
  </si>
  <si>
    <t>Dissecting instrument (manufacture)</t>
  </si>
  <si>
    <t>Dissolving chemical wood pulp (manufacture)</t>
  </si>
  <si>
    <t>Distemper (manufacture)</t>
  </si>
  <si>
    <t>Distemper brush (manufacture)</t>
  </si>
  <si>
    <t>Distilled water (commission agent)</t>
  </si>
  <si>
    <t>Distilled water (manufacture)</t>
  </si>
  <si>
    <t>Distilled water (wholesale)</t>
  </si>
  <si>
    <t>Distilling machinery for potable spirits (manufacture)</t>
  </si>
  <si>
    <t>Distilling or rectifying plant (manufacture)</t>
  </si>
  <si>
    <t>Distilling or rectifying plant (wholesale)</t>
  </si>
  <si>
    <t>Distilling or rectifying plant for beverage industries (manufacture)</t>
  </si>
  <si>
    <t>Distilling or rectifying plant for chemical industries (manufacture)</t>
  </si>
  <si>
    <t>Distilling or rectifying plant for petroleum refineries (manufacture)</t>
  </si>
  <si>
    <t>Distribution and supply of gaseous fuels of all kinds through a system of mains</t>
  </si>
  <si>
    <t>Distribution of water through mains, by trucks or other means</t>
  </si>
  <si>
    <t>Distribution services administration and regulation (public sector)</t>
  </si>
  <si>
    <t>District community physician</t>
  </si>
  <si>
    <t>District nurse</t>
  </si>
  <si>
    <t>Divan bed (mattress and mattress support) (manufacture)</t>
  </si>
  <si>
    <t>Divided lightweight skirt (dress made) (manufacture)</t>
  </si>
  <si>
    <t>Dividing heads and other special attachments for machine tools (manufacture)</t>
  </si>
  <si>
    <t>Diving contracting (non leisure)</t>
  </si>
  <si>
    <t>Diving equipment (excluding breathing apparatus) (manufacture)</t>
  </si>
  <si>
    <t>Diving services incidental to oil and gas exploration</t>
  </si>
  <si>
    <t>Diving suit made of rubber (manufacture)</t>
  </si>
  <si>
    <t>DIY equipment (retail)</t>
  </si>
  <si>
    <t>DIY materials (retail)</t>
  </si>
  <si>
    <t>Dobbies (textile machinery) (manufacture)</t>
  </si>
  <si>
    <t>Dock authority</t>
  </si>
  <si>
    <t>Dock leveller (manufacture)</t>
  </si>
  <si>
    <t>Dockside cranes (manufacture)</t>
  </si>
  <si>
    <t>Doctor (unspecified)</t>
  </si>
  <si>
    <t>Doctors receptionist</t>
  </si>
  <si>
    <t>Document and image scanning</t>
  </si>
  <si>
    <t>Document copying equipment (manufacture)</t>
  </si>
  <si>
    <t>Document copying service</t>
  </si>
  <si>
    <t>Document handling machine (manufacture)</t>
  </si>
  <si>
    <t>Document preparation</t>
  </si>
  <si>
    <t>Document shredder (manufacture)</t>
  </si>
  <si>
    <t>Documents of title printing (manufacture)</t>
  </si>
  <si>
    <t>Dog biscuit (manufacture)</t>
  </si>
  <si>
    <t>Dog breeding (for greyhound racing)</t>
  </si>
  <si>
    <t>Dog food (manufacture)</t>
  </si>
  <si>
    <t>Dog lead made of leather (manufacture)</t>
  </si>
  <si>
    <t>Dog racing</t>
  </si>
  <si>
    <t>Dog soap (manufacture)</t>
  </si>
  <si>
    <t>Dog training for security purposes</t>
  </si>
  <si>
    <t>Dogs' home</t>
  </si>
  <si>
    <t>Doilies made of paper (manufacture)</t>
  </si>
  <si>
    <t>Doilies made of plastic (manufacture)</t>
  </si>
  <si>
    <t>Doilies made of textiles (manufacture)</t>
  </si>
  <si>
    <t>Do-it-yourself machinery and equipment hire</t>
  </si>
  <si>
    <t>Dolls (manufacture)</t>
  </si>
  <si>
    <t>Dolls (wholesale)</t>
  </si>
  <si>
    <t>Dolls and doll garments, parts and accessories (manufacture)</t>
  </si>
  <si>
    <t>Dolls' carriages (wholesale)</t>
  </si>
  <si>
    <t>Dolls' clothes (manufacture)</t>
  </si>
  <si>
    <t>Dolls' cots (manufacture)</t>
  </si>
  <si>
    <t>Dolls' houses (manufacture)</t>
  </si>
  <si>
    <t>Dolls made of rubber (manufacture)</t>
  </si>
  <si>
    <t>Dolls' prams (manufacture)</t>
  </si>
  <si>
    <t>Dolomite (ground) (manufacture)</t>
  </si>
  <si>
    <t>Dome lights made of plastic (manufacture)</t>
  </si>
  <si>
    <t>Domestic agency (temporary employment agency)</t>
  </si>
  <si>
    <t>Domestic electrical appliances (commission agent)</t>
  </si>
  <si>
    <t>Domestic electrical appliances (retail)</t>
  </si>
  <si>
    <t>Domestic furniture (retail)</t>
  </si>
  <si>
    <t>Domestic hollow ware made of metal (manufacture)</t>
  </si>
  <si>
    <t>Domestic humidifiers (commission agent)</t>
  </si>
  <si>
    <t>Domestic humidifiers (internet) (retail)</t>
  </si>
  <si>
    <t>Domestic humidifiers (manufacture)</t>
  </si>
  <si>
    <t>Domestic humidifiers (retail)</t>
  </si>
  <si>
    <t>Domestic humidifiers (wholesale)</t>
  </si>
  <si>
    <t>Domestic ironmongery (wholesale)</t>
  </si>
  <si>
    <t>Domestic machinery (wholesale)</t>
  </si>
  <si>
    <t>Domestic non-electric cooking equipment (manufacture)</t>
  </si>
  <si>
    <t>Domestic non-electric cooking ranges (manufacture)</t>
  </si>
  <si>
    <t>Domestic non-electric heating equipment (manufacture)</t>
  </si>
  <si>
    <t>Domestic utensils made of aluminium (manufacture)</t>
  </si>
  <si>
    <t>Domestic woodware (manufacture)</t>
  </si>
  <si>
    <t>Domino clubs</t>
  </si>
  <si>
    <t>Donkey-carts (manufacture)</t>
  </si>
  <si>
    <t>Door and window catches (manufacture)</t>
  </si>
  <si>
    <t>Door fittings made of metal (manufacture)</t>
  </si>
  <si>
    <t>Door frames made of metal (manufacture)</t>
  </si>
  <si>
    <t>Door frames made of plastic (manufacture)</t>
  </si>
  <si>
    <t>Door frames made of wood (manufacture)</t>
  </si>
  <si>
    <t>Door furniture for buildings (handles, hinges, knobs, etc.) Made of plastic (manufacture)</t>
  </si>
  <si>
    <t>Door hardware for buildings, furniture and vehicles (manufacture)</t>
  </si>
  <si>
    <t>Doors (other than safe doors) made of metal (manufacture)</t>
  </si>
  <si>
    <t>Doors (retail)</t>
  </si>
  <si>
    <t>Doors (wholesale)</t>
  </si>
  <si>
    <t>Doors for aircraft (manufacture)</t>
  </si>
  <si>
    <t>Doors for motor vehicles (manufacture)</t>
  </si>
  <si>
    <t>Doors made of plastic (manufacture)</t>
  </si>
  <si>
    <t>Doors made of wood (manufacture)</t>
  </si>
  <si>
    <t>Door-to-door sales (retail)</t>
  </si>
  <si>
    <t>Doped compounds for use in electronics (manufacture)</t>
  </si>
  <si>
    <t>Dosing and proportioning pump (manufacture)</t>
  </si>
  <si>
    <t>Dosing plant for water treatment (manufacture)</t>
  </si>
  <si>
    <t>Double bass (manufacture)</t>
  </si>
  <si>
    <t>Double cream (manufacture)</t>
  </si>
  <si>
    <t>Double glazing (retail)</t>
  </si>
  <si>
    <t>Double glazing made of metal (manufacture)</t>
  </si>
  <si>
    <t>Double glazing made of plastic (manufacture)</t>
  </si>
  <si>
    <t>Doubled glass fibre (manufacture)</t>
  </si>
  <si>
    <t>Doubled yarn made of glass fibre (manufacture)</t>
  </si>
  <si>
    <t>Doubling machinery for textiles (manufacture)</t>
  </si>
  <si>
    <t>Dough dividers (manufacture)</t>
  </si>
  <si>
    <t>Dough making machinery (manufacture)</t>
  </si>
  <si>
    <t>Dowel pin (manufacture)</t>
  </si>
  <si>
    <t>Down of vegetable origin (manufacture)</t>
  </si>
  <si>
    <t>Down production (manufacture)</t>
  </si>
  <si>
    <t>Downhole photography services</t>
  </si>
  <si>
    <t>Downhole-fishing services</t>
  </si>
  <si>
    <t>Downhole-milling services</t>
  </si>
  <si>
    <t>Downproof cloth weaving (manufacture)</t>
  </si>
  <si>
    <t>Drafting tables and machines (manufacture)</t>
  </si>
  <si>
    <t>Drafting tables and other drawing, marking out or mathematical calculating instruments (wholesale)</t>
  </si>
  <si>
    <t>Drag hounds</t>
  </si>
  <si>
    <t>Drag scraper (manufacture)</t>
  </si>
  <si>
    <t>Dragline excavator (manufacture)</t>
  </si>
  <si>
    <t>Drainage of agricultural or forestry land</t>
  </si>
  <si>
    <t>Draining and pumping services incidental to oil and gas extraction, on a fee or contract basis</t>
  </si>
  <si>
    <t>Drainpipes (wholesale)</t>
  </si>
  <si>
    <t>Drainpipes and fittings made of clay (manufacture)</t>
  </si>
  <si>
    <t>Drainpipes and fittings made of plastic (manufacture)</t>
  </si>
  <si>
    <t>Drains maintenance</t>
  </si>
  <si>
    <t>Draper (retail)</t>
  </si>
  <si>
    <t>Draper (wholesale)</t>
  </si>
  <si>
    <t>Drapery cleaning</t>
  </si>
  <si>
    <t>Draughts clubs</t>
  </si>
  <si>
    <t>Draughts set (manufacture)</t>
  </si>
  <si>
    <t>Draughtsman for industrial process and production</t>
  </si>
  <si>
    <t>Draw bench (metal forming) (manufacture)</t>
  </si>
  <si>
    <t>Draw knife (manufacture)</t>
  </si>
  <si>
    <t>Drawers (non-domestic) (manufacture)</t>
  </si>
  <si>
    <t>Drawing ink (manufacture)</t>
  </si>
  <si>
    <t>Drawing instrument (manufacture)</t>
  </si>
  <si>
    <t>Drawing instruments case made of wood (not containing instruments) (manufacture)</t>
  </si>
  <si>
    <t>Drawing machine (metal forming) (manufacture)</t>
  </si>
  <si>
    <t>Drawing machinery for textiles (manufacture)</t>
  </si>
  <si>
    <t>Drawing paper (manufacture)</t>
  </si>
  <si>
    <t>Drawing pin (manufacture)</t>
  </si>
  <si>
    <t>Drawn products made of aluminium (manufacture)</t>
  </si>
  <si>
    <t>Drawn products made of copper (manufacture)</t>
  </si>
  <si>
    <t>Drawn sheet glass (manufacture)</t>
  </si>
  <si>
    <t>Dredger (manufacture)</t>
  </si>
  <si>
    <t>Dredging contractor</t>
  </si>
  <si>
    <t>Dredging for water projects</t>
  </si>
  <si>
    <t>Dredging of waterways</t>
  </si>
  <si>
    <t>Dress and jacket knitted ensemble (manufacture)</t>
  </si>
  <si>
    <t>Dress belts (not made of leather or leather substitute) (manufacture)</t>
  </si>
  <si>
    <t>Dress binding (manufacture)</t>
  </si>
  <si>
    <t>Dress fabric (woven (not wool)) (manufacture)</t>
  </si>
  <si>
    <t>Dress gloves made of fabric (manufacture)</t>
  </si>
  <si>
    <t>Dress goods woollen weaving (manufacture)</t>
  </si>
  <si>
    <t>Dress goods worsted weaving (manufacture)</t>
  </si>
  <si>
    <t>Dress materials (retail)</t>
  </si>
  <si>
    <t>Dress shield (manufacture)</t>
  </si>
  <si>
    <t>Dress shop (retail)</t>
  </si>
  <si>
    <t>Dressed line made of flax (manufacture)</t>
  </si>
  <si>
    <t>Dressers for kitchens (manufacture)</t>
  </si>
  <si>
    <t>Dresses for women and girls (manufacture)</t>
  </si>
  <si>
    <t>Dressing and dying of furskins and hides with the hair on (manufacture)</t>
  </si>
  <si>
    <t>Dressing case made of leather or leather substitute (manufacture)</t>
  </si>
  <si>
    <t>Dressing gown cord and girdle cord (manufacture)</t>
  </si>
  <si>
    <t>Dressing gown for women and girls (manufacture)</t>
  </si>
  <si>
    <t>Dressing gowns for men and boys (manufacture)</t>
  </si>
  <si>
    <t>Dressing of leather (manufacture)</t>
  </si>
  <si>
    <t>Dressing of textiles and textile articles, including wearing apparel (manufacture)</t>
  </si>
  <si>
    <t>Dressing table (manufacture)</t>
  </si>
  <si>
    <t>Dressmaker (retail)</t>
  </si>
  <si>
    <t>Dressmaking (manufacture)</t>
  </si>
  <si>
    <t>Dried egg (manufacture)</t>
  </si>
  <si>
    <t>Dried fish (wholesale)</t>
  </si>
  <si>
    <t>Dried fruit (except field dried) (manufacture)</t>
  </si>
  <si>
    <t>Dried fruit (wholesale)</t>
  </si>
  <si>
    <t>Dried fruit cleaning (manufacture)</t>
  </si>
  <si>
    <t>Dried herbs (except field dried) (manufacture)</t>
  </si>
  <si>
    <t>Dried leguminous vegetables growing</t>
  </si>
  <si>
    <t>Dried milk (manufacture)</t>
  </si>
  <si>
    <t>Dried vegetables (except field dried) (manufacture)</t>
  </si>
  <si>
    <t>Dried, salted or smoked meat (manufacture)</t>
  </si>
  <si>
    <t>Drill (powered portable) (manufacture)</t>
  </si>
  <si>
    <t>Drill bits for well drilling (manufacture)</t>
  </si>
  <si>
    <t>Drill for agricultural use (manufacture)</t>
  </si>
  <si>
    <t>Drill pipe made of steel (manufacture)</t>
  </si>
  <si>
    <t>Drill tools (interchangeable) (manufacture)</t>
  </si>
  <si>
    <t>Drill weaving from yarn spun on the cotton system (manufacture)</t>
  </si>
  <si>
    <t>Drilling contractor for offshore oil or gas well</t>
  </si>
  <si>
    <t>Drilling jars for mining (manufacture)</t>
  </si>
  <si>
    <t>Drilling machine (metal cutting) (manufacture)</t>
  </si>
  <si>
    <t>Drilling mud (manufacture)</t>
  </si>
  <si>
    <t>Drilling or milling machines for stone, ceramics, asbestos-cement and similar articles (manufacture)</t>
  </si>
  <si>
    <t>Drilling services to oil and gas extraction wells</t>
  </si>
  <si>
    <t>Drilling ship (manufacture)</t>
  </si>
  <si>
    <t>Drills and hammer drills (manufacture)</t>
  </si>
  <si>
    <t>Drink processing including combined processing and packaging or bottling machinery (manufacture)</t>
  </si>
  <si>
    <t>Drinking chocolate (manufacture)</t>
  </si>
  <si>
    <t>Drinking glass (manufacture)</t>
  </si>
  <si>
    <t>Drinks mixed with distilled alcoholic beverages (manufacture)</t>
  </si>
  <si>
    <t>Dripping (manufacture)</t>
  </si>
  <si>
    <t>Drive shaft for motor vehicles (manufacture)</t>
  </si>
  <si>
    <t>Driving belts made of leather (manufacture)</t>
  </si>
  <si>
    <t>Driving elements (manufacture)</t>
  </si>
  <si>
    <t>Driving instruction</t>
  </si>
  <si>
    <t>Driving school activities</t>
  </si>
  <si>
    <t>Driving schools for occupational drivers e.g. Of trucks, buses, coaches</t>
  </si>
  <si>
    <t>Drop forging of ferrous metals (manufacture)</t>
  </si>
  <si>
    <t>Drop hammers (manufacture)</t>
  </si>
  <si>
    <t>Drop stamping of base non-ferrous metals (manufacture)</t>
  </si>
  <si>
    <t>Drop stamping of ferrous metals (manufacture)</t>
  </si>
  <si>
    <t>Droving services</t>
  </si>
  <si>
    <t>Drug (medicinal) (manufacture)</t>
  </si>
  <si>
    <t>Drug and narcotic crops growing</t>
  </si>
  <si>
    <t>Drug store (retail)</t>
  </si>
  <si>
    <t>Druggist (retail)</t>
  </si>
  <si>
    <t>Druggists' sundries (wholesale)</t>
  </si>
  <si>
    <t>Druggists' sundriesman (wholesale)</t>
  </si>
  <si>
    <t>Drugs (retail)</t>
  </si>
  <si>
    <t>Drugs (wholesale)</t>
  </si>
  <si>
    <t>Drum (musical instrument) (manufacture)</t>
  </si>
  <si>
    <t>Drums (containers) made of plastic (manufacture)</t>
  </si>
  <si>
    <t>Drums and similar packings made of wood (manufacture)</t>
  </si>
  <si>
    <t>Drums made of aluminium (manufacture)</t>
  </si>
  <si>
    <t>Drums made of iron or steel (manufacture)</t>
  </si>
  <si>
    <t>Dry bakery products (manufacture)</t>
  </si>
  <si>
    <t>Dry battery (non-rechargeable) (manufacture)</t>
  </si>
  <si>
    <t>Dry cleaner</t>
  </si>
  <si>
    <t>Dry cleaning machinery (manufacture)</t>
  </si>
  <si>
    <t>Dry cleaning machines and laundry type washing machines (wholesale)</t>
  </si>
  <si>
    <t>Dry dock construction</t>
  </si>
  <si>
    <t>Dryers (electric) (manufacture)</t>
  </si>
  <si>
    <t>Dryers for agriculture (manufacture)</t>
  </si>
  <si>
    <t>Dryers for wood, paper pulp, paper or paperboard (manufacture)</t>
  </si>
  <si>
    <t>Dryers for wood, paper pulp, paper or paperboard (wholesale)</t>
  </si>
  <si>
    <t>Drying and grinding of ceramic clay</t>
  </si>
  <si>
    <t>Drying machine for the chemical industry (manufacture)</t>
  </si>
  <si>
    <t>Drying machinery (commercial) for textiles (manufacture)</t>
  </si>
  <si>
    <t>Drying machines for laundries or dry cleaners (manufacture)</t>
  </si>
  <si>
    <t>Drying machines with a capacity exceeding 10 kgs (wholesale)</t>
  </si>
  <si>
    <t>Drying of herbs and spices</t>
  </si>
  <si>
    <t>Drying of pig ears</t>
  </si>
  <si>
    <t>Drying of textiles and textile articles, including wearing apparel (manufacture)</t>
  </si>
  <si>
    <t>Drying of timber (manufacture)</t>
  </si>
  <si>
    <t>Drying out of buildings (incl. Water damage)</t>
  </si>
  <si>
    <t>Duchesse set (manufacture)</t>
  </si>
  <si>
    <t>Duck (fresh, chilled or frozen) slaughter and dressing (manufacture)</t>
  </si>
  <si>
    <t>Duck farming</t>
  </si>
  <si>
    <t>Duck raising and breeding</t>
  </si>
  <si>
    <t>Duck weaving (manufacture)</t>
  </si>
  <si>
    <t>Duct of heavy steel plate (manufacture)</t>
  </si>
  <si>
    <t>Ducting made of plastic (manufacture)</t>
  </si>
  <si>
    <t>Dummies for presentation (manufacture)</t>
  </si>
  <si>
    <t>Dump truck (manufacture)</t>
  </si>
  <si>
    <t>Dumpers for off road use (manufacture)</t>
  </si>
  <si>
    <t>Dungarees (manufacture)</t>
  </si>
  <si>
    <t>Duplicating ink (manufacture)</t>
  </si>
  <si>
    <t>Duplicating machines (excluding copiers) (manufacture)</t>
  </si>
  <si>
    <t>Duplicating machines rental and operating leasing</t>
  </si>
  <si>
    <t>Duplicating paper (cut to size) (manufacture)</t>
  </si>
  <si>
    <t>Duplicating service</t>
  </si>
  <si>
    <t>Duplicator stencils ready for use (manufacture)</t>
  </si>
  <si>
    <t>Dust cloths (manufacture)</t>
  </si>
  <si>
    <t>Dust collector for air conditioning equipment (manufacture)</t>
  </si>
  <si>
    <t>Dust sheet (manufacture)</t>
  </si>
  <si>
    <t>Dust, powder and flakes made of zinc (manufacture)</t>
  </si>
  <si>
    <t>Dustbins made of metal (manufacture)</t>
  </si>
  <si>
    <t>Dustbins made of plastic (manufacture)</t>
  </si>
  <si>
    <t>Duster (cleaning cloth (not of bonded fibre fabric)) (manufacture)</t>
  </si>
  <si>
    <t>Dustman</t>
  </si>
  <si>
    <t>Dustpan made of metal (manufacture)</t>
  </si>
  <si>
    <t>Dustpans made of plastic (manufacture)</t>
  </si>
  <si>
    <t>Duty and tax collection</t>
  </si>
  <si>
    <t>Duty and tax tariff calculation service activities</t>
  </si>
  <si>
    <t>Duvet (manufacture)</t>
  </si>
  <si>
    <t>DVD distribution</t>
  </si>
  <si>
    <t>DVD players (retail)</t>
  </si>
  <si>
    <t>DVD recorders and players (manufacture)</t>
  </si>
  <si>
    <t>DVD rental</t>
  </si>
  <si>
    <t>DVDs (recorded) (wholesale)</t>
  </si>
  <si>
    <t>DVDs (retail)</t>
  </si>
  <si>
    <t>Dwellings buying and selling</t>
  </si>
  <si>
    <t>Dwellings letting</t>
  </si>
  <si>
    <t>Dye (manufacture)</t>
  </si>
  <si>
    <t>Dye cycle controller (textile machinery) (manufacture)</t>
  </si>
  <si>
    <t>Dyed lamb including beaver lamb (manufacture)</t>
  </si>
  <si>
    <t>Dyeing machinery for textiles (manufacture)</t>
  </si>
  <si>
    <t>Dyeing of wool fleece (manufacture)</t>
  </si>
  <si>
    <t>Dyeline copying machine (manufacture)</t>
  </si>
  <si>
    <t>Dyer and cleaner</t>
  </si>
  <si>
    <t>Dyes (wholesale)</t>
  </si>
  <si>
    <t>Dyes and pigments from any source in basic or concentrated forms (manufacture)</t>
  </si>
  <si>
    <t>Dyes for food, drink and cosmetics (manufacture)</t>
  </si>
  <si>
    <t>Dyes modified for dying acrylic fibres (manufacture)</t>
  </si>
  <si>
    <t>Dyesprings (textile machinery accessory) (manufacture)</t>
  </si>
  <si>
    <t>Dyework (manufacture)</t>
  </si>
  <si>
    <t>Dyke construction</t>
  </si>
  <si>
    <t>Dykes and static barrages construction</t>
  </si>
  <si>
    <t>Dynamite (manufacture)</t>
  </si>
  <si>
    <t>Dynamo (not for vehicle) (manufacture)</t>
  </si>
  <si>
    <t>Dynamo for vehicle (manufacture)</t>
  </si>
  <si>
    <t>Dynamo lighting set for bicycle (manufacture)</t>
  </si>
  <si>
    <t>Ear and noise plugs (e.g. For swimming and noise protection) (manufacture)</t>
  </si>
  <si>
    <t>Ear, nose and throat hospital (private sector)</t>
  </si>
  <si>
    <t>Ear, nose and throat hospital (public sector)</t>
  </si>
  <si>
    <t>Ear, nose and throat specialist (private practice)</t>
  </si>
  <si>
    <t>Ear, nose and throat specialist (public sector)</t>
  </si>
  <si>
    <t>Earphone (manufacture)</t>
  </si>
  <si>
    <t>Earth boring machine (manufacture)</t>
  </si>
  <si>
    <t>Earth colours and fluorspar mining</t>
  </si>
  <si>
    <t>Earth leveller (manufacture)</t>
  </si>
  <si>
    <t>Earth mover (construction equipment) (manufacture)</t>
  </si>
  <si>
    <t>Earth moving equipment rental with operator</t>
  </si>
  <si>
    <t>Earth moving excavation</t>
  </si>
  <si>
    <t>Earth moving machinery (manufacture)</t>
  </si>
  <si>
    <t>Earth sciences research and experimental development (other than biotechnological)</t>
  </si>
  <si>
    <t>Earthenware (retail)</t>
  </si>
  <si>
    <t>Earthenware (wholesale)</t>
  </si>
  <si>
    <t>Earthenware for domestic use (manufacture)</t>
  </si>
  <si>
    <t>Earthmoving contractor</t>
  </si>
  <si>
    <t>Earthmoving equipment hire (without operator)</t>
  </si>
  <si>
    <t>Easel (manufacture)</t>
  </si>
  <si>
    <t>Ebonite, vulcanite or hard rubber goods (manufacture)</t>
  </si>
  <si>
    <t>Echo sounders (manufacture)</t>
  </si>
  <si>
    <t>Echocardiographs (manufacture)</t>
  </si>
  <si>
    <t>Echography</t>
  </si>
  <si>
    <t>Ecological movements</t>
  </si>
  <si>
    <t>Economic aid missions accredited to foreign governments (public sector)</t>
  </si>
  <si>
    <t>Economic and social planning administration (public sector)</t>
  </si>
  <si>
    <t>Economic and Social Research Council</t>
  </si>
  <si>
    <t>Economic boiler (manufacture)</t>
  </si>
  <si>
    <t>Economic services administration and regulation (public sector)</t>
  </si>
  <si>
    <t>Economics, research and experimental development</t>
  </si>
  <si>
    <t>Economisers (manufacture)</t>
  </si>
  <si>
    <t>Economist</t>
  </si>
  <si>
    <t>Edible fats of animal origin rendering (manufacture)</t>
  </si>
  <si>
    <t>Edible nut flour or meal production (manufacture)</t>
  </si>
  <si>
    <t>Edible nuts (retail)</t>
  </si>
  <si>
    <t>Edible nuts (wholesale)</t>
  </si>
  <si>
    <t>Edible nuts growing</t>
  </si>
  <si>
    <t>Edible offal (processed) production (manufacture)</t>
  </si>
  <si>
    <t>Edible oil and fat processing machinery (manufacture)</t>
  </si>
  <si>
    <t>Edible oils and fats (wholesale)</t>
  </si>
  <si>
    <t>Edible oils and fats exporter (wholesale)</t>
  </si>
  <si>
    <t>Edible oils and fats importer (wholesale)</t>
  </si>
  <si>
    <t>Edible oils and fats of animal or vegetable origin (wholesale)</t>
  </si>
  <si>
    <t>Edible seaweed growing</t>
  </si>
  <si>
    <t>Edible tallow production (manufacture)</t>
  </si>
  <si>
    <t>Education agent</t>
  </si>
  <si>
    <t>Educational association</t>
  </si>
  <si>
    <t>Educational consulting</t>
  </si>
  <si>
    <t>Educational guidance counselling activities</t>
  </si>
  <si>
    <t>Educational notebooks (manufacture)</t>
  </si>
  <si>
    <t>Educational research and experimental development</t>
  </si>
  <si>
    <t>Educational services administration (public sector)</t>
  </si>
  <si>
    <t>Educational stationery (manufacture)</t>
  </si>
  <si>
    <t>Educational stationery binders (manufacture)</t>
  </si>
  <si>
    <t>Educational stationery business forms (manufacture)</t>
  </si>
  <si>
    <t>Educational stationery registers</t>
  </si>
  <si>
    <t>Educational supplies (except furniture) (wholesale)</t>
  </si>
  <si>
    <t>Educational support activities</t>
  </si>
  <si>
    <t>Educational testing activities</t>
  </si>
  <si>
    <t>Educational testing evaluation activities</t>
  </si>
  <si>
    <t>Eel pie shop</t>
  </si>
  <si>
    <t>Eelgrass gathering</t>
  </si>
  <si>
    <t>Eels (retail)</t>
  </si>
  <si>
    <t>Eels (wholesale)</t>
  </si>
  <si>
    <t>Effluent treatment plant (manufacture)</t>
  </si>
  <si>
    <t>Egg box made of wood (manufacture)</t>
  </si>
  <si>
    <t>Egg boxes made of metal (manufacture)</t>
  </si>
  <si>
    <t>Egg boxes made of paper (manufacture)</t>
  </si>
  <si>
    <t>Egg boxes made of plastic (manufacture)</t>
  </si>
  <si>
    <t>Egg cleaning, sorting and grading machines (manufacture)</t>
  </si>
  <si>
    <t>Egg cup made of wood (manufacture)</t>
  </si>
  <si>
    <t>Egg cups made of plastic (manufacture)</t>
  </si>
  <si>
    <t>Egg drying (manufacture)</t>
  </si>
  <si>
    <t>Egg grading and packing (wholesale)</t>
  </si>
  <si>
    <t>Egg hatchery</t>
  </si>
  <si>
    <t>Egg packing station (wholesale)</t>
  </si>
  <si>
    <t>Egg pickling (manufacture)</t>
  </si>
  <si>
    <t>Egg production</t>
  </si>
  <si>
    <t>Egg production from poultry</t>
  </si>
  <si>
    <t>Egg products (wholesale)</t>
  </si>
  <si>
    <t>Egg products and egg albumin (manufacture)</t>
  </si>
  <si>
    <t>Egg substitute (manufacture)</t>
  </si>
  <si>
    <t>Egg trays and other moulded pulp packaging products (manufacture)</t>
  </si>
  <si>
    <t>Eggplant growing</t>
  </si>
  <si>
    <t>Eggs (powdered or reconstituted) (manufacture)</t>
  </si>
  <si>
    <t>Eggs (retail)</t>
  </si>
  <si>
    <t>Eggs (wholesale)</t>
  </si>
  <si>
    <t>Eggs exporter (wholesale)</t>
  </si>
  <si>
    <t>Eggs importer (wholesale)</t>
  </si>
  <si>
    <t>Eiderdowns (manufacture)</t>
  </si>
  <si>
    <t>Ejector pump (manufacture)</t>
  </si>
  <si>
    <t>Ejector seat for aircraft (manufacture)</t>
  </si>
  <si>
    <t>Elastic and elastomeric fabric (manufacture)</t>
  </si>
  <si>
    <t>Elastic fabric (not more than 30 cm wide) (manufacture)</t>
  </si>
  <si>
    <t>Elastic or elastomeric knitted or netted fabric more than 30 cm wide (manufacture)</t>
  </si>
  <si>
    <t>Elasticity testing equipment (non-electronic) (manufacture)</t>
  </si>
  <si>
    <t>Elastomeric fabric (not more than 30 cm wide) (manufacture)</t>
  </si>
  <si>
    <t>Elbows made of steel (manufacture)</t>
  </si>
  <si>
    <t>Elderly and sick visiting (charitable)</t>
  </si>
  <si>
    <t>Elderly and sick visiting (non-charitable)</t>
  </si>
  <si>
    <t>Electric accumulators including parts thereof (manufacture)</t>
  </si>
  <si>
    <t>Electric and other industrial and laboratory furnaces (manufacture)</t>
  </si>
  <si>
    <t>Electric and other industrial and laboratory incinerators (manufacture)</t>
  </si>
  <si>
    <t>Electric and other industrial and laboratory ovens (manufacture)</t>
  </si>
  <si>
    <t>Electric bells (manufacture)</t>
  </si>
  <si>
    <t>Electric blankets (wholesale)</t>
  </si>
  <si>
    <t>Electric cable (manufacture)</t>
  </si>
  <si>
    <t>Electric control and distribution boards (manufacture)</t>
  </si>
  <si>
    <t>Electric discharge metal working tool (manufacture)</t>
  </si>
  <si>
    <t>Electric fireplace logs (manufacture)</t>
  </si>
  <si>
    <t>Electric household heating equipment (permanently mounted) (manufacture)</t>
  </si>
  <si>
    <t>Electric household type furnaces (manufacture)</t>
  </si>
  <si>
    <t>Electric insect lamps (manufacture)</t>
  </si>
  <si>
    <t>Electric lanterns (manufacture)</t>
  </si>
  <si>
    <t>Electric lighting equipment (manufacture)</t>
  </si>
  <si>
    <t>Electric mobility power chair (manufacture)</t>
  </si>
  <si>
    <t>Electric motors, generators (manufacture)</t>
  </si>
  <si>
    <t>Electric power switches (manufacture)</t>
  </si>
  <si>
    <t>Electric rail locomotives (manufacture)</t>
  </si>
  <si>
    <t>Electric swimming pool heaters (permanently mounted) (manufacture)</t>
  </si>
  <si>
    <t>Electric tea makers (manufacture)</t>
  </si>
  <si>
    <t>Electricaire unit (manufacture)</t>
  </si>
  <si>
    <t>Electrical and electronic engineering design projects</t>
  </si>
  <si>
    <t>Electrical and electronic equipment for motor vehicles (manufacture)</t>
  </si>
  <si>
    <t>Electrical apparatus for line telephony or telegraphy (wholesale)</t>
  </si>
  <si>
    <t>Electrical apparatus for switching or protecting electrical circuits (manufacture)</t>
  </si>
  <si>
    <t>Electrical appliances for domestic use (manufacture)</t>
  </si>
  <si>
    <t>Electrical appliances, accessories and fittings (retail)</t>
  </si>
  <si>
    <t>Electrical appliances, accessories and fittings for industry (wholesale)</t>
  </si>
  <si>
    <t>Electrical base metal conduit and fittings (manufacture)</t>
  </si>
  <si>
    <t>Electrical capacitors (manufacture)</t>
  </si>
  <si>
    <t>Electrical carbon (manufacture)</t>
  </si>
  <si>
    <t>Electrical ceramic fittings (manufacture)</t>
  </si>
  <si>
    <t>Electrical condensers and similar components (manufacture)</t>
  </si>
  <si>
    <t>Electrical conduit tube made of steel (manufacture)</t>
  </si>
  <si>
    <t>Electrical conduit tubing, base metal (manufacture)</t>
  </si>
  <si>
    <t>Electrical contractor (construction)</t>
  </si>
  <si>
    <t>Electrical domestic appliance rental and leasing</t>
  </si>
  <si>
    <t>Electrical door opening and closing devices (manufacture)</t>
  </si>
  <si>
    <t>Electrical equipment for engines and vehicles (manufacture)</t>
  </si>
  <si>
    <t>Electrical equipment for vehicles and aircraft (manufacture)</t>
  </si>
  <si>
    <t>Electrical heating appliances (wholesale)</t>
  </si>
  <si>
    <t>Electrical household appliances (excluding radios, televisions, etc) (wholesale)</t>
  </si>
  <si>
    <t>Electrical household appliances (retail)</t>
  </si>
  <si>
    <t>Electrical installation equipment for domestic use (wholesale)</t>
  </si>
  <si>
    <t>Electrical installation for exhibition stands</t>
  </si>
  <si>
    <t>Electrical insulating components made of ceramic (manufacture)</t>
  </si>
  <si>
    <t>Electrical insulators (except glass or porcelain) (manufacture)</t>
  </si>
  <si>
    <t>Electrical insulators and insulating fittings for electrical machines or equipment (wholesale)</t>
  </si>
  <si>
    <t>Electrical insulators made of glass (manufacture)</t>
  </si>
  <si>
    <t>Electrical machinery and apparatus and materials for professional use (wholesale)</t>
  </si>
  <si>
    <t>Electrical motors (wholesale)</t>
  </si>
  <si>
    <t>Electrical outlets or sockets (manufacture)</t>
  </si>
  <si>
    <t>Electrical paper (manufacture)</t>
  </si>
  <si>
    <t>Electrical pedestrian signalling equipment (manufacture)</t>
  </si>
  <si>
    <t>Electrical power systems instrumentation design activities</t>
  </si>
  <si>
    <t>Electrical relays (manufacture)</t>
  </si>
  <si>
    <t>Electrical security alarm systems e.g. Safes and vaults (not installed or maintained) (retail)</t>
  </si>
  <si>
    <t>Electrical sheet steel (not finally annealed) (manufacture)</t>
  </si>
  <si>
    <t>Electrical signs (manufacture)</t>
  </si>
  <si>
    <t>Electrical soldering equipment (manufacture)</t>
  </si>
  <si>
    <t>Electrical steel (manufacture)</t>
  </si>
  <si>
    <t>Electrical traffic lights (manufacture)</t>
  </si>
  <si>
    <t>Electrical welding equipment (manufacture)</t>
  </si>
  <si>
    <t>Electrical wiring of buildings</t>
  </si>
  <si>
    <t>Electrically powered commercial vehicles (manufacture)</t>
  </si>
  <si>
    <t>Electricity distribution and control apparatus (manufacture)</t>
  </si>
  <si>
    <t>Electricity distribution operations by lines, poles, meters, and wiring</t>
  </si>
  <si>
    <t>Electricity distribution system operation (carrying electricity to end users)</t>
  </si>
  <si>
    <t>Electricity generating station</t>
  </si>
  <si>
    <t>Electricity generation</t>
  </si>
  <si>
    <t>Electricity generation by gas turbine</t>
  </si>
  <si>
    <t>Electricity meter (electronic) (manufacture)</t>
  </si>
  <si>
    <t>Electricity meter (non-electronic) (manufacture)</t>
  </si>
  <si>
    <t>Electricity power agents</t>
  </si>
  <si>
    <t>Electricity power brokers</t>
  </si>
  <si>
    <t>Electricity power producing station</t>
  </si>
  <si>
    <t>Electricity production</t>
  </si>
  <si>
    <t>Electricity production from diesel and renewables generation facilities</t>
  </si>
  <si>
    <t>Electricity production from hydroelectric generation facilities</t>
  </si>
  <si>
    <t>Electricity production from thermal generation facilities</t>
  </si>
  <si>
    <t>Electricity sales agents</t>
  </si>
  <si>
    <t>Electricity sales to the user</t>
  </si>
  <si>
    <t>Electricity transmission system operation (power station to substation)</t>
  </si>
  <si>
    <t>Electro medical equipment (manufacture)</t>
  </si>
  <si>
    <t>Electro medical pacemaker (manufacture)</t>
  </si>
  <si>
    <t>Electro medical stimulator (manufacture)</t>
  </si>
  <si>
    <t>Electro plated nickel silver cutlery (manufacture)</t>
  </si>
  <si>
    <t>Electro slag furnace (manufacture)</t>
  </si>
  <si>
    <t>Electro zinc coated sheet steel (manufacture)</t>
  </si>
  <si>
    <t xml:space="preserve">Electrocardiographs (commission agent) </t>
  </si>
  <si>
    <t xml:space="preserve">Electrocardiographs (Manufacture)  </t>
  </si>
  <si>
    <t xml:space="preserve">Electrocardiographs (wholesale)  </t>
  </si>
  <si>
    <t>Electrochemical apparatus for industrial use (manufacture)</t>
  </si>
  <si>
    <t>Electrochemical metal working machine tools (manufacture)</t>
  </si>
  <si>
    <t>Electrocoats paint (manufacture)</t>
  </si>
  <si>
    <t>Electrodes for welding (manufacture)</t>
  </si>
  <si>
    <t>Electro-diagnostic apparatus (manufacture)</t>
  </si>
  <si>
    <t xml:space="preserve">Electro‑diagnostic apparatus for medical use (commission agent)  </t>
  </si>
  <si>
    <t>Electro‑diagnostic apparatus for medical use (internet) (retail)</t>
  </si>
  <si>
    <t>Electro‑diagnostic apparatus for medical use (retail)</t>
  </si>
  <si>
    <t>Electro-diagnostic apparatus for medical use (wholesale)</t>
  </si>
  <si>
    <t>Electro-encephalographs (manufacture)</t>
  </si>
  <si>
    <t>Electrolysis specialist</t>
  </si>
  <si>
    <t>Electrolytic chemical process plant (manufacture)</t>
  </si>
  <si>
    <t>Electrolytic chromium/chromium oxide coated steel (manufacture)</t>
  </si>
  <si>
    <t>Electrolytic copper (manufacture)</t>
  </si>
  <si>
    <t>Electrolytically metal coated sheet steel (manufacture)</t>
  </si>
  <si>
    <t>Electro-magnetic pumps (manufacture)</t>
  </si>
  <si>
    <t>Electro-magnetic-pulse (magnetic-forming) metal forming machines (manufacture)</t>
  </si>
  <si>
    <t>Electromagnets (manufacture)</t>
  </si>
  <si>
    <t>Electromyographs (manufacture)</t>
  </si>
  <si>
    <t>Electron microscope (manufacture)</t>
  </si>
  <si>
    <t>Electron tubes (manufacture)</t>
  </si>
  <si>
    <t>Electronic active components (manufacture)</t>
  </si>
  <si>
    <t>Electronic aircraft engine instruments (manufacture)</t>
  </si>
  <si>
    <t>Electronic and telecommunications equipment and parts (wholesale)</t>
  </si>
  <si>
    <t>Electronic apparatus for testing physical and mechanical properties of materials (manufacture)</t>
  </si>
  <si>
    <t>Electronic automotive emissions testing equipment (manufacture)</t>
  </si>
  <si>
    <t>Electronic bulletin board services (wireless telecommunications)</t>
  </si>
  <si>
    <t>Electronic components (wholesale)</t>
  </si>
  <si>
    <t>Electronic condensers (manufacture)</t>
  </si>
  <si>
    <t>Electronic connectors (manufacture)</t>
  </si>
  <si>
    <t>Electronic counter (manufacture)</t>
  </si>
  <si>
    <t>Electronic crystals and crystal assemblies (manufacture)</t>
  </si>
  <si>
    <t>Electronic currency issuing and trading</t>
  </si>
  <si>
    <t>Electronic design consultant</t>
  </si>
  <si>
    <t>Electronic environmental controls and automatic controls for appliances (manufacture)</t>
  </si>
  <si>
    <t>Electronic equipment for household use renting leasing (excluding media entertainment equipment)</t>
  </si>
  <si>
    <t>Electronic filter (manufacture)</t>
  </si>
  <si>
    <t>Electronic flame and burner control (manufacture)</t>
  </si>
  <si>
    <t>Electronic flight recorders (manufacture)</t>
  </si>
  <si>
    <t>Electronic games (domestic) (manufacture)</t>
  </si>
  <si>
    <t>Electronic GPS devices (manufacture)</t>
  </si>
  <si>
    <t>Electronic humidistats (manufacture)</t>
  </si>
  <si>
    <t>Electronic hydronic limit controls (manufacture)</t>
  </si>
  <si>
    <t>Electronic instruments and appliances for measuring, testing, and navigation (manufacture)</t>
  </si>
  <si>
    <t>Electronic integrated circuits (manufacture)</t>
  </si>
  <si>
    <t>Electronic integrated circuits and micro-assemblies (wholesale)</t>
  </si>
  <si>
    <t>Electronic laboratory analytical instruments (manufacture)</t>
  </si>
  <si>
    <t>Electronic laboratory incubators and sundry laboratory apparatus for measuring, testing (manufacture)</t>
  </si>
  <si>
    <t>Electronic machinery, apparatus and materials for professional use (wholesale)</t>
  </si>
  <si>
    <t>Electronic mail services (wired telecommunications)</t>
  </si>
  <si>
    <t>Electronic makeup (manufacture)</t>
  </si>
  <si>
    <t>Electronic message and information services (wireless telecommunications)</t>
  </si>
  <si>
    <t>Electronic metal detectors (manufacture)</t>
  </si>
  <si>
    <t>Electronic micro-assemblies of moulded module, micromodule or similar types (manufacture)</t>
  </si>
  <si>
    <t>Electronic miscellaneous unspecified equipment (manufacture)</t>
  </si>
  <si>
    <t>Electronic motion detectors (manufacture)</t>
  </si>
  <si>
    <t>Electronic musical instrument (manufacture)</t>
  </si>
  <si>
    <t>Electronic passive components (manufacture)</t>
  </si>
  <si>
    <t>Electronic physical properties testing and inspection equipment (manufacture)</t>
  </si>
  <si>
    <t>Electronic pneumatic gauges (manufacture)</t>
  </si>
  <si>
    <t>Electronic polygraph machines (manufacture)</t>
  </si>
  <si>
    <t>Electronic publishing of books</t>
  </si>
  <si>
    <t>Electronic pulse (signal) generators (manufacture)</t>
  </si>
  <si>
    <t>Electronic scoreboards (manufacture)</t>
  </si>
  <si>
    <t>Electronic sports club</t>
  </si>
  <si>
    <t>Electronic tally counters (manufacture)</t>
  </si>
  <si>
    <t>Electronic testing equipment (manufacture)</t>
  </si>
  <si>
    <t>Electronic timer (not clock or watch) (manufacture)</t>
  </si>
  <si>
    <t>Electronic toys and games with replaceable software (manufacture)</t>
  </si>
  <si>
    <t>Electronic tube (manufacture)</t>
  </si>
  <si>
    <t>Electronic tubes (wholesale)</t>
  </si>
  <si>
    <t>Electronic valve (manufacture)</t>
  </si>
  <si>
    <t>Electronic valves (wholesale)</t>
  </si>
  <si>
    <t>Electrophoresis</t>
  </si>
  <si>
    <t>Electroplating (manufacture)</t>
  </si>
  <si>
    <t>Electroplating equipment (manufacture)</t>
  </si>
  <si>
    <t>Electrostatic copying machine (manufacture)</t>
  </si>
  <si>
    <t>Electrostatic precipitator (manufacture)</t>
  </si>
  <si>
    <t>Electrotherapeutic equipment (manufacture)</t>
  </si>
  <si>
    <t>Electro-thermic appliances for domestic use (manufacture)</t>
  </si>
  <si>
    <t>Electro-thermic hair-dressing or hand drying apparatus (wholesale)</t>
  </si>
  <si>
    <t>Electrotyping (manufacture)</t>
  </si>
  <si>
    <t>Elemental gases (manufacture)</t>
  </si>
  <si>
    <t>Elevated highways construction</t>
  </si>
  <si>
    <t>Elevated railways (scheduled passenger transport)</t>
  </si>
  <si>
    <t>Elevator (manufacture)</t>
  </si>
  <si>
    <t>Elevator bands made of leather (manufacture)</t>
  </si>
  <si>
    <t>Elevator belting made of rubber (manufacture)</t>
  </si>
  <si>
    <t>Elevator for agricultural use (manufacture)</t>
  </si>
  <si>
    <t>Elevators with continuous action for underground use (manufacture)</t>
  </si>
  <si>
    <t>Embassy</t>
  </si>
  <si>
    <t>Embossing (manufacture)</t>
  </si>
  <si>
    <t>Embossing devices (hand operated) for labels (manufacture)</t>
  </si>
  <si>
    <t>Embossing machinery for textiles (manufacture)</t>
  </si>
  <si>
    <t>Embossing machines for working paper and board (manufacture)</t>
  </si>
  <si>
    <t>Embrocation (manufacture)</t>
  </si>
  <si>
    <t>Embroidering on made-up textile goods (manufacture)</t>
  </si>
  <si>
    <t>Embroidery cotton (manufacture)</t>
  </si>
  <si>
    <t>Embroidery lace (manufacture)</t>
  </si>
  <si>
    <t>Embroidery making materials (retail)</t>
  </si>
  <si>
    <t>Embroidery on made up textile goods</t>
  </si>
  <si>
    <t>Emery cloth (manufacture)</t>
  </si>
  <si>
    <t>Emery extraction</t>
  </si>
  <si>
    <t>Emery paper (manufacture)</t>
  </si>
  <si>
    <t>Emery wheel (manufacture)</t>
  </si>
  <si>
    <t>Emigration agency (not of foreign government, etc.)</t>
  </si>
  <si>
    <t>Employee benefit plans</t>
  </si>
  <si>
    <t>Employers organisations</t>
  </si>
  <si>
    <t>Employment agency (temporary)</t>
  </si>
  <si>
    <t>Employment consultants</t>
  </si>
  <si>
    <t>Employment placement agencies</t>
  </si>
  <si>
    <t>Employment rehabilitation centre (charitable)</t>
  </si>
  <si>
    <t>Employment rehabilitation centre (non-charitable)</t>
  </si>
  <si>
    <t>Emu raising and breeding</t>
  </si>
  <si>
    <t>Emulsion (gas lift) pumps (manufacture)</t>
  </si>
  <si>
    <t>Emulsion adhesive (manufacture)</t>
  </si>
  <si>
    <t>Emulsion paint (manufacture)</t>
  </si>
  <si>
    <t>Emulsions of synthetic resin (manufacture)</t>
  </si>
  <si>
    <t>Enamel (manufacture)</t>
  </si>
  <si>
    <t>Enamel glass in the mass (manufacture)</t>
  </si>
  <si>
    <t>Enamelled tile (glazed) (manufacture)</t>
  </si>
  <si>
    <t>Enamelling of metals including vitreous enamelling (manufacture)</t>
  </si>
  <si>
    <t>Encapsulation, preparation and other treatment of nuclear waste for storage</t>
  </si>
  <si>
    <t>Encaustic tile (manufacture)</t>
  </si>
  <si>
    <t>Encyclopaedia publishing</t>
  </si>
  <si>
    <t>End mill (manufacture)</t>
  </si>
  <si>
    <t>Ending and mending of textiles (manufacture)</t>
  </si>
  <si>
    <t>Endodontic dentistry</t>
  </si>
  <si>
    <t>Endoscopes (manufacture)</t>
  </si>
  <si>
    <t>Endotracheal tubes (commission agent)</t>
  </si>
  <si>
    <t xml:space="preserve">Endotracheal tubes (manufacture) </t>
  </si>
  <si>
    <t>Endotracheal tubes (wholesale)</t>
  </si>
  <si>
    <t>Enema preparations (manufacture)</t>
  </si>
  <si>
    <t>Energy drinks (manufacture)</t>
  </si>
  <si>
    <t>Energy efficiency consultancy activities</t>
  </si>
  <si>
    <t>Energy services administration and regulation (public sector)</t>
  </si>
  <si>
    <t>Engine block for motor vehicle (finished) (manufacture)</t>
  </si>
  <si>
    <t>Engine cleaning waste (wholesale)</t>
  </si>
  <si>
    <t>Engine for motor vehicle (manufacture)</t>
  </si>
  <si>
    <t>Engine packing made of asbestos (manufacture)</t>
  </si>
  <si>
    <t>Engine rental and operating leasing</t>
  </si>
  <si>
    <t>Engineering associations</t>
  </si>
  <si>
    <t>Engineering brick (manufacture)</t>
  </si>
  <si>
    <t>Engineering contractor responsible for complete process plant</t>
  </si>
  <si>
    <t>Engineering design activities for the construction of civil engineering works</t>
  </si>
  <si>
    <t>Engineering design services for industrial process and production</t>
  </si>
  <si>
    <t>Engineering drawing publishing</t>
  </si>
  <si>
    <t>Engineering research and experimental development</t>
  </si>
  <si>
    <t>Engineering steel (manufacture)</t>
  </si>
  <si>
    <t>Engineers' draughtsman</t>
  </si>
  <si>
    <t>Engineers' plant and stores (wholesale)</t>
  </si>
  <si>
    <t>Engineers' stampings and pressings of base non-ferrous metals (manufacture)</t>
  </si>
  <si>
    <t>Engineers' stampings and pressings of ferrous metals (manufacture)</t>
  </si>
  <si>
    <t>Engine-fitted chassis (manufacture)</t>
  </si>
  <si>
    <t>Engines (internal combustion) for motor vehicles (manufacture)</t>
  </si>
  <si>
    <t>Engines (internal combustion) for motorcycles (manufacture)</t>
  </si>
  <si>
    <t>Engines and parts for marine use (manufacture)</t>
  </si>
  <si>
    <t>Engines and parts for railways (manufacture)</t>
  </si>
  <si>
    <t>Engines for agricultural machinery (manufacture)</t>
  </si>
  <si>
    <t>Engines for aircraft (manufacture)</t>
  </si>
  <si>
    <t>Engines for aircraft (wholesale)</t>
  </si>
  <si>
    <t>Engines for combine harvesters (manufacture)</t>
  </si>
  <si>
    <t>Engines for construction equipment (manufacture)</t>
  </si>
  <si>
    <t>Engines for forklift trucks (manufacture)</t>
  </si>
  <si>
    <t>Engines for industrial application (manufacture)</t>
  </si>
  <si>
    <t>Engines for lawn mowers (manufacture)</t>
  </si>
  <si>
    <t>Engines for locomotives (manufacture)</t>
  </si>
  <si>
    <t>Engines for marine use (manufacture)</t>
  </si>
  <si>
    <t>Engines for motorcycles (manufacture)</t>
  </si>
  <si>
    <t>Engines for railway vehicles (manufacture)</t>
  </si>
  <si>
    <t>Engravers</t>
  </si>
  <si>
    <t>Engraving (personalised) on precious metal (manufacture)</t>
  </si>
  <si>
    <t>Engraving for printing (manufacture)</t>
  </si>
  <si>
    <t>Engraving of personal non-precious metal products (manufacture)</t>
  </si>
  <si>
    <t>Enquiry agency</t>
  </si>
  <si>
    <t>Enriched thorium (manufacture)</t>
  </si>
  <si>
    <t>Enriched uranium and plutonium and their compounds (commission agent)</t>
  </si>
  <si>
    <t>Enriched uranium production (manufacture)</t>
  </si>
  <si>
    <t>Enriched uranium supply to nuclear reactors (wholesale)</t>
  </si>
  <si>
    <t>Ensembles (manufacture)</t>
  </si>
  <si>
    <t>Enteral nutrition preparation</t>
  </si>
  <si>
    <t>Entertainment activities n.e.c.</t>
  </si>
  <si>
    <t>Entrance telephones (manufacture)</t>
  </si>
  <si>
    <t>Envelope addressing service</t>
  </si>
  <si>
    <t>Envelope making machine (manufacture)</t>
  </si>
  <si>
    <t>Envelope stuffing machine (manufacture)</t>
  </si>
  <si>
    <t>Envelope stuffing, sealing and mailing service including for advertising</t>
  </si>
  <si>
    <t>Envelopes and letter-cards (manufacture)</t>
  </si>
  <si>
    <t>Envelopes for bottles made of straw (manufacture)</t>
  </si>
  <si>
    <t>Envelopes made of glass (manufacture)</t>
  </si>
  <si>
    <t>Envelopes made of glass for light bulbs and electronic valves (manufacture)</t>
  </si>
  <si>
    <t>Environmental controls and automatic controls for appliances (non-electronic) (manufacture)</t>
  </si>
  <si>
    <t>Environmental engineering consultancy activities</t>
  </si>
  <si>
    <t>Environmental movements</t>
  </si>
  <si>
    <t>Environmental pollution research and experimental development</t>
  </si>
  <si>
    <t>Environmental project consultancy activities</t>
  </si>
  <si>
    <t>Environmental services administration (public sector)</t>
  </si>
  <si>
    <t>Enzymes (wholesale)</t>
  </si>
  <si>
    <t>Enzymes and other organic compounds (commission agent)</t>
  </si>
  <si>
    <t>Enzymes and other organic compounds (manufacture)</t>
  </si>
  <si>
    <t>Episcopal Church in Scotland</t>
  </si>
  <si>
    <t>Episcope (manufacture)</t>
  </si>
  <si>
    <t>Epoxide adhesive (manufacture)</t>
  </si>
  <si>
    <t>Epoxide resins (manufacture)</t>
  </si>
  <si>
    <t>Epoxides (manufacture)</t>
  </si>
  <si>
    <t>Epoxy paint (manufacture)</t>
  </si>
  <si>
    <t>Equipment for concrete crushing and screening roadworks (manufacture)</t>
  </si>
  <si>
    <t>Equipment for dispersing liquids or powders (manufacture)</t>
  </si>
  <si>
    <t>Equipment for measuring and recording (manufacture)</t>
  </si>
  <si>
    <t>Equipment for projecting liquids or powders (manufacture)</t>
  </si>
  <si>
    <t>Equipment for spraying liquids or powders (manufacture)</t>
  </si>
  <si>
    <t>Equipment for testing physical and mechanical properties of materials (non-electronic) (manufacture)</t>
  </si>
  <si>
    <t>Equipment layout and other plant design services</t>
  </si>
  <si>
    <t>Eraser rubber (manufacture)</t>
  </si>
  <si>
    <t>Erection of roadway barriers</t>
  </si>
  <si>
    <t>Erection of roofs</t>
  </si>
  <si>
    <t>Escalator (manufacture)</t>
  </si>
  <si>
    <t>Escape chute for aircraft (manufacture)</t>
  </si>
  <si>
    <t>Escort agency</t>
  </si>
  <si>
    <t>Essential oils (wholesale)</t>
  </si>
  <si>
    <t>Essential oils and essence (other than turpentine) (manufacture)</t>
  </si>
  <si>
    <t>Essential oils and mixtures of odiferous substances (commission agent)</t>
  </si>
  <si>
    <t>Essential oils merchant (wholesale)</t>
  </si>
  <si>
    <t>Estate agent</t>
  </si>
  <si>
    <t>Estate car (manufacture)</t>
  </si>
  <si>
    <t>Estate company (letting and managing)</t>
  </si>
  <si>
    <t>Esters (but (not polyesters)) (manufacture)</t>
  </si>
  <si>
    <t>Esters of methacrylic acid (manufacture)</t>
  </si>
  <si>
    <t>Etchers</t>
  </si>
  <si>
    <t>Etching for printing (manufacture)</t>
  </si>
  <si>
    <t>Ethane diol (excluding anti-freeze mixtures) (manufacture)</t>
  </si>
  <si>
    <t>Ethane extraction from natural gas</t>
  </si>
  <si>
    <t>Ethane production by refining (manufacture)</t>
  </si>
  <si>
    <t>Ethanol (synthetic) (manufacture)</t>
  </si>
  <si>
    <t>Ethers, ether-alcohols, ether-phenols, ether-alcohol-phenols, alcohol peroxides, ether peroxides, ketone peroxides (commission agent)</t>
  </si>
  <si>
    <t>Ethers, ether-alcohols, ether-phenols, ether-alcohol-phenols, alcohol peroxides, ether peroxides, ketone peroxides (manufacture)</t>
  </si>
  <si>
    <t>Ethers, ether-alcohols, ether-phenols, ether-alcohol-phenols, alcohol peroxides, ether peroxides, ketone peroxides (wholesale)</t>
  </si>
  <si>
    <t>Ethers, organic peroxides, epoxides, acetals and hemiacetals and their compounds (commission agent)</t>
  </si>
  <si>
    <t>Ethers, organic peroxides, epoxides, acetals and hemiacetals and their derivatives (wholesale)</t>
  </si>
  <si>
    <t>Ethnic and minority group organisations</t>
  </si>
  <si>
    <t>Ethyl alcohol (non-potable) obtained by fermentation (manufacture)</t>
  </si>
  <si>
    <t>Ethylene (manufacture)</t>
  </si>
  <si>
    <t>Ethylene glycol (excluding anti-freeze mixtures) (manufacture)</t>
  </si>
  <si>
    <t>Ethylene polymers (manufacture)</t>
  </si>
  <si>
    <t>European Communities Representatives and Information Office</t>
  </si>
  <si>
    <t>European Community</t>
  </si>
  <si>
    <t>European Free Trade Association</t>
  </si>
  <si>
    <t>Evangelists Society</t>
  </si>
  <si>
    <t>Evaporated milk (manufacture)</t>
  </si>
  <si>
    <t>Evaporator (manufacture)</t>
  </si>
  <si>
    <t>Evaporator for refrigeration machinery (manufacture)</t>
  </si>
  <si>
    <t>Excavation</t>
  </si>
  <si>
    <t>Excavator (manufacture)</t>
  </si>
  <si>
    <t>Excursion agency</t>
  </si>
  <si>
    <t>Excursion, cruise or sightseeing boat operation (except for inland waterway service)</t>
  </si>
  <si>
    <t>Excursion, cruise or sightseeing boats operation (inland waterway service)</t>
  </si>
  <si>
    <t>Executive and legislative administration (public sector)</t>
  </si>
  <si>
    <t>Executive employment placement and search activities</t>
  </si>
  <si>
    <t>Executive personnel (supply) (temporary employment agency)</t>
  </si>
  <si>
    <t>Executive recruitment consultant</t>
  </si>
  <si>
    <t>Exfoliated vermiculite (manufacture)</t>
  </si>
  <si>
    <t>Exhaust pipes for motor vehicles (manufacture)</t>
  </si>
  <si>
    <t>Exhaust sales and fitting centre (retail)</t>
  </si>
  <si>
    <t>Exhaust systems and components for motor vehicles (manufacture)</t>
  </si>
  <si>
    <t>Exhaust valves for internal combustion engines (manufacture)</t>
  </si>
  <si>
    <t>Exhibition centre letting (not self-owned)</t>
  </si>
  <si>
    <t>Exhibition centre letting (self owned)</t>
  </si>
  <si>
    <t>Exhibition contracting and organising</t>
  </si>
  <si>
    <t>Exhibition stand design</t>
  </si>
  <si>
    <t>Exhibition stand hire</t>
  </si>
  <si>
    <t>Expanded clay (manufacture)</t>
  </si>
  <si>
    <t>Expanded metal (manufacture)</t>
  </si>
  <si>
    <t>Expanded vermiculite (manufacture)</t>
  </si>
  <si>
    <t>Expansion analysers (electronic) (manufacture)</t>
  </si>
  <si>
    <t>Expansion joints made of rubber (manufacture)</t>
  </si>
  <si>
    <t>Expansion meter (non-electronic) (manufacture)</t>
  </si>
  <si>
    <t>Expansion tank made of metal exceeding 300 litres (manufacture)</t>
  </si>
  <si>
    <t>Exploration for gas or oil</t>
  </si>
  <si>
    <t>Explorer</t>
  </si>
  <si>
    <t>Explosive signalling flares (manufacture)</t>
  </si>
  <si>
    <t>Explosives (manufacture)</t>
  </si>
  <si>
    <t>Explosives (wholesale)</t>
  </si>
  <si>
    <t>Export confirming house, general or undefined (commission agent)</t>
  </si>
  <si>
    <t>Export consultant</t>
  </si>
  <si>
    <t>Export credit guarantee department</t>
  </si>
  <si>
    <t>Export finance company (other than in banks' sector)</t>
  </si>
  <si>
    <t>Export packer</t>
  </si>
  <si>
    <t>Export purchasing, general or undefined (commission agent)</t>
  </si>
  <si>
    <t>Exposure meter (electric) (manufacture)</t>
  </si>
  <si>
    <t>Express coach service on scheduled routes</t>
  </si>
  <si>
    <t>Extension cords made from purchased insulated wire (manufacture)</t>
  </si>
  <si>
    <t>Extension cords with insulated wire and connectors (manufacture)</t>
  </si>
  <si>
    <t>Exterior cleaning of buildings</t>
  </si>
  <si>
    <t>Exterior painting of buildings</t>
  </si>
  <si>
    <t>Exterior plaster application on buildings or other constructions incl. related lathing materials</t>
  </si>
  <si>
    <t>Exterior stucco application on buildings or other constructions incl. related lathing materials</t>
  </si>
  <si>
    <t>Exterminating of insects, rodents and other pests (except agricultural)</t>
  </si>
  <si>
    <t>Extracorporeal membrane oxygenation (ECMO) (commission agent)</t>
  </si>
  <si>
    <t>Extracorporeal membrane oxygenation (ECMO) (manufacture)</t>
  </si>
  <si>
    <t>Extracorporeal membrane oxygenation (ECMO) (wholesale)</t>
  </si>
  <si>
    <t>Extraction of coal mine methane</t>
  </si>
  <si>
    <t>Extraction of silver from waste</t>
  </si>
  <si>
    <t>Extraction of silver from waste, by electrolytic refining</t>
  </si>
  <si>
    <t>Extracts and juices of meat, fish, crustaceans or molluscs (manufacture)</t>
  </si>
  <si>
    <t>Extracts of aromatic products (manufacture)</t>
  </si>
  <si>
    <t>Extruded products made of copper (manufacture)</t>
  </si>
  <si>
    <t>Extruded sections made of aluminium (manufacture)</t>
  </si>
  <si>
    <t>Extruded tubes made of aluminium (manufacture)</t>
  </si>
  <si>
    <t>Extruder for rubber or plastics (manufacture)</t>
  </si>
  <si>
    <t>Extruding machinery for textiles (manufacture)</t>
  </si>
  <si>
    <t>Extruding, drawing, texturing or cutting machinery for man-made textile materials (wholesale)</t>
  </si>
  <si>
    <t>Extrusion compounds (plastics) (manufacture)</t>
  </si>
  <si>
    <t>Extrusion ingots made of aluminium (manufacture)</t>
  </si>
  <si>
    <t>Extrusions made of aluminium (manufacture)</t>
  </si>
  <si>
    <t>Eye hospital (private sector)</t>
  </si>
  <si>
    <t>Eye hospital (public sector)</t>
  </si>
  <si>
    <t>Eye specialist (private practice)</t>
  </si>
  <si>
    <t>Eye specialist (public sector)</t>
  </si>
  <si>
    <t>Eyelet (manufacture)</t>
  </si>
  <si>
    <t>Fabian Society</t>
  </si>
  <si>
    <t>Fabric processing machinery (manufacture)</t>
  </si>
  <si>
    <t>Fabric wallcoverings (manufacture)</t>
  </si>
  <si>
    <t>Fabricated structural steelwork for buildings (manufacture)</t>
  </si>
  <si>
    <t>Fabrics (retail)</t>
  </si>
  <si>
    <t>Fabrics (wholesale)</t>
  </si>
  <si>
    <t>Fabrics coated with gum or amylaceous substances (manufacture)</t>
  </si>
  <si>
    <t>Fabrics impregnated, coated, covered or laminated with plastics (manufacture)</t>
  </si>
  <si>
    <t>Face powder or cream (manufacture)</t>
  </si>
  <si>
    <t>Facial massage</t>
  </si>
  <si>
    <t>Facilities management</t>
  </si>
  <si>
    <t>Facsimile transmission apparatus (manufacture)</t>
  </si>
  <si>
    <t>Factice (manufacture)</t>
  </si>
  <si>
    <t>Factoring company (buying book debts)</t>
  </si>
  <si>
    <t>Factory bus service</t>
  </si>
  <si>
    <t>Factory cleaning contractor</t>
  </si>
  <si>
    <t>Factory letting</t>
  </si>
  <si>
    <t>Factory or office canteens</t>
  </si>
  <si>
    <t>Factory rebuilding of motor vehicle engines (manufacture)</t>
  </si>
  <si>
    <t>Faculty of actuaries</t>
  </si>
  <si>
    <t>Fair organiser</t>
  </si>
  <si>
    <t>Fairground activities</t>
  </si>
  <si>
    <t>Fairground organs (manufacture)</t>
  </si>
  <si>
    <t>Fairground rides (manufacture)</t>
  </si>
  <si>
    <t>Fairs and shows of a recreational nature</t>
  </si>
  <si>
    <t>Faller (textile machinery accessory) (manufacture)</t>
  </si>
  <si>
    <t>False beard (manufacture)</t>
  </si>
  <si>
    <t>False eyebrow (manufacture)</t>
  </si>
  <si>
    <t>Family doctor service</t>
  </si>
  <si>
    <t>Family Planning Association clinics (not providing medical treatment)</t>
  </si>
  <si>
    <t>Family Planning Associations (not clinics)</t>
  </si>
  <si>
    <t>Family planning centre providing medical treatment without accommodation</t>
  </si>
  <si>
    <t>Family Welfare Association</t>
  </si>
  <si>
    <t>Fan (electric, domestic) (manufacture)</t>
  </si>
  <si>
    <t>Fan belts for motor vehicles (manufacture)</t>
  </si>
  <si>
    <t>Fan coil unit (manufacture)</t>
  </si>
  <si>
    <t>Fancy articles and goods made of glass (manufacture)</t>
  </si>
  <si>
    <t>Fancy dress hire</t>
  </si>
  <si>
    <t>Fancy goods (retail)</t>
  </si>
  <si>
    <t>Fancy goods (wholesale)</t>
  </si>
  <si>
    <t>Fancy hosiery (manufacture)</t>
  </si>
  <si>
    <t>Fancy leather goods (manufacture)</t>
  </si>
  <si>
    <t>Fancy paper (manufacture)</t>
  </si>
  <si>
    <t>Fancy pastry (manufacture)</t>
  </si>
  <si>
    <t>Fans (domestic) (manufacture)</t>
  </si>
  <si>
    <t>Fans (non-domestic) (manufacture)</t>
  </si>
  <si>
    <t>Fans and ventilating or recycling hoods for domestic use (wholesale)</t>
  </si>
  <si>
    <t>Farinaceous products (manufacture)</t>
  </si>
  <si>
    <t>Farm animal boarding and care (except pets)</t>
  </si>
  <si>
    <t>Farm animal feeds produced from slaughter waste (manufacture)</t>
  </si>
  <si>
    <t>Farmhouse short stay accommodation</t>
  </si>
  <si>
    <t>Farmyard manure spreader (manufacture)</t>
  </si>
  <si>
    <t>Farriers, on a fee or contract basis</t>
  </si>
  <si>
    <t>Fashion (manufacture)</t>
  </si>
  <si>
    <t>Fashion artist</t>
  </si>
  <si>
    <t>Fashion designing</t>
  </si>
  <si>
    <t>Fashion photography</t>
  </si>
  <si>
    <t>Fashion printing (manufacture)</t>
  </si>
  <si>
    <t>Fast food outlet with restaurant (unlicensed)</t>
  </si>
  <si>
    <t>Fasteners made of metal (manufacture)</t>
  </si>
  <si>
    <t>Fast-food restaurants, licensed</t>
  </si>
  <si>
    <t>Fast-food restaurants, unlicensed</t>
  </si>
  <si>
    <t>Fat of marine animals production (manufacture)</t>
  </si>
  <si>
    <t>Fat recovery from knackers (manufacture)</t>
  </si>
  <si>
    <t>Fat splitting and distilling (manufacture)</t>
  </si>
  <si>
    <t>Fats (edible) (manufacture)</t>
  </si>
  <si>
    <t>Fatty acid (manufacture)</t>
  </si>
  <si>
    <t>Fatty amines and quaternary ammonium salts (manufacture)</t>
  </si>
  <si>
    <t>Fax machines (manufacture)</t>
  </si>
  <si>
    <t>Feather curling (manufacture)</t>
  </si>
  <si>
    <t>Feather duster (manufacture)</t>
  </si>
  <si>
    <t>Feather ornament (manufacture)</t>
  </si>
  <si>
    <t>Feather production (manufacture)</t>
  </si>
  <si>
    <t>Feather purifying (manufacture)</t>
  </si>
  <si>
    <t>Feather sorting (manufacture)</t>
  </si>
  <si>
    <t>Feathers (wholesale)</t>
  </si>
  <si>
    <t>Federations of business and employers' membership organisations</t>
  </si>
  <si>
    <t>Feed supplements for animals (manufacture)</t>
  </si>
  <si>
    <t>Feeders (manufacture)</t>
  </si>
  <si>
    <t>Feldspar mining and quarrying</t>
  </si>
  <si>
    <t>Fellmongery (manufacture)</t>
  </si>
  <si>
    <t>Felt (manufacture)</t>
  </si>
  <si>
    <t>Felt finishing machinery (wholesale)</t>
  </si>
  <si>
    <t>Felt hat bleaching and dying (manufacture)</t>
  </si>
  <si>
    <t>Felt hat body making (manufacture)</t>
  </si>
  <si>
    <t>Felt hat finishing (manufacture)</t>
  </si>
  <si>
    <t>Felt made of asbestos (manufacture)</t>
  </si>
  <si>
    <t>Felt made of glass fibre (manufacture)</t>
  </si>
  <si>
    <t>Felt or non-woven fabric production or finishing machines (manufacture)</t>
  </si>
  <si>
    <t>Felt tipped pen (manufacture)</t>
  </si>
  <si>
    <t>Feltboard including felt paper (manufacture)</t>
  </si>
  <si>
    <t>Felting made of rubber (manufacture)</t>
  </si>
  <si>
    <t>Felts or non-wovens production and finishing machines (manufacture)</t>
  </si>
  <si>
    <t>Fencing by agricultural contractor</t>
  </si>
  <si>
    <t>Fencing contractor (not agricultural)</t>
  </si>
  <si>
    <t>Fencing made of plastic (manufacture)</t>
  </si>
  <si>
    <t>Fencing made of steel wire (manufacture)</t>
  </si>
  <si>
    <t>Fencing made of wood (assembled) (manufacture)</t>
  </si>
  <si>
    <t>Fenders made of cork (manufacture)</t>
  </si>
  <si>
    <t>Fennel (vegetable) growing</t>
  </si>
  <si>
    <t>Fennel seed growing</t>
  </si>
  <si>
    <t>Fern collecting, cutting, gathering</t>
  </si>
  <si>
    <t>Ferrite parts for electronic apparatus (manufacture)</t>
  </si>
  <si>
    <t>Ferro alloys (high carbon ferro manganese) (manufacture)</t>
  </si>
  <si>
    <t>Ferro aluminium (manufacture)</t>
  </si>
  <si>
    <t>Ferro chromium (manufacture)</t>
  </si>
  <si>
    <t>Ferro concrete bar bending and fixing contractor</t>
  </si>
  <si>
    <t>Ferro molybdenum (manufacture)</t>
  </si>
  <si>
    <t>Ferro nickel (manufacture)</t>
  </si>
  <si>
    <t>Ferro niobium (manufacture)</t>
  </si>
  <si>
    <t>Ferro phosphorus (manufacture)</t>
  </si>
  <si>
    <t>Ferro titanium (manufacture)</t>
  </si>
  <si>
    <t>Ferro tungsten (manufacture)</t>
  </si>
  <si>
    <t>Ferro vanadium (manufacture)</t>
  </si>
  <si>
    <t>Ferro zirconium (manufacture)</t>
  </si>
  <si>
    <t>Ferro-alloys (except high carbon ferro-manganese production) (manufacture)</t>
  </si>
  <si>
    <t>Ferrosilicon (manufacture)</t>
  </si>
  <si>
    <t>Ferrosilicon chromium (manufacture)</t>
  </si>
  <si>
    <t>Ferrosilicon manganese (manufacture)</t>
  </si>
  <si>
    <t>Ferrosilicon titanium (manufacture)</t>
  </si>
  <si>
    <t>Ferrosilicon tungsten (manufacture)</t>
  </si>
  <si>
    <t>Ferrous and non-ferrous metal ores (wholesale)</t>
  </si>
  <si>
    <t>Ferrous and non-ferrous metals in primary forms (wholesale)</t>
  </si>
  <si>
    <t>Ferrous and non-ferrous semi-finished metal products n.e.c. (wholesale)</t>
  </si>
  <si>
    <t>Ferrous metal foundry (manufacture)</t>
  </si>
  <si>
    <t>Ferrous products production by reduction of iron ore (manufacture)</t>
  </si>
  <si>
    <t>Ferry (manufacture)</t>
  </si>
  <si>
    <t>Ferry transport for passengers (inland waterway service)</t>
  </si>
  <si>
    <t>Ferry transport of cars with driver</t>
  </si>
  <si>
    <t>Ferry transport of cars without driver</t>
  </si>
  <si>
    <t>Fertiliser (manufacture)</t>
  </si>
  <si>
    <t>Fertiliser distributor or broadcaster (manufacture)</t>
  </si>
  <si>
    <t>Fertiliser minerals mining</t>
  </si>
  <si>
    <t>Fertilisers (commission agent)</t>
  </si>
  <si>
    <t>Fertilisers (retail)</t>
  </si>
  <si>
    <t>Fertilisers (wholesale)</t>
  </si>
  <si>
    <t>Fertilizing plough machinery (manufacture)</t>
  </si>
  <si>
    <t>Festive, carnival or other entertainment articles, conjuring tricks and novelty jokes (wholesale)</t>
  </si>
  <si>
    <t>Festoon blinds (manufacture)</t>
  </si>
  <si>
    <t>Fibre building board (manufacture)</t>
  </si>
  <si>
    <t>Fibre cement (manufacture)</t>
  </si>
  <si>
    <t>Fibre core for wire rope (manufacture)</t>
  </si>
  <si>
    <t>Fibre crop growing</t>
  </si>
  <si>
    <t>Fibre dressing for brushes (manufacture)</t>
  </si>
  <si>
    <t>Fibre optic apparatus (manufacture)</t>
  </si>
  <si>
    <t>Fibre optic cable for data transmission or live transmission of images (manufacture)</t>
  </si>
  <si>
    <t>Fibre tipped pen (manufacture)</t>
  </si>
  <si>
    <t>Fibreboard (manufacture)</t>
  </si>
  <si>
    <t>Fibrillated yarn (manufacture)</t>
  </si>
  <si>
    <t>Field and track clubs</t>
  </si>
  <si>
    <t>Field and track stadium</t>
  </si>
  <si>
    <t>Field preparation on a fee or contract basis</t>
  </si>
  <si>
    <t>Fig growing</t>
  </si>
  <si>
    <t>Figured glass (manufacture)</t>
  </si>
  <si>
    <t>Figurines made of glass (manufacture)</t>
  </si>
  <si>
    <t>Filament tow (manufacture)</t>
  </si>
  <si>
    <t>Filament wire made of steel (manufacture)</t>
  </si>
  <si>
    <t>Filament wire spiralling machines (manufacture)</t>
  </si>
  <si>
    <t>File (hand tool) (manufacture)</t>
  </si>
  <si>
    <t>Filing cabinet (manufacture)</t>
  </si>
  <si>
    <t>Filing cabinet made of metal (not designed to be placed on the floor) (manufacture)</t>
  </si>
  <si>
    <t>Filling and sealing compounds for painters (manufacture)</t>
  </si>
  <si>
    <t>Filling machinery (manufacture)</t>
  </si>
  <si>
    <t>Filling station (motor fuel and lubricants)</t>
  </si>
  <si>
    <t>Film and photo clubs</t>
  </si>
  <si>
    <t>Film and sheet of decorated unsupported polyvinyl chloride (manufacture)</t>
  </si>
  <si>
    <t>Film bonded warehouse for air transport activities</t>
  </si>
  <si>
    <t>Film bonded warehouse for land transport activities</t>
  </si>
  <si>
    <t>Film bonded warehouse for water transport activities</t>
  </si>
  <si>
    <t>Film broker</t>
  </si>
  <si>
    <t>Film copying (not motion picture)</t>
  </si>
  <si>
    <t>Film cutting activities</t>
  </si>
  <si>
    <t>Film director</t>
  </si>
  <si>
    <t>Film distribution</t>
  </si>
  <si>
    <t>Film distribution rights acquisition</t>
  </si>
  <si>
    <t>Film editing</t>
  </si>
  <si>
    <t>Film festival organisation</t>
  </si>
  <si>
    <t>Film hiring agency</t>
  </si>
  <si>
    <t>Film lending and storage</t>
  </si>
  <si>
    <t>Film library</t>
  </si>
  <si>
    <t>Film made of cellophane (manufacture)</t>
  </si>
  <si>
    <t>Film made of plastic (manufacture)</t>
  </si>
  <si>
    <t>Film made of polyethylene (manufacture)</t>
  </si>
  <si>
    <t>Film made of polypropylene (manufacture)</t>
  </si>
  <si>
    <t>Film made of polythene (manufacture)</t>
  </si>
  <si>
    <t>Film made of polyvinyl chloride (PVC) (manufacture)</t>
  </si>
  <si>
    <t>Film processing</t>
  </si>
  <si>
    <t>Film processing activities</t>
  </si>
  <si>
    <t>Film producer (own account)</t>
  </si>
  <si>
    <t>Film production for projection or broadcasting</t>
  </si>
  <si>
    <t>Film reader for textile machinery (manufacture)</t>
  </si>
  <si>
    <t>Film rental</t>
  </si>
  <si>
    <t>Film sound track dubbing and synchronisation</t>
  </si>
  <si>
    <t>Film studios</t>
  </si>
  <si>
    <t>Filter cloth (made-up) (manufacture)</t>
  </si>
  <si>
    <t>Filter cloth weaving (manufacture)</t>
  </si>
  <si>
    <t>Filter for pneumatic control equipment (manufacture)</t>
  </si>
  <si>
    <t>Filter paper and paperboard (cut to size) (manufacture)</t>
  </si>
  <si>
    <t>Filter paper stock (manufacture)</t>
  </si>
  <si>
    <t>Filtering and purifying machinery for the industrial preparation of food or drink (manufacture)</t>
  </si>
  <si>
    <t>Filtering or purifying machinery parts (manufacture)</t>
  </si>
  <si>
    <t>Filters for oil, petrol and air for internal combustion engines (not motor vehicle) (wholesale)</t>
  </si>
  <si>
    <t>Filtration elements made of plastic (manufacture)</t>
  </si>
  <si>
    <t>Filtration equipment and apparatus (wholesale)</t>
  </si>
  <si>
    <t>Filtration equipment for hydraulic equipment (manufacture)</t>
  </si>
  <si>
    <t>Filtration equipment for the chemical industry (manufacture)</t>
  </si>
  <si>
    <t>Finance corporation for industry</t>
  </si>
  <si>
    <t>Finance house activities (non-deposit taking)</t>
  </si>
  <si>
    <t>Financial advisor</t>
  </si>
  <si>
    <t>Financial and credit reporting</t>
  </si>
  <si>
    <t>Financial futures, options and other derivatives dealing in on own account</t>
  </si>
  <si>
    <t>Financial intermediation n.e.c.</t>
  </si>
  <si>
    <t>Financial leasing</t>
  </si>
  <si>
    <t>Financial management consultancy services (except corporate tax)</t>
  </si>
  <si>
    <t>Financial markets administration</t>
  </si>
  <si>
    <t>Financial services (public sector)</t>
  </si>
  <si>
    <t>Financial transactions centre</t>
  </si>
  <si>
    <t>Findings and stampings made of base metal for jewellery (manufacture)</t>
  </si>
  <si>
    <t>Findings and stampings made of precious metals for jewellery (manufacture)</t>
  </si>
  <si>
    <t>Fine art expert</t>
  </si>
  <si>
    <t>Fine arts schools (except academic)</t>
  </si>
  <si>
    <t>Fine cut tobacco (manufacture)</t>
  </si>
  <si>
    <t>Fine or coarse animal hair, not including sheep or goats wool</t>
  </si>
  <si>
    <t>Fingering wool (manufacture)</t>
  </si>
  <si>
    <t>Fingerling production, freshwater</t>
  </si>
  <si>
    <t>Fingerling production, marine</t>
  </si>
  <si>
    <t>Fingerprinting services</t>
  </si>
  <si>
    <t>Finings (manufacture)</t>
  </si>
  <si>
    <t>Finished or semi-finished dice, semiconductor (manufacture)</t>
  </si>
  <si>
    <t>Finished or semi-finished wafers, semiconductor (manufacture)</t>
  </si>
  <si>
    <t>Finishing agents, dye carriers and similar industrial chemical products (commission agent)</t>
  </si>
  <si>
    <t>Finishing and polishing machine tools for optical, spectacle or clock or watch faces (manufacture)</t>
  </si>
  <si>
    <t>Finishing machinery for textiles (manufacture)</t>
  </si>
  <si>
    <t>Finishing of chairs and seats</t>
  </si>
  <si>
    <t>Finishing of leather wearing apparel (manufacture)</t>
  </si>
  <si>
    <t>Finishing of part-baked bread and rolls</t>
  </si>
  <si>
    <t>Finishing of wearing apparel n.e.c. (manufacture)</t>
  </si>
  <si>
    <t>Finishing services for CD-ROMS, (manufacture)</t>
  </si>
  <si>
    <t>Fire (electric) (manufacture)</t>
  </si>
  <si>
    <t>Fire (gas) (manufacture)</t>
  </si>
  <si>
    <t>Fire (oil) (manufacture)</t>
  </si>
  <si>
    <t>Fire alarm and system (manufacture)</t>
  </si>
  <si>
    <t>Fire alarm hire (without monitoring)</t>
  </si>
  <si>
    <t>Fire alarm systems, sending signals to a control station (manufacture)</t>
  </si>
  <si>
    <t>Fire and explosion protection and control consultancy activities</t>
  </si>
  <si>
    <t>Fire authorities</t>
  </si>
  <si>
    <t>Fire brigades</t>
  </si>
  <si>
    <t>Fire engine (manufacture)</t>
  </si>
  <si>
    <t>Fire extinguisher (hand held) (manufacture)</t>
  </si>
  <si>
    <t>Fire extinguisher charges and preparations (commission agent)</t>
  </si>
  <si>
    <t>Fire extinguishers (excluding motor vehicle) (wholesale)</t>
  </si>
  <si>
    <t>Fire extinguishing apparatus (excluding hand operated chemical extinguishers) (manufacture)</t>
  </si>
  <si>
    <t>Fire extinguishing chemicals (manufacture)</t>
  </si>
  <si>
    <t>Fire fighting and fire prevention</t>
  </si>
  <si>
    <t>Fire insurance</t>
  </si>
  <si>
    <t>Fire logs and pellets, of pressed wood, or of coffee or soybean grounds and the like (manufacture)</t>
  </si>
  <si>
    <t>Fire refined copper (manufacture)</t>
  </si>
  <si>
    <t>Fire resistant and protective safety clothing of leather (manufacture)</t>
  </si>
  <si>
    <t>Fire screen (manufacture)</t>
  </si>
  <si>
    <t>Fire service activities</t>
  </si>
  <si>
    <t>Fire tender (manufacture)</t>
  </si>
  <si>
    <t>Firearms for hunting, sporting or protective use (manufacture)</t>
  </si>
  <si>
    <t>Firearms, sporting, hunting or target shooting rifles (wholesale)</t>
  </si>
  <si>
    <t>Firebrick and shape (manufacture)</t>
  </si>
  <si>
    <t>Fireclay mine or quarry</t>
  </si>
  <si>
    <t>Fire-fighting protection suits (manufacture)</t>
  </si>
  <si>
    <t>Firelighter (manufacture)</t>
  </si>
  <si>
    <t>Fire-places cleaning</t>
  </si>
  <si>
    <t>Fireproofing work</t>
  </si>
  <si>
    <t>Fire-resistant and protective safety clothing (manufacture)</t>
  </si>
  <si>
    <t>Firewood (retail)</t>
  </si>
  <si>
    <t>Firework (manufacture)</t>
  </si>
  <si>
    <t>Firework displays</t>
  </si>
  <si>
    <t>Fireworks (commission agent)</t>
  </si>
  <si>
    <t>Firing plant for boilers, etc. (manufacture)</t>
  </si>
  <si>
    <t>First aid boxes (commission agent)</t>
  </si>
  <si>
    <t>First aid boxes (wholesale)</t>
  </si>
  <si>
    <t>First-degree level higher education</t>
  </si>
  <si>
    <t>Fiscal services (public sector)</t>
  </si>
  <si>
    <t>Fish (retail)</t>
  </si>
  <si>
    <t>Fish (wholesale)</t>
  </si>
  <si>
    <t>Fish and chip shop</t>
  </si>
  <si>
    <t>Fish and chip stand</t>
  </si>
  <si>
    <t>Fish and marine mammal oil extraction (manufacture)</t>
  </si>
  <si>
    <t>Fish and other aquatic animal meals and solubles unfit for human consumption (manufacture)</t>
  </si>
  <si>
    <t>Fish boxes made of wood (manufacture)</t>
  </si>
  <si>
    <t>Fish breeding, freshwater</t>
  </si>
  <si>
    <t>Fish breeding, marine</t>
  </si>
  <si>
    <t>Fish cakes (manufacture)</t>
  </si>
  <si>
    <t>Fish canning (manufacture)</t>
  </si>
  <si>
    <t>Fish curing (other than by distributors) (manufacture)</t>
  </si>
  <si>
    <t>Fish defrosting and processing</t>
  </si>
  <si>
    <t>Fish dish (prepared) production (manufacture)</t>
  </si>
  <si>
    <t>Fish dishes, including fish and chips (manufacture)</t>
  </si>
  <si>
    <t>Fish distribution (wholesale)</t>
  </si>
  <si>
    <t>Fish drying (manufacture)</t>
  </si>
  <si>
    <t>Fish eater (manufacture)</t>
  </si>
  <si>
    <t>Fish factor (commission agent)</t>
  </si>
  <si>
    <t>Fish farming equipment (wholesale)</t>
  </si>
  <si>
    <t>Fish farming in fresh water, including farming of freshwater ornamental fish</t>
  </si>
  <si>
    <t>Fish farming, marine</t>
  </si>
  <si>
    <t>Fish fillet production (manufacture)</t>
  </si>
  <si>
    <t>Fish fingers (manufacture)</t>
  </si>
  <si>
    <t>Fish fry production, freshwater</t>
  </si>
  <si>
    <t>Fish fry production, marine</t>
  </si>
  <si>
    <t>Fish hatcheries and farms service activities, freshwater</t>
  </si>
  <si>
    <t>Fish hatcheries and farms service activities, marine</t>
  </si>
  <si>
    <t>Fish hatcheries, freshwater</t>
  </si>
  <si>
    <t>Fish hatcheries, marine</t>
  </si>
  <si>
    <t>Fish hook (manufacture)</t>
  </si>
  <si>
    <t>Fish liver oil (unrefined) production (manufacture)</t>
  </si>
  <si>
    <t>Fish liver oil refining (manufacture)</t>
  </si>
  <si>
    <t>Fish meal (manufacture)</t>
  </si>
  <si>
    <t>Fish oil (crude) production (manufacture)</t>
  </si>
  <si>
    <t>Fish paste (manufacture)</t>
  </si>
  <si>
    <t>Fish plates (hot rolled) (manufacture)</t>
  </si>
  <si>
    <t>Fish plates and sole plates (non-rolled) (manufacture)</t>
  </si>
  <si>
    <t>Fish plates for arches made of steel (manufacture)</t>
  </si>
  <si>
    <t>Fish preservation (other than by freezing) (manufacture)</t>
  </si>
  <si>
    <t>Fish preservation by freezing (manufacture)</t>
  </si>
  <si>
    <t>Fish processing (not freezing) (manufacture)</t>
  </si>
  <si>
    <t>Fish processing machines and equipment (manufacture)</t>
  </si>
  <si>
    <t>Fish products (manufacture)</t>
  </si>
  <si>
    <t>Fish salting (manufacture)</t>
  </si>
  <si>
    <t>Fish stall (retail)</t>
  </si>
  <si>
    <t>Fish stock management consultancy services</t>
  </si>
  <si>
    <t>Fish, crustacean and mollusc cooking (manufacture)</t>
  </si>
  <si>
    <t>Fish, crustacean and mollusc preparation and preservation, by immersing in brine (manufacture)</t>
  </si>
  <si>
    <t>Fish, crustacean and mollusc smoking (manufacture)</t>
  </si>
  <si>
    <t>Fishing (recreational)</t>
  </si>
  <si>
    <t>Fishing boats (manufacture)</t>
  </si>
  <si>
    <t>Fishing by line, except for recreation and sport (marine)</t>
  </si>
  <si>
    <t>Fishing for shellfish (marine)</t>
  </si>
  <si>
    <t>Fishing gear (retail)</t>
  </si>
  <si>
    <t>Fishing in ocean, sea, coastal or inland waters (commercial)</t>
  </si>
  <si>
    <t>Fishing line (manufacture)</t>
  </si>
  <si>
    <t>Fishing net (manufacture)</t>
  </si>
  <si>
    <t>Fishing net mending (manufacture)</t>
  </si>
  <si>
    <t>Fishing net yarn made of cotton (manufacture)</t>
  </si>
  <si>
    <t>Fishing on a commercial basis in inland waters</t>
  </si>
  <si>
    <t>Fishing on a commercial basis in ocean and coastal waters</t>
  </si>
  <si>
    <t>Fishing rods, line fishing tackle and articles for hunting or fishing (wholesale)</t>
  </si>
  <si>
    <t>Fishing services administration and regulation (public sector)</t>
  </si>
  <si>
    <t>Fishing tackle (manufacture)</t>
  </si>
  <si>
    <t>Fishing tackle (retail)</t>
  </si>
  <si>
    <t>Fishing vessel (manufacture)</t>
  </si>
  <si>
    <t>Fishmonger (retail)</t>
  </si>
  <si>
    <t>Fishmonger (wholesale)</t>
  </si>
  <si>
    <t>Fitness centre equipment and appliances (manufacture)</t>
  </si>
  <si>
    <t>Fitness centre operation</t>
  </si>
  <si>
    <t>Fittings and fixtures (wholesale)</t>
  </si>
  <si>
    <t>Fittings and furnishing for hotels (manufacture)</t>
  </si>
  <si>
    <t>Fittings and furnishings for banks (manufacture)</t>
  </si>
  <si>
    <t>Fittings and furnishings for bars (manufacture)</t>
  </si>
  <si>
    <t>Fittings and furnishings for laboratories (manufacture)</t>
  </si>
  <si>
    <t>Fittings and furnishings for libraries (manufacture)</t>
  </si>
  <si>
    <t>Fittings and furnishings for museums (manufacture)</t>
  </si>
  <si>
    <t>Fittings and furnishings for offices (manufacture)</t>
  </si>
  <si>
    <t>Fittings and furnishings for public houses (manufacture)</t>
  </si>
  <si>
    <t>Fittings and furnishings for restaurants (manufacture)</t>
  </si>
  <si>
    <t>Fittings and furnishings for shops (manufacture)</t>
  </si>
  <si>
    <t>Fittings for tubes made of cast iron (manufacture)</t>
  </si>
  <si>
    <t>Fittings for tubes made of cast steel (manufacture)</t>
  </si>
  <si>
    <t>Fittings made of rubber (manufacture)</t>
  </si>
  <si>
    <t>Fittings made of steel (manufacture)</t>
  </si>
  <si>
    <t>Fixed transmitters (manufacture)</t>
  </si>
  <si>
    <t>Fixer for photographic use (manufacture)</t>
  </si>
  <si>
    <t>Flag fabric (woollen) (manufacture)</t>
  </si>
  <si>
    <t>Flag making up (manufacture)</t>
  </si>
  <si>
    <t>Flags made of clay (manufacture)</t>
  </si>
  <si>
    <t>Flags made of non-refractory ceramic (manufacture)</t>
  </si>
  <si>
    <t>Flagstone merchant (wholesale)</t>
  </si>
  <si>
    <t>Flagstone quarry</t>
  </si>
  <si>
    <t>Flagstones made of precast concrete (manufacture)</t>
  </si>
  <si>
    <t>Flake made of aluminium (manufacture)</t>
  </si>
  <si>
    <t>Flake made of copper (manufacture)</t>
  </si>
  <si>
    <t>Flaked coconut including desiccated but (not sugared) (manufacture)</t>
  </si>
  <si>
    <t>Flaked maize (manufacture)</t>
  </si>
  <si>
    <t>Flame and burner control (non-electronic) (manufacture)</t>
  </si>
  <si>
    <t>Flame throwers (manufacture)</t>
  </si>
  <si>
    <t>Flange jointing sets (manufacture)</t>
  </si>
  <si>
    <t>Flanges made of steel (manufacture)</t>
  </si>
  <si>
    <t>Flannel (manufacture)</t>
  </si>
  <si>
    <t>Flannel ending (manufacture)</t>
  </si>
  <si>
    <t>Flannel filling (manufacture)</t>
  </si>
  <si>
    <t>Flannel finishing (manufacture)</t>
  </si>
  <si>
    <t>Flannel preparing (manufacture)</t>
  </si>
  <si>
    <t>Flannel scouring (manufacture)</t>
  </si>
  <si>
    <t>Flannel shrinking (manufacture)</t>
  </si>
  <si>
    <t>Flannelette raising and finishing (manufacture)</t>
  </si>
  <si>
    <t>Flannelette weaving (manufacture)</t>
  </si>
  <si>
    <t>Flaps, diaphragms and other parts of hydraulic and pneumatic valves (manufacture)</t>
  </si>
  <si>
    <t>Flare stack and flareboom erection work</t>
  </si>
  <si>
    <t>Flash lamp case (manufacture)</t>
  </si>
  <si>
    <t>Flashcubes (manufacture)</t>
  </si>
  <si>
    <t>Flashlight apparatus (manufacture)</t>
  </si>
  <si>
    <t>Flashlights (manufacture)</t>
  </si>
  <si>
    <t>Flat glass (manufacture)</t>
  </si>
  <si>
    <t>Flat glass (retail)</t>
  </si>
  <si>
    <t>Flat glass (wholesale)</t>
  </si>
  <si>
    <t>Flat letting</t>
  </si>
  <si>
    <t>Flat letting agency</t>
  </si>
  <si>
    <t>Flat rolled steel products in coils or straight lengths &lt; 600 mm (manufacture)</t>
  </si>
  <si>
    <t>Flat rolled steel products in coils or straight lengths &gt;= 600mm (manufacture)</t>
  </si>
  <si>
    <t>Flat ware made of base metal (manufacture)</t>
  </si>
  <si>
    <t>Flatbed trailer (motor drawn) (manufacture)</t>
  </si>
  <si>
    <t>Flats in holiday centres and holiday villages (provision of short-stay lodging in)</t>
  </si>
  <si>
    <t>Flats, not in holiday centres, holiday villages or youth hostels (self catering short-stay lodging)</t>
  </si>
  <si>
    <t>Flatwork for sport and recreational installations (commercial buildings)</t>
  </si>
  <si>
    <t>Flatwork machine for laundry (manufacture)</t>
  </si>
  <si>
    <t>Flavourings (wholesale)</t>
  </si>
  <si>
    <t>Flax (wholesale)</t>
  </si>
  <si>
    <t>Flax carding (manufacture)</t>
  </si>
  <si>
    <t>Flax deseeding (manufacture)</t>
  </si>
  <si>
    <t>Flax dressing (manufacture)</t>
  </si>
  <si>
    <t>Flax growing</t>
  </si>
  <si>
    <t>Flax hackling (manufacture)</t>
  </si>
  <si>
    <t>Flax preparing (manufacture)</t>
  </si>
  <si>
    <t>Flax roughing (manufacture)</t>
  </si>
  <si>
    <t>Flax sorting (manufacture)</t>
  </si>
  <si>
    <t>Flax spinning (manufacture)</t>
  </si>
  <si>
    <t>Flax tow (manufacture)</t>
  </si>
  <si>
    <t>Flax type yarns (manufacture)</t>
  </si>
  <si>
    <t>Flax woven cloth (manufacture)</t>
  </si>
  <si>
    <t>Flax yarn bleaching, dyeing or otherwise finishing (manufacture)</t>
  </si>
  <si>
    <t>Flax-type fibre preparation and spinning (manufacture)</t>
  </si>
  <si>
    <t>Fleet tender (manufacture)</t>
  </si>
  <si>
    <t>Flexible paper packaging (manufacture)</t>
  </si>
  <si>
    <t>Flexible plastic foam (manufacture)</t>
  </si>
  <si>
    <t>Flexible shaft drive tool (manufacture)</t>
  </si>
  <si>
    <t>Flexible ventilating ducting made of textiles (manufacture)</t>
  </si>
  <si>
    <t>Flexographic ink (manufacture)</t>
  </si>
  <si>
    <t>Flexographic printing (manufacture)</t>
  </si>
  <si>
    <t>Flexographic printing machine (manufacture)</t>
  </si>
  <si>
    <t>Flexographic printing on labels or tags (manufacture)</t>
  </si>
  <si>
    <t>Flight recorder (electric) (manufacture)</t>
  </si>
  <si>
    <t>Flight simulator (electronic) (manufacture)</t>
  </si>
  <si>
    <t>Flint bed, pit or quarry</t>
  </si>
  <si>
    <t>Flint cloth (manufacture)</t>
  </si>
  <si>
    <t>Flint for lighters (manufacture)</t>
  </si>
  <si>
    <t>Flint grit production</t>
  </si>
  <si>
    <t>Flint paper (manufacture)</t>
  </si>
  <si>
    <t>Float glass (manufacture)</t>
  </si>
  <si>
    <t>Floating bridge company</t>
  </si>
  <si>
    <t>Floating casinos</t>
  </si>
  <si>
    <t>Floating crane (manufacture)</t>
  </si>
  <si>
    <t>Floating docks construction (manufacture)</t>
  </si>
  <si>
    <t>Floating drilling rig operation for petroleum or natural gas exploration or production</t>
  </si>
  <si>
    <t>Floating harbour (manufacture)</t>
  </si>
  <si>
    <t>Floating landing stages construction (manufacture)</t>
  </si>
  <si>
    <t>Floating tanks construction (manufacture)</t>
  </si>
  <si>
    <t>Flocculating agents (chemical) (manufacture)</t>
  </si>
  <si>
    <t>Flock (wholesale)</t>
  </si>
  <si>
    <t>Flock made of cotton (manufacture)</t>
  </si>
  <si>
    <t>Flock made of glass fibre (manufacture)</t>
  </si>
  <si>
    <t>Flong paperboard (manufacture)</t>
  </si>
  <si>
    <t>Floodgates, movable barrages and hydro-mechanical structures construction</t>
  </si>
  <si>
    <t>Floor and quarry tiles made of unglazed clay (manufacture)</t>
  </si>
  <si>
    <t>Floor and wall tiles made of concrete and terrazzo (manufacture)</t>
  </si>
  <si>
    <t>Floor cleaning equipment for industrial use leasing</t>
  </si>
  <si>
    <t>Floor cleanser (manufacture)</t>
  </si>
  <si>
    <t>Floor covering laying</t>
  </si>
  <si>
    <t>Floor coverings (hard surface) (manufacture)</t>
  </si>
  <si>
    <t>Floor coverings (retail)</t>
  </si>
  <si>
    <t>Floor coverings (wholesale)</t>
  </si>
  <si>
    <t>Floor coverings made of plastic (manufacture)</t>
  </si>
  <si>
    <t>Floor coverings made of printed vinyl (manufacture)</t>
  </si>
  <si>
    <t>Floor coverings made of rubber (manufacture)</t>
  </si>
  <si>
    <t>Floor coverings made of supported vinyl (manufacture)</t>
  </si>
  <si>
    <t>Floor coverings of natural cork (manufacture)</t>
  </si>
  <si>
    <t>Floor polish (manufacture)</t>
  </si>
  <si>
    <t>Floor polisher (electric) (manufacture)</t>
  </si>
  <si>
    <t>Floor rugs made of jute (manufacture)</t>
  </si>
  <si>
    <t>Floor screeding</t>
  </si>
  <si>
    <t>Floor seal polish (manufacture)</t>
  </si>
  <si>
    <t>Floor sweepers (hand operated mechanical) (manufacture)</t>
  </si>
  <si>
    <t>Floor tiles (not ceramic) (retail)</t>
  </si>
  <si>
    <t>Floor units made of precast concrete (manufacture)</t>
  </si>
  <si>
    <t>Flooring contractor</t>
  </si>
  <si>
    <t>Flooring made of rubber (manufacture)</t>
  </si>
  <si>
    <t>Flooring made of wood (unassembled) (manufacture)</t>
  </si>
  <si>
    <t>Flooring systems made of metal (manufacture)</t>
  </si>
  <si>
    <t>Floppy disk (manufacture)</t>
  </si>
  <si>
    <t>Floppy disk drives (manufacture)</t>
  </si>
  <si>
    <t>Florist (retail)</t>
  </si>
  <si>
    <t>Flotation vessel of steel, for oil platform (manufacture)</t>
  </si>
  <si>
    <t>Flour (manufacture)</t>
  </si>
  <si>
    <t>Flour (wholesale)</t>
  </si>
  <si>
    <t>Flour and meal manufacturing machinery (manufacture)</t>
  </si>
  <si>
    <t>Flour confectionery (manufacture)</t>
  </si>
  <si>
    <t>Flour confectionery (retail)</t>
  </si>
  <si>
    <t>Flour confectionery (wholesale)</t>
  </si>
  <si>
    <t>Flour confectionery machinery (manufacture)</t>
  </si>
  <si>
    <t>Flour milling (manufacture)</t>
  </si>
  <si>
    <t>Flour mixes and prepared blended flour and dough for biscuits (manufacture)</t>
  </si>
  <si>
    <t>Flour mixes and prepared blended flour and dough for bread (manufacture)</t>
  </si>
  <si>
    <t>Flour mixes and prepared blended flour and dough for cakes (manufacture)</t>
  </si>
  <si>
    <t>Flour mixes and prepared blended flour and dough for pancakes (manufacture)</t>
  </si>
  <si>
    <t>Flour of cereal grains production (manufacture)</t>
  </si>
  <si>
    <t>Flour of dried leguminous vegetables production (manufacture)</t>
  </si>
  <si>
    <t>Flour or meal of roots or tubers (manufacture)</t>
  </si>
  <si>
    <t>Flours and meals of meat (manufacture)</t>
  </si>
  <si>
    <t>Flow measuring and control instrument (non-electronic) (manufacture)</t>
  </si>
  <si>
    <t>Flow meters (electronic) (manufacture)</t>
  </si>
  <si>
    <t>Flow meters (non-electronic) (manufacture)</t>
  </si>
  <si>
    <t>Flower and plants exporter (wholesale)</t>
  </si>
  <si>
    <t>Flower and plants importer (wholesale)</t>
  </si>
  <si>
    <t>Flower growing</t>
  </si>
  <si>
    <t>Flower pots and tubs made of plastic (manufacture)</t>
  </si>
  <si>
    <t>Flower pots made of clay (manufacture)</t>
  </si>
  <si>
    <t>Flower pots made of concrete, plaster, cement or artificial stone (manufacture)</t>
  </si>
  <si>
    <t>Flower salesman (wholesale)</t>
  </si>
  <si>
    <t>Flower seed growing</t>
  </si>
  <si>
    <t>Flowers (retail)</t>
  </si>
  <si>
    <t>Flowers (wholesale)</t>
  </si>
  <si>
    <t>Flowers and plants rental and leasing</t>
  </si>
  <si>
    <t>Flowers grown for drying</t>
  </si>
  <si>
    <t>Flowline assembly (hydraulic equipment) (manufacture)</t>
  </si>
  <si>
    <t>Flue brush (manufacture)</t>
  </si>
  <si>
    <t>Flue tiles made of clay (manufacture)</t>
  </si>
  <si>
    <t>Fluid power equipment (manufacture)</t>
  </si>
  <si>
    <t>Fluid power systems (manufacture)</t>
  </si>
  <si>
    <t>Fluid seals made of rubber (manufacture)</t>
  </si>
  <si>
    <t>Fluid-displacement services</t>
  </si>
  <si>
    <t>Fluorescent ballasts (i.e. Transformers) (manufacture)</t>
  </si>
  <si>
    <t>Fluorescent brightening agent (manufacture)</t>
  </si>
  <si>
    <t>Fluorescent tube (manufacture)</t>
  </si>
  <si>
    <t>Fluorimeter (electronic) (manufacture)</t>
  </si>
  <si>
    <t>Fluorimeter (non-electronic) (manufacture)</t>
  </si>
  <si>
    <t>Fluorine, hydrofluoric acid and fluorides (manufacture)</t>
  </si>
  <si>
    <t>Fluorspar (wholesale)</t>
  </si>
  <si>
    <t>Fluorspar mining</t>
  </si>
  <si>
    <t>Flushing cisterns made of plastic (manufacture)</t>
  </si>
  <si>
    <t>Fluting paper (manufacture)</t>
  </si>
  <si>
    <t>Flux (commission agent)</t>
  </si>
  <si>
    <t>Flux (manufacture)</t>
  </si>
  <si>
    <t>Fly dressing (manufacture)</t>
  </si>
  <si>
    <t>Fly paper (manufacture)</t>
  </si>
  <si>
    <t>Flying club</t>
  </si>
  <si>
    <t>Flying school (for airline pilots)</t>
  </si>
  <si>
    <t>Flying school activities (not type rating)</t>
  </si>
  <si>
    <t>Flying schools for commercial airline pilots</t>
  </si>
  <si>
    <t>Flying schools not issuing commercial certificates and permits</t>
  </si>
  <si>
    <t>Flying training for professional pilots</t>
  </si>
  <si>
    <t>Flywheel (not for motor vehicle engine) (manufacture)</t>
  </si>
  <si>
    <t>Flywheels and pulleys including pulley blocks (wholesale)</t>
  </si>
  <si>
    <t>Foam backed fabric finishing (manufacture)</t>
  </si>
  <si>
    <t>Foam backing (single textile material) (manufacture)</t>
  </si>
  <si>
    <t>Foam backing (texture material sandwich) (manufacture)</t>
  </si>
  <si>
    <t>Foam rubber (manufacture)</t>
  </si>
  <si>
    <t>Foamed slag (manufacture)</t>
  </si>
  <si>
    <t>Fodder (wholesale)</t>
  </si>
  <si>
    <t>Fodder maize and other grass growing</t>
  </si>
  <si>
    <t>Fodder preparing equipment (manufacture)</t>
  </si>
  <si>
    <t>Fodder root growing</t>
  </si>
  <si>
    <t>Fog signal (manufacture)</t>
  </si>
  <si>
    <t>Fog signalling equipment (manufacture)</t>
  </si>
  <si>
    <t>Foil bags (manufacture)</t>
  </si>
  <si>
    <t>Foil containers made of aluminium (manufacture)</t>
  </si>
  <si>
    <t>Foil laminate made of aluminium (manufacture)</t>
  </si>
  <si>
    <t>Foil made of aluminium (decorated, embossed or cut to size) (manufacture)</t>
  </si>
  <si>
    <t>Foil made of aluminium (not put up as a packaging product) (manufacture)</t>
  </si>
  <si>
    <t>Foil made of brass (manufacture)</t>
  </si>
  <si>
    <t>Foil made of copper (manufacture)</t>
  </si>
  <si>
    <t>Foil made of plastic (manufacture)</t>
  </si>
  <si>
    <t>Foil packaging goods, made of aluminium (manufacture)</t>
  </si>
  <si>
    <t>Foil stock made of aluminium (manufacture)</t>
  </si>
  <si>
    <t>Folding bed (manufacture)</t>
  </si>
  <si>
    <t>Folding boat made of rubber (manufacture)</t>
  </si>
  <si>
    <t>Folding boxboard (manufacture)</t>
  </si>
  <si>
    <t>Folding boxes made of board (manufacture)</t>
  </si>
  <si>
    <t>Folding machinery for paper and board (not for office use) (manufacture)</t>
  </si>
  <si>
    <t>Folding paperboard containers (manufacture)</t>
  </si>
  <si>
    <t>Folding perambulator (manufacture)</t>
  </si>
  <si>
    <t>Follow-up milk (manufacture)</t>
  </si>
  <si>
    <t>Follow-up milk for infants (manufacture)</t>
  </si>
  <si>
    <t>Fondant (manufacture)</t>
  </si>
  <si>
    <t>Food (commission agent)</t>
  </si>
  <si>
    <t>Food (general) (retail)</t>
  </si>
  <si>
    <t>Food (non-specialised) (wholesale)</t>
  </si>
  <si>
    <t>Food and beverage machinery (wholesale)</t>
  </si>
  <si>
    <t>Food and drink preparation and manufacturing machinery for industrial use (wholesale)</t>
  </si>
  <si>
    <t>Food and drink press (manufacture)</t>
  </si>
  <si>
    <t>Food and milk irradiation equipment (manufacture)</t>
  </si>
  <si>
    <t>Food bottling and packaging on a fee or contract basis</t>
  </si>
  <si>
    <t>Food for particular nutritional uses (manufacture)</t>
  </si>
  <si>
    <t>Food freezer for domestic use (manufacture)</t>
  </si>
  <si>
    <t>Food freezer over 12 cubic feet capacity (non-domestic) (manufacture)</t>
  </si>
  <si>
    <t>Food hygiene testing activities</t>
  </si>
  <si>
    <t>Food mixer (electric) (manufacture)</t>
  </si>
  <si>
    <t>Food n.e.c. including fish, crustaceans and molluscs exporter (wholesale)</t>
  </si>
  <si>
    <t>Food n.e.c. including fish, crustaceans and molluscs importer (wholesale)</t>
  </si>
  <si>
    <t>Food preparation in market stalls</t>
  </si>
  <si>
    <t>Food preparation machinery for hotels and restaurants (manufacture)</t>
  </si>
  <si>
    <t>Food processing equipment (industrial) (manufacture)</t>
  </si>
  <si>
    <t>Food processing machinery incl. combined processing, packaging or bottling machinery (manufacture)</t>
  </si>
  <si>
    <t>Food products enriched with vitamins or proteins (manufacture)</t>
  </si>
  <si>
    <t>Food supplements (manufacture)</t>
  </si>
  <si>
    <t>Food, beverage and tobacco industry machinery (wholesale)</t>
  </si>
  <si>
    <t>Food, beverages and tobacco (non-specialised) exporter (wholesale)</t>
  </si>
  <si>
    <t>Food, beverages and tobacco (non-specialised) importer (wholesale)</t>
  </si>
  <si>
    <t>Foods for persons suffering from carbohydrate metabolism disorders (manufacture)</t>
  </si>
  <si>
    <t>Foods to meet the expenditure of intense muscular effort, especially for sportsmen (manufacture)</t>
  </si>
  <si>
    <t>Foot and cycle path construction</t>
  </si>
  <si>
    <t>Foot clinic (NHS)</t>
  </si>
  <si>
    <t>Foot clinic (private)</t>
  </si>
  <si>
    <t>Foot support (manufacture)</t>
  </si>
  <si>
    <t>Football Association</t>
  </si>
  <si>
    <t>Football case made of leather (manufacture)</t>
  </si>
  <si>
    <t>Football clubs</t>
  </si>
  <si>
    <t>Football ground</t>
  </si>
  <si>
    <t>Football pools</t>
  </si>
  <si>
    <t>Football stadium</t>
  </si>
  <si>
    <t>Footwear (commission agent)</t>
  </si>
  <si>
    <t>Footwear (manufacture)</t>
  </si>
  <si>
    <t>Footwear (retail)</t>
  </si>
  <si>
    <t>Footwear (wholesale)</t>
  </si>
  <si>
    <t>Footwear exporter (wholesale)</t>
  </si>
  <si>
    <t>Footwear importer (wholesale)</t>
  </si>
  <si>
    <t>Footwear leather preparation (manufacture)</t>
  </si>
  <si>
    <t>Footwear made of textiles without applied soles (manufacture)</t>
  </si>
  <si>
    <t>Footwear making or repairing machinery (manufacture)</t>
  </si>
  <si>
    <t>Footwear manufacturing and repairing machinery (wholesale)</t>
  </si>
  <si>
    <t>Footwear parts and accessories made of plastic (manufacture)</t>
  </si>
  <si>
    <t>Footwear rental and leasing</t>
  </si>
  <si>
    <t>Forage (wholesale)</t>
  </si>
  <si>
    <t>Forage harvester (manufacture)</t>
  </si>
  <si>
    <t>Forage kale and similar forage products growing</t>
  </si>
  <si>
    <t>Forage plants seed production including grasses</t>
  </si>
  <si>
    <t>Forcemeat (manufacture)</t>
  </si>
  <si>
    <t>Foreign armed forces</t>
  </si>
  <si>
    <t>Foreign economic aid services administration (public sector)</t>
  </si>
  <si>
    <t>Foreign embassy</t>
  </si>
  <si>
    <t>Foreign exchange broker</t>
  </si>
  <si>
    <t>Foreign government service</t>
  </si>
  <si>
    <t>Forest harvesting residues, gathering of these for energy</t>
  </si>
  <si>
    <t>Forest machinery (manufacture)</t>
  </si>
  <si>
    <t>Forest management consulting services</t>
  </si>
  <si>
    <t>Forest pest control</t>
  </si>
  <si>
    <t>Forest tree nursery operation</t>
  </si>
  <si>
    <t>Forestry fire protection</t>
  </si>
  <si>
    <t>Forestry inventories</t>
  </si>
  <si>
    <t>Forestry land drainage</t>
  </si>
  <si>
    <t>Forestry machinery and equipment rental and leasing (without operator)</t>
  </si>
  <si>
    <t>Forestry machinery, accessories and implements (wholesale)</t>
  </si>
  <si>
    <t>Forestry services administration and regulation (public sector)</t>
  </si>
  <si>
    <t>Forests and timber tract planting, replanting, transplanting, thinning and conservation</t>
  </si>
  <si>
    <t>Forged bars (manufacture)</t>
  </si>
  <si>
    <t>Forged rail accessories (manufacture)</t>
  </si>
  <si>
    <t>Forged sections (manufacture)</t>
  </si>
  <si>
    <t>Forged semi-finished products (manufacture)</t>
  </si>
  <si>
    <t>Forges (manufacture)</t>
  </si>
  <si>
    <t>Forging (manufacture)</t>
  </si>
  <si>
    <t>Forging bars made of aluminium (manufacture)</t>
  </si>
  <si>
    <t>Forging furnace (manufacture)</t>
  </si>
  <si>
    <t>Forging machine (metal forming) (metal working) (manufacture)</t>
  </si>
  <si>
    <t>Fork (cutlery) (manufacture)</t>
  </si>
  <si>
    <t>Forklift truck (manufacture)</t>
  </si>
  <si>
    <t>Forklift trucks (wholesale)</t>
  </si>
  <si>
    <t>Forks made of plastic (manufacture)</t>
  </si>
  <si>
    <t>Formaldehyde (manufacture)</t>
  </si>
  <si>
    <t>Formatting of ebooks</t>
  </si>
  <si>
    <t>Formic acid (and salts of it) (commission agent)</t>
  </si>
  <si>
    <t>Formic acid (and salts of it) (manufacture)</t>
  </si>
  <si>
    <t>Formic acid (and salts of it) (wholesale)</t>
  </si>
  <si>
    <t>Forming machine (high energy rate) (manufacture)</t>
  </si>
  <si>
    <t>Forming machine for glass working (multi-head) (manufacture)</t>
  </si>
  <si>
    <t>Forming machine for rubber or plastics (manufacture)</t>
  </si>
  <si>
    <t>Forms publishing</t>
  </si>
  <si>
    <t>Formulated pesticide (manufacture)</t>
  </si>
  <si>
    <t>Formwork (civil engineering)</t>
  </si>
  <si>
    <t>Fortune telling (fairground)</t>
  </si>
  <si>
    <t>Fortune telling (not fairground)</t>
  </si>
  <si>
    <t>Forwarding agents</t>
  </si>
  <si>
    <t>Foundation garment (manufacture)</t>
  </si>
  <si>
    <t>Foundations construction</t>
  </si>
  <si>
    <t>Founding of non-ferrous base metal (manufacture)</t>
  </si>
  <si>
    <t>Foundry alloy made of aluminium (manufacture)</t>
  </si>
  <si>
    <t>Foundry bonding clays (manufacture)</t>
  </si>
  <si>
    <t>Foundry coke (manufacture)</t>
  </si>
  <si>
    <t>Foundry core binder (manufacture)</t>
  </si>
  <si>
    <t>Foundry facing (manufacture)</t>
  </si>
  <si>
    <t>Foundry ingot made of aluminium (manufacture)</t>
  </si>
  <si>
    <t>Foundry moulding pattern made of wood (manufacture)</t>
  </si>
  <si>
    <t>Foundry moulds (for rubber or plastic) production machines (manufacture)</t>
  </si>
  <si>
    <t>Foundry moulds forming machinery (manufacture)</t>
  </si>
  <si>
    <t>Foundry pig iron (manufacture)</t>
  </si>
  <si>
    <t>Foundry preparation (manufacture)</t>
  </si>
  <si>
    <t>Fountain pen (manufacture)</t>
  </si>
  <si>
    <t>Fountain pen nib (manufacture)</t>
  </si>
  <si>
    <t>Fountain pens, Indian ink drawing pens, stylograph pens and other pens (wholesale)</t>
  </si>
  <si>
    <t>Four wheel drive vehicles with a weight not exceeding 3.5 tonnes (new) (retail)</t>
  </si>
  <si>
    <t>Four wheel drive vehicles with a weight not exceeding 3.5 tonnes (new) (wholesale)</t>
  </si>
  <si>
    <t>Four wheel drive vehicles with a weight not exceeding 3.5 tonnes (used) (retail)</t>
  </si>
  <si>
    <t>Four wheel drive vehicles with a weight not exceeding 3.5 tonnes (used) (wholesale)</t>
  </si>
  <si>
    <t>Fourdrinier (manufacture)</t>
  </si>
  <si>
    <t>Fracture/stimulation services</t>
  </si>
  <si>
    <t>Frame and carcass cramps (manufacture)</t>
  </si>
  <si>
    <t>Frame for motor tricycle (manufacture)</t>
  </si>
  <si>
    <t>Frame for motorcycle (manufacture)</t>
  </si>
  <si>
    <t>Frame for pedal cycle (manufacture)</t>
  </si>
  <si>
    <t>Frame for pedal tricycle (manufacture)</t>
  </si>
  <si>
    <t>Frames for artists canvases (manufacture)</t>
  </si>
  <si>
    <t>Frames for mattress support made of wood (manufacture)</t>
  </si>
  <si>
    <t>Frames made of plastic (manufacture)</t>
  </si>
  <si>
    <t>Franchisers</t>
  </si>
  <si>
    <t>Franking machine (manufacture)</t>
  </si>
  <si>
    <t>Fraternities</t>
  </si>
  <si>
    <t>Freeholder of leasehold property</t>
  </si>
  <si>
    <t>Freelance journalist</t>
  </si>
  <si>
    <t>Freemasons</t>
  </si>
  <si>
    <t>Freestone mine or quarry</t>
  </si>
  <si>
    <t>Freewheel for pedal cycle (manufacture)</t>
  </si>
  <si>
    <t>Freezing industrial equipment, including assemblies of components (manufacture)</t>
  </si>
  <si>
    <t>Freight air transport (non-scheduled)</t>
  </si>
  <si>
    <t>Freight air transport (scheduled)</t>
  </si>
  <si>
    <t>Freight air transport equipment operational leasing (without operator)</t>
  </si>
  <si>
    <t>Freight aircraft rental services with crew (non-scheduled)</t>
  </si>
  <si>
    <t>Freight broker</t>
  </si>
  <si>
    <t>Freight container hire</t>
  </si>
  <si>
    <t>Freight contractor</t>
  </si>
  <si>
    <t>Freight ferry (domestic or coastal)</t>
  </si>
  <si>
    <t>Freight ferry (river or estuary)</t>
  </si>
  <si>
    <t>Freight ferry (sea going)</t>
  </si>
  <si>
    <t>Freight ferry transport (inland waterway service)</t>
  </si>
  <si>
    <t>Freight forwarding</t>
  </si>
  <si>
    <t>Freight shipping service (except for inland waterway service)</t>
  </si>
  <si>
    <t>Freight shipping service (sea and coastal)</t>
  </si>
  <si>
    <t>Freight transport by animal-drawn vehicles</t>
  </si>
  <si>
    <t>Freight transport by inter-urban railways</t>
  </si>
  <si>
    <t>Freight transport by man-drawn vehicles</t>
  </si>
  <si>
    <t>Freight transport on mainline rail networks</t>
  </si>
  <si>
    <t>Freight transport operation by road</t>
  </si>
  <si>
    <t>Freight transportation within industrial units (fee or contract basis)</t>
  </si>
  <si>
    <t>Freight vessel rental with crew (inland waterway service)</t>
  </si>
  <si>
    <t>Freight water transport equipment leasing (without operator)</t>
  </si>
  <si>
    <t>French polish (manufacture)</t>
  </si>
  <si>
    <t>French polishing (manufacture)</t>
  </si>
  <si>
    <t>Frequency converter (not power) (manufacture)</t>
  </si>
  <si>
    <t>Frequency meter (electronic) (manufacture)</t>
  </si>
  <si>
    <t>Frequency meter (non-electronic) (manufacture)</t>
  </si>
  <si>
    <t>Fresh fruit (wholesale)</t>
  </si>
  <si>
    <t>Fresh pastry (manufacture)</t>
  </si>
  <si>
    <t>Freshwater aquatic animal taking</t>
  </si>
  <si>
    <t>Freshwater crustacean and mollusc taking</t>
  </si>
  <si>
    <t>Freshwater crustaceans and molluscs gathering</t>
  </si>
  <si>
    <t>Freshwater crustaceans, bivalves, other molluscs and other aquatic animals, culture of</t>
  </si>
  <si>
    <t>Freshwater fishing</t>
  </si>
  <si>
    <t>Freshwater materials gathering</t>
  </si>
  <si>
    <t>Friction material and unmounted articles thereof, with a mineral or cellulose base (manufacture)</t>
  </si>
  <si>
    <t>Friction material made of non-metallic mineral (manufacture)</t>
  </si>
  <si>
    <t>Fried fish shop</t>
  </si>
  <si>
    <t>Friendly society (not collecting society)</t>
  </si>
  <si>
    <t>Frieze cloth (manufacture)</t>
  </si>
  <si>
    <t>Frilling (manufacture)</t>
  </si>
  <si>
    <t>Fringe (textile material) (manufacture)</t>
  </si>
  <si>
    <t>Frog farming (freshwater)</t>
  </si>
  <si>
    <t>Front-end shovel loaders (wholesale)</t>
  </si>
  <si>
    <t>Frozen and refrigerated goods storage services, for air transport activities</t>
  </si>
  <si>
    <t>Frozen and refrigerated goods storage services, for land transport activities</t>
  </si>
  <si>
    <t>Frozen and refrigerated goods storage services, for water transport activities</t>
  </si>
  <si>
    <t>Frozen food store (retail)</t>
  </si>
  <si>
    <t>Frozen meals based on meat (manufacture)</t>
  </si>
  <si>
    <t>Fruit and vegetable concentrates (manufacture)</t>
  </si>
  <si>
    <t>Fruit and vegetable exporter (wholesale)</t>
  </si>
  <si>
    <t>Fruit and vegetable importer (wholesale)</t>
  </si>
  <si>
    <t>Fruit and vegetable juices (wholesale)</t>
  </si>
  <si>
    <t>Fruit and vegetable juices exporter (wholesale)</t>
  </si>
  <si>
    <t>Fruit and vegetable juices importer (wholesale)</t>
  </si>
  <si>
    <t>Fruit and vegetable market porterage (wholesale)</t>
  </si>
  <si>
    <t>Fruit and vegetables (commission agent)</t>
  </si>
  <si>
    <t>Fruit and vegetables (processed) (wholesale)</t>
  </si>
  <si>
    <t>Fruit and vegetables (unprocessed) (wholesale)</t>
  </si>
  <si>
    <t>Fruit bearing vegetables growing</t>
  </si>
  <si>
    <t>Fruit bowls made of wood (manufacture)</t>
  </si>
  <si>
    <t>Fruit cake baking (manufacture)</t>
  </si>
  <si>
    <t>Fruit cleaning, sorting or grading machines (manufacture)</t>
  </si>
  <si>
    <t>Fruit cordial (manufacture)</t>
  </si>
  <si>
    <t>Fruit drinks (non-alcoholic) (manufacture)</t>
  </si>
  <si>
    <t>Fruit dropping compound (manufacture)</t>
  </si>
  <si>
    <t>Fruit freezing (manufacture)</t>
  </si>
  <si>
    <t>Fruit jelly (preserve) (manufacture)</t>
  </si>
  <si>
    <t>Fruit juice (manufacture)</t>
  </si>
  <si>
    <t>Fruit juice preparation machinery (manufacture)</t>
  </si>
  <si>
    <t>Fruit loaf baking (manufacture)</t>
  </si>
  <si>
    <t>Fruit or vegetable food products (manufacture)</t>
  </si>
  <si>
    <t>Fruit packing, for primary market</t>
  </si>
  <si>
    <t>Fruit peel preserving in sugar (manufacture)</t>
  </si>
  <si>
    <t>Fruit pickling (manufacture)</t>
  </si>
  <si>
    <t>Fruit pie making (manufacture)</t>
  </si>
  <si>
    <t>Fruit preserving (manufacture)</t>
  </si>
  <si>
    <t>Fruit preserving in sugar (manufacture)</t>
  </si>
  <si>
    <t>Fruit processing and preserving (except in sugar) (manufacture)</t>
  </si>
  <si>
    <t>Fruit processing machines and equipment (manufacture)</t>
  </si>
  <si>
    <t>Fruit pulp (manufacture)</t>
  </si>
  <si>
    <t>Fruit salesman (wholesale)</t>
  </si>
  <si>
    <t>Fruit seed growing</t>
  </si>
  <si>
    <t>Fruit setting compound (manufacture)</t>
  </si>
  <si>
    <t>Fruit shop (retail)</t>
  </si>
  <si>
    <t>Fruit squash (manufacture)</t>
  </si>
  <si>
    <t>Fruit stall keeper (retail)</t>
  </si>
  <si>
    <t>Fruit syrup (manufacture)</t>
  </si>
  <si>
    <t>Fruit tree and vine trimming, on a fee or contract basis</t>
  </si>
  <si>
    <t>Fruit waxing</t>
  </si>
  <si>
    <t>Fruit wines other than cider and perry (manufacture)</t>
  </si>
  <si>
    <t>Fruit, nuts or vegetables preserved by immersing in oil (manufacture)</t>
  </si>
  <si>
    <t>Fruit, nuts or vegetables preserved by immersing in vinegar (manufacture)</t>
  </si>
  <si>
    <t>Fruiterer (retail)</t>
  </si>
  <si>
    <t>Fruiterer (wholesale)</t>
  </si>
  <si>
    <t>Frying pans (electric) (manufacture)</t>
  </si>
  <si>
    <t>Frying pans (non-electric) (manufacture)</t>
  </si>
  <si>
    <t>Fuel (commission agent)</t>
  </si>
  <si>
    <t>Fuel additive (manufacture)</t>
  </si>
  <si>
    <t>Fuel bunkers leasing</t>
  </si>
  <si>
    <t>Fuel bunkers made of metal exceeding 300 litres (manufacture)</t>
  </si>
  <si>
    <t>Fuel burner (other than oil or gas) (manufacture)</t>
  </si>
  <si>
    <t>Fuel elements for nuclear reactors production (manufacture)</t>
  </si>
  <si>
    <t>Fuel for motor vehicles and motorcycles</t>
  </si>
  <si>
    <t>Fuel heavy fuel oil (manufacture)</t>
  </si>
  <si>
    <t>Fuel injection equipment for industrial engines (manufacture)</t>
  </si>
  <si>
    <t>Fuel oil (manufacture)</t>
  </si>
  <si>
    <t>Fuel oil bulk distribution (wholesale)</t>
  </si>
  <si>
    <t>Fuel oil for household use (retail)</t>
  </si>
  <si>
    <t>Fuel pump for industrial engine (manufacture)</t>
  </si>
  <si>
    <t>Fuel pump for internal combustion piston engine, for aircraft (manufacture)</t>
  </si>
  <si>
    <t>Fuel services administration and regulation (public sector)</t>
  </si>
  <si>
    <t>Fuel tank for motor vehicle (manufacture)</t>
  </si>
  <si>
    <t>Fuel tanks for aircraft (manufacture)</t>
  </si>
  <si>
    <t>Fuel wood (retail)</t>
  </si>
  <si>
    <t>Fuel wood production</t>
  </si>
  <si>
    <t>Fuels (other than petroleum) (wholesale)</t>
  </si>
  <si>
    <t>Fuels exporter (other than petroleum) (wholesale)</t>
  </si>
  <si>
    <t>Fuels importer (other than petroleum) (wholesale)</t>
  </si>
  <si>
    <t>Fuller's earth pit</t>
  </si>
  <si>
    <t>Fulling mill (manufacture)</t>
  </si>
  <si>
    <t>Fulminates, cyanates and thiocyanates (wholesale)</t>
  </si>
  <si>
    <t>Fume cupboards (manufacture)</t>
  </si>
  <si>
    <t>Fumigating block (manufacture)</t>
  </si>
  <si>
    <t>Fumigation services</t>
  </si>
  <si>
    <t>Fun fair</t>
  </si>
  <si>
    <t>Function room (licensed)</t>
  </si>
  <si>
    <t>Fund management activities</t>
  </si>
  <si>
    <t>Fund management on behalf of members</t>
  </si>
  <si>
    <t>Fundamental research administration (public sector)</t>
  </si>
  <si>
    <t>Funding and administration of government provided retirement pensions,</t>
  </si>
  <si>
    <t>Funding and administration of government provided sickness, work-accident and unemployment insurance</t>
  </si>
  <si>
    <t>Fundraising organisation services on a contract or fee basis</t>
  </si>
  <si>
    <t>Funeral and related activities</t>
  </si>
  <si>
    <t>Funeral direction</t>
  </si>
  <si>
    <t>Funeral furnishing</t>
  </si>
  <si>
    <t>Funeral Insurance</t>
  </si>
  <si>
    <t>Funerary stonework (manufacture)</t>
  </si>
  <si>
    <t>Funfair articles (manufacture)</t>
  </si>
  <si>
    <t>Funfair games (manufacture)</t>
  </si>
  <si>
    <t>Fungicide (manufacture)</t>
  </si>
  <si>
    <t>Fungicides, rodenticides and similar products (commission agent)</t>
  </si>
  <si>
    <t>Fungicides, rodenticides and similar products (wholesale)</t>
  </si>
  <si>
    <t>Funicular railway</t>
  </si>
  <si>
    <t>Funnels made of plastic (manufacture)</t>
  </si>
  <si>
    <t>Fur animal raising</t>
  </si>
  <si>
    <t>Fur articles (wholesale)</t>
  </si>
  <si>
    <t>Fur broker (commission agent)</t>
  </si>
  <si>
    <t>Fur clothing for adults (wholesale)</t>
  </si>
  <si>
    <t>Fur dressing (manufacture)</t>
  </si>
  <si>
    <t>Fur dyeing (manufacture)</t>
  </si>
  <si>
    <t>Fur farming</t>
  </si>
  <si>
    <t>Fur merchant (wholesale)</t>
  </si>
  <si>
    <t>Fur skin assemblies including dropped fur skins, plates, mats and strips (manufacture)</t>
  </si>
  <si>
    <t>Fur skin production from ranching operation</t>
  </si>
  <si>
    <t>Furling systems used for rigging (manufacture)</t>
  </si>
  <si>
    <t>Furnace (electric) (manufacture)</t>
  </si>
  <si>
    <t>Furnace block and pot (manufacture)</t>
  </si>
  <si>
    <t>Furnace burners, mechanical stokers and grates and mechanical ash dischargers wholesale)</t>
  </si>
  <si>
    <t>Furnace cleaning</t>
  </si>
  <si>
    <t>Furnace for strip processing line (manufacture)</t>
  </si>
  <si>
    <t>Furnace tile restoration</t>
  </si>
  <si>
    <t>Furnace, furnace burner and industrial oven parts (manufacture)</t>
  </si>
  <si>
    <t>Furnaces and furnace burners (manufacture)</t>
  </si>
  <si>
    <t>Furnaces, ovens, incinerators, for industrial or laboratory use (excluding bakery ovens) (wholesale)</t>
  </si>
  <si>
    <t>Furnishing articles (made-up) (manufacture)</t>
  </si>
  <si>
    <t>Furnishing contractor (wholesale)</t>
  </si>
  <si>
    <t>Furnishing fabric (woven (not wool or worsted)) (manufacture)</t>
  </si>
  <si>
    <t>Furnishing fabric worsted weaving (manufacture)</t>
  </si>
  <si>
    <t>Furnishing fabrics woollen weaving (manufacture)</t>
  </si>
  <si>
    <t>Furnishing lace (manufacture)</t>
  </si>
  <si>
    <t>Furniture (commission agent)</t>
  </si>
  <si>
    <t>Furniture (wholesale)</t>
  </si>
  <si>
    <t>Furniture components made of wood (manufacture)</t>
  </si>
  <si>
    <t>Furniture covers (manufacture)</t>
  </si>
  <si>
    <t>Furniture designing</t>
  </si>
  <si>
    <t>Furniture exporter (wholesale)</t>
  </si>
  <si>
    <t>Furniture finishing (except chairs and seats) (manufacture)</t>
  </si>
  <si>
    <t>Furniture fittings made of metal (manufacture)</t>
  </si>
  <si>
    <t>Furniture fittings made of plastic (manufacture)</t>
  </si>
  <si>
    <t>Furniture for bedrooms (other than mattresses and mattress supports) (manufacture)</t>
  </si>
  <si>
    <t>Furniture for churches (manufacture)</t>
  </si>
  <si>
    <t>Furniture for cinemas (manufacture)</t>
  </si>
  <si>
    <t>Furniture for drawing offices (manufacture)</t>
  </si>
  <si>
    <t>Furniture for gardens (manufacture)</t>
  </si>
  <si>
    <t>Furniture for kitchens (manufacture)</t>
  </si>
  <si>
    <t>Furniture for laboratories (manufacture)</t>
  </si>
  <si>
    <t>Furniture for libraries (manufacture)</t>
  </si>
  <si>
    <t>Furniture for living rooms (manufacture)</t>
  </si>
  <si>
    <t>Furniture for medical, surgical, dental or veterinary use (manufacture)</t>
  </si>
  <si>
    <t>Furniture for museums (manufacture)</t>
  </si>
  <si>
    <t>Furniture for nurseries (manufacture)</t>
  </si>
  <si>
    <t>Furniture for offices (manufacture)</t>
  </si>
  <si>
    <t>Furniture for offices (wholesale)</t>
  </si>
  <si>
    <t>Furniture for public houses (manufacture)</t>
  </si>
  <si>
    <t>Furniture for restaurants (manufacture)</t>
  </si>
  <si>
    <t>Furniture for schools (manufacture)</t>
  </si>
  <si>
    <t>Furniture for schools (wholesale)</t>
  </si>
  <si>
    <t>Furniture for ships (manufacture)</t>
  </si>
  <si>
    <t>Furniture for shops (manufacture)</t>
  </si>
  <si>
    <t>Furniture for workrooms (manufacture)</t>
  </si>
  <si>
    <t>Furniture importer (wholesale)</t>
  </si>
  <si>
    <t>Furniture kit (manufacture)</t>
  </si>
  <si>
    <t>Furniture made of bamboo (other than seating) (manufacture)</t>
  </si>
  <si>
    <t>Furniture made of concrete, plaster, cement or artificial stone (manufacture)</t>
  </si>
  <si>
    <t>Furniture made of fibre-cement (manufacture)</t>
  </si>
  <si>
    <t>Furniture parts made of wood (manufacture)</t>
  </si>
  <si>
    <t>Furniture polish (manufacture)</t>
  </si>
  <si>
    <t>Furniture removal</t>
  </si>
  <si>
    <t>Furniture rental and leasing</t>
  </si>
  <si>
    <t>Furniture repository for air transport activities</t>
  </si>
  <si>
    <t>Furniture repository for land transport activities</t>
  </si>
  <si>
    <t>Furniture repository for water transport activities</t>
  </si>
  <si>
    <t>Furrier (manufacture)</t>
  </si>
  <si>
    <t>Furrier (retail)</t>
  </si>
  <si>
    <t>Furrier (wholesale)</t>
  </si>
  <si>
    <t>Furs (commission agent)</t>
  </si>
  <si>
    <t>Furskin articles (manufacture)</t>
  </si>
  <si>
    <t>Furskin assemblies (manufacture)</t>
  </si>
  <si>
    <t>Furskin pouffes, unstuffed (manufacture)</t>
  </si>
  <si>
    <t>Furskin production (from hunting)</t>
  </si>
  <si>
    <t>Furskins (wholesale)</t>
  </si>
  <si>
    <t>Furskins exporter (wholesale)</t>
  </si>
  <si>
    <t>Furskins importer (wholesale)</t>
  </si>
  <si>
    <t>Furze collecting, cutting or gathering</t>
  </si>
  <si>
    <t>Fuse and fusegear (power) (manufacture)</t>
  </si>
  <si>
    <t>Fuse for explosives (manufacture)</t>
  </si>
  <si>
    <t>Fuse for shells and bombs (manufacture)</t>
  </si>
  <si>
    <t>Fuse wire (manufacture)</t>
  </si>
  <si>
    <t>Fusebox for domestic use (manufacture)</t>
  </si>
  <si>
    <t>Fusel oil (manufacture)</t>
  </si>
  <si>
    <t>Fuselage for aircraft (manufacture)</t>
  </si>
  <si>
    <t>Fuses for domestic use (manufacture)</t>
  </si>
  <si>
    <t>Fuses, relays and apparatus for protecting electrical circuits (wholesale)</t>
  </si>
  <si>
    <t>Fusing presses (manufacture)</t>
  </si>
  <si>
    <t>Fustian weaving (manufacture)</t>
  </si>
  <si>
    <t>Futures commodity contracts exchanges administration</t>
  </si>
  <si>
    <t>Gabardine (cotton) weaving (manufacture)</t>
  </si>
  <si>
    <t>Gaiters made of leather (manufacture)</t>
  </si>
  <si>
    <t>Galloon ribbon (manufacture)</t>
  </si>
  <si>
    <t>Galoshes made of rubber (manufacture)</t>
  </si>
  <si>
    <t>Galvanised sheet steel (manufacture)</t>
  </si>
  <si>
    <t>Galvanised sheets (wholesale)</t>
  </si>
  <si>
    <t>Galvanising (manufacture)</t>
  </si>
  <si>
    <t>Galvanometer (manufacture)</t>
  </si>
  <si>
    <t>Gambling activities</t>
  </si>
  <si>
    <t>Gambling Commission</t>
  </si>
  <si>
    <t>Game (retail)</t>
  </si>
  <si>
    <t>Game (wholesale)</t>
  </si>
  <si>
    <t>Game bird (fresh, chilled or frozen) dressing or preparation (manufacture)</t>
  </si>
  <si>
    <t>Game bird egg production</t>
  </si>
  <si>
    <t>Game bird farming</t>
  </si>
  <si>
    <t>Games and toys (manufacture)</t>
  </si>
  <si>
    <t>Games and toys (retail)</t>
  </si>
  <si>
    <t>Games and toys (wholesale)</t>
  </si>
  <si>
    <t>Games apparatus (retail)</t>
  </si>
  <si>
    <t>Games for professional and arcade use (manufacture)</t>
  </si>
  <si>
    <t>Gaming (automatic slot) machines (manufacture)</t>
  </si>
  <si>
    <t>Gaming club</t>
  </si>
  <si>
    <t>Gaming machine hire</t>
  </si>
  <si>
    <t>Gammaglobulin (manufacture)</t>
  </si>
  <si>
    <t>Ganister (wholesale)</t>
  </si>
  <si>
    <t>Ganister extraction</t>
  </si>
  <si>
    <t>Garage (parking)</t>
  </si>
  <si>
    <t>Garage letting (lock up)</t>
  </si>
  <si>
    <t>Garage made of wood (manufacture)</t>
  </si>
  <si>
    <t>Garage selling used motor vehicles (retail)</t>
  </si>
  <si>
    <t>Garage tools (wholesale)</t>
  </si>
  <si>
    <t>Garages made of asbestos cement and concrete (manufacture)</t>
  </si>
  <si>
    <t>Garbage collection</t>
  </si>
  <si>
    <t>Garden centre (retail)</t>
  </si>
  <si>
    <t>Garden chairs (manufacture)</t>
  </si>
  <si>
    <t>Garden fork (manufacture)</t>
  </si>
  <si>
    <t>Garden frames made of metal (manufacture)</t>
  </si>
  <si>
    <t>Garden frames made of wood (manufacture)</t>
  </si>
  <si>
    <t>Garden hose made of rubber (manufacture)</t>
  </si>
  <si>
    <t>Garden net (manufacture)</t>
  </si>
  <si>
    <t>Garden seating (manufacture)</t>
  </si>
  <si>
    <t>Garden seeds and plants (retail)</t>
  </si>
  <si>
    <t>Garden shears (manufacture)</t>
  </si>
  <si>
    <t>Garden tool hire</t>
  </si>
  <si>
    <t>Garden trowel (manufacture)</t>
  </si>
  <si>
    <t>Gardening clubs</t>
  </si>
  <si>
    <t>Gardening tools (retail)</t>
  </si>
  <si>
    <t>Gardens and sport installations, planting and maintenance on a fee or contract basis</t>
  </si>
  <si>
    <t>Garlic growing</t>
  </si>
  <si>
    <t>Garments made of rabbit fur (manufacture)</t>
  </si>
  <si>
    <t>Garnet abrasives (manufacture)</t>
  </si>
  <si>
    <t>Garnetters (manufacture)</t>
  </si>
  <si>
    <t>Garter (manufacture)</t>
  </si>
  <si>
    <t>Gas (bottled) (retail)</t>
  </si>
  <si>
    <t>Gas agents (mains gas)</t>
  </si>
  <si>
    <t>Gas appliances (retail)</t>
  </si>
  <si>
    <t>Gas bottling and distribution (wholesale)</t>
  </si>
  <si>
    <t>Gas brokers (mains gas)</t>
  </si>
  <si>
    <t>Gas burner (manufacture)</t>
  </si>
  <si>
    <t>Gas chromatograph (manufacture)</t>
  </si>
  <si>
    <t>Gas cleansing plant (manufacture)</t>
  </si>
  <si>
    <t>Gas combustion pumps (manufacture)</t>
  </si>
  <si>
    <t>Gas compressor (manufacture)</t>
  </si>
  <si>
    <t>Gas cylinder outlet valves (manufacture)</t>
  </si>
  <si>
    <t>Gas desulphurisation</t>
  </si>
  <si>
    <t>Gas discharge lamp (manufacture)</t>
  </si>
  <si>
    <t>Gas extraction (natural gas)</t>
  </si>
  <si>
    <t>Gas extraction service activities</t>
  </si>
  <si>
    <t>Gas generators (manufacture)</t>
  </si>
  <si>
    <t>Gas guns (manufacture)</t>
  </si>
  <si>
    <t>Gas lanterns (manufacture)</t>
  </si>
  <si>
    <t>Gas lighter (electric) (manufacture)</t>
  </si>
  <si>
    <t>Gas liquefaction for land transportation purposes</t>
  </si>
  <si>
    <t>Gas liquefaction for water transportation purposes</t>
  </si>
  <si>
    <t>Gas mantle ring and rod (manufacture)</t>
  </si>
  <si>
    <t>Gas mantles and tubular gas mantle fabric (manufacture)</t>
  </si>
  <si>
    <t>Gas masks (manufacture)</t>
  </si>
  <si>
    <t>Gas masks (with mechanical parts or replaceable filters for protection against biological agents) (commission agent)</t>
  </si>
  <si>
    <t>Gas masks (with mechanical parts or replaceable filters for protection against biological agents) (internet) (retail)</t>
  </si>
  <si>
    <t>Gas masks (with mechanical parts or replaceable filters for protection against biological agents) (manufacture)</t>
  </si>
  <si>
    <t>Gas masks (with mechanical parts or replaceable filters for protection against biological agents) (retail)</t>
  </si>
  <si>
    <t>Gas masks (with mechanical parts or replaceable filters for protection against biological agents) (wholesale)</t>
  </si>
  <si>
    <t>Gas meter (electronic) (manufacture)</t>
  </si>
  <si>
    <t>Gas meter (non-electronic) (manufacture)</t>
  </si>
  <si>
    <t>Gas meter diaphragm made of leather (manufacture)</t>
  </si>
  <si>
    <t>Gas offshore pipeline laying</t>
  </si>
  <si>
    <t>Gas oil (manufacture)</t>
  </si>
  <si>
    <t>Gas oil (wholesale)</t>
  </si>
  <si>
    <t>Gas or water generator parts (manufacture)</t>
  </si>
  <si>
    <t>Gas pipes made of steel (manufacture)</t>
  </si>
  <si>
    <t>Gas production for the purpose of gas supply</t>
  </si>
  <si>
    <t>Gas retort and kiln lining (manufacture)</t>
  </si>
  <si>
    <t>Gas transport via pipelines</t>
  </si>
  <si>
    <t>Gas turbine (excluding turbo-jets and turbo-propellers) parts (manufacture)</t>
  </si>
  <si>
    <t>Gas turbine (industrial engine) (manufacture)</t>
  </si>
  <si>
    <t>Gas turbine for marine use (manufacture)</t>
  </si>
  <si>
    <t>Gas works</t>
  </si>
  <si>
    <t>Gas, water and electricity meter reading</t>
  </si>
  <si>
    <t>Gaseous fuels (other than petroleum) (wholesale)</t>
  </si>
  <si>
    <t>Gaseous petroleum fuels (wholesale)</t>
  </si>
  <si>
    <t>Gasification of lignite</t>
  </si>
  <si>
    <t>Gasket (manufacture)</t>
  </si>
  <si>
    <t>Gaskets (excluding motor vehicle) (wholesale)</t>
  </si>
  <si>
    <t>Gaskets made of asbestos (manufacture)</t>
  </si>
  <si>
    <t>Gasoline (wholesale)</t>
  </si>
  <si>
    <t>Gasoline lanterns (manufacture)</t>
  </si>
  <si>
    <t>Gasoline motor fuel (manufacture)</t>
  </si>
  <si>
    <t>Gassing yarn (manufacture)</t>
  </si>
  <si>
    <t>Gate made of wood (manufacture)</t>
  </si>
  <si>
    <t>Gate valves (manufacture)</t>
  </si>
  <si>
    <t>Gates made of metal (manufacture)</t>
  </si>
  <si>
    <t>Gateways for telecommunications (manufacture)</t>
  </si>
  <si>
    <t>Gathering machine (paper working) (manufacture)</t>
  </si>
  <si>
    <t>Gauge (electronic) (manufacture)</t>
  </si>
  <si>
    <t>Gauge (non-electronic) (manufacture)</t>
  </si>
  <si>
    <t>Gauge glass (manufacture)</t>
  </si>
  <si>
    <t>Gauntlet (protective) (manufacture)</t>
  </si>
  <si>
    <t>Gauze (surgical) (manufacture)</t>
  </si>
  <si>
    <t>Gauze weaving (manufacture)</t>
  </si>
  <si>
    <t>Gear box (not for motor vehicle) (manufacture)</t>
  </si>
  <si>
    <t>Gear box for motor vehicle (manual or automatic) (manufacture)</t>
  </si>
  <si>
    <t>Gear box for motorcycle (manufacture)</t>
  </si>
  <si>
    <t>Gear cutting (not for motor vehicle) (manufacture)</t>
  </si>
  <si>
    <t>Gear for pedal cycle (manufacture)</t>
  </si>
  <si>
    <t>Gear making or finishing machines (metal cutting) (manufacture)</t>
  </si>
  <si>
    <t>Gear pumps (manufacture)</t>
  </si>
  <si>
    <t>Geared motor unit (manufacture)</t>
  </si>
  <si>
    <t>Gearing (manufacture)</t>
  </si>
  <si>
    <t>Gears (manufacture)</t>
  </si>
  <si>
    <t>Gears, gearing, ball screws, gear boxes, other speed changers (excluding motor vehicles) (wholesale)</t>
  </si>
  <si>
    <t>Geese farming</t>
  </si>
  <si>
    <t>Gelatine (manufacture)</t>
  </si>
  <si>
    <t>Gelatine derivatives (manufacture)</t>
  </si>
  <si>
    <t>Gelignite (manufacture)</t>
  </si>
  <si>
    <t>Gem stones mining and quarrying</t>
  </si>
  <si>
    <t>Genealogical organisation services</t>
  </si>
  <si>
    <t>Genealogist</t>
  </si>
  <si>
    <t>General cleaning of houses or apartments</t>
  </si>
  <si>
    <t>General Council of the Bar</t>
  </si>
  <si>
    <t>General dealer (wholesale)</t>
  </si>
  <si>
    <t>General engineering (manufacture)</t>
  </si>
  <si>
    <t>General hospital (public sector)</t>
  </si>
  <si>
    <t>General hospital psychiatric unit (public sector)</t>
  </si>
  <si>
    <t>General mechanical maintenance and repair of machinery (manufacture)</t>
  </si>
  <si>
    <t>General medical consultant (private practice)</t>
  </si>
  <si>
    <t>General medical consultant (public sector)</t>
  </si>
  <si>
    <t>General Medical Council</t>
  </si>
  <si>
    <t>General medical practitioner</t>
  </si>
  <si>
    <t>General medicine consultant (private sector)</t>
  </si>
  <si>
    <t>General merchandise warehouses for air transport activities</t>
  </si>
  <si>
    <t>General Nursing Council</t>
  </si>
  <si>
    <t>General personnel administration and operational services (public sector)</t>
  </si>
  <si>
    <t>General printing (manufacture)</t>
  </si>
  <si>
    <t>General public administration activities</t>
  </si>
  <si>
    <t>General store with predominant sale of food beverages or tobacco products (licensed) (retail)</t>
  </si>
  <si>
    <t>General store with predominant sale of food beverages or tobacco products (unlicensed) (retail)</t>
  </si>
  <si>
    <t>General stores in which the sale of food beverages or tobacco products is not predominant (retail)</t>
  </si>
  <si>
    <t>General-purpose machinery parts (manufacture)</t>
  </si>
  <si>
    <t>Generating sets (wholesale)</t>
  </si>
  <si>
    <t>Generator engine (manufacture)</t>
  </si>
  <si>
    <t>Generator set (manufacture)</t>
  </si>
  <si>
    <t>Generators (dynamos and alternators) (manufacture)</t>
  </si>
  <si>
    <t>Genito-urinary specialist (private practice)</t>
  </si>
  <si>
    <t>Genito-urinary specialist (public sector)</t>
  </si>
  <si>
    <t>Geodetic surveying activities</t>
  </si>
  <si>
    <t>Geographical publishing</t>
  </si>
  <si>
    <t>Geological and prospecting activities</t>
  </si>
  <si>
    <t>Geological surveying for petroleum or natural gas (not geological consultancy)</t>
  </si>
  <si>
    <t>Geological test drilling, test boring and core sampling</t>
  </si>
  <si>
    <t>Geologist (consultant)</t>
  </si>
  <si>
    <t>Geophysical consultancy activities (engineering related)</t>
  </si>
  <si>
    <t>Geophysical instruments and appliances (electronic) (manufacture)</t>
  </si>
  <si>
    <t>Geophysical instruments and appliances (non-electronic) (manufacture)</t>
  </si>
  <si>
    <t>Geophysical test drilling, test boring and core sampling</t>
  </si>
  <si>
    <t>Geophysical, geologic and seismic surveying</t>
  </si>
  <si>
    <t>Geotechnical engineering consultancy activities</t>
  </si>
  <si>
    <t>Geriatric hospital (private sector)</t>
  </si>
  <si>
    <t>Geriatric hospital (public sector)</t>
  </si>
  <si>
    <t>Geriatrician (public sector)</t>
  </si>
  <si>
    <t>Germanium (manufacture)</t>
  </si>
  <si>
    <t>GFCI (ground fault circuit interrupters) (manufacture)</t>
  </si>
  <si>
    <t>Gherkin growing</t>
  </si>
  <si>
    <t>Gherkin pickling (manufacture)</t>
  </si>
  <si>
    <t>Gift shop (retail)</t>
  </si>
  <si>
    <t>Gilding (printing service) (manufacture)</t>
  </si>
  <si>
    <t>Gilding of metals (manufacture)</t>
  </si>
  <si>
    <t>Gin (manufacture)</t>
  </si>
  <si>
    <t>Gingelly oil refining (manufacture)</t>
  </si>
  <si>
    <t>Gingelly seed crushing (manufacture)</t>
  </si>
  <si>
    <t>Ginger beer (manufacture)</t>
  </si>
  <si>
    <t>Ginger growing</t>
  </si>
  <si>
    <t>Gingham weaving (manufacture)</t>
  </si>
  <si>
    <t>Girl Guides Association</t>
  </si>
  <si>
    <t>Girls' Brigade</t>
  </si>
  <si>
    <t>Girls' Friendly Society</t>
  </si>
  <si>
    <t>Glace kid (manufacture)</t>
  </si>
  <si>
    <t>Gland extracts (manufacture)</t>
  </si>
  <si>
    <t>Gland processing (manufacture)</t>
  </si>
  <si>
    <t>Glands and other organs, extracts thereof and other human or animal substances (commission agent)</t>
  </si>
  <si>
    <t>Glands, other organs and their extracts and other human or animal substances n.e.c. (wholesale)</t>
  </si>
  <si>
    <t>Glass (retail)</t>
  </si>
  <si>
    <t>Glass ball (manufacture)</t>
  </si>
  <si>
    <t>Glass ball, bar, rod and tube for processing (manufacture)</t>
  </si>
  <si>
    <t>Glass cutter (manufacture)</t>
  </si>
  <si>
    <t>Glass cutting (shaping) machines for faceting or for cut-glass articles (cold glass) (manufacture)</t>
  </si>
  <si>
    <t>Glass cutting machines of the wheel or diamond type (cold glass) (manufacture)</t>
  </si>
  <si>
    <t>Glass engraving machines of the grinding wheel or diamond type (manufacture)</t>
  </si>
  <si>
    <t>Glass eyes (manufacture)</t>
  </si>
  <si>
    <t>Glass fibre spinning and doubling (manufacture)</t>
  </si>
  <si>
    <t>Glass fibre woven fabric (manufacture)</t>
  </si>
  <si>
    <t>Glass fibres (manufacture)</t>
  </si>
  <si>
    <t>Glass in the mass (manufacture)</t>
  </si>
  <si>
    <t>Glass inners for vacuum flasks and other vacuum vessels (manufacture)</t>
  </si>
  <si>
    <t>Glass mirrors (manufacture)</t>
  </si>
  <si>
    <t>Glass mirrors for motor vehicles (not further assembled) (manufacture)</t>
  </si>
  <si>
    <t>Glass paper (manufacture)</t>
  </si>
  <si>
    <t>Glass polish (manufacture)</t>
  </si>
  <si>
    <t>Glass polishing machines (manufacture)</t>
  </si>
  <si>
    <t>Glass powder (manufacture)</t>
  </si>
  <si>
    <t>Glass rental and leasing</t>
  </si>
  <si>
    <t>Glass shaping and processing (manufacture)</t>
  </si>
  <si>
    <t>Glass waste (wholesale)</t>
  </si>
  <si>
    <t>Glass wool (manufacture)</t>
  </si>
  <si>
    <t>Glass, glassware and glass fibre or yarn production machinery (manufacture)</t>
  </si>
  <si>
    <t>Glasshouses with metal frame (manufacture)</t>
  </si>
  <si>
    <t>Glassine paper (manufacture)</t>
  </si>
  <si>
    <t>Glassware (hygienic and pharmaceutical) (manufacture)</t>
  </si>
  <si>
    <t>Glassware (retail)</t>
  </si>
  <si>
    <t>Glassware (wholesale)</t>
  </si>
  <si>
    <t>Glassware for domestic use (manufacture)</t>
  </si>
  <si>
    <t>Glassware for laboratory, hygienic or pharmaceutical use (manufacture)</t>
  </si>
  <si>
    <t>Glassware for technical use (manufacture)</t>
  </si>
  <si>
    <t>Glassware used in imitation jewellery (manufacture)</t>
  </si>
  <si>
    <t>Glazed fireplace brick (manufacture)</t>
  </si>
  <si>
    <t>Glazed rice (manufacture)</t>
  </si>
  <si>
    <t>Glazed tile (manufacture)</t>
  </si>
  <si>
    <t>Glazed tiles for fireplaces (manufacture)</t>
  </si>
  <si>
    <t>Glazes and engobes and similar preparations (manufacture)</t>
  </si>
  <si>
    <t>Glazing</t>
  </si>
  <si>
    <t>Glazing bars (manufacture)</t>
  </si>
  <si>
    <t>Glazing contractor</t>
  </si>
  <si>
    <t>Glider (manufacture)</t>
  </si>
  <si>
    <t>Glider club</t>
  </si>
  <si>
    <t>Gliders and hang-gliders (wholesale)</t>
  </si>
  <si>
    <t>Globe valves (manufacture)</t>
  </si>
  <si>
    <t>Globes (manufacture)</t>
  </si>
  <si>
    <t>Globes made of glass (manufacture)</t>
  </si>
  <si>
    <t>Glove cleaning</t>
  </si>
  <si>
    <t>Glove leather preparation (manufacture)</t>
  </si>
  <si>
    <t>Gloves (knitted or crocheted which have been impregnated or covered with plastics or rubber) (commission agent)</t>
  </si>
  <si>
    <t>Gloves (knitted or crocheted which have been impregnated or covered with plastics or rubber) (internet) (retail)</t>
  </si>
  <si>
    <t>Gloves (knitted or crocheted which have been impregnated or covered with plastics or rubber) (manufacture)</t>
  </si>
  <si>
    <t>Gloves (knitted or crocheted which have been impregnated or covered with plastics or rubber) (retail)</t>
  </si>
  <si>
    <t>Gloves (knitted or crocheted which have been impregnated or covered with plastics or rubber) (wholesale)</t>
  </si>
  <si>
    <t>Gloves (other than knitted) (manufacture)</t>
  </si>
  <si>
    <t>Gloves (wholesale)</t>
  </si>
  <si>
    <t>Gloves and gauntlets of unstitched rubber (manufacture)</t>
  </si>
  <si>
    <t>Gloves for children (manufacture)</t>
  </si>
  <si>
    <t>Gloves made of cloth (manufacture)</t>
  </si>
  <si>
    <t>Gloves made of fur (manufacture)</t>
  </si>
  <si>
    <t>Gloves made of fur or leather (retail)</t>
  </si>
  <si>
    <t>Gloves made of fur or leather (wholesale)</t>
  </si>
  <si>
    <t>Gloves made of leather (not sports) (manufacture)</t>
  </si>
  <si>
    <t>Gloves made of textiles for household use (manufacture)</t>
  </si>
  <si>
    <t>Gloves made of unstitched plastic (manufacture)</t>
  </si>
  <si>
    <t>Gloves, children's, other than of fur or leather (retail)</t>
  </si>
  <si>
    <t>Gloves, men's, other than of fur or leather (retail)</t>
  </si>
  <si>
    <t>Gloves, women's, other than of fur or leather (retail)</t>
  </si>
  <si>
    <t>Glow plugs (manufacture)</t>
  </si>
  <si>
    <t>Glucose (manufacture)</t>
  </si>
  <si>
    <t>Glucose syrup (manufacture)</t>
  </si>
  <si>
    <t>Glue (manufacture)</t>
  </si>
  <si>
    <t>Glue laminated wood (manufacture)</t>
  </si>
  <si>
    <t>Glueing of books, brochures, etc. (manufacture)</t>
  </si>
  <si>
    <t>Glue-laminated and metal connected prefabricated wooden roof trusses (manufacture)</t>
  </si>
  <si>
    <t>Glues (commission agent)</t>
  </si>
  <si>
    <t>Gluing machinery for bookbinders, etc. (manufacture)</t>
  </si>
  <si>
    <t>Gluing machines (manufacture)</t>
  </si>
  <si>
    <t>Gluten (manufacture)</t>
  </si>
  <si>
    <t>Gluten-free foods (manufacture)</t>
  </si>
  <si>
    <t>Glycerol (commission agent)</t>
  </si>
  <si>
    <t>Glycerol (manufacture)</t>
  </si>
  <si>
    <t>Glycoside, vegetable alkaloids and their salts, ethers, esters and other derivatives (wholesale)</t>
  </si>
  <si>
    <t>Glycosides and their salts, ethers, esters and other derivatives (manufacture)</t>
  </si>
  <si>
    <t>Glycosides, vegetable alkaloids, their salts, ethers, esters and other derivatives (commission agent)</t>
  </si>
  <si>
    <t>Goat farming</t>
  </si>
  <si>
    <t>Goat milk (raw) production</t>
  </si>
  <si>
    <t>Goat raising and breeding</t>
  </si>
  <si>
    <t>Goggles (manufacture)</t>
  </si>
  <si>
    <t>Gold (manufacture)</t>
  </si>
  <si>
    <t>Gold and other precious metals (wholesale)</t>
  </si>
  <si>
    <t>Gold and silver braid (manufacture)</t>
  </si>
  <si>
    <t>Gold and silver bullion (manufacture)</t>
  </si>
  <si>
    <t>Gold and silver embroidery (manufacture)</t>
  </si>
  <si>
    <t>Gold and silver mounting (manufacture)</t>
  </si>
  <si>
    <t>Gold blocking (manufacture)</t>
  </si>
  <si>
    <t>Gold laceman (manufacture)</t>
  </si>
  <si>
    <t>Gold leaf (manufacture)</t>
  </si>
  <si>
    <t>Gold mining and preparation</t>
  </si>
  <si>
    <t>Gold rolled onto base metals or silver production (manufacture)</t>
  </si>
  <si>
    <t>Gold stamping (manufacture)</t>
  </si>
  <si>
    <t>Goldbeaters' skin or bung (manufacture)</t>
  </si>
  <si>
    <t>Goldsmiths' articles (manufacture)</t>
  </si>
  <si>
    <t>Goldsmiths' articles of base metals clad with precious metals (manufacture)</t>
  </si>
  <si>
    <t>Goldsmiths' articles of precious metals (manufacture)</t>
  </si>
  <si>
    <t>Golf ball (finished) (manufacture)</t>
  </si>
  <si>
    <t>Golf ball core (manufacture)</t>
  </si>
  <si>
    <t>Golf carts (manufacture)</t>
  </si>
  <si>
    <t>Golf club</t>
  </si>
  <si>
    <t>Golf club (manufacture)</t>
  </si>
  <si>
    <t>Golf course construction</t>
  </si>
  <si>
    <t>Golf courses</t>
  </si>
  <si>
    <t>Golf links</t>
  </si>
  <si>
    <t>Goliath type crane (manufacture)</t>
  </si>
  <si>
    <t>Goods agent (not transport authority)</t>
  </si>
  <si>
    <t>Goods handling operations</t>
  </si>
  <si>
    <t>Goods handling station operation</t>
  </si>
  <si>
    <t>Goods n.e.c. exporter (wholesale)</t>
  </si>
  <si>
    <t>Goods n.e.c. importer (wholesale)</t>
  </si>
  <si>
    <t>Goods van for railways (manufacture)</t>
  </si>
  <si>
    <t>Goods vending machines (manufacture)</t>
  </si>
  <si>
    <t>Goods wagon for railways (manufacture)</t>
  </si>
  <si>
    <t>Goose (fresh, chilled or frozen) slaughter and dressing (manufacture)</t>
  </si>
  <si>
    <t>Goose raising and breeding</t>
  </si>
  <si>
    <t>Gooseberry growing</t>
  </si>
  <si>
    <t>Gouge (wood frame) (manufacture)</t>
  </si>
  <si>
    <t>Government department (building and civil engineering works division)</t>
  </si>
  <si>
    <t>Government records and archives maintenance and storage (public sector)</t>
  </si>
  <si>
    <t>Government research establishment (other than biotechnological)</t>
  </si>
  <si>
    <t>Government training centre</t>
  </si>
  <si>
    <t>Gowns (manufacture)</t>
  </si>
  <si>
    <t>Gowns for academic, legal or ecclesiastical use (manufacture)</t>
  </si>
  <si>
    <t>GPS devices (non-electronic) (manufacture)</t>
  </si>
  <si>
    <t>Grab (manufacture)</t>
  </si>
  <si>
    <t>Grader (manufacture)</t>
  </si>
  <si>
    <t>Graders and levellers (wholesale)</t>
  </si>
  <si>
    <t>Graduate school for business studies</t>
  </si>
  <si>
    <t>Graduated glassware (manufacture)</t>
  </si>
  <si>
    <t>Grain (wholesale)</t>
  </si>
  <si>
    <t>Grain auger (manufacture)</t>
  </si>
  <si>
    <t>Grain broker (commission agent)</t>
  </si>
  <si>
    <t>Grain brushing machines (manufacture)</t>
  </si>
  <si>
    <t>Grain cleaning, sorting and grading machines (manufacture)</t>
  </si>
  <si>
    <t>Grain drier (manufacture)</t>
  </si>
  <si>
    <t>Grain drying</t>
  </si>
  <si>
    <t>Grain maize growing</t>
  </si>
  <si>
    <t>Grain milling (manufacture)</t>
  </si>
  <si>
    <t>Grain milling industry machinery (manufacture)</t>
  </si>
  <si>
    <t>Grain oriented electrical sheet steel (manufacture)</t>
  </si>
  <si>
    <t>Grain processing machinery and plant (manufacture)</t>
  </si>
  <si>
    <t>Grain silos operation for air transport activities</t>
  </si>
  <si>
    <t>Grain silos operation for land transport activities</t>
  </si>
  <si>
    <t>Grain silos operation for water transport activities</t>
  </si>
  <si>
    <t>Grain warehouse for air transport activities</t>
  </si>
  <si>
    <t>Grain warehouse for land transport activities</t>
  </si>
  <si>
    <t>Grain warehouse for water transport activities</t>
  </si>
  <si>
    <t>Grain, seeds and animal feeds exporter (wholesale)</t>
  </si>
  <si>
    <t>Grain, seeds and animal feeds importer (wholesale)</t>
  </si>
  <si>
    <t>Grammar schools</t>
  </si>
  <si>
    <t>Gramophone (manufacture)</t>
  </si>
  <si>
    <t>Gramophone accessory (manufacture)</t>
  </si>
  <si>
    <t>Gramophone cabinet (manufacture)</t>
  </si>
  <si>
    <t>Gramophone record publishing</t>
  </si>
  <si>
    <t>Gramophone record reproduction from master copies (manufacture)</t>
  </si>
  <si>
    <t>Gramophone records (except master copies) including blanks for cutting) (manufacture)</t>
  </si>
  <si>
    <t>Gramophone records (retail)</t>
  </si>
  <si>
    <t>Gramophone records (wholesale)</t>
  </si>
  <si>
    <t>Gramophone records, recorded tapes, CDs etc. and equipment for playing them, exporter (wholesale)</t>
  </si>
  <si>
    <t>Gramophone records, recorded tapes, CDs etc. and equipment for playing them, importer (wholesale)</t>
  </si>
  <si>
    <t>Granary for air transport activities</t>
  </si>
  <si>
    <t>Granary for land transport activities</t>
  </si>
  <si>
    <t>Granary for water transport activities</t>
  </si>
  <si>
    <t>Granite (wholesale)</t>
  </si>
  <si>
    <t>Granite quarrying (rough trimming and sawing)</t>
  </si>
  <si>
    <t>Granite working (manufacture)</t>
  </si>
  <si>
    <t>Grant giving activities by membership organisations or others</t>
  </si>
  <si>
    <t>Grant giving foundations</t>
  </si>
  <si>
    <t>Granulator for the chemical industry (manufacture)</t>
  </si>
  <si>
    <t>Grape production</t>
  </si>
  <si>
    <t>Grapefruit growing</t>
  </si>
  <si>
    <t>Graphic designer</t>
  </si>
  <si>
    <t>Graphics tablets and other input devices (manufacture)</t>
  </si>
  <si>
    <t>Graphite (manufacture)</t>
  </si>
  <si>
    <t>Graphite (natural) mining</t>
  </si>
  <si>
    <t>Graphite electrodes production machinery (manufacture)</t>
  </si>
  <si>
    <t>Graphite products (other than block and crucible) (manufacture)</t>
  </si>
  <si>
    <t>Graphologist</t>
  </si>
  <si>
    <t>Grapnel (manufacture)</t>
  </si>
  <si>
    <t>Grates (mechanical) (manufacture)</t>
  </si>
  <si>
    <t>Grates for domestic use (non-electric) (manufacture)</t>
  </si>
  <si>
    <t>Grating (mounted, (not photographic)) (manufacture)</t>
  </si>
  <si>
    <t>Grating (unmounted, optical) (manufacture)</t>
  </si>
  <si>
    <t>Gravel (wholesale)</t>
  </si>
  <si>
    <t>Gravel and sand breaking and crushing</t>
  </si>
  <si>
    <t>Gravel and sand pit support services provided on a fee or contract basis</t>
  </si>
  <si>
    <t>Gravel packing services</t>
  </si>
  <si>
    <t>Gravel pit or quarry</t>
  </si>
  <si>
    <t>Gravity casting of non-ferrous base metal (manufacture)</t>
  </si>
  <si>
    <t>Gravure ink (manufacture)</t>
  </si>
  <si>
    <t>Gravure printing machine (manufacture)</t>
  </si>
  <si>
    <t>Gravure printing on labels or tags (manufacture)</t>
  </si>
  <si>
    <t>Gravy (manufacture)</t>
  </si>
  <si>
    <t>Grazing</t>
  </si>
  <si>
    <t>Grease formulation outside refineries (manufacture)</t>
  </si>
  <si>
    <t>Greaseproof paper (manufacture)</t>
  </si>
  <si>
    <t>Greases (at refinery) (manufacture)</t>
  </si>
  <si>
    <t>Greases (wholesale)</t>
  </si>
  <si>
    <t>Greengrocer (retail)</t>
  </si>
  <si>
    <t>Greenhouse made of wood (manufacture)</t>
  </si>
  <si>
    <t>Greeting card printing (manufacture)</t>
  </si>
  <si>
    <t>Greeting cards (wholesale)</t>
  </si>
  <si>
    <t>Greeting cards publishing</t>
  </si>
  <si>
    <t>Greetings cards (retail)</t>
  </si>
  <si>
    <t>Grenade (manufacture)</t>
  </si>
  <si>
    <t>Grey board (manufacture)</t>
  </si>
  <si>
    <t>Greyhound Board of Great Britain (GBGB)</t>
  </si>
  <si>
    <t>Greyhound racing stadium</t>
  </si>
  <si>
    <t>Greyhound track</t>
  </si>
  <si>
    <t>Greyhound training</t>
  </si>
  <si>
    <t>Grids made of wood (manufacture)</t>
  </si>
  <si>
    <t>Grilles made of metal (not cast) (manufacture)</t>
  </si>
  <si>
    <t>Grills (electric) (manufacture)</t>
  </si>
  <si>
    <t>Grills made of wire (manufacture)</t>
  </si>
  <si>
    <t>Grinders (electric) (manufacture)</t>
  </si>
  <si>
    <t>Grinding (metal finishing) (manufacture)</t>
  </si>
  <si>
    <t>Grinding and other mineral processing machinery (manufacture)</t>
  </si>
  <si>
    <t>Grinding machines (metal cutting) (manufacture)</t>
  </si>
  <si>
    <t>Grinding machines for glass (manufacture)</t>
  </si>
  <si>
    <t>Grinding mill for agricultural use (manufacture)</t>
  </si>
  <si>
    <t>Grinding mills (manufacture)</t>
  </si>
  <si>
    <t>Grinding paste (manufacture)</t>
  </si>
  <si>
    <t>Grinding tools (powered portable) (manufacture)</t>
  </si>
  <si>
    <t>Grinding wheel cutting and dressing machines (manufacture)</t>
  </si>
  <si>
    <t>Grinding, smoothing, polishing and graining machines for stone, ceramics, asbestos</t>
  </si>
  <si>
    <t>Grindstones made of bonded abrasives (manufacture)</t>
  </si>
  <si>
    <t>Grist milling (manufacture)</t>
  </si>
  <si>
    <t>Grit extraction plant for effluent treatment (manufacture)</t>
  </si>
  <si>
    <t>Gritting machine (manufacture)</t>
  </si>
  <si>
    <t>Groats production (manufacture)</t>
  </si>
  <si>
    <t>Grocer with alcohol licence (retail)</t>
  </si>
  <si>
    <t>Grocer without alcohol licence (retail)</t>
  </si>
  <si>
    <t>Grocery stall (retail)</t>
  </si>
  <si>
    <t>Grooming of pet animals</t>
  </si>
  <si>
    <t>Grooved wood (manufacture)</t>
  </si>
  <si>
    <t>Ground coffee (manufacture)</t>
  </si>
  <si>
    <t>Ground effect vehicles (manufacture)</t>
  </si>
  <si>
    <t>Ground equipment for spacecraft (excluding electronic or telemetric equipment) (manufacture)</t>
  </si>
  <si>
    <t>Ground flying trainers (manufacture)</t>
  </si>
  <si>
    <t>Ground flying trainers (wholesale)</t>
  </si>
  <si>
    <t>Ground station for relay satellite communication (manufacture)</t>
  </si>
  <si>
    <t>Ground work contracting</t>
  </si>
  <si>
    <t>Ground, landlord</t>
  </si>
  <si>
    <t>Groundnut crushing (manufacture)</t>
  </si>
  <si>
    <t>Groundnut growing</t>
  </si>
  <si>
    <t>Groundnut oil refining (manufacture)</t>
  </si>
  <si>
    <t>Groundsheet made of rubber (manufacture)</t>
  </si>
  <si>
    <t>Groundsman</t>
  </si>
  <si>
    <t>Grout packers (manufacture)</t>
  </si>
  <si>
    <t xml:space="preserve">Grouting contractor </t>
  </si>
  <si>
    <t>Growing materials, gathering from the wild</t>
  </si>
  <si>
    <t>Growing of berries</t>
  </si>
  <si>
    <t>Growing of citrus fruits</t>
  </si>
  <si>
    <t>Growing of forest tree seeds</t>
  </si>
  <si>
    <t>Guano (wholesale)</t>
  </si>
  <si>
    <t>Guano mining</t>
  </si>
  <si>
    <t>Guard activities</t>
  </si>
  <si>
    <t>Guest house (licensed)</t>
  </si>
  <si>
    <t>Guest house (unlicensed)</t>
  </si>
  <si>
    <t>Guidance for business and professionals</t>
  </si>
  <si>
    <t>Guide (other than tourist)</t>
  </si>
  <si>
    <t>Guided weapon airborne delivery system, not intercontinental ballistic missile (ICBM) (manufacture)</t>
  </si>
  <si>
    <t>Guided weapon launching gear and launch control post (electronic) (manufacture)</t>
  </si>
  <si>
    <t>Guided weapon warheads (manufacture)</t>
  </si>
  <si>
    <t>Guided weapon, except intercontinental ballistic missile (ICBM) (manufacture)</t>
  </si>
  <si>
    <t>Guilds and similar organisations</t>
  </si>
  <si>
    <t>Guinea fowl production</t>
  </si>
  <si>
    <t>Guinea fowl raising and breeding</t>
  </si>
  <si>
    <t>Guitar (manufacture)</t>
  </si>
  <si>
    <t>Gullies made of concrete (manufacture)</t>
  </si>
  <si>
    <t>Gum (manufacture)</t>
  </si>
  <si>
    <t>Gummed paper ready for use (manufacture)</t>
  </si>
  <si>
    <t>Gums (wholesale)</t>
  </si>
  <si>
    <t>Gun (manufacture)</t>
  </si>
  <si>
    <t>Gun carriage mounting or platform (manufacture)</t>
  </si>
  <si>
    <t>Gun cases made of leather (manufacture)</t>
  </si>
  <si>
    <t>Guncotton (manufacture)</t>
  </si>
  <si>
    <t>Gunnery control instrument (electronic) (manufacture)</t>
  </si>
  <si>
    <t>Gunnery control instrument (non-electronic) (manufacture)</t>
  </si>
  <si>
    <t>Gunnery control instrument (optical) (manufacture)</t>
  </si>
  <si>
    <t>Gunpowder (manufacture)</t>
  </si>
  <si>
    <t>Gunstock made of wood (manufacture)</t>
  </si>
  <si>
    <t>Gut for musical instruments and sports goods (manufacture)</t>
  </si>
  <si>
    <t>Gut scraping and spinning (manufacture)</t>
  </si>
  <si>
    <t>Gutta percha goods (manufacture)</t>
  </si>
  <si>
    <t>Gutter and fittings made of plastic (manufacture)</t>
  </si>
  <si>
    <t>Gymnasium</t>
  </si>
  <si>
    <t>Gymnasium and athletic articles and equipment (wholesale)</t>
  </si>
  <si>
    <t>Gymnasium equipment and appliances (manufacture)</t>
  </si>
  <si>
    <t>Gymnastics instruction</t>
  </si>
  <si>
    <t>Gynaecologist (private practice)</t>
  </si>
  <si>
    <t>Gynaecologist (public sector)</t>
  </si>
  <si>
    <t>Gypsum mine or quarry</t>
  </si>
  <si>
    <t>Gypsum plaster (manufacture)</t>
  </si>
  <si>
    <t>Gypsum plaster products (manufacture)</t>
  </si>
  <si>
    <t>Gyroscope (manufacture)</t>
  </si>
  <si>
    <t>Haberdashery (narrow fabrics) (manufacture)</t>
  </si>
  <si>
    <t>Haberdashery (retail)</t>
  </si>
  <si>
    <t>Haberdashery (wholesale)</t>
  </si>
  <si>
    <t>Hacksaw blades (manufacture)</t>
  </si>
  <si>
    <t>Haematite quarry</t>
  </si>
  <si>
    <t>Haematologist (public sector)</t>
  </si>
  <si>
    <t>Haggis (manufacture)</t>
  </si>
  <si>
    <t>Hair (animal by-product) from knackers (manufacture)</t>
  </si>
  <si>
    <t>Hair brush (manufacture)</t>
  </si>
  <si>
    <t>Hair clippers (electric) (manufacture)</t>
  </si>
  <si>
    <t>Hair clippers (non electric) (manufacture)</t>
  </si>
  <si>
    <t>Hair comb made of plastic (manufacture)</t>
  </si>
  <si>
    <t>Hair curler made of plastic (manufacture)</t>
  </si>
  <si>
    <t>Hair design</t>
  </si>
  <si>
    <t>Hair dressing for brushes (manufacture)</t>
  </si>
  <si>
    <t>Hair dressing for upholsterers (manufacture)</t>
  </si>
  <si>
    <t>Hair dryer (electric) (manufacture)</t>
  </si>
  <si>
    <t>Hair dyeing (textile) (manufacture)</t>
  </si>
  <si>
    <t>Hair grips and pins made of metal (manufacture)</t>
  </si>
  <si>
    <t>Hair lacquers (manufacture)</t>
  </si>
  <si>
    <t>Hair nets (manufacture)</t>
  </si>
  <si>
    <t>Hair nets made of lace (manufacture)</t>
  </si>
  <si>
    <t>Hair pad making (manufacture)</t>
  </si>
  <si>
    <t>Hair pins of hard rubber (manufacture)</t>
  </si>
  <si>
    <t>Hair preparation for wig making (manufacture)</t>
  </si>
  <si>
    <t>Hair preparations (manufacture)</t>
  </si>
  <si>
    <t>Hair rollers and similar of hard rubber (manufacture)</t>
  </si>
  <si>
    <t>Hair slides (manufacture)</t>
  </si>
  <si>
    <t>Haircord weaving (manufacture)</t>
  </si>
  <si>
    <t>Hairdressers' sundriesman (wholesale)</t>
  </si>
  <si>
    <t>Hairdressing activities</t>
  </si>
  <si>
    <t>Half shaft (manufacture)</t>
  </si>
  <si>
    <t>Halfway group homes for persons with social or personal problems (charitable)</t>
  </si>
  <si>
    <t>Halfway group homes for persons with social or personal problems (non-charitable)</t>
  </si>
  <si>
    <t>Halfway homes for young offenders and offenders (charitable)</t>
  </si>
  <si>
    <t>Halfway homes for young offenders and offenders (non-charitable)</t>
  </si>
  <si>
    <t>Hall stand (manufacture)</t>
  </si>
  <si>
    <t>Halls of residence</t>
  </si>
  <si>
    <t>Halogen or sulphur compounds of non-metals (commission agent)</t>
  </si>
  <si>
    <t>Halogen or sulphur compounds of non-metals (wholesale)</t>
  </si>
  <si>
    <t>Halogenated derivatives of hydrocarbon (manufacture)</t>
  </si>
  <si>
    <t>Halogens and halides (inorganic) (manufacture)</t>
  </si>
  <si>
    <t>Ham boiling (manufacture)</t>
  </si>
  <si>
    <t>Ham cooking or preparing in bulk (manufacture)</t>
  </si>
  <si>
    <t>Ham curing (manufacture)</t>
  </si>
  <si>
    <t>Ham production (manufacture)</t>
  </si>
  <si>
    <t>Ham smoking (manufacture)</t>
  </si>
  <si>
    <t>Hammer (manufacture)</t>
  </si>
  <si>
    <t>Hammer (portable, powered) (manufacture)</t>
  </si>
  <si>
    <t>Hammer forging of steel (manufacture)</t>
  </si>
  <si>
    <t>Hammers (wholesale)</t>
  </si>
  <si>
    <t>Hammocks (manufacture)</t>
  </si>
  <si>
    <t>Hampton Court Gardens and Park</t>
  </si>
  <si>
    <t>Hamster raising and breeding</t>
  </si>
  <si>
    <t>Hand block printing of textiles (manufacture)</t>
  </si>
  <si>
    <t>Hand cart hire</t>
  </si>
  <si>
    <t>Hand cream (manufacture)</t>
  </si>
  <si>
    <t>Hand knitting yarns (retail)</t>
  </si>
  <si>
    <t>Hand knitting yarns (wholesale)</t>
  </si>
  <si>
    <t>Hand luggage made of leather (manufacture)</t>
  </si>
  <si>
    <t>Hand made paper (manufacture)</t>
  </si>
  <si>
    <t>Hand mending yarns (wholesale)</t>
  </si>
  <si>
    <t>Hand or foot operated air pumps (wholesale)</t>
  </si>
  <si>
    <t>Hand or foot operated pumps (manufacture)</t>
  </si>
  <si>
    <t>Hand printing sets (manufacture)</t>
  </si>
  <si>
    <t>Hand riddles (manufacture)</t>
  </si>
  <si>
    <t>Hand sieves (manufacture)</t>
  </si>
  <si>
    <t>Hand tools (manufacture)</t>
  </si>
  <si>
    <t>Hand tools (wholesale)</t>
  </si>
  <si>
    <t>Hand tools with non-electric motor parts (manufacture)</t>
  </si>
  <si>
    <t>Hand tools with self contained motor or pneumatic drive (manufacture)</t>
  </si>
  <si>
    <t>Hand towel (manufacture)</t>
  </si>
  <si>
    <t>Hand truck made of metal (manufacture)</t>
  </si>
  <si>
    <t>Handbags (retail)</t>
  </si>
  <si>
    <t>Handbags (wholesale)</t>
  </si>
  <si>
    <t>Handbags and the like of composition leather (manufacture)</t>
  </si>
  <si>
    <t>Handbags made of leather or leather substitutes (manufacture)</t>
  </si>
  <si>
    <t>Handcarts (manufacture)</t>
  </si>
  <si>
    <t>Hand-held computers PDA (manufacture)</t>
  </si>
  <si>
    <t>Handicraft articles made of wood (manufacture)</t>
  </si>
  <si>
    <t>Handicrafts shop (retail)</t>
  </si>
  <si>
    <t>Handkerchief folding (manufacture)</t>
  </si>
  <si>
    <t>Handkerchief hemming (manufacture)</t>
  </si>
  <si>
    <t>Handkerchief made of paper (manufacture)</t>
  </si>
  <si>
    <t>Handkerchief made of textile material (manufacture)</t>
  </si>
  <si>
    <t>Handlebar for motorcycle (manufacture)</t>
  </si>
  <si>
    <t>Handlebar for pedal cycle (manufacture)</t>
  </si>
  <si>
    <t>Handles and bodies for brooms made of wood (manufacture)</t>
  </si>
  <si>
    <t>Handles and bodies for brushes made of wood (manufacture)</t>
  </si>
  <si>
    <t>Handles and bodies for tools made of wood (manufacture)</t>
  </si>
  <si>
    <t>Handles for canes, umbrellas and similar (manufacture)</t>
  </si>
  <si>
    <t>Handles for furniture made of plastic (manufacture)</t>
  </si>
  <si>
    <t>Handles made of wood (manufacture)</t>
  </si>
  <si>
    <t>Handling plant (hydraulic and pneumatic) (manufacture)</t>
  </si>
  <si>
    <t>Hand-operated lifting capstans (manufacture)</t>
  </si>
  <si>
    <t>Hand-operated lifting hoists (manufacture)</t>
  </si>
  <si>
    <t>Hand-operated lifting jacks (manufacture)</t>
  </si>
  <si>
    <t>Hand-operated lifting pulley tackle (manufacture)</t>
  </si>
  <si>
    <t>Hand-operated lifting winches (manufacture)</t>
  </si>
  <si>
    <t>Handsaw (manufacture)</t>
  </si>
  <si>
    <t>Hand-woven tapestries (manufacture)</t>
  </si>
  <si>
    <t>Hang glider (manufacture)</t>
  </si>
  <si>
    <t>Hanging or fitting wooden wall coverings</t>
  </si>
  <si>
    <t>Harbour authority</t>
  </si>
  <si>
    <t>Harbour construction</t>
  </si>
  <si>
    <t>Harbour operation</t>
  </si>
  <si>
    <t>Hard coal agglomeration (manufacture)</t>
  </si>
  <si>
    <t>Hard coal mining (opencast) support services, provided on a fee or contract basis</t>
  </si>
  <si>
    <t>Hard coal mining (underground)</t>
  </si>
  <si>
    <t>Hard coal mining (underground) support services, provided on a fee or contract basis</t>
  </si>
  <si>
    <t>Hard coke (manufacture)</t>
  </si>
  <si>
    <t>Hard coke breeze (manufacture)</t>
  </si>
  <si>
    <t>Hard disk drives (manufacture)</t>
  </si>
  <si>
    <t>Hard drive media (manufacture)</t>
  </si>
  <si>
    <t>Hard hats and other personal safety equipment of plastics (manufacture)</t>
  </si>
  <si>
    <t>Hard metal tipped tools (manufacture)</t>
  </si>
  <si>
    <t>Hard soap (manufacture)</t>
  </si>
  <si>
    <t>Hardboard (manufacture)</t>
  </si>
  <si>
    <t>Hard-coal briquettes (manufacture)</t>
  </si>
  <si>
    <t>Hardness testing instrument (non-electronic) (manufacture)</t>
  </si>
  <si>
    <t>Hardware (commission agent)</t>
  </si>
  <si>
    <t>Hardware (retail)</t>
  </si>
  <si>
    <t>Hardware consultancy</t>
  </si>
  <si>
    <t>Hardware disaster recovery services</t>
  </si>
  <si>
    <t>Hardware equipment and supplies (wholesale)</t>
  </si>
  <si>
    <t>Hardware installation services</t>
  </si>
  <si>
    <t>Hardware, plumbing and heating equipment (wholesale)</t>
  </si>
  <si>
    <t>Hardware, plumbing and heating equipment and supplies exporter (wholesale)</t>
  </si>
  <si>
    <t>Hardware, plumbing and heating equipment and supplies importer (wholesale)</t>
  </si>
  <si>
    <t>Hardwood flooring strip (manufacture)</t>
  </si>
  <si>
    <t>Hardwoods (wholesale)</t>
  </si>
  <si>
    <t>Harmoniums (manufacture)</t>
  </si>
  <si>
    <t>Harmoniums with free metal reeds (manufacture)</t>
  </si>
  <si>
    <t>Harness (manufacture)</t>
  </si>
  <si>
    <t>Harness and saddlery leather preparation (manufacture)</t>
  </si>
  <si>
    <t>Harness front and rosette made of leather (manufacture)</t>
  </si>
  <si>
    <t>Harpsichord (manufacture)</t>
  </si>
  <si>
    <t>Harrow (manufacture)</t>
  </si>
  <si>
    <t>Harvesters (manufacture)</t>
  </si>
  <si>
    <t>Harvesters (wholesale)</t>
  </si>
  <si>
    <t>Harvesting or threshing machinery harvesters, threshers, sorters (manufacture)</t>
  </si>
  <si>
    <t>Hat and cap leather preparation (manufacture)</t>
  </si>
  <si>
    <t>Hat bands (manufacture)</t>
  </si>
  <si>
    <t>Hat box made of leather or leather substitute (manufacture)</t>
  </si>
  <si>
    <t>Hat lining (manufacture)</t>
  </si>
  <si>
    <t>Hat materials (wholesale)</t>
  </si>
  <si>
    <t>Hat pad (manufacture)</t>
  </si>
  <si>
    <t>Hat shape (manufacture)</t>
  </si>
  <si>
    <t>Hatch cover (mechanically operated) (manufacture)</t>
  </si>
  <si>
    <t>Hatchet (manufacture)</t>
  </si>
  <si>
    <t>Hats (Wholesale)</t>
  </si>
  <si>
    <t>Hats and other headgear, hairnets, nec (commission agent)</t>
  </si>
  <si>
    <t>Hats and other headgear, hairnets, nec (internet) (retail)</t>
  </si>
  <si>
    <t>Hats and other headgear, hairnets, nec (manufacture)</t>
  </si>
  <si>
    <t>Hats and other headgear, hairnets, nec (retail)</t>
  </si>
  <si>
    <t>Hats and other headgear, hairnets, nec (wholesale)</t>
  </si>
  <si>
    <t>Hats made of cloth (manufacture)</t>
  </si>
  <si>
    <t>Hats made of felt (manufacture)</t>
  </si>
  <si>
    <t>Hats made of fur (manufacture)</t>
  </si>
  <si>
    <t>Hats made of fur fabric (manufacture)</t>
  </si>
  <si>
    <t>Hats made of paper (manufacture)</t>
  </si>
  <si>
    <t>Hats made of silk (manufacture)</t>
  </si>
  <si>
    <t>Hats made of wool (manufacture)</t>
  </si>
  <si>
    <t>Hatters' fur (manufacture)</t>
  </si>
  <si>
    <t>Haulage in tanker trucks by road</t>
  </si>
  <si>
    <t>Haulage of automobiles by road</t>
  </si>
  <si>
    <t>Haulage of logs by road</t>
  </si>
  <si>
    <t>Haulage tractors rental (without driver)</t>
  </si>
  <si>
    <t>Hauling engine for mining (stationary) (manufacture)</t>
  </si>
  <si>
    <t>Haversack (manufacture)</t>
  </si>
  <si>
    <t>Hay (wholesale)</t>
  </si>
  <si>
    <t>Hay making equipment (manufacture)</t>
  </si>
  <si>
    <t>Hazard warning lamp hire</t>
  </si>
  <si>
    <t>Hazardous waste collection (e.g. Batteries, used cooking oils, etc.)</t>
  </si>
  <si>
    <t>Hazelnut growing</t>
  </si>
  <si>
    <t>Head office of catering company</t>
  </si>
  <si>
    <t>Head office of construction company</t>
  </si>
  <si>
    <t>Head office of motor trades company</t>
  </si>
  <si>
    <t>Head office of other non-financial company</t>
  </si>
  <si>
    <t>Head office of production company</t>
  </si>
  <si>
    <t>Head office of retail company</t>
  </si>
  <si>
    <t>Head office of service trades company</t>
  </si>
  <si>
    <t>Head office of transport company</t>
  </si>
  <si>
    <t>Head office of wholesale company</t>
  </si>
  <si>
    <t>Headgear for sports (manufacture)</t>
  </si>
  <si>
    <t>Headgear made of furskins (manufacture)</t>
  </si>
  <si>
    <t>Headgear made of plastic (manufacture)</t>
  </si>
  <si>
    <t>Heading machine for mining (manufacture)</t>
  </si>
  <si>
    <t>Headphones (manufacture)</t>
  </si>
  <si>
    <t>Headset (not telecommunication type) (manufacture)</t>
  </si>
  <si>
    <t>Headsquare (manufacture)</t>
  </si>
  <si>
    <t>Heald (textile machinery accessory) (manufacture)</t>
  </si>
  <si>
    <t>Health activities for military personnel in the field</t>
  </si>
  <si>
    <t>Health and safety activities for airfield maintenance work</t>
  </si>
  <si>
    <t>Health and safety activities for railway maintenance work</t>
  </si>
  <si>
    <t>Health and safety activities for waterway maintenance work</t>
  </si>
  <si>
    <t>Health and safety and other hazard protection and control consultancy activities</t>
  </si>
  <si>
    <t>Health care services administration (public sector)</t>
  </si>
  <si>
    <t>Health centre</t>
  </si>
  <si>
    <t>Health clubs</t>
  </si>
  <si>
    <t>Health farm</t>
  </si>
  <si>
    <t>Health foods (retail)</t>
  </si>
  <si>
    <t>Health insurance</t>
  </si>
  <si>
    <t>Health plan management (own account)</t>
  </si>
  <si>
    <t>Health plan management agents and brokers</t>
  </si>
  <si>
    <t>Health visitor</t>
  </si>
  <si>
    <t>Hearing aid (electronic) (manufacture)</t>
  </si>
  <si>
    <t>Hearing aids (retail)</t>
  </si>
  <si>
    <t>Hearing aids (wholesale)</t>
  </si>
  <si>
    <t>Hearses drawn by animals (manufacture)</t>
  </si>
  <si>
    <t>Hearth brush (manufacture)</t>
  </si>
  <si>
    <t>Hearth or wall tiles made of non-refractory ceramic (manufacture)</t>
  </si>
  <si>
    <t>Hearth tile made of clay (unglazed) (manufacture)</t>
  </si>
  <si>
    <t>Heat and air-conditioning installation</t>
  </si>
  <si>
    <t>Heat emitter (space heating equipment) (non-electric) (manufacture)</t>
  </si>
  <si>
    <t>Heat exchange units and machinery for liquefying air and other gases (wholesale)</t>
  </si>
  <si>
    <t>Heat exchange units for air conditioning (manufacture)</t>
  </si>
  <si>
    <t>Heat exchanger for process plant (manufacture)</t>
  </si>
  <si>
    <t>Heat insulated tanks for central heating (wholesale)</t>
  </si>
  <si>
    <t>Heat insulating ceramic goods made of siliceous fossil meals (manufacture)</t>
  </si>
  <si>
    <t>Heat insulating materials (other than asbestos) (manufacture)</t>
  </si>
  <si>
    <t>Heat meters (electronic) (manufacture)</t>
  </si>
  <si>
    <t>Heat meters (non-electronic) (manufacture)</t>
  </si>
  <si>
    <t>Heat resisting glassware for cooking purposes (manufacture)</t>
  </si>
  <si>
    <t>Heat sensitive adhesive tape made of plastic (manufacture)</t>
  </si>
  <si>
    <t>Heat setting machinery for textiles (manufacture)</t>
  </si>
  <si>
    <t>Heat treatment furnace (manufacture)</t>
  </si>
  <si>
    <t>Heat treatment of fruit and vegetables (manufacture)</t>
  </si>
  <si>
    <t>Heat treatment of milk (manufacture)</t>
  </si>
  <si>
    <t>Heat treatment salts (manufacture)</t>
  </si>
  <si>
    <t>Heater for motor vehicle (manufacture)</t>
  </si>
  <si>
    <t>Heath collecting, cutting or gathering</t>
  </si>
  <si>
    <t>Heating and cooking appliances for domestic use (oil fired) (manufacture)</t>
  </si>
  <si>
    <t>Heating and plumbing contracting</t>
  </si>
  <si>
    <t>Heating appliances for domestic use (non-electric) (manufacture)</t>
  </si>
  <si>
    <t>Heating engineering (buildings)</t>
  </si>
  <si>
    <t>Heating equipment and supplies (wholesale)</t>
  </si>
  <si>
    <t>Heating oil (wholesale)</t>
  </si>
  <si>
    <t>Heating resistors (electric) (manufacture)</t>
  </si>
  <si>
    <t>Heating service contracting</t>
  </si>
  <si>
    <t>Heating systems for buildings design activities</t>
  </si>
  <si>
    <t>Heating taps (manufacture)</t>
  </si>
  <si>
    <t>Heating valves (manufacture)</t>
  </si>
  <si>
    <t>Heating/melting high frequency induction or dielectric equipment (manufacture)</t>
  </si>
  <si>
    <t>Heavy forging (manufacture)</t>
  </si>
  <si>
    <t>Heavy goods vehicle (manufacture)</t>
  </si>
  <si>
    <t>Heavy haulage by road</t>
  </si>
  <si>
    <t>Heavy lift vessel services</t>
  </si>
  <si>
    <t>Heavy wire (manufacture)</t>
  </si>
  <si>
    <t>Hectograph (manufacture)</t>
  </si>
  <si>
    <t>Hedge trimmers (powered portable) (manufacture)</t>
  </si>
  <si>
    <t>Hedge trimming on a fee or contract basis (except as an agricultural service activity)</t>
  </si>
  <si>
    <t>Hedgecutter for agricultural use (manufacture)</t>
  </si>
  <si>
    <t>Heel and sole (for footwear) made of rubber (manufacture)</t>
  </si>
  <si>
    <t>Heel replacement services (while you wait)</t>
  </si>
  <si>
    <t>Heels made of leather (manufacture)</t>
  </si>
  <si>
    <t>Helical rotor pump (manufacture)</t>
  </si>
  <si>
    <t>Helical springs (manufacture)</t>
  </si>
  <si>
    <t>Helical-wire cutting machines for stone, ceramics, asbestos-cement or similar (manufacture)</t>
  </si>
  <si>
    <t>Helicoidal pumps (manufacture)</t>
  </si>
  <si>
    <t>Helicopter (manufacture)</t>
  </si>
  <si>
    <t>Helicopter freight services (non-scheduled)</t>
  </si>
  <si>
    <t>Helicopter passenger services (non-scheduled)</t>
  </si>
  <si>
    <t>Helicopter rotors for aircraft (manufacture)</t>
  </si>
  <si>
    <t>Helicopters (wholesale)</t>
  </si>
  <si>
    <t>Hemp (unprocessed) (wholesale)</t>
  </si>
  <si>
    <t>Hemp carding (manufacture)</t>
  </si>
  <si>
    <t>Hemp dressing (manufacture)</t>
  </si>
  <si>
    <t>Hemp rope, cord or line (manufacture)</t>
  </si>
  <si>
    <t>Hemp sorting (manufacture)</t>
  </si>
  <si>
    <t>Hemp spinning (manufacture)</t>
  </si>
  <si>
    <t>Hemp weaving (manufacture)</t>
  </si>
  <si>
    <t>Heraldic chasing and seal engraving (manufacture)</t>
  </si>
  <si>
    <t>Heraldic engraving (manufacture)</t>
  </si>
  <si>
    <t>Heraldic painting</t>
  </si>
  <si>
    <t>Herb infusions (commission agent)</t>
  </si>
  <si>
    <t>Herb tea (manufacture)</t>
  </si>
  <si>
    <t>Herbicide (manufacture)</t>
  </si>
  <si>
    <t>Herbicides and insecticides (wholesale)</t>
  </si>
  <si>
    <t>Herbs (wholesale)</t>
  </si>
  <si>
    <t>Herd leasing</t>
  </si>
  <si>
    <t>Herd testing services</t>
  </si>
  <si>
    <t>Herring oil (wholesale)</t>
  </si>
  <si>
    <t>Herring oil refining (manufacture)</t>
  </si>
  <si>
    <t>Herrings (wholesale)</t>
  </si>
  <si>
    <t>Hessian (manufacture)</t>
  </si>
  <si>
    <t>Hessian (wholesale)</t>
  </si>
  <si>
    <t>Heterocyclic compounds (commission agent)</t>
  </si>
  <si>
    <t>Heterocyclic compounds (manufacture)</t>
  </si>
  <si>
    <t>Heterocyclic compounds (wholesale)</t>
  </si>
  <si>
    <t>Hide and skin broker (commission agent)</t>
  </si>
  <si>
    <t>Hide degreasing (manufacture)</t>
  </si>
  <si>
    <t>Hide pickling (manufacture)</t>
  </si>
  <si>
    <t>Hides (wholesale)</t>
  </si>
  <si>
    <t>Hides and skins preparation, tanning, working or repairing machinery (manufacture)</t>
  </si>
  <si>
    <t>Hides and skins production from abattoirs (manufacture)</t>
  </si>
  <si>
    <t>Hides and skins production from knackers (manufacture)</t>
  </si>
  <si>
    <t>Hides and skins production from slaughterhouses (manufacture)</t>
  </si>
  <si>
    <t>Hides, skins and leather exporter (wholesale)</t>
  </si>
  <si>
    <t>Hides, skins and leather importer (wholesale)</t>
  </si>
  <si>
    <t>Hi-fi equipment (manufacture)</t>
  </si>
  <si>
    <t>Hi-fi equipment (retail)</t>
  </si>
  <si>
    <t>High carbon ferro-manganese (carbon over 2%) (manufacture)</t>
  </si>
  <si>
    <t>High Court of Justice</t>
  </si>
  <si>
    <t>High court of Justice in Bankruptcy</t>
  </si>
  <si>
    <t>High Court of Justiciary (Scotland)</t>
  </si>
  <si>
    <t>High speed tool steel (manufacture)</t>
  </si>
  <si>
    <t>High tenacity yarn made of viscose rayon (manufacture)</t>
  </si>
  <si>
    <t>Higher education (sub degree level)</t>
  </si>
  <si>
    <t>Higher education at post-graduate level</t>
  </si>
  <si>
    <t>Higher education at the first degree level</t>
  </si>
  <si>
    <t>Highway cleaning of snow and ice</t>
  </si>
  <si>
    <t>Highway construction</t>
  </si>
  <si>
    <t>Hinge (manufacture)</t>
  </si>
  <si>
    <t>Hinny farming and breeding</t>
  </si>
  <si>
    <t>Hire purchase company (other than in banks' sector)</t>
  </si>
  <si>
    <t>Historical club</t>
  </si>
  <si>
    <t>Historical museums</t>
  </si>
  <si>
    <t>Historical sites and buildings preservation</t>
  </si>
  <si>
    <t>Hobby instructor (own account)</t>
  </si>
  <si>
    <t>Hockey club</t>
  </si>
  <si>
    <t>Hockey stick (manufacture)</t>
  </si>
  <si>
    <t>Hockey, cricket, rugby stadiums operation</t>
  </si>
  <si>
    <t>Hoe (manufacture)</t>
  </si>
  <si>
    <t>Hoists (electric wire or chain) (manufacture)</t>
  </si>
  <si>
    <t>Hoists (hand operated pulley and sheave block) (manufacture)</t>
  </si>
  <si>
    <t>Hoists, hydraulic, mechanical, pneumatic (not builders, hand operated and electrical) (manufacture)</t>
  </si>
  <si>
    <t>Holding company activities for banks</t>
  </si>
  <si>
    <t>Holding company in agricultural sector</t>
  </si>
  <si>
    <t>Holding company in catering sector</t>
  </si>
  <si>
    <t>Holding company in construction sector</t>
  </si>
  <si>
    <t>Holding company in financial services sector</t>
  </si>
  <si>
    <t>Holding company in motor trades sector</t>
  </si>
  <si>
    <t>Holding company in production sector</t>
  </si>
  <si>
    <t>Holding company in property sector</t>
  </si>
  <si>
    <t>Holding company in retail sector</t>
  </si>
  <si>
    <t>Holding company in transport sector</t>
  </si>
  <si>
    <t>Holding company in wholesale sector</t>
  </si>
  <si>
    <t>Holding company n.e.c.</t>
  </si>
  <si>
    <t>Hole punches (manufacture)</t>
  </si>
  <si>
    <t>Holiday and other short stay accommodation, provided in holiday centres and holiday villages</t>
  </si>
  <si>
    <t>Holiday camp</t>
  </si>
  <si>
    <t>Holiday centres and villages</t>
  </si>
  <si>
    <t>Holiday home (not charitable)</t>
  </si>
  <si>
    <t>Holiday information centre</t>
  </si>
  <si>
    <t>Hollow bars made of steel (manufacture)</t>
  </si>
  <si>
    <t>Hollow drill bars made of steel (manufacture)</t>
  </si>
  <si>
    <t>Hollow glass (manufacture)</t>
  </si>
  <si>
    <t>Hollow partition made of clay (manufacture)</t>
  </si>
  <si>
    <t>Hollow profiles of cast-iron (manufacture)</t>
  </si>
  <si>
    <t>Hollow sections made of aluminium (manufacture)</t>
  </si>
  <si>
    <t>Hollow ware (domestic) made of metal (manufacture)</t>
  </si>
  <si>
    <t>Hollow ware made of plastic (manufacture)</t>
  </si>
  <si>
    <t>Hollow ware made of refractory (manufacture)</t>
  </si>
  <si>
    <t>Care home for the visually impaired (charitable)</t>
  </si>
  <si>
    <t>Care home for the visually impaired (non-charitable)</t>
  </si>
  <si>
    <t>Care home for the disabled (charitable)</t>
  </si>
  <si>
    <t>Care home for the disabled (non-charitable)</t>
  </si>
  <si>
    <t>Care home for the elderly (charitable)</t>
  </si>
  <si>
    <t>Care home for the elderly (local authority)</t>
  </si>
  <si>
    <t>Care home for the elderly (non-charitable)</t>
  </si>
  <si>
    <t>Home help service (charitable)</t>
  </si>
  <si>
    <t>Home help service (non-charitable)</t>
  </si>
  <si>
    <t>Home nurse (NHS)</t>
  </si>
  <si>
    <t>Homeopath (not registered medical practitioner)</t>
  </si>
  <si>
    <t>Homeopath (registered medical practitioner)</t>
  </si>
  <si>
    <t>Homeopathic preparations (manufacture)</t>
  </si>
  <si>
    <t>Homes for the elderly with minimal nursing care (charitable)</t>
  </si>
  <si>
    <t>Homes for the elderly with minimal nursing care (non-charitable)</t>
  </si>
  <si>
    <t>Homes for the elderly with nursing care</t>
  </si>
  <si>
    <t>Homogenised food preparations (manufacture)</t>
  </si>
  <si>
    <t>Homogenised fruit and vegetables (manufacture)</t>
  </si>
  <si>
    <t>Homogenised milk production (manufacture)</t>
  </si>
  <si>
    <t>Homogenisers (manufacture)</t>
  </si>
  <si>
    <t>Hones (bonded) (manufacture)</t>
  </si>
  <si>
    <t>Honey (wholesale)</t>
  </si>
  <si>
    <t>Honey and beeswax production</t>
  </si>
  <si>
    <t>Honey processing and packing</t>
  </si>
  <si>
    <t>Honing machine (metal cutting) (manufacture)</t>
  </si>
  <si>
    <t>Hook and eye (manufacture)</t>
  </si>
  <si>
    <t>Hooks and coupling devices (manufacture)</t>
  </si>
  <si>
    <t>Hoops made of wood (manufacture)</t>
  </si>
  <si>
    <t>Hoopwood production</t>
  </si>
  <si>
    <t>Hooves from knackers production (manufacture)</t>
  </si>
  <si>
    <t>Hop bitters (manufacture)</t>
  </si>
  <si>
    <t>Hop cones growing</t>
  </si>
  <si>
    <t>Hop extracts (manufacture)</t>
  </si>
  <si>
    <t>Hops (wholesale)</t>
  </si>
  <si>
    <t>Horizontal drilling services</t>
  </si>
  <si>
    <t>Hormonal contraceptive medicaments (manufacture)</t>
  </si>
  <si>
    <t>Hormone (not plant hormone) (manufacture)</t>
  </si>
  <si>
    <t>Hormones and their derivatives (commission agent)</t>
  </si>
  <si>
    <t>Hormones and their derivatives (wholesale)</t>
  </si>
  <si>
    <t>Horn and tortoise shell working (manufacture)</t>
  </si>
  <si>
    <t>Horn pressing (manufacture)</t>
  </si>
  <si>
    <t>Horns (musical) (manufacture)</t>
  </si>
  <si>
    <t>Horns for motor vehicle (electric) (manufacture)</t>
  </si>
  <si>
    <t>Horse box trailers (manufacture)</t>
  </si>
  <si>
    <t>Horse breeding associations</t>
  </si>
  <si>
    <t>Horse chestnut gathering</t>
  </si>
  <si>
    <t>Horse clipping</t>
  </si>
  <si>
    <t>Horse collars made of leather (manufacture)</t>
  </si>
  <si>
    <t>Horse drawn trailer (manufacture)</t>
  </si>
  <si>
    <t>Horse drawn truck (manufacture)</t>
  </si>
  <si>
    <t>Horse farming and breeding</t>
  </si>
  <si>
    <t>Horse race betting levy board</t>
  </si>
  <si>
    <t>Horse training (racehorse)</t>
  </si>
  <si>
    <t>Horse whips (manufacture)</t>
  </si>
  <si>
    <t>Horse whisperer</t>
  </si>
  <si>
    <t>Horsehair (wholesale)</t>
  </si>
  <si>
    <t>Horsehair curling (manufacture)</t>
  </si>
  <si>
    <t>Horsehair dressing (manufacture)</t>
  </si>
  <si>
    <t>Horsehair hackling (manufacture)</t>
  </si>
  <si>
    <t>Horsehair sorting (manufacture)</t>
  </si>
  <si>
    <t>Horsehair teasing (manufacture)</t>
  </si>
  <si>
    <t>Horses (wholesale)</t>
  </si>
  <si>
    <t>Horticultural machinery (wholesale)</t>
  </si>
  <si>
    <t>Horticultural machinery hire (without operator)</t>
  </si>
  <si>
    <t>Hose and pipe fittings made of plastic (manufacture)</t>
  </si>
  <si>
    <t>Hose bleaching, dyeing or otherwise finishing (manufacture)</t>
  </si>
  <si>
    <t>Hose made of plastic (manufacture)</t>
  </si>
  <si>
    <t>Hose made of rubber (manufacture)</t>
  </si>
  <si>
    <t>Hosepiping made of textiles (manufacture)</t>
  </si>
  <si>
    <t>Hosiery (knitted and crocheted) (manufacture)</t>
  </si>
  <si>
    <t>Hosiery (wholesale)</t>
  </si>
  <si>
    <t>Hosiery blank (manufacture)</t>
  </si>
  <si>
    <t>Hosiery finishing (manufacture)</t>
  </si>
  <si>
    <t>Hosiery knitting machinery (manufacture)</t>
  </si>
  <si>
    <t>Hosiery printing (manufacture)</t>
  </si>
  <si>
    <t>Hosiery scouring (manufacture)</t>
  </si>
  <si>
    <t>Hosiery shrinking (manufacture)</t>
  </si>
  <si>
    <t>Hosiery trimming</t>
  </si>
  <si>
    <t>Hospice (private sector)</t>
  </si>
  <si>
    <t>Hospice (public sector)</t>
  </si>
  <si>
    <t>Hospital activities (private sector)</t>
  </si>
  <si>
    <t>Hospital activities (public sector)</t>
  </si>
  <si>
    <t>Hospital beds (commission agent)</t>
  </si>
  <si>
    <t>Hospital beds (Manufacture)</t>
  </si>
  <si>
    <t>Hospital beds (wholesale)</t>
  </si>
  <si>
    <t>Hospital beds with mechanical fittings (manufacture)</t>
  </si>
  <si>
    <t>Hospital contribution scheme</t>
  </si>
  <si>
    <t>Hospital laundry</t>
  </si>
  <si>
    <t>Hospital saving association</t>
  </si>
  <si>
    <t>Hospital schools at nursery and pre-primary level</t>
  </si>
  <si>
    <t xml:space="preserve">Hospital schools at primary level </t>
  </si>
  <si>
    <t>Hospital schools at secondary level</t>
  </si>
  <si>
    <t>Hospital trust</t>
  </si>
  <si>
    <t>Hostel for the homeless (charitable)</t>
  </si>
  <si>
    <t>Hostel for the homeless (non-charitable)</t>
  </si>
  <si>
    <t>Hostels (not social work)</t>
  </si>
  <si>
    <t>Hot air balloons (manufacture)</t>
  </si>
  <si>
    <t>Hot dip coating (metal finishing) (manufacture)</t>
  </si>
  <si>
    <t>Hot dip metal coated sheet steel (manufacture)</t>
  </si>
  <si>
    <t>Hot dip zinc coated sheet steel (manufacture)</t>
  </si>
  <si>
    <t>Hot dog vendor</t>
  </si>
  <si>
    <t>Hot finished steel tube (manufacture)</t>
  </si>
  <si>
    <t>Hot glass working machinery (manufacture)</t>
  </si>
  <si>
    <t>Hot melt adhesive (manufacture)</t>
  </si>
  <si>
    <t>Hot metals handling machinery and equipment (manufacture)</t>
  </si>
  <si>
    <t>Hot plates (electric) (manufacture)</t>
  </si>
  <si>
    <t>Hot pressing of ferrous metals (manufacture)</t>
  </si>
  <si>
    <t>Hot rolled steel angles (l-sections) (manufacture)</t>
  </si>
  <si>
    <t>Hot rolled steel base plates (manufacture)</t>
  </si>
  <si>
    <t>Hot rolled steel beams (manufacture)</t>
  </si>
  <si>
    <t>Hot rolled steel bearing piling (manufacture)</t>
  </si>
  <si>
    <t>Hot rolled steel channels (manufacture)</t>
  </si>
  <si>
    <t>Hot rolled steel columns (manufacture)</t>
  </si>
  <si>
    <t>Hot rolled steel cut lengths (manufacture)</t>
  </si>
  <si>
    <t>Hot rolled steel fish plates (manufacture)</t>
  </si>
  <si>
    <t>Hot rolled steel flat bars (manufacture)</t>
  </si>
  <si>
    <t>Hot rolled steel heavy sections (manufacture)</t>
  </si>
  <si>
    <t>Hot rolled steel hexagonal bars (manufacture)</t>
  </si>
  <si>
    <t>Hot rolled steel h-sections (manufacture)</t>
  </si>
  <si>
    <t>Hot rolled steel i-sections (manufacture)</t>
  </si>
  <si>
    <t>Hot rolled steel joists (manufacture)</t>
  </si>
  <si>
    <t>Hot rolled steel light sections (manufacture)</t>
  </si>
  <si>
    <t>Hot rolled steel narrow strip (manufacture)</t>
  </si>
  <si>
    <t>Hot rolled steel plate (manufacture)</t>
  </si>
  <si>
    <t>Hot rolled steel quarto plate (manufacture)</t>
  </si>
  <si>
    <t>Hot rolled steel railway materials (manufacture)</t>
  </si>
  <si>
    <t>Hot rolled steel reversing mill plate (manufacture)</t>
  </si>
  <si>
    <t>Hot rolled steel round bars (manufacture)</t>
  </si>
  <si>
    <t>Hot rolled steel sections for mining frames (manufacture)</t>
  </si>
  <si>
    <t>Hot rolled steel sheet (manufacture)</t>
  </si>
  <si>
    <t>Hot rolled steel sheet piling (manufacture)</t>
  </si>
  <si>
    <t>Hot rolled steel sole plates (manufacture)</t>
  </si>
  <si>
    <t>Hot rolled steel special bars (manufacture)</t>
  </si>
  <si>
    <t>Hot rolled steel special sections (manufacture)</t>
  </si>
  <si>
    <t>Hot rolled steel square bars (manufacture)</t>
  </si>
  <si>
    <t>Hot rolled steel t-sections (manufacture)</t>
  </si>
  <si>
    <t>Hot rolled steel u-sections (manufacture)</t>
  </si>
  <si>
    <t>Hot rolled steel wide strip (hot rolled wide coil) (manufacture)</t>
  </si>
  <si>
    <t>Hot spraying electrical machines (metal or metal carbides) (manufacture)</t>
  </si>
  <si>
    <t>Hot stamping of ferrous metals (manufacture)</t>
  </si>
  <si>
    <t>Hot water bottles made of rubber (manufacture)</t>
  </si>
  <si>
    <t>Hot water engineer</t>
  </si>
  <si>
    <t>Hot water heaters (wholesale)</t>
  </si>
  <si>
    <t>Hot water production and distribution</t>
  </si>
  <si>
    <t>Hotel (licensed with restaurant)</t>
  </si>
  <si>
    <t>Hotel (unlicensed with restaurant)</t>
  </si>
  <si>
    <t>Hotel without restaurant</t>
  </si>
  <si>
    <t>Hot-tap operation services</t>
  </si>
  <si>
    <t>House agent</t>
  </si>
  <si>
    <t>House building and repairing</t>
  </si>
  <si>
    <t>House furnisher (retail)</t>
  </si>
  <si>
    <t>House insurance</t>
  </si>
  <si>
    <t>House letting (private)</t>
  </si>
  <si>
    <t>House letting agency</t>
  </si>
  <si>
    <t>House shoe (manufacture)</t>
  </si>
  <si>
    <t>Houseboat (manufacture)</t>
  </si>
  <si>
    <t>Housecoats (manufacture)</t>
  </si>
  <si>
    <t>Household and personal hygiene paper (manufacture)</t>
  </si>
  <si>
    <t>Household articles and equipment n.e.c. (retail)</t>
  </si>
  <si>
    <t>Household articles made of metal (manufacture)</t>
  </si>
  <si>
    <t>Household cellulose wadding paper products (manufacture)</t>
  </si>
  <si>
    <t>Household furniture (retail)</t>
  </si>
  <si>
    <t>Household goods (commission agent)</t>
  </si>
  <si>
    <t>Household goods hire</t>
  </si>
  <si>
    <t>Household goods n.e.c. exporter (wholesale)</t>
  </si>
  <si>
    <t>Household goods n.e.c. Importer (wholesale)</t>
  </si>
  <si>
    <t>Household linen (wholesale)</t>
  </si>
  <si>
    <t>Household non-electrical appliances (retail)</t>
  </si>
  <si>
    <t>Household non-electrical appliances (wholesale)</t>
  </si>
  <si>
    <t>Household stores (retail)</t>
  </si>
  <si>
    <t>Household textile made-up articles (manufacture)</t>
  </si>
  <si>
    <t>Household textiles (manufacture)</t>
  </si>
  <si>
    <t>Household textiles (retail)</t>
  </si>
  <si>
    <t>Household textiles (wholesale)</t>
  </si>
  <si>
    <t>Household utensils (retail)</t>
  </si>
  <si>
    <t>Household utensils made of metal (manufacture)</t>
  </si>
  <si>
    <t>Household utensils made of plastic (manufacture)</t>
  </si>
  <si>
    <t>Household utensils made of wood (manufacture)</t>
  </si>
  <si>
    <t>Housesitting</t>
  </si>
  <si>
    <t>Housewares rental and leasing</t>
  </si>
  <si>
    <t>Housing association (building houses for later sale)</t>
  </si>
  <si>
    <t>Housing association (building work)</t>
  </si>
  <si>
    <t>Housing association (social housing for rental)</t>
  </si>
  <si>
    <t>Housing services administration (public sector)</t>
  </si>
  <si>
    <t>Hovercraft (manufacture)</t>
  </si>
  <si>
    <t>Hovercraft operator between UK and international ports (passenger)</t>
  </si>
  <si>
    <t>Howitzer (manufacture)</t>
  </si>
  <si>
    <t>Human or animal corpse burial or incineration</t>
  </si>
  <si>
    <t>Human plasma extract (manufacture)</t>
  </si>
  <si>
    <t>Human resources management consultancy services</t>
  </si>
  <si>
    <t>Human resources provision on a long term or permanent basis</t>
  </si>
  <si>
    <t>Human waste water collection and transport by sewers, collectors, tanks and other means of transport</t>
  </si>
  <si>
    <t>Humanist associations</t>
  </si>
  <si>
    <t>Humanities research and experimental development</t>
  </si>
  <si>
    <t>Humidifier for air conditioning equipment (manufacture)</t>
  </si>
  <si>
    <t>Humidifiers (non domestic) (commission agent)</t>
  </si>
  <si>
    <t>Humidifiers (non domestic) (manufacture)</t>
  </si>
  <si>
    <t>Humidifiers (non domestic) (wholesale)</t>
  </si>
  <si>
    <t>Humidistats (non-electronic) (manufacture)</t>
  </si>
  <si>
    <t>Hunt kennels</t>
  </si>
  <si>
    <t>Hunt stables</t>
  </si>
  <si>
    <t>Hunting and trapping (commercial) promotion activities</t>
  </si>
  <si>
    <t>Hunting for sport or recreation</t>
  </si>
  <si>
    <t>Hunting or trapping of animals for food</t>
  </si>
  <si>
    <t>Hunting or trapping of animals for fur</t>
  </si>
  <si>
    <t>Hunting or trapping of animals for pets</t>
  </si>
  <si>
    <t>Hunting or trapping of animals for skin</t>
  </si>
  <si>
    <t>Hunting or trapping of animals for use in research</t>
  </si>
  <si>
    <t>Hunting or trapping of animals for use in zoos</t>
  </si>
  <si>
    <t>Hunting requisites (manufacture)</t>
  </si>
  <si>
    <t>Hunting services administration and regulation (public sector)</t>
  </si>
  <si>
    <t>Hunting, trapping and related service activities</t>
  </si>
  <si>
    <t>Hurdles made of wood (manufacture)</t>
  </si>
  <si>
    <t>Huts made of wood (manufacture)</t>
  </si>
  <si>
    <t>Hybrid computer (manufacture)</t>
  </si>
  <si>
    <t>Hybrid integrated circuits (electronic) (manufacture)</t>
  </si>
  <si>
    <t>Hybrid machines (manufacture)</t>
  </si>
  <si>
    <t>Hyde Park</t>
  </si>
  <si>
    <t>Hydrated lime (manufacture)</t>
  </si>
  <si>
    <t>Hydraulic and pneumatic components (manufacture)</t>
  </si>
  <si>
    <t>Hydraulic and pneumatic conveying plant (manufacture)</t>
  </si>
  <si>
    <t>Hydraulic and pneumatic cylinders (manufacture)</t>
  </si>
  <si>
    <t>Hydraulic and pneumatic handling plant (manufacture)</t>
  </si>
  <si>
    <t>Hydraulic and pneumatic hoses and fittings (manufacture)</t>
  </si>
  <si>
    <t>Hydraulic and pneumatic power engine and motor parts (manufacture)</t>
  </si>
  <si>
    <t>Hydraulic and pneumatic power engines and motors (wholesale)</t>
  </si>
  <si>
    <t>Hydraulic and pneumatic valves (manufacture)</t>
  </si>
  <si>
    <t>Hydraulic brake fluid (less than 70% petroleum oil) (manufacture)</t>
  </si>
  <si>
    <t>Hydraulic brake fluids (commission agent)</t>
  </si>
  <si>
    <t>Hydraulic brakes (manufacture)</t>
  </si>
  <si>
    <t>Hydraulic construction (subsurface work)</t>
  </si>
  <si>
    <t>Hydraulic engineering design projects</t>
  </si>
  <si>
    <t>Hydraulic equipment for aircraft (manufacture)</t>
  </si>
  <si>
    <t>Hydraulic exhauster (manufacture)</t>
  </si>
  <si>
    <t>Hydraulic hose made of rubber (manufacture)</t>
  </si>
  <si>
    <t>Hydraulic leather (manufacture)</t>
  </si>
  <si>
    <t>Hydraulic lime (manufacture)</t>
  </si>
  <si>
    <t>Hydraulic oil formulation outside refineries (manufacture)</t>
  </si>
  <si>
    <t>Hydraulic power engines and motors (manufacture)</t>
  </si>
  <si>
    <t>Hydraulic power production and distribution</t>
  </si>
  <si>
    <t>Hydraulic research station</t>
  </si>
  <si>
    <t>Hydraulic transmission equipment (manufacture)</t>
  </si>
  <si>
    <t>Hydraulic transmission liquids (manufacture)</t>
  </si>
  <si>
    <t>Hydraulic turbine (manufacture)</t>
  </si>
  <si>
    <t>Hydraulic turbine and water wheel parts (manufacture)</t>
  </si>
  <si>
    <t>Hydraulic turbines and parts thereof: (manufacture)</t>
  </si>
  <si>
    <t>Hydraulic turbines and water wheels (wholesale)</t>
  </si>
  <si>
    <t>Hydro (accommodation)</t>
  </si>
  <si>
    <t>Hydro electric power station</t>
  </si>
  <si>
    <t>Hydro pneumatic device (manufacture)</t>
  </si>
  <si>
    <t>Hydroalcoholic solution, denatured, of any strength (commission agent)</t>
  </si>
  <si>
    <t>Hydroalcoholic solution, denatured, of any strength (manufacture)</t>
  </si>
  <si>
    <t>Hydroalcoholic solution, denatured, of any strength (wholesale)</t>
  </si>
  <si>
    <t>Hydroalcoholic solution, undenatured, containing by volume 80% or more ethyl alcohol (commission agent)</t>
  </si>
  <si>
    <t>Hydroalcoholic solution, undenatured, containing by volume 80% or more ethyl alcohol (manufacture)</t>
  </si>
  <si>
    <t>Hydroalcoholic solution, undenatured, containing by volume 80% or more ethyl alcohol (wholesale)</t>
  </si>
  <si>
    <t>Hydroalcoholic solution, undenatured, containing by volume less than 80% ethyl alcohol (commission agent)</t>
  </si>
  <si>
    <t>Hydroalcoholic solution, undenatured, containing by volume less than 80% ethyl alcohol (internet) (retail)</t>
  </si>
  <si>
    <t>Hydroalcoholic solution, undenatured, containing by volume less than 80% ethyl alcohol (manufacture)</t>
  </si>
  <si>
    <t>Hydroalcoholic solution, undenatured, containing by volume less than 80% ethyl alcohol (retail)</t>
  </si>
  <si>
    <t>Hydroalcoholic solution, undenatured, containing by volume less than 80% ethyl alcohol (wholesale)</t>
  </si>
  <si>
    <t>Hydrocarbon derivatives (commission agent)</t>
  </si>
  <si>
    <t>Hydrocarbon derivatives (sulphated, nitrated or nitrosated) (manufacture)</t>
  </si>
  <si>
    <t>Hydrocarbon liquids mining, by liquefaction or pyrolysis</t>
  </si>
  <si>
    <t>Hydrocarbons (not fuels) (manufacture)</t>
  </si>
  <si>
    <t>Hydrochloric acid (manufacture)</t>
  </si>
  <si>
    <t>Hydrofoil (manufacture)</t>
  </si>
  <si>
    <t>Hydrogen (manufacture)</t>
  </si>
  <si>
    <t>Hydrogen chloride (commission agent)</t>
  </si>
  <si>
    <t>Hydrogen chloride (wholesale)</t>
  </si>
  <si>
    <t>Hydrogen peroxide (commission agent)</t>
  </si>
  <si>
    <t xml:space="preserve">Hydrogen peroxide (internet) (retail)   </t>
  </si>
  <si>
    <t>Hydrogen peroxide (manufacture)</t>
  </si>
  <si>
    <t>Hydrogen peroxide (retail)</t>
  </si>
  <si>
    <t>Hydrogen peroxide (wholesale)</t>
  </si>
  <si>
    <t>Hydrogen, argon, nitrogen, oxygen and rare gases (commission agent)</t>
  </si>
  <si>
    <t>Hydrographic instrument and apparatus (electronic) (manufacture)</t>
  </si>
  <si>
    <t>Hydrographic instrument and apparatus (non-electronic) (manufacture)</t>
  </si>
  <si>
    <t>Hydrographic surveying activities</t>
  </si>
  <si>
    <t>Hydrologic surveying activities</t>
  </si>
  <si>
    <t>Hydrological instrument (electronic) (manufacture)</t>
  </si>
  <si>
    <t>Hydrological instrument (non-electronic) (manufacture)</t>
  </si>
  <si>
    <t>Hydrometers (electronic) (manufacture)</t>
  </si>
  <si>
    <t>Hydrometers (non-electronic) (manufacture)</t>
  </si>
  <si>
    <t>Hydrometers, non-medical thermometers, pyrometers, barometers, hygrometers and the like (wholesale)</t>
  </si>
  <si>
    <t>Hydronic limit controls (non-electronic) (manufacture)</t>
  </si>
  <si>
    <t>Hydrostatic transmissions (manufacture)</t>
  </si>
  <si>
    <t>Hydrosulphite (manufacture)</t>
  </si>
  <si>
    <t>Hygiene contracting</t>
  </si>
  <si>
    <t>Hygienic articles made of rubber (manufacture)</t>
  </si>
  <si>
    <t>Hygienic glassware (other than containers) (manufacture)</t>
  </si>
  <si>
    <t>Hygienic paper (uncut) (manufacture)</t>
  </si>
  <si>
    <t>Hyperbaric chambers (manufacture)</t>
  </si>
  <si>
    <t>Hyperbaric welding services</t>
  </si>
  <si>
    <t>Hypermarket selling mainly foodstuffs with alcohol licence (retail)</t>
  </si>
  <si>
    <t>Hypermarket selling mainly foodstuffs without alcohol licence (retail)</t>
  </si>
  <si>
    <t>Hypochlorites, chlorates and perchlorates (wholesale)</t>
  </si>
  <si>
    <t>Hypodermic syringe and equipment (manufacture)</t>
  </si>
  <si>
    <t>Ice (for human consumption)</t>
  </si>
  <si>
    <t>Ice (not for human consumption)</t>
  </si>
  <si>
    <t>Ice box made of wood (manufacture)</t>
  </si>
  <si>
    <t>Ice breaking services</t>
  </si>
  <si>
    <t>Ice chest made of wood (manufacture)</t>
  </si>
  <si>
    <t>Ice cream (manufacture)</t>
  </si>
  <si>
    <t>Ice cream (wholesale)</t>
  </si>
  <si>
    <t>Ice cream conservator (manufacture)</t>
  </si>
  <si>
    <t>Ice cream parlour</t>
  </si>
  <si>
    <t>Ice cream powder (manufacture)</t>
  </si>
  <si>
    <t>Ice cream retailer (take away)</t>
  </si>
  <si>
    <t>Ice cream vans</t>
  </si>
  <si>
    <t>Ice hockey club</t>
  </si>
  <si>
    <t>Ice skating rink</t>
  </si>
  <si>
    <t>Ice-hockey arenas operation</t>
  </si>
  <si>
    <t>Ice-skates (manufacture)</t>
  </si>
  <si>
    <t>Icing sugar (manufacture)</t>
  </si>
  <si>
    <t>Igneous rock quarry</t>
  </si>
  <si>
    <t>Ignition coil (manufacture)</t>
  </si>
  <si>
    <t>Ignition equipment (other than coils and magnetos) (manufacture)</t>
  </si>
  <si>
    <t>Ignition magnetos (manufacture)</t>
  </si>
  <si>
    <t>Illuminated glassware (manufacture)</t>
  </si>
  <si>
    <t>Illuminated signs and nameplates (manufacture)</t>
  </si>
  <si>
    <t>Illuminated signs and name-plates (wholesale)</t>
  </si>
  <si>
    <t>Illuminated street furniture made of plastic (manufacture)</t>
  </si>
  <si>
    <t>Illuminated traffic signs (manufacture)</t>
  </si>
  <si>
    <t>Illuminating (illustrating)</t>
  </si>
  <si>
    <t>Image converters and intensifiers (manufacture)</t>
  </si>
  <si>
    <t>Image projectors (manufacture)</t>
  </si>
  <si>
    <t>Image setting for letterpress processes (manufacture)</t>
  </si>
  <si>
    <t>Image setting for offset printing processes (manufacture)</t>
  </si>
  <si>
    <t>Image transmission via cables, broadcasting, relay or satellite</t>
  </si>
  <si>
    <t>Image with sound internet broadcasting</t>
  </si>
  <si>
    <t>Imitation fur (woven long pile fabrics) (manufacture)</t>
  </si>
  <si>
    <t>Imitation fur obtained by knitting (manufacture)</t>
  </si>
  <si>
    <t>Imitation fur of long pile fabrics made on the woollen system (manufacture)</t>
  </si>
  <si>
    <t>Imitation jewellery (manufacture)</t>
  </si>
  <si>
    <t>Imitation jewellery (wholesale)</t>
  </si>
  <si>
    <t>Imitation jewellery exporter (wholesale)</t>
  </si>
  <si>
    <t>Imitation jewellery importer (wholesale)</t>
  </si>
  <si>
    <t>Imitation leather clothes for men and boys (manufacture)</t>
  </si>
  <si>
    <t>Imitation leather clothes for women and girls (manufacture)</t>
  </si>
  <si>
    <t>Imitation pearls (manufacture)</t>
  </si>
  <si>
    <t>Imitation pearls (wholesale)</t>
  </si>
  <si>
    <t>Immersion heater (electric) (manufacture)</t>
  </si>
  <si>
    <t>Immersion heaters (wholesale)</t>
  </si>
  <si>
    <t>Immersion treatment of wood (manufacture)</t>
  </si>
  <si>
    <t>Immunoglobin (manufacture)</t>
  </si>
  <si>
    <t>Impeller pumps (manufacture)</t>
  </si>
  <si>
    <t>Imperial War Museum</t>
  </si>
  <si>
    <t>Impregnated cleaning and polishing cloth (manufacture)</t>
  </si>
  <si>
    <t>Impregnating purchased garments (manufacture)</t>
  </si>
  <si>
    <t>Impresario</t>
  </si>
  <si>
    <t>Improved wood (manufacture)</t>
  </si>
  <si>
    <t>Inbound call centres</t>
  </si>
  <si>
    <t>Incandescent mantle (manufacture)</t>
  </si>
  <si>
    <t>Incendiary composition (manufacture)</t>
  </si>
  <si>
    <t>Incense coal (manufacture)</t>
  </si>
  <si>
    <t>Incineration of hazardous waste</t>
  </si>
  <si>
    <t>Incinerator (manufacture)</t>
  </si>
  <si>
    <t>Incinerator cleaning</t>
  </si>
  <si>
    <t>Incunabula (retail)</t>
  </si>
  <si>
    <t>Independent auctioneers</t>
  </si>
  <si>
    <t>Independent financial advisors (not specialising in insurance or pensions advice)</t>
  </si>
  <si>
    <t>Independent suspension units for motor vehicles (manufacture)</t>
  </si>
  <si>
    <t>Index card (manufacture)</t>
  </si>
  <si>
    <t>Indian ink (manufacture)</t>
  </si>
  <si>
    <t>Indicating measuring instrument for vehicles and aircraft (electric) (manufacture)</t>
  </si>
  <si>
    <t>Indicator panel (manufacture)</t>
  </si>
  <si>
    <t>Indigo (wholesale)</t>
  </si>
  <si>
    <t>Indoor game (manufacture)</t>
  </si>
  <si>
    <t>Induction furnace (manufacture)</t>
  </si>
  <si>
    <t>Induction or dielectric heating equipment for industrial or laboratory use (wholesale)</t>
  </si>
  <si>
    <t>Induction unit for air conditioning equipment (manufacture)</t>
  </si>
  <si>
    <t>Inductor (electronic) (manufacture)</t>
  </si>
  <si>
    <t>Industrial adhesives (manufacture)</t>
  </si>
  <si>
    <t>Industrial air heater for boilers (manufacture)</t>
  </si>
  <si>
    <t>Industrial belting made of rubber (manufacture)</t>
  </si>
  <si>
    <t>Industrial benzole (manufacture)</t>
  </si>
  <si>
    <t>Industrial broom and mop (manufacture)</t>
  </si>
  <si>
    <t>Industrial brush (manufacture)</t>
  </si>
  <si>
    <t>Industrial canteen (run by catering contractor)</t>
  </si>
  <si>
    <t>Industrial carpet sweeper (manufacture)</t>
  </si>
  <si>
    <t>Industrial catalyst (manufacture)</t>
  </si>
  <si>
    <t>Industrial chemicals (commission agent)</t>
  </si>
  <si>
    <t>Industrial chemicals (wholesale)</t>
  </si>
  <si>
    <t>Industrial cleaning</t>
  </si>
  <si>
    <t>Industrial clothing (manufacture)</t>
  </si>
  <si>
    <t>Industrial clothing hire from laundries</t>
  </si>
  <si>
    <t>Industrial consultants</t>
  </si>
  <si>
    <t>Industrial design consultants</t>
  </si>
  <si>
    <t>Industrial design service</t>
  </si>
  <si>
    <t>Industrial development consultancy services</t>
  </si>
  <si>
    <t>Industrial dyes (wholesale)</t>
  </si>
  <si>
    <t>Industrial engine parts (manufacture)</t>
  </si>
  <si>
    <t>Industrial equipment (commission agent)</t>
  </si>
  <si>
    <t>Industrial equipment cleaning (non-specialised)</t>
  </si>
  <si>
    <t>Industrial estate letting</t>
  </si>
  <si>
    <t>Industrial fatty acids (commission agent)</t>
  </si>
  <si>
    <t>Industrial fatty alcohols (wholesale)</t>
  </si>
  <si>
    <t>Industrial gases (manufacture)</t>
  </si>
  <si>
    <t>Industrial gases (wholesale)</t>
  </si>
  <si>
    <t>Industrial glassware (not container) (manufacture)</t>
  </si>
  <si>
    <t>Industrial insurance</t>
  </si>
  <si>
    <t>Industrial intake taps (manufacture)</t>
  </si>
  <si>
    <t>Industrial leather (manufacture)</t>
  </si>
  <si>
    <t>Industrial leather welders aprons (manufacture)</t>
  </si>
  <si>
    <t>Industrial materials (general or undefined) (wholesale)</t>
  </si>
  <si>
    <t>Industrial mixing equipment for the chemical industry (manufacture)</t>
  </si>
  <si>
    <t>Industrial monocarboxylic fatty acids (commission agent)</t>
  </si>
  <si>
    <t>Industrial monocarboxylic fatty acids and acid oils from refining (wholesale)</t>
  </si>
  <si>
    <t>Industrial non-refractory ceramic products (manufacture)</t>
  </si>
  <si>
    <t>Industrial ossature in metal (manufacture)</t>
  </si>
  <si>
    <t>Industrial ovens erection</t>
  </si>
  <si>
    <t>Industrial paper (manufacture)</t>
  </si>
  <si>
    <t>Industrial polishing cloths made of fur (manufacture)</t>
  </si>
  <si>
    <t>Industrial process control equipment (electronic) (manufacture)</t>
  </si>
  <si>
    <t>Industrial process control equipment (non-electronic) (manufacture)</t>
  </si>
  <si>
    <t>Industrial protective headgear (manufacture)</t>
  </si>
  <si>
    <t>Industrial quality stones (manufacture)</t>
  </si>
  <si>
    <t>Industrial regulating valves (manufacture)</t>
  </si>
  <si>
    <t>Industrial robots for multiple uses (manufacture)</t>
  </si>
  <si>
    <t>Industrial salt (wholesale)</t>
  </si>
  <si>
    <t>Industrial soap (manufacture)</t>
  </si>
  <si>
    <t>Industrial spark and compression ignition engine (manufacture)</t>
  </si>
  <si>
    <t>Industrial special purpose trucks (manufacture)</t>
  </si>
  <si>
    <t>Industrial spirit from petroleum (manufacture)</t>
  </si>
  <si>
    <t>Industrial taps (manufacture)</t>
  </si>
  <si>
    <t>Industrial timer (manufacture)</t>
  </si>
  <si>
    <t>Industrial tractor (manufacture)</t>
  </si>
  <si>
    <t>Industrialised building component made of timber (manufacture)</t>
  </si>
  <si>
    <t>Inedible flours, meal and pellets of fish, crustaceans and molluscs production (manufacture)</t>
  </si>
  <si>
    <t>Inert gases such as carbon dioxide (manufacture)</t>
  </si>
  <si>
    <t>Infant food (milk based) (manufacture)</t>
  </si>
  <si>
    <t>Infant food (other than milk based) (manufacture)</t>
  </si>
  <si>
    <t>Infant formulae (manufacture)</t>
  </si>
  <si>
    <t>Infant schools</t>
  </si>
  <si>
    <t>Infants' clothing (retail)</t>
  </si>
  <si>
    <t>Infants' clothing (wholesale)</t>
  </si>
  <si>
    <t>Infectious disease hospital (public sector)</t>
  </si>
  <si>
    <t>Infectious disease specialist (private practice)</t>
  </si>
  <si>
    <t>Infectious disease specialist (public sector)</t>
  </si>
  <si>
    <t>Infirmary (private sector)</t>
  </si>
  <si>
    <t>Infirmary (public sector)</t>
  </si>
  <si>
    <t>Inflatable air bed made of plastic (manufacture)</t>
  </si>
  <si>
    <t>Inflatable boats (manufacture)</t>
  </si>
  <si>
    <t>Inflatable boats for pleasure or sports (wholesale)</t>
  </si>
  <si>
    <t>Inflatable cushion made of rubber (manufacture)</t>
  </si>
  <si>
    <t>Inflatable dinghy made of rubber (manufacture)</t>
  </si>
  <si>
    <t>Inflatable liferaft made of rubber (manufacture)</t>
  </si>
  <si>
    <t>Inflatable mattress made of rubber (manufacture)</t>
  </si>
  <si>
    <t>Inflatable motor boats (manufacture)</t>
  </si>
  <si>
    <t>Inflatable plastic products (excluding playballs) (manufacture)</t>
  </si>
  <si>
    <t>Inflatable rafts (manufacture)</t>
  </si>
  <si>
    <t>Inflatable vessels for pleasure or sports (wholesale)</t>
  </si>
  <si>
    <t>Inflator for cycle type tyres (manufacture)</t>
  </si>
  <si>
    <t>Information and cultural services abroad administration and operation (public sector)</t>
  </si>
  <si>
    <t>Information bureau (not tourist)</t>
  </si>
  <si>
    <t>Information bureau for tourists</t>
  </si>
  <si>
    <t>Information processing equipment</t>
  </si>
  <si>
    <t>Information search services on a fee or contract basis</t>
  </si>
  <si>
    <t>Information systems strategic review and planning services</t>
  </si>
  <si>
    <t>Information technology consultancy activities</t>
  </si>
  <si>
    <t>Infrared lamps (manufacture)</t>
  </si>
  <si>
    <t>Infrared remote controls (manufacture)</t>
  </si>
  <si>
    <t>Infrared systems for night vision (manufacture)</t>
  </si>
  <si>
    <t>Infusion pumps for medicines (commission agent)</t>
  </si>
  <si>
    <t>Infusion pumps for medicines (manufacture)</t>
  </si>
  <si>
    <t>Infusion pumps for medicines (wholesale)</t>
  </si>
  <si>
    <t>Ingot mould and bottom (manufacture)</t>
  </si>
  <si>
    <t>Ingots made of brass (manufacture)</t>
  </si>
  <si>
    <t>Ingots made of copper (manufacture)</t>
  </si>
  <si>
    <t>Ingots of stainless steel (manufacture)</t>
  </si>
  <si>
    <t>Ingots of steel (manufacture)</t>
  </si>
  <si>
    <t>In-house trust activities</t>
  </si>
  <si>
    <t>Injection moulding equipment (for rubber or plastic) (manufacture)</t>
  </si>
  <si>
    <t>Injury insurance</t>
  </si>
  <si>
    <t>Ink for impregnating ink pads (manufacture)</t>
  </si>
  <si>
    <t>Ink pad (manufacture)</t>
  </si>
  <si>
    <t>Inlaid wood (manufacture)</t>
  </si>
  <si>
    <t>Inland water transport (freight)</t>
  </si>
  <si>
    <t>Inland water transport (passenger)</t>
  </si>
  <si>
    <t>Inland waterways signalling, safety or traffic control equipment (manufacture)</t>
  </si>
  <si>
    <t>Inlet valves for internal combustion engines (manufacture)</t>
  </si>
  <si>
    <t>Inner tube for tyre (manufacture)</t>
  </si>
  <si>
    <t>Inns of Court</t>
  </si>
  <si>
    <t>Inns with letting rooms (short-stay lodgings)</t>
  </si>
  <si>
    <t>Inorganic acid (manufacture)</t>
  </si>
  <si>
    <t>Inorganic acids (commission agent)</t>
  </si>
  <si>
    <t>Inorganic bases (manufacture)</t>
  </si>
  <si>
    <t>Inorganic chemical (manufacture)</t>
  </si>
  <si>
    <t>Inorganic compounds (manufacture)</t>
  </si>
  <si>
    <t>Inquiry agency</t>
  </si>
  <si>
    <t>Insect raising</t>
  </si>
  <si>
    <t>Insecticide (manufacture)</t>
  </si>
  <si>
    <t>Insecticides (wholesale)</t>
  </si>
  <si>
    <t>Insecticides, herbicides, plant growth regulators and anti-sprouting products (commission agent)</t>
  </si>
  <si>
    <t>Insetting (manufacture)</t>
  </si>
  <si>
    <t>Insoles made of leather (manufacture)</t>
  </si>
  <si>
    <t>Insolvency management</t>
  </si>
  <si>
    <t>Installation (erection) work of self-manufactured builders' ware of metal</t>
  </si>
  <si>
    <t>Installation (erection) work of self-manufactured builders' ware of plastic</t>
  </si>
  <si>
    <t>Installation (erection) work of self-manufactured builders' ware of wood</t>
  </si>
  <si>
    <t>Installation and repair of electronic locking devices with monitoring</t>
  </si>
  <si>
    <t>Installation and repair of electronic safes security vaults with monitoring</t>
  </si>
  <si>
    <t>Installation and repair of mechanical locking devices with monitoring</t>
  </si>
  <si>
    <t>Installation and repair of mechanical safes and security vaults with monitoring</t>
  </si>
  <si>
    <t>Installation in buildings of fittings and fixtures n.e.c.</t>
  </si>
  <si>
    <t>Installation of accumulators, primary cells and primary batteries (manufacture)</t>
  </si>
  <si>
    <t>Installation of aerials and residential antennas</t>
  </si>
  <si>
    <t>Installation of agricultural and forestry machinery (manufacture)</t>
  </si>
  <si>
    <t>Installation of air conditioning equipment and ducts</t>
  </si>
  <si>
    <t>Installation of air conditioning plant</t>
  </si>
  <si>
    <t>Installation of airport runway lighting</t>
  </si>
  <si>
    <t>Installation of automated and revolving doors</t>
  </si>
  <si>
    <t>Installation of bearings, gears, gearing and driving elements (manufacture)</t>
  </si>
  <si>
    <t>Installation of blinds and awnings</t>
  </si>
  <si>
    <t>Installation of bowling alley equipment (manufacture)</t>
  </si>
  <si>
    <t>Installation of built-in furniture</t>
  </si>
  <si>
    <t>Installation of burglar alarm systems</t>
  </si>
  <si>
    <t>Installation of cables</t>
  </si>
  <si>
    <t>Installation of car telephones (retail)</t>
  </si>
  <si>
    <t>Installation of catering equipment (manufacture)</t>
  </si>
  <si>
    <t>Installation of ceilings</t>
  </si>
  <si>
    <t>Installation of ceramic pipes, conduit, guttering and pipe fittings (manufacture)</t>
  </si>
  <si>
    <t>Installation of clocks (manufacture)</t>
  </si>
  <si>
    <t>Installation of coldrooms</t>
  </si>
  <si>
    <t>Installation of compressors (manufacture)</t>
  </si>
  <si>
    <t>Installation of computer network cabling and other telecommunications system cables</t>
  </si>
  <si>
    <t>Installation of cooling towers</t>
  </si>
  <si>
    <t>Installation of crash barriers</t>
  </si>
  <si>
    <t>Installation of doors</t>
  </si>
  <si>
    <t>Installation of drilling platforms and the like (manufacture)</t>
  </si>
  <si>
    <t>Installation of duct work</t>
  </si>
  <si>
    <t>Installation of earth-moving and excavating equipment (manufacture)</t>
  </si>
  <si>
    <t>Installation of electric motors, generators and transformers (manufacture)</t>
  </si>
  <si>
    <t>Installation of electric solar energy collectors</t>
  </si>
  <si>
    <t>Installation of electrical equipment for engines and vehicles n.e.c. (manufacture)</t>
  </si>
  <si>
    <t>Installation of electrical heating systems (except baseboard heating)</t>
  </si>
  <si>
    <t>Installation of electrical systems in cable television wiring, including fibre optic</t>
  </si>
  <si>
    <t>Installation of electrical systems in computer network, including fibre optic</t>
  </si>
  <si>
    <t>Installation of electrical wiring and fittings</t>
  </si>
  <si>
    <t>Installation of electricity distribution and control apparatus (manufacture)</t>
  </si>
  <si>
    <t>Installation of electronic valves and tubes and other electronic components (manufacture )</t>
  </si>
  <si>
    <t>Installation of elevators</t>
  </si>
  <si>
    <t>Installation of engines and turbines (except aircraft, vehicle and cycle) (manufacture)</t>
  </si>
  <si>
    <t>Installation of equipment for concrete crushing and screening and roadworks (manufacture)</t>
  </si>
  <si>
    <t>Installation of escalators</t>
  </si>
  <si>
    <t>Installation of fabricated metal products (manufacture)</t>
  </si>
  <si>
    <t>Installation of factory assembly lines (manufacture)</t>
  </si>
  <si>
    <t>Installation of false floors and computer floors</t>
  </si>
  <si>
    <t>Installation of fasteners, screw machine products, chain and springs (manufacture)</t>
  </si>
  <si>
    <t>Installation of fire alarms</t>
  </si>
  <si>
    <t>Installation of fire and burglar alarm systems if together with monitoring of the same systems</t>
  </si>
  <si>
    <t>Installation of fire sprinkler systems</t>
  </si>
  <si>
    <t>Installation of furnaces</t>
  </si>
  <si>
    <t>Installation of furnaces and furnace burners (manufacture)</t>
  </si>
  <si>
    <t>Installation of furniture</t>
  </si>
  <si>
    <t>Installation of gas fittings</t>
  </si>
  <si>
    <t>Installation of gas heating systems</t>
  </si>
  <si>
    <t>Installation of gas meters</t>
  </si>
  <si>
    <t>Installation of general purpose machinery n.e.c. (manufacture)</t>
  </si>
  <si>
    <t>Installation of glass</t>
  </si>
  <si>
    <t>Installation of heat exchanger systems</t>
  </si>
  <si>
    <t>Installation of heating and ventilation apparatus</t>
  </si>
  <si>
    <t>Installation of illuminated road signs and street furniture</t>
  </si>
  <si>
    <t>Installation of illumination and signalling systems for roads, railways, airports and harbours</t>
  </si>
  <si>
    <t>Installation of industrial irradiation and electromedical equipment (manufacture)</t>
  </si>
  <si>
    <t>Installation of industrial machinery and equipment (manufacture)</t>
  </si>
  <si>
    <t>Installation of industrial mainframe and similar computers (manufacture)</t>
  </si>
  <si>
    <t>Installation of instruments and apparatus for measuring, checking, testing, navigating (manufacture)</t>
  </si>
  <si>
    <t>Installation of insulated wire and cable (manufacture)</t>
  </si>
  <si>
    <t>Installation of intertellecommunications wiring</t>
  </si>
  <si>
    <t>Installation of joinery</t>
  </si>
  <si>
    <t>Installation of large scale central heating boilers e.g. For large residential blocks (manufacture)</t>
  </si>
  <si>
    <t>Installation of lawn sprinkler systems</t>
  </si>
  <si>
    <t>Installation of lifting and handling equipment (except lifts and escalators) (manufacture)</t>
  </si>
  <si>
    <t>Installation of lifts</t>
  </si>
  <si>
    <t>Installation of lighting systems</t>
  </si>
  <si>
    <t>Installation of lightning conductors</t>
  </si>
  <si>
    <t>Installation of locks and hinges (manufacture)</t>
  </si>
  <si>
    <t>Installation of machine tools (metal working) (manufacture)</t>
  </si>
  <si>
    <t>Installation of machine tools (other than metal working) (manufacture)</t>
  </si>
  <si>
    <t>Installation of machinery for bookbinding (manufacture)</t>
  </si>
  <si>
    <t>Installation of machinery for food, beverage and tobacco processing (manufacture)</t>
  </si>
  <si>
    <t>Installation of machinery for metallurgy (manufacture)</t>
  </si>
  <si>
    <t>Installation of machinery for mining (manufacture)</t>
  </si>
  <si>
    <t>Installation of machinery for paper and paperboard production (manufacture)</t>
  </si>
  <si>
    <t>Installation of machinery for printing (manufacture)</t>
  </si>
  <si>
    <t>Installation of machinery for textile, apparel and leather production (manufacture)</t>
  </si>
  <si>
    <t>Installation of machinery for working rubber or plastics and making products of these (manufacture)</t>
  </si>
  <si>
    <t>Installation of mainframe and similar computers and peripheral equipment (manufacture)</t>
  </si>
  <si>
    <t>Installation of medical and surgical equipment and apparatus (manufacture)</t>
  </si>
  <si>
    <t>Installation of metal grilles and gates</t>
  </si>
  <si>
    <t>Installation of metal partitioning</t>
  </si>
  <si>
    <t>Installation of metal shutters</t>
  </si>
  <si>
    <t>Installation of metal tanks (manufacture)</t>
  </si>
  <si>
    <t>Installation of millstones, grindstones, polishing stones and the like (manufacturing)</t>
  </si>
  <si>
    <t>Installation of mirrors</t>
  </si>
  <si>
    <t>Installation of motor vehicle parts and accessories (not as part of production process)</t>
  </si>
  <si>
    <t>Installation of motor vehicle parts and accessories, not part of the manufacturing process</t>
  </si>
  <si>
    <t>Installation of movable wooden partitions</t>
  </si>
  <si>
    <t>Installation of non-domestic cooling and ventilating equipment (manufacture)</t>
  </si>
  <si>
    <t>Installation of non-domestic machinery for drying wood, paper pulp etc. (manufacture)</t>
  </si>
  <si>
    <t>Installation of non-electric solar energy collectors</t>
  </si>
  <si>
    <t>Installation of non-electronic instruments and appliances for measuring, testing, etc. (manufacture)</t>
  </si>
  <si>
    <t>Installation of non-illuminated road signs, bollards etc.</t>
  </si>
  <si>
    <t>Installation of office machinery (manufacture)</t>
  </si>
  <si>
    <t>Installation of office switchboards and telephone lines</t>
  </si>
  <si>
    <t>Installation of offshore pipelines from oil or gas wells</t>
  </si>
  <si>
    <t>Installation of oil heating systems</t>
  </si>
  <si>
    <t>Installation of optical precision instruments (manufacture)</t>
  </si>
  <si>
    <t>Installation of other electrical apparatus (manufacture)</t>
  </si>
  <si>
    <t>Installation of outdoor pumping or filtration equipment</t>
  </si>
  <si>
    <t>Installation of outdoor transformer and other outdoor electrical distribution apparatus</t>
  </si>
  <si>
    <t>Installation of personal computers and peripheral equipment</t>
  </si>
  <si>
    <t>Installation of photographic and cinematographic equipment (manufacture)</t>
  </si>
  <si>
    <t>Installation of plumbing</t>
  </si>
  <si>
    <t>Installation of professional radio, television, sound and video equipment (manufacture)</t>
  </si>
  <si>
    <t>Installation of pumps (manufacture)</t>
  </si>
  <si>
    <t>Installation of radio and television transmitters (manufacture)</t>
  </si>
  <si>
    <t>Installation of radios in motor vehicles (retail)</t>
  </si>
  <si>
    <t>Installation of refrigeration</t>
  </si>
  <si>
    <t>Installation of roadway traffic monitoring and guidance equipment</t>
  </si>
  <si>
    <t>Installation of roofing frames</t>
  </si>
  <si>
    <t>Installation of sanitary equipment</t>
  </si>
  <si>
    <t>Installation of satellite dishes</t>
  </si>
  <si>
    <t>Installation of seats in aircraft, ships, trains and the like</t>
  </si>
  <si>
    <t>Installation of security alarms</t>
  </si>
  <si>
    <t>Installation of solar plants</t>
  </si>
  <si>
    <t>Installation of sound insulation</t>
  </si>
  <si>
    <t>Installation of special purpose machinery n.e.c. (manufacture)</t>
  </si>
  <si>
    <t>Installation of sprinkler systems</t>
  </si>
  <si>
    <t>Installation of steam generators (not central heating boilers) incl. related pipework (manufacture)</t>
  </si>
  <si>
    <t>Installation of steam piping</t>
  </si>
  <si>
    <t>Installation of steel drums and similar (manufacture)</t>
  </si>
  <si>
    <t>Installation of street lighting and electrical signals</t>
  </si>
  <si>
    <t>Installation of sun filter mounting on buildings</t>
  </si>
  <si>
    <t>Installation of suspended ceilings</t>
  </si>
  <si>
    <t>Installation of taps and valves (manufacture)</t>
  </si>
  <si>
    <t>Installation of telecommunications equipment</t>
  </si>
  <si>
    <t>Installation of telecommunications wiring systems</t>
  </si>
  <si>
    <t>Installation of telephone lines</t>
  </si>
  <si>
    <t>Installation of thermal insulation</t>
  </si>
  <si>
    <t>Installation of tools (manufacture)</t>
  </si>
  <si>
    <t>Installation of tubes and pipes of glass, including installation of glass pipe (manufacture)</t>
  </si>
  <si>
    <t>Installation of tubes, pipes and hoses, of plastics (manufacture)</t>
  </si>
  <si>
    <t>Installation of unmounted lenses (manufacture)</t>
  </si>
  <si>
    <t>Installation of vacuum cleaning systems</t>
  </si>
  <si>
    <t>Installation of ventilation</t>
  </si>
  <si>
    <t>Installation of vibration insulation</t>
  </si>
  <si>
    <t>Installation of weapons and weapon systems (manufacture)</t>
  </si>
  <si>
    <t>Installation of wind energy plants</t>
  </si>
  <si>
    <t>Installation of window or door glazing</t>
  </si>
  <si>
    <t>Installation of window sun filters on buildings</t>
  </si>
  <si>
    <t>Installation of windows made of any material</t>
  </si>
  <si>
    <t>Installation of wire products (manufacture)</t>
  </si>
  <si>
    <t>Installation of wooden door-frames</t>
  </si>
  <si>
    <t>Installation of wooden fitted kitchens</t>
  </si>
  <si>
    <t>Installation of wooden shop fittings</t>
  </si>
  <si>
    <t>Installation of wooden staircases</t>
  </si>
  <si>
    <t>Installation of wooden wall coverings</t>
  </si>
  <si>
    <t>Instant coffee (manufacture)</t>
  </si>
  <si>
    <t>Instant print film (manufacture)</t>
  </si>
  <si>
    <t>Instantaneous or storage water heaters (electric) (wholesale)</t>
  </si>
  <si>
    <t>Instep support (manufacture)</t>
  </si>
  <si>
    <t>Institute of Actuaries</t>
  </si>
  <si>
    <t>Institute of British Water Colour Painters</t>
  </si>
  <si>
    <t>Institute of Civil Engineers</t>
  </si>
  <si>
    <t>Institute of Cost and Management Accountants</t>
  </si>
  <si>
    <t>Institute of Hygiene</t>
  </si>
  <si>
    <t>Institute of Incorporated Photographers</t>
  </si>
  <si>
    <t>Institute of Mechanical Engineers</t>
  </si>
  <si>
    <t>Instruction for chefs, hoteliers and restaurateurs</t>
  </si>
  <si>
    <t>Instructors of sport</t>
  </si>
  <si>
    <t>Instrument case made of wood (manufacture)</t>
  </si>
  <si>
    <t>Instrument panel clock (manufacture)</t>
  </si>
  <si>
    <t>Instruments and apparatus for measuring electrical quantities (electronic) (wholesale)</t>
  </si>
  <si>
    <t>Instruments and apparatus used for medical, surgical, dental or veterinary purposes (manufacture)</t>
  </si>
  <si>
    <t>Instruments and appliances for dental science (wholesale)</t>
  </si>
  <si>
    <t>Instruments and devices for doctors and hospitals (wholesale)</t>
  </si>
  <si>
    <t>Instruments for educational or exhibition purposes (manufacture)</t>
  </si>
  <si>
    <t>Instruments for measuring flow, level, pressure etc. of liquids or gases (electronic) (wholesale)</t>
  </si>
  <si>
    <t>Instruments for measuring or checking flow, level, pressure etc. of liquids or gases (wholesale)</t>
  </si>
  <si>
    <t>Instruments for testing physical and mechanical properties of materials (electronic) (manufacture)</t>
  </si>
  <si>
    <t>Instruments for Vitro Diagnosis (electronic) (commission agent)</t>
  </si>
  <si>
    <t>Instruments for Vitro Diagnosis (electronic) (manufacture)</t>
  </si>
  <si>
    <t>Instruments for Vitro Diagnosis (electronic) (wholesale)</t>
  </si>
  <si>
    <t>Instruments for Vitro Diagnosis (non-electronic) (commission agent)</t>
  </si>
  <si>
    <t>Instruments for Vitro Diagnosis (non-electronic) (manufacture)</t>
  </si>
  <si>
    <t>Instruments for Vitro Diagnosis (non-electronic) (wholesale)</t>
  </si>
  <si>
    <t>Insulated cabinets made of wood (manufacture)</t>
  </si>
  <si>
    <t>Insulated ceramic fittings (manufacture)</t>
  </si>
  <si>
    <t>Insulated electrical cable (manufacture)</t>
  </si>
  <si>
    <t>Insulated fittings made of glass (manufacture)</t>
  </si>
  <si>
    <t>Insulated mains cable for power distribution (manufacture)</t>
  </si>
  <si>
    <t>Insulated monolithic, hybrid and passive circuit (manufacture)</t>
  </si>
  <si>
    <t>Insulated plastic fittings (manufacture)</t>
  </si>
  <si>
    <t>Insulated winding wire (wholesale)</t>
  </si>
  <si>
    <t>Insulated wire (manufacture)</t>
  </si>
  <si>
    <t>Insulated wire and cable made of aluminium (manufacture)</t>
  </si>
  <si>
    <t>Insulated wire and cable made of copper (manufacture)</t>
  </si>
  <si>
    <t>Insulated wire and cable made of steel (manufacture)</t>
  </si>
  <si>
    <t>Insulating (heat and sound) sheet, tiles, blocks and granules made of plastic (manufacture)</t>
  </si>
  <si>
    <t>Insulating cloth tape (manufacture)</t>
  </si>
  <si>
    <t>Insulating contractor (buildings)</t>
  </si>
  <si>
    <t>Insulating material made of glass fibre (manufacture)</t>
  </si>
  <si>
    <t>Insulating material made of rubber (manufacture)</t>
  </si>
  <si>
    <t>Insulating materials made of cork (manufacture)</t>
  </si>
  <si>
    <t>Insulating oil (at refineries) (manufacture)</t>
  </si>
  <si>
    <t>Insulating oil formulation outside refineries (manufacture)</t>
  </si>
  <si>
    <t>Insulating work activities</t>
  </si>
  <si>
    <t>Insulation made of asbestos (manufacture)</t>
  </si>
  <si>
    <t>Insulators made of ceramic (manufacture)</t>
  </si>
  <si>
    <t>Insulators made of glass (manufacture)</t>
  </si>
  <si>
    <t>Insurance (non-life)</t>
  </si>
  <si>
    <t>Insurance agent (not employed by insurance company)</t>
  </si>
  <si>
    <t>Insurance agents activities</t>
  </si>
  <si>
    <t>Insurance broker (not employed by insurance company)</t>
  </si>
  <si>
    <t>Insurance brokers activities</t>
  </si>
  <si>
    <t>Insurance claims settlement</t>
  </si>
  <si>
    <t>Insurance consultancy services</t>
  </si>
  <si>
    <t>Insurance risk evaluators activities</t>
  </si>
  <si>
    <t>Integrated circuits (analogue or digital) (manufacture)</t>
  </si>
  <si>
    <t>Integrated circuits (wholesale)</t>
  </si>
  <si>
    <t>Integrated engineering activities for turnkey projects</t>
  </si>
  <si>
    <t>Integrated mechanical and electrical system testing and analysis</t>
  </si>
  <si>
    <t>Intensifier for hydraulic equipment (manufacture)</t>
  </si>
  <si>
    <t>Intensifier for photographic use (manufacture)</t>
  </si>
  <si>
    <t>Intensifier for pneumatic control equipment (manufacture)</t>
  </si>
  <si>
    <t>Interbank (worldwide financial telecommunications society)</t>
  </si>
  <si>
    <t>Interchangeable tools for dies (manufacture)</t>
  </si>
  <si>
    <t>Interchangeable tyre flaps for retreading tyres (manufacture)</t>
  </si>
  <si>
    <t>Interchangeable tyre treads for retreading tyres (manufacture)</t>
  </si>
  <si>
    <t>Inter-city coach services on scheduled routes</t>
  </si>
  <si>
    <t>Intercontinental ballistic missiles (ICBM) (manufacture)</t>
  </si>
  <si>
    <t>Inter-dealer brokers</t>
  </si>
  <si>
    <t>Interface cards (manufacture)</t>
  </si>
  <si>
    <t>Interior decor design</t>
  </si>
  <si>
    <t>Interior decorator activities</t>
  </si>
  <si>
    <t>Interior designers</t>
  </si>
  <si>
    <t>Interior painting of buildings</t>
  </si>
  <si>
    <t>Interior plaster application in buildings or other constructions incl. related lathing materials</t>
  </si>
  <si>
    <t>Interior sprung mattress (manufacture)</t>
  </si>
  <si>
    <t>Interior stucco application in buildings or other constructions incl. related lathing materials</t>
  </si>
  <si>
    <t>Interlining weaving from yarn spun on the cotton system (manufacture)</t>
  </si>
  <si>
    <t>Intermediate bulk containers (other than drums made of plastic) (manufacture)</t>
  </si>
  <si>
    <t>Intermediate goods of mined or quarried non-metallic minerals e.g. Sand, gravel, clay (manufacture)</t>
  </si>
  <si>
    <t>Intermediation in buying selling and renting of real estate</t>
  </si>
  <si>
    <t>Internal combustion engine for motor vehicles (manufacture)</t>
  </si>
  <si>
    <t>Internal combustion engines and parts (manufacture)</t>
  </si>
  <si>
    <t>Internal combustion engines for motorcycles (manufacture)</t>
  </si>
  <si>
    <t>Internal combustion engines for tractors (manufacture)</t>
  </si>
  <si>
    <t>Internal combustion piston engines (manufacture)</t>
  </si>
  <si>
    <t>Internal combustion piston marine engines (manufacture)</t>
  </si>
  <si>
    <t>Internal combustion piston railway engines (manufacture)</t>
  </si>
  <si>
    <t>International Labour Office</t>
  </si>
  <si>
    <t>International Monetary Fund</t>
  </si>
  <si>
    <t>International organisation (e.g. United Nations, International Labour Office)</t>
  </si>
  <si>
    <t>International peace keeping forces contribution including assignment of manpower</t>
  </si>
  <si>
    <t>Internet abuse monitoring</t>
  </si>
  <si>
    <t>Internet access providers (wireless telecommunications)</t>
  </si>
  <si>
    <t>Internet auctions (retail)</t>
  </si>
  <si>
    <t>Internet cafes</t>
  </si>
  <si>
    <t>Internet car auctions</t>
  </si>
  <si>
    <t>Internet personal shopper</t>
  </si>
  <si>
    <t>Internet radio broadcasting</t>
  </si>
  <si>
    <t>Internet retail sales (retail)</t>
  </si>
  <si>
    <t>Internet texting services</t>
  </si>
  <si>
    <t>Interpreter</t>
  </si>
  <si>
    <t>Intubation kits (commission agent)</t>
  </si>
  <si>
    <t>Intubation kits (Manufacture)</t>
  </si>
  <si>
    <t xml:space="preserve">Intubation kits (wholesale) </t>
  </si>
  <si>
    <t>Inulin (manufacture)</t>
  </si>
  <si>
    <t>Mobility chair with or without motor (retail)</t>
  </si>
  <si>
    <t>Mobility chair with or without motor (wholesale)</t>
  </si>
  <si>
    <t>Invert sugar (manufacture)</t>
  </si>
  <si>
    <t>Investigation activities</t>
  </si>
  <si>
    <t>Investment advisory services</t>
  </si>
  <si>
    <t>Investment broking</t>
  </si>
  <si>
    <t>Investment casting equipment (manufacture)</t>
  </si>
  <si>
    <t>Investment fund activities</t>
  </si>
  <si>
    <t>Investment trusts activities</t>
  </si>
  <si>
    <t>Invisible mending</t>
  </si>
  <si>
    <t>Invoice discounting</t>
  </si>
  <si>
    <t>Invoicing machine (manufacture)</t>
  </si>
  <si>
    <t>Iodine and iodides (manufacture)</t>
  </si>
  <si>
    <t>Ion exchange plant for water treatment (manufacture)</t>
  </si>
  <si>
    <t>Ion-exchangers based on polymers (manufacture)</t>
  </si>
  <si>
    <t>Iridium (manufacture)</t>
  </si>
  <si>
    <t>Iron (commission agent)</t>
  </si>
  <si>
    <t>Iron (electric) (manufacture)</t>
  </si>
  <si>
    <t>Iron (manufacture)</t>
  </si>
  <si>
    <t>Iron (wholesale)</t>
  </si>
  <si>
    <t>Iron foundry (manufacture)</t>
  </si>
  <si>
    <t>Iron of exceptional purity production by electrolysis or other chemical processes (manufacture)</t>
  </si>
  <si>
    <t>Iron ore beneficiation and agglomeration</t>
  </si>
  <si>
    <t>Iron ore calcining</t>
  </si>
  <si>
    <t>Iron ore crushing</t>
  </si>
  <si>
    <t>Iron ore mine or quarry</t>
  </si>
  <si>
    <t>Iron ore mining support services provided on a fee or contract basis</t>
  </si>
  <si>
    <t>Iron ore preparation</t>
  </si>
  <si>
    <t>Iron ore sintering</t>
  </si>
  <si>
    <t>Iron ore washing</t>
  </si>
  <si>
    <t>Iron powder production (manufacture)</t>
  </si>
  <si>
    <t>Iron pyrites extraction (not for iron production)</t>
  </si>
  <si>
    <t>Iron pyrites roasting (manufacture)</t>
  </si>
  <si>
    <t>Iron roughnecks (manufacture)</t>
  </si>
  <si>
    <t>Iron shot (manufacture)</t>
  </si>
  <si>
    <t>Iron yard (wholesale)</t>
  </si>
  <si>
    <t>Ironing machine for domestic use (electric) (manufacture)</t>
  </si>
  <si>
    <t>Ironing machine for non-domestic use (manufacture)</t>
  </si>
  <si>
    <t>Ironmonger (retail)</t>
  </si>
  <si>
    <t>Ironmonger (wholesale)</t>
  </si>
  <si>
    <t>Ironmongery (commission agent)</t>
  </si>
  <si>
    <t>Irradiation equipment (manufacture)</t>
  </si>
  <si>
    <t>Irrigation system construction</t>
  </si>
  <si>
    <t>Irrigation systems operation on a fee or contract basis</t>
  </si>
  <si>
    <t>Isinglass (manufacture)</t>
  </si>
  <si>
    <t>Isolating gases (manufacture)</t>
  </si>
  <si>
    <t>Isolation hospital (public sector)</t>
  </si>
  <si>
    <t>Isotopes and compounds thereof (commission agent)</t>
  </si>
  <si>
    <t>Isotopic separation machinery or apparatus (manufacture)</t>
  </si>
  <si>
    <t>Issuing house</t>
  </si>
  <si>
    <t>Ivory working (manufacture)</t>
  </si>
  <si>
    <t>Jack for motor vehicle (manufacture)</t>
  </si>
  <si>
    <t>Jacket leg of steel plate for oil platform (manufacture)</t>
  </si>
  <si>
    <t>Jacket substructure design and other foundation design services</t>
  </si>
  <si>
    <t>Jackets for men and boys (manufacture)</t>
  </si>
  <si>
    <t>Jackets for women and girls (manufacture)</t>
  </si>
  <si>
    <t>Jacks (other than for motor vehicles) (manufacture)</t>
  </si>
  <si>
    <t>Jacks and hoists of a kind used for raising vehicles (wholesale)</t>
  </si>
  <si>
    <t>Jacquard machinery for carpet making (manufacture)</t>
  </si>
  <si>
    <t>Jacquard textile machinery (manufacture)</t>
  </si>
  <si>
    <t>Jam (manufacture)</t>
  </si>
  <si>
    <t>Jam pot covers made of plastic (manufacture)</t>
  </si>
  <si>
    <t>Janitorial services</t>
  </si>
  <si>
    <t>Japanning (metal finishing) (manufacture)</t>
  </si>
  <si>
    <t>Jars made of ceramic (manufacture)</t>
  </si>
  <si>
    <t>Jars made of fibre-cement (manufacture)</t>
  </si>
  <si>
    <t>Jars made of glass (manufacture)</t>
  </si>
  <si>
    <t>Jars made of plastic (manufacture)</t>
  </si>
  <si>
    <t>Jeans cloth weaving (manufacture)</t>
  </si>
  <si>
    <t>Jeans for men and boys (manufacture)</t>
  </si>
  <si>
    <t>Jeans for women and girls (manufacture)</t>
  </si>
  <si>
    <t>Jellied eel shop</t>
  </si>
  <si>
    <t>Jelly (table) (manufacture)</t>
  </si>
  <si>
    <t>Jelly powder (manufacture)</t>
  </si>
  <si>
    <t>Jerry can made of plastic (manufacture)</t>
  </si>
  <si>
    <t>Jerseys (knitted) (manufacture)</t>
  </si>
  <si>
    <t>Jerusalem artichoke growing</t>
  </si>
  <si>
    <t>Jet engine (manufacture)</t>
  </si>
  <si>
    <t>Jet mine</t>
  </si>
  <si>
    <t>Jet ornaments and jewellery (manufacture)</t>
  </si>
  <si>
    <t>Jet pump (manufacture)</t>
  </si>
  <si>
    <t>Jet ware (pottery) (manufacture)</t>
  </si>
  <si>
    <t>Jewel case (not wood or metal) (manufacture)</t>
  </si>
  <si>
    <t>Jewellers' rouge (manufacture)</t>
  </si>
  <si>
    <t>Jewellery (commission agent)</t>
  </si>
  <si>
    <t>Jewellery (gilded and silvered) (manufacture)</t>
  </si>
  <si>
    <t>Jewellery (gold or silver plated) (manufacture)</t>
  </si>
  <si>
    <t>Jewellery (retail)</t>
  </si>
  <si>
    <t>Jewellery (wholesale)</t>
  </si>
  <si>
    <t>Jewellery containing imitation gem stones (manufacture)</t>
  </si>
  <si>
    <t>Jewellery designing</t>
  </si>
  <si>
    <t>Jewellery engraving (not distributive trades) (manufacture)</t>
  </si>
  <si>
    <t>Jewellery exporter (wholesale)</t>
  </si>
  <si>
    <t>Jewellery importer (wholesale)</t>
  </si>
  <si>
    <t>Jewellery made of ceramic (manufacture)</t>
  </si>
  <si>
    <t>Jewellery made of glass (manufacture)</t>
  </si>
  <si>
    <t>Jewellery made of platinum (manufacture)</t>
  </si>
  <si>
    <t>Jewellery made of precious metal (manufacture)</t>
  </si>
  <si>
    <t>Jewellery made of semi-precious stones (manufacture)</t>
  </si>
  <si>
    <t>Jewellery of base metal clad with precious metal (manufacture)</t>
  </si>
  <si>
    <t>Jewellery polishing (manufacture)</t>
  </si>
  <si>
    <t>Jewellery rental and leasing</t>
  </si>
  <si>
    <t>Jewellery with precious stones (manufacture)</t>
  </si>
  <si>
    <t>Jewish associations</t>
  </si>
  <si>
    <t>Jewish board of family and children's services</t>
  </si>
  <si>
    <t>Jewish synagogue</t>
  </si>
  <si>
    <t>Jigs (manufacture)</t>
  </si>
  <si>
    <t>Jigs and gauges (wholesale)</t>
  </si>
  <si>
    <t>Jigsaw puzzle (manufacture)</t>
  </si>
  <si>
    <t>Job dyeing</t>
  </si>
  <si>
    <t>Job printing (manufacture)</t>
  </si>
  <si>
    <t>Jobbing waiter</t>
  </si>
  <si>
    <t>Jockey</t>
  </si>
  <si>
    <t>Jockey club</t>
  </si>
  <si>
    <t>Joiner (construction)</t>
  </si>
  <si>
    <t>Joint organisation of employers and trade unions</t>
  </si>
  <si>
    <t>Jointing (precision component) (manufacture)</t>
  </si>
  <si>
    <t>Joints made of asbestos (manufacture)</t>
  </si>
  <si>
    <t>Jokes and novelties (manufacture)</t>
  </si>
  <si>
    <t>Journal and periodical publishing</t>
  </si>
  <si>
    <t>Journal rental</t>
  </si>
  <si>
    <t>Journalists</t>
  </si>
  <si>
    <t>Journalists associations</t>
  </si>
  <si>
    <t>Judge</t>
  </si>
  <si>
    <t>Judge advocates</t>
  </si>
  <si>
    <t>Judges of sport</t>
  </si>
  <si>
    <t>Juice squeezers (electric) (manufacture)</t>
  </si>
  <si>
    <t>Jujube (manufacture)</t>
  </si>
  <si>
    <t>Juke boxes leasing</t>
  </si>
  <si>
    <t>Jukeboxes (manufacture)</t>
  </si>
  <si>
    <t>Jumpers (knitted) (manufacture)</t>
  </si>
  <si>
    <t>Junction box (manufacture)</t>
  </si>
  <si>
    <t>Junior schools</t>
  </si>
  <si>
    <t>Junket powder (manufacture)</t>
  </si>
  <si>
    <t>Justice of the Peace</t>
  </si>
  <si>
    <t>Jute calendering (manufacture)</t>
  </si>
  <si>
    <t>Jute cloth (manufacture)</t>
  </si>
  <si>
    <t>Jute fabrics bleaching, dyeing or otherwise finishing (manufacture)</t>
  </si>
  <si>
    <t>Jute sacking (manufacture)</t>
  </si>
  <si>
    <t>Jute sorting (manufacture)</t>
  </si>
  <si>
    <t>Jute spinning (manufacture)</t>
  </si>
  <si>
    <t>Jute textile bast fibre growing</t>
  </si>
  <si>
    <t>Jute tow (manufacture)</t>
  </si>
  <si>
    <t>Jute weaving (manufacture)</t>
  </si>
  <si>
    <t>Jute winding (manufacture)</t>
  </si>
  <si>
    <t>Jute yarn (manufacture)</t>
  </si>
  <si>
    <t>Juvenile correction homes (charitable)</t>
  </si>
  <si>
    <t>Juvenile correction homes (non-charitable)</t>
  </si>
  <si>
    <t>Juvenile outfitter (retail)</t>
  </si>
  <si>
    <t>Kaolin mining</t>
  </si>
  <si>
    <t>Kapok seed crushing (manufacture)</t>
  </si>
  <si>
    <t>Kapok seed oil refining (manufacture)</t>
  </si>
  <si>
    <t>Kapok willowing (manufacture)</t>
  </si>
  <si>
    <t>Karaoke machines (manufacture)</t>
  </si>
  <si>
    <t>Kayak building (manufacture)</t>
  </si>
  <si>
    <t>KD sets for cars at least 50% of value of complete vehicle (manufacture)</t>
  </si>
  <si>
    <t>KD sets for commercial vehicles at least 50% of value of complete vehicle (manufacture)</t>
  </si>
  <si>
    <t>KD sets for vehicles if the value is less than half the value of the complete vehicle (manufacture)</t>
  </si>
  <si>
    <t>Keene's cement (manufacture)</t>
  </si>
  <si>
    <t>Kegs made of aluminium (manufacture)</t>
  </si>
  <si>
    <t>Kegs made of iron or steel (manufacture)</t>
  </si>
  <si>
    <t>Kegs made of plastic (manufacture)</t>
  </si>
  <si>
    <t>Kegs made of wood (manufacture)</t>
  </si>
  <si>
    <t>Kelp collecting, cutting and gathering (uncultivated)</t>
  </si>
  <si>
    <t>Kenaf and other textile bast fibre growing</t>
  </si>
  <si>
    <t>Kennel master</t>
  </si>
  <si>
    <t>Kennels (not racing)</t>
  </si>
  <si>
    <t>Kennels and garages (racing)</t>
  </si>
  <si>
    <t>Kensington Gardens</t>
  </si>
  <si>
    <t>Kerbs and edging made of pre-cast concrete (manufacture)</t>
  </si>
  <si>
    <t>Kerbstone (not concrete) (manufacture)</t>
  </si>
  <si>
    <t>Kernel crushing (manufacture)</t>
  </si>
  <si>
    <t>Kerosene (manufacture)</t>
  </si>
  <si>
    <t>Kerosene (wholesale)</t>
  </si>
  <si>
    <t>Kerosene lanterns (manufacture)</t>
  </si>
  <si>
    <t>Ketchup (manufacture)</t>
  </si>
  <si>
    <t>Ketone and quinone function compounds (commission agent)</t>
  </si>
  <si>
    <t>Ketone and quinone function compounds (wholesale)</t>
  </si>
  <si>
    <t>Ketones (manufacture)</t>
  </si>
  <si>
    <t>Kettle (electric) (manufacture)</t>
  </si>
  <si>
    <t>Kettles (non-electric) (manufacture)</t>
  </si>
  <si>
    <t>Key (manufacture)</t>
  </si>
  <si>
    <t>Key blank (manufacture)</t>
  </si>
  <si>
    <t>Key cutting services (while you wait)</t>
  </si>
  <si>
    <t>Key tags and cases made of leather (manufacture)</t>
  </si>
  <si>
    <t>Keyboard instruments (manufacture)</t>
  </si>
  <si>
    <t>Keyboard pipe organs with free metal reeds (manufacture)</t>
  </si>
  <si>
    <t>Keyboard stringed instruments (manufacture)</t>
  </si>
  <si>
    <t>Keyboards for computers (manufacture)</t>
  </si>
  <si>
    <t>Kiln furniture (manufacture)</t>
  </si>
  <si>
    <t>Kiln lining (manufacture)</t>
  </si>
  <si>
    <t>Kindergartens</t>
  </si>
  <si>
    <t>King's counsel</t>
  </si>
  <si>
    <t>Kipper (manufacture)</t>
  </si>
  <si>
    <t>Kitchen cloth made of paper (manufacture)</t>
  </si>
  <si>
    <t>Kitchen foil made of aluminium (manufacture)</t>
  </si>
  <si>
    <t>Kitchen knife (manufacture)</t>
  </si>
  <si>
    <t>Kitchen linen (manufacture)</t>
  </si>
  <si>
    <t>Kitchen seating (fitted) (manufacture)</t>
  </si>
  <si>
    <t>Kitchen towels made of paper (manufacture)</t>
  </si>
  <si>
    <t>Kitchen units (retail)</t>
  </si>
  <si>
    <t>Kitchenware made of ceramics (manufacture)</t>
  </si>
  <si>
    <t>Kitchenware made of glass (manufacture)</t>
  </si>
  <si>
    <t>Kitchenware made of plastic (manufacture)</t>
  </si>
  <si>
    <t>Kitchenware made of wood (manufacture)</t>
  </si>
  <si>
    <t>Kitchenware rental and leasing</t>
  </si>
  <si>
    <t>Kite (not toy) (manufacture)</t>
  </si>
  <si>
    <t>Kits for embroidery, etc (commission agent)</t>
  </si>
  <si>
    <t>Kiwi fruit growing</t>
  </si>
  <si>
    <t>Klystron (manufacture)</t>
  </si>
  <si>
    <t>Knickers (manufacture)</t>
  </si>
  <si>
    <t>Knife (cutlery) (manufacture)</t>
  </si>
  <si>
    <t>Knife sharpener (electric) (manufacture)</t>
  </si>
  <si>
    <t>Knife valves (manufacture)</t>
  </si>
  <si>
    <t>Knife with folding blade (manufacture)</t>
  </si>
  <si>
    <t>Knifegrinder (travelling)</t>
  </si>
  <si>
    <t>Knitted bonnet (manufacture)</t>
  </si>
  <si>
    <t>Knitted bootees (manufacture)</t>
  </si>
  <si>
    <t>Knitted dress and jacket ensemble (manufacture)</t>
  </si>
  <si>
    <t>Knitted dresses for women and girls (manufacture)</t>
  </si>
  <si>
    <t>Knitted fabrics (manufacture)</t>
  </si>
  <si>
    <t>Knitted gloves (manufacture)</t>
  </si>
  <si>
    <t>Knitted goods finishing (manufacture)</t>
  </si>
  <si>
    <t>Knitted goods printing (manufacture)</t>
  </si>
  <si>
    <t>Knitted goods scouring (manufacture)</t>
  </si>
  <si>
    <t>Knitted goods shrinking (manufacture)</t>
  </si>
  <si>
    <t>Knitted goods trimming (manufacture)</t>
  </si>
  <si>
    <t>Knitted mittens and mitts (manufacture)</t>
  </si>
  <si>
    <t>Knitted nightwear for men and boys (manufacture)</t>
  </si>
  <si>
    <t>Knitted nightwear for women and girls (manufacture)</t>
  </si>
  <si>
    <t>Knitted or netted elastic over 30 cm wide (manufacture)</t>
  </si>
  <si>
    <t>Knitted outerwear for men and boys (manufacture)</t>
  </si>
  <si>
    <t>Knitted outerwear for women and girls (manufacture)</t>
  </si>
  <si>
    <t>Knitted scarf (manufacture)</t>
  </si>
  <si>
    <t>Knitted shawl (manufacture)</t>
  </si>
  <si>
    <t>Knitted skirts (manufacture)</t>
  </si>
  <si>
    <t>Knitted suits for women and girls (manufacture)</t>
  </si>
  <si>
    <t>Knitted swimwear (manufacture)</t>
  </si>
  <si>
    <t>Knitted swimwear for infants (manufacture)</t>
  </si>
  <si>
    <t>Knitted ties (manufacture)</t>
  </si>
  <si>
    <t>Knitted underclothing for infants (manufacture)</t>
  </si>
  <si>
    <t>Knitted underwear for men and boys (manufacture)</t>
  </si>
  <si>
    <t>Knitted underwear for women and girls (manufacture)</t>
  </si>
  <si>
    <t>Knitted vests for men and boys (manufacture)</t>
  </si>
  <si>
    <t>Knitted vests for women and girls (manufacture)</t>
  </si>
  <si>
    <t>Knitting machine (manufacture)</t>
  </si>
  <si>
    <t>Knitting machines (retail)</t>
  </si>
  <si>
    <t>Knitting machines (wholesale)</t>
  </si>
  <si>
    <t>Knitting needles made of metal (manufacture)</t>
  </si>
  <si>
    <t>Knitting needles made of plastic (manufacture)</t>
  </si>
  <si>
    <t>Knitting yarn (retail)</t>
  </si>
  <si>
    <t>Knitting yarn made of wool (manufacture)</t>
  </si>
  <si>
    <t>Knitting yarn made of worsted (manufacture)</t>
  </si>
  <si>
    <t>Knitting yarns (cotton) (manufacture)</t>
  </si>
  <si>
    <t>Knitting yarns (man made fibres) (manufacture)</t>
  </si>
  <si>
    <t>Knitwear (manufacture)</t>
  </si>
  <si>
    <t>Knives for horticultural use (manufacture)</t>
  </si>
  <si>
    <t>Knives for industrial use (manufacture)</t>
  </si>
  <si>
    <t>Knives for machines (manufacture)</t>
  </si>
  <si>
    <t>Knives for tradesmen (manufacture)</t>
  </si>
  <si>
    <t>Knives made of plastic (manufacture)</t>
  </si>
  <si>
    <t>Knobs for furniture made of plastic (manufacture)</t>
  </si>
  <si>
    <t>Knotted carpets (manufacture)</t>
  </si>
  <si>
    <t>Knotted net, tulle, lace, braid etc. making machines (manufacture)</t>
  </si>
  <si>
    <t>Knotted netting of twine, cordage or rope (manufacture)</t>
  </si>
  <si>
    <t>Kraft wrapping and packaging paper (manufacture)</t>
  </si>
  <si>
    <t>Labelling machine for office use (manufacture)</t>
  </si>
  <si>
    <t>Labelling machinery (not for office use) (manufacture)</t>
  </si>
  <si>
    <t>Labelling, stamping and imprinting on a fee or contract basis</t>
  </si>
  <si>
    <t>Labels (manufacture)</t>
  </si>
  <si>
    <t>Labels (not self-adhesive) made of plastic (manufacture)</t>
  </si>
  <si>
    <t>Labels (printed) made of gummed paper (manufacture)</t>
  </si>
  <si>
    <t>Labels (printed) made of paper (manufacture)</t>
  </si>
  <si>
    <t>Labels (unprinted) made of gummed paper (manufacture)</t>
  </si>
  <si>
    <t>Labels (unprinted) made of paper (manufacture)</t>
  </si>
  <si>
    <t>Labels made of textiles (manufacture)</t>
  </si>
  <si>
    <t>Labels made of woven fabric (manufacture)</t>
  </si>
  <si>
    <t>Laboratory analytical instruments (non-electronic) (manufacture)</t>
  </si>
  <si>
    <t>Laboratory benches, stools, and other laboratory seating (manufacture)</t>
  </si>
  <si>
    <t>Laboratory furnace (manufacture)</t>
  </si>
  <si>
    <t>Laboratory furniture, cabinets and tables (manufacture)</t>
  </si>
  <si>
    <t>Laboratory incubators and sundry lab apparatus for measuring, testing (non-electronic) (manufacture)</t>
  </si>
  <si>
    <t>Laboratory non-refractory ceramic products (manufacture)</t>
  </si>
  <si>
    <t>Laboratory sterilisers (manufacture)</t>
  </si>
  <si>
    <t>Laboratory type distilling apparatus (manufacture)</t>
  </si>
  <si>
    <t>Laboratory type sensitive balances (electronic) (manufacture)</t>
  </si>
  <si>
    <t>Laboratory type sensitive balances (non-electronic) (manufacture)</t>
  </si>
  <si>
    <t>Laboratory ultrasonic cleaning machinery (manufacture)</t>
  </si>
  <si>
    <t>Laboratory, hygienic or pharmaceutical glassware (whether or not graduated or calibrated) (commission agent)</t>
  </si>
  <si>
    <t>Laboratory, hygienic or pharmaceutical glassware (whether or not graduated or calibrated) (manufacture)</t>
  </si>
  <si>
    <t>Laboratory, hygienic or pharmaceutical glassware (whether or not graduated or calibrated) (wholesale)</t>
  </si>
  <si>
    <t>Labour affairs services administration and regulation (public sector)</t>
  </si>
  <si>
    <t>Labour organisations</t>
  </si>
  <si>
    <t>Labour party</t>
  </si>
  <si>
    <t>Labour recruitment</t>
  </si>
  <si>
    <t>Lac gathering</t>
  </si>
  <si>
    <t>Lace (manufacture)</t>
  </si>
  <si>
    <t>Lace and embroidery in the piece, in strips or in motifs (manufacture)</t>
  </si>
  <si>
    <t>Lace bleaching (not on commission) (manufacture)</t>
  </si>
  <si>
    <t>Lace bleaching, dyeing and dressing (on commission) (manufacture)</t>
  </si>
  <si>
    <t>Lace cleaning and mending (not net mending)</t>
  </si>
  <si>
    <t>Lace clipping (manufacture)</t>
  </si>
  <si>
    <t>Lace curtains (manufacture)</t>
  </si>
  <si>
    <t>Lace designing</t>
  </si>
  <si>
    <t>Lace drawing (manufacture)</t>
  </si>
  <si>
    <t>Lace dressing (manufacture)</t>
  </si>
  <si>
    <t>Lace dyeing (not on commission) (manufacture)</t>
  </si>
  <si>
    <t>Lace edging (manufacture)</t>
  </si>
  <si>
    <t>Lace embroidery (manufacture)</t>
  </si>
  <si>
    <t>Lace ending (manufacture)</t>
  </si>
  <si>
    <t>Lace finishing (manufacture)</t>
  </si>
  <si>
    <t>Lace flouncing (manufacture)</t>
  </si>
  <si>
    <t>Lace mending (manufacture)</t>
  </si>
  <si>
    <t>Lace net (manufacture)</t>
  </si>
  <si>
    <t>Lace scalloping (manufacture)</t>
  </si>
  <si>
    <t>Lace tablecloth (manufacture)</t>
  </si>
  <si>
    <t>Lace trimming (manufacture)</t>
  </si>
  <si>
    <t>Laces for boots and shoes (manufacture)</t>
  </si>
  <si>
    <t>Lacquer (manufacture)</t>
  </si>
  <si>
    <t>Lacquering (metal finishing) (manufacture)</t>
  </si>
  <si>
    <t>Lacquering, varnishing and gilding of furniture (manufacture)</t>
  </si>
  <si>
    <t>Lacquers (retail)</t>
  </si>
  <si>
    <t>Lactones (coumarin, methylcoumarins and ethylcoumarins) (manufacture)</t>
  </si>
  <si>
    <t>Lactones (other than coumarin, methylcoumarins and ethylcoumarins) (manufacture)</t>
  </si>
  <si>
    <t>Lactones (wholesale)</t>
  </si>
  <si>
    <t>Lactose production (manufacture)</t>
  </si>
  <si>
    <t>Ladder hire</t>
  </si>
  <si>
    <t>Ladder tape (textile material) (manufacture)</t>
  </si>
  <si>
    <t>Ladders made of metal (manufacture)</t>
  </si>
  <si>
    <t>Ladders made of metal for fire-fighting vehicles (manufacture)</t>
  </si>
  <si>
    <t>Ladders made of wood (manufacture)</t>
  </si>
  <si>
    <t>Ladies fan (manufacture)</t>
  </si>
  <si>
    <t>Ladies handbags made of leather (manufacture)</t>
  </si>
  <si>
    <t>Ladies' outfitter (retail)</t>
  </si>
  <si>
    <t>Ladle (manufacture)</t>
  </si>
  <si>
    <t>Ladles for handling hot metals (manufacture)</t>
  </si>
  <si>
    <t>Lager brewing (manufacture)</t>
  </si>
  <si>
    <t>Lagging rope made of asbestos (manufacture)</t>
  </si>
  <si>
    <t>Lake (pigment) (manufacture)</t>
  </si>
  <si>
    <t>Lake steamer service</t>
  </si>
  <si>
    <t>Lambskin clothing (manufacture)</t>
  </si>
  <si>
    <t>Laminaria (manufacture)</t>
  </si>
  <si>
    <t>Laminate made wholly of plastics and/or transparent regenerated cellulose film (manufacture)</t>
  </si>
  <si>
    <t>Laminated glass (manufacture)</t>
  </si>
  <si>
    <t>Laminated plastic film (manufacture)</t>
  </si>
  <si>
    <t>Laminated thermosetting plastics sheet (manufacture)</t>
  </si>
  <si>
    <t>Laminated veneer wood (manufacture)</t>
  </si>
  <si>
    <t>Laminated wood products (manufacture)</t>
  </si>
  <si>
    <t>Laminates and foils laminated with paper or paperboard (manufacture)</t>
  </si>
  <si>
    <t>Laminates made of plastic (manufacture)</t>
  </si>
  <si>
    <t>Laminates of aluminium foil with other materials (manufacture)</t>
  </si>
  <si>
    <t>Laminating (manufacture)</t>
  </si>
  <si>
    <t>Laminating machine for office use (manufacture)</t>
  </si>
  <si>
    <t>Laminating machinery (paper working) (manufacture)</t>
  </si>
  <si>
    <t>Laminating of textile material (manufacture)</t>
  </si>
  <si>
    <t>Laminboard (manufacture)</t>
  </si>
  <si>
    <t>Lamp chimneys made of glass (manufacture)</t>
  </si>
  <si>
    <t>Lamp holder (electric) (manufacture)</t>
  </si>
  <si>
    <t>Lamp making machine (manufacture)</t>
  </si>
  <si>
    <t>Lamps (manufacture)</t>
  </si>
  <si>
    <t>Lamps for cycles (manufacture)</t>
  </si>
  <si>
    <t>Lamps made of glass (manufacture)</t>
  </si>
  <si>
    <t>Lampshades (not of glass or plastics) (manufacture)</t>
  </si>
  <si>
    <t>Lampshades (retail)</t>
  </si>
  <si>
    <t>Lampshades, reflectors, covers and diffusers made of plastic (manufacture)</t>
  </si>
  <si>
    <t>Land agent</t>
  </si>
  <si>
    <t>Land and building company</t>
  </si>
  <si>
    <t>Land buying and selling</t>
  </si>
  <si>
    <t>Land clearing equipment and machinery (manufacture)</t>
  </si>
  <si>
    <t>Land drainage contractor</t>
  </si>
  <si>
    <t>Land investment company</t>
  </si>
  <si>
    <t>Land letting</t>
  </si>
  <si>
    <t>Land reclamation work</t>
  </si>
  <si>
    <t>Land registry</t>
  </si>
  <si>
    <t>Land subdivision with land improvement (e.g. Adding of roads etc.)</t>
  </si>
  <si>
    <t>Land surveying activities</t>
  </si>
  <si>
    <t>Land surveyor (not valuer)</t>
  </si>
  <si>
    <t>Land valuer or surveyor</t>
  </si>
  <si>
    <t>Landfill for construction</t>
  </si>
  <si>
    <t>Landfill for the disposal of refuse and waste</t>
  </si>
  <si>
    <t>Landing gear for aircraft (manufacture)</t>
  </si>
  <si>
    <t>Landing nets for fishing (manufacture)</t>
  </si>
  <si>
    <t>Landing stage</t>
  </si>
  <si>
    <t>Landing stage (floating) (manufacture)</t>
  </si>
  <si>
    <t>Landlord (boarding house)</t>
  </si>
  <si>
    <t>Landlord of real estate</t>
  </si>
  <si>
    <t>Landscape architecture</t>
  </si>
  <si>
    <t>Landscape contracting</t>
  </si>
  <si>
    <t>Landscape gardening</t>
  </si>
  <si>
    <t>Landscape measures for protecting the environment</t>
  </si>
  <si>
    <t>Language instruction and conversational skills instruction</t>
  </si>
  <si>
    <t>Languages research and experimental development</t>
  </si>
  <si>
    <t>Lanolin recovery (manufacture)</t>
  </si>
  <si>
    <t>Laparoscopic scissors (commission agent)</t>
  </si>
  <si>
    <t>Laparoscopic scissors (Manufacture)</t>
  </si>
  <si>
    <t xml:space="preserve">Laparoscopic scissors (wholesale) </t>
  </si>
  <si>
    <t>Lapping machine (metal cutting) (manufacture)</t>
  </si>
  <si>
    <t>Lapping of textiles (manufacture)</t>
  </si>
  <si>
    <t>Lapping tools (manufacture)</t>
  </si>
  <si>
    <t>Laptop computers (manufacture)</t>
  </si>
  <si>
    <t>Lard (wholesale)</t>
  </si>
  <si>
    <t>Lard from knackers (manufacture)</t>
  </si>
  <si>
    <t>Lard oil (manufacture)</t>
  </si>
  <si>
    <t>Lard refining (manufacture)</t>
  </si>
  <si>
    <t>Laryngoscopes (commission agent)</t>
  </si>
  <si>
    <t>Laryngoscopes (Manufacture)</t>
  </si>
  <si>
    <t xml:space="preserve">Laryngoscopes (wholesale) </t>
  </si>
  <si>
    <t>Laser (excluding complete equipment using laser components) (manufacture)</t>
  </si>
  <si>
    <t>Laser cutting or welding machine tools (metal working) (manufacture)</t>
  </si>
  <si>
    <t>Laser printers (wholesale)</t>
  </si>
  <si>
    <t>Laser surgical apparatus (manufacture)</t>
  </si>
  <si>
    <t>Lasts made of wood (manufacture)</t>
  </si>
  <si>
    <t>Latch (manufacture)</t>
  </si>
  <si>
    <t>Latex apparel (manufacture)</t>
  </si>
  <si>
    <t>Latex foam (manufacture)</t>
  </si>
  <si>
    <t>Lathe (metal cutting) (manufacture)</t>
  </si>
  <si>
    <t>Lathe chuck (manufacture)</t>
  </si>
  <si>
    <t>Lathe tool (manufacture)</t>
  </si>
  <si>
    <t>Launch barge services</t>
  </si>
  <si>
    <t>Launch vehicle for spacecraft (manufacture)</t>
  </si>
  <si>
    <t>Launching gear for aircraft (manufacture)</t>
  </si>
  <si>
    <t>Launderette</t>
  </si>
  <si>
    <t>Laundry</t>
  </si>
  <si>
    <t>Laundry blue (manufacture)</t>
  </si>
  <si>
    <t>Laundry brush (manufacture)</t>
  </si>
  <si>
    <t>Laundry machinery (manufacture)</t>
  </si>
  <si>
    <t>Laundry receiving office</t>
  </si>
  <si>
    <t>Laundry starch (manufacture)</t>
  </si>
  <si>
    <t>Laundry-type washing and dry-cleaning machines (wholesale)</t>
  </si>
  <si>
    <t>Lavatory pans made of plastic (manufacture)</t>
  </si>
  <si>
    <t>Lavatory seat cover (manufacture)</t>
  </si>
  <si>
    <t>Laver gathering (cultivated)</t>
  </si>
  <si>
    <t>Laver growing</t>
  </si>
  <si>
    <t>Law agent</t>
  </si>
  <si>
    <t>Law and order administration and operation</t>
  </si>
  <si>
    <t>Law college</t>
  </si>
  <si>
    <t>Law publishing</t>
  </si>
  <si>
    <t>Law research and experimental development</t>
  </si>
  <si>
    <t>Law Society</t>
  </si>
  <si>
    <t>Law writing</t>
  </si>
  <si>
    <t>Lawn mower (manufacture)</t>
  </si>
  <si>
    <t>Lawn mowers (retail)</t>
  </si>
  <si>
    <t>Lawn mowers however operated (wholesale)</t>
  </si>
  <si>
    <t>Lawn sand (manufacture)</t>
  </si>
  <si>
    <t>Lawyer</t>
  </si>
  <si>
    <t>Laying or fitting carpets and linoleum floor coverings including of rubber or plastic</t>
  </si>
  <si>
    <t>Laying or fitting other wooden floor coverings</t>
  </si>
  <si>
    <t>Laying out the dead</t>
  </si>
  <si>
    <t>Laying tiling or fitting marble, granite or slate floor coverings</t>
  </si>
  <si>
    <t>Laying tiling or fitting terrazzo, marble, granite or slate wall coverings</t>
  </si>
  <si>
    <t>Laying, tiling, hanging or fitting ceramic wall or floor tiles</t>
  </si>
  <si>
    <t>Laying, tiling, hanging or fitting concrete stone wall or floor tiles</t>
  </si>
  <si>
    <t>Laying, tiling, hanging or fitting cut stone wall or floor tiles</t>
  </si>
  <si>
    <t>Laying, tiling, hanging or fitting floor and wall covering</t>
  </si>
  <si>
    <t>Layouts for presentation (manufacture)</t>
  </si>
  <si>
    <t>Lead (manufacture)</t>
  </si>
  <si>
    <t>Lead (wholesale)</t>
  </si>
  <si>
    <t>Lead acid batteries (manufacture)</t>
  </si>
  <si>
    <t>Lead coated steel sheet (manufacture)</t>
  </si>
  <si>
    <t>Lead mining and preparation</t>
  </si>
  <si>
    <t>Lead ore and concentrate extraction and preparation</t>
  </si>
  <si>
    <t>Lead paint (manufacture)</t>
  </si>
  <si>
    <t>Lead wire made by drawing (manufacture)</t>
  </si>
  <si>
    <t>Leaded light (manufacture)</t>
  </si>
  <si>
    <t>Leaf springs (manufacture)</t>
  </si>
  <si>
    <t>Leaflet publishing</t>
  </si>
  <si>
    <t>Leafy or stem vegetables growing</t>
  </si>
  <si>
    <t>Leak testing and flow monitoring activities</t>
  </si>
  <si>
    <t>Learned journal publishing</t>
  </si>
  <si>
    <t>Learned societies</t>
  </si>
  <si>
    <t>Learning centres offering remedial courses</t>
  </si>
  <si>
    <t>Leasing of intellectual property and the like (not copyrighted works e.g. Books and software)</t>
  </si>
  <si>
    <t>Leasing of non-financial intangible assets</t>
  </si>
  <si>
    <t>Leather (commission agent)</t>
  </si>
  <si>
    <t>Leather (wholesale)</t>
  </si>
  <si>
    <t>Leather articles for use in machinery or mechanical appliances (manufacture)</t>
  </si>
  <si>
    <t>Leather belting for use in machinery (manufacture)</t>
  </si>
  <si>
    <t>Leather clothes (manufacture)</t>
  </si>
  <si>
    <t>Leather clothing for adults (retail)</t>
  </si>
  <si>
    <t>Leather clothing for adults (wholesale)</t>
  </si>
  <si>
    <t>Leather dressing (manufacture)</t>
  </si>
  <si>
    <t>Leather dying (manufacture)</t>
  </si>
  <si>
    <t>Leather enamelling (manufacture)</t>
  </si>
  <si>
    <t>Leather fillings (manufacture)</t>
  </si>
  <si>
    <t>Leather garments for men and boys (manufacture)</t>
  </si>
  <si>
    <t>Leather garments for women and girls (manufacture)</t>
  </si>
  <si>
    <t>Leather gilding (manufacture)</t>
  </si>
  <si>
    <t>Leather goods (commission agent)</t>
  </si>
  <si>
    <t>Leather goods (not industrial) (manufacture)</t>
  </si>
  <si>
    <t>Leather goods (retail)</t>
  </si>
  <si>
    <t>Leather goods (wholesale)</t>
  </si>
  <si>
    <t>Leather industrial work accessories (manufacture)</t>
  </si>
  <si>
    <t>Leather proofing (manufacture)</t>
  </si>
  <si>
    <t>Leather shoe-laces (manufacture)</t>
  </si>
  <si>
    <t>Leather tanning and dressing (manufacture)</t>
  </si>
  <si>
    <t>Leather trimmings (manufacture)</t>
  </si>
  <si>
    <t>Leather wearing apparel (manufacture)</t>
  </si>
  <si>
    <t>Leather working machine (manufacture)</t>
  </si>
  <si>
    <t>Leather, hides and skins working machinery (wholesale)</t>
  </si>
  <si>
    <t>Leathercloth (manufacture)</t>
  </si>
  <si>
    <t>Leathercloth made of polyvinyl chloride (manufacture)</t>
  </si>
  <si>
    <t>Leavers lace (manufacture)</t>
  </si>
  <si>
    <t>Leaves for springs (manufacture)</t>
  </si>
  <si>
    <t>Lectern (manufacture)</t>
  </si>
  <si>
    <t>Lecturers</t>
  </si>
  <si>
    <t>Leek growing</t>
  </si>
  <si>
    <t>Left luggage lockers (manufacture)</t>
  </si>
  <si>
    <t>Legal activities n.e.c.</t>
  </si>
  <si>
    <t>Legal Aid Society</t>
  </si>
  <si>
    <t>Legal associations</t>
  </si>
  <si>
    <t>Legal documentation and certification activities</t>
  </si>
  <si>
    <t>Legal examiner activities</t>
  </si>
  <si>
    <t>Legal sciences research and experimental development</t>
  </si>
  <si>
    <t>Legal services in connection with the disposal of assets by auction</t>
  </si>
  <si>
    <t>Legation</t>
  </si>
  <si>
    <t>Leggings and gaiters made of cloth (manufacture)</t>
  </si>
  <si>
    <t>Leggings made of leather (manufacture)</t>
  </si>
  <si>
    <t>Leguminous crops growing</t>
  </si>
  <si>
    <t>Leisure activities gift experience package administration</t>
  </si>
  <si>
    <t>Leisure centres</t>
  </si>
  <si>
    <t>Leisure craft made of rubber (manufacture)</t>
  </si>
  <si>
    <t>Lemon growing</t>
  </si>
  <si>
    <t>Lemonade powder (manufacture)</t>
  </si>
  <si>
    <t>Lemonade production (manufacture)</t>
  </si>
  <si>
    <t>Lending and storage of books, periodicals</t>
  </si>
  <si>
    <t>Lending and storage of CDs, DVDs</t>
  </si>
  <si>
    <t>Lending and storage of maps music</t>
  </si>
  <si>
    <t>Leno fabric weaving (manufacture)</t>
  </si>
  <si>
    <t>Lens (mounted, (not photographic)) (manufacture)</t>
  </si>
  <si>
    <t>Lens (pressed or moulded, unworked, (not coloured glass for traffic signals)) (manufacture)</t>
  </si>
  <si>
    <t>Lens (unmounted) (manufacture)</t>
  </si>
  <si>
    <t>Lens made of coloured glass for rail and road signals (not optically worked) (manufacture)</t>
  </si>
  <si>
    <t>Lenses (except ophthalmic) (manufacture)</t>
  </si>
  <si>
    <t>Lentil growing</t>
  </si>
  <si>
    <t>Lentil splitting, grinding or milling (manufacture)</t>
  </si>
  <si>
    <t>Leprosaria (public sector)</t>
  </si>
  <si>
    <t>Lessee of tolls</t>
  </si>
  <si>
    <t>Letter card (manufacture)</t>
  </si>
  <si>
    <t>Letter file (manufacture)</t>
  </si>
  <si>
    <t>Letter opening machine (manufacture)</t>
  </si>
  <si>
    <t>Letter or resume writing</t>
  </si>
  <si>
    <t>Letterpress ink (manufacture)</t>
  </si>
  <si>
    <t>Letterpress printing (manufacture)</t>
  </si>
  <si>
    <t>Letterpress printing machine (manufacture)</t>
  </si>
  <si>
    <t>Letterpress publishing</t>
  </si>
  <si>
    <t>Lettuce growing</t>
  </si>
  <si>
    <t>Level crossing control gear (manufacture)</t>
  </si>
  <si>
    <t>Level gauges (electronic) (manufacture)</t>
  </si>
  <si>
    <t>Level gauges (non-electronic) (manufacture)</t>
  </si>
  <si>
    <t>Level measuring and control instruments (electronic) (manufacture)</t>
  </si>
  <si>
    <t>Level measuring and control instruments (non-electronic) (manufacture)</t>
  </si>
  <si>
    <t>Levellers (manufacture)</t>
  </si>
  <si>
    <t>Levelling and grading of construction sites</t>
  </si>
  <si>
    <t>Levels (manufacture)</t>
  </si>
  <si>
    <t>Liability insurance</t>
  </si>
  <si>
    <t>Liberal democrat party</t>
  </si>
  <si>
    <t>Libraries</t>
  </si>
  <si>
    <t>Library access to IT facilities including internet</t>
  </si>
  <si>
    <t>Library training courses (it, information literacy, basic skills)</t>
  </si>
  <si>
    <t>Librettist</t>
  </si>
  <si>
    <t>Licensed bars (independent)</t>
  </si>
  <si>
    <t>Licensed bars (managed)</t>
  </si>
  <si>
    <t>Licensed bars (tenanted)</t>
  </si>
  <si>
    <t>Licensed carriers</t>
  </si>
  <si>
    <t>Licensed porter</t>
  </si>
  <si>
    <t>Licensed victualler (independent)</t>
  </si>
  <si>
    <t>Licensed victualler (managed)</t>
  </si>
  <si>
    <t>Licensed victualler (tenanted)</t>
  </si>
  <si>
    <t>Licensing for the right to reproduce, distribute and use computer software</t>
  </si>
  <si>
    <t>Lichen gathering</t>
  </si>
  <si>
    <t>Life assurance</t>
  </si>
  <si>
    <t>Life re-insurance</t>
  </si>
  <si>
    <t>Life sciences research and experimental development (other than biotechnological)</t>
  </si>
  <si>
    <t>Life vests made of canvas (manufacture)</t>
  </si>
  <si>
    <t>Life vests made of cork (manufacture)</t>
  </si>
  <si>
    <t>Life vests non textile (manufacture)</t>
  </si>
  <si>
    <t>Lifebelts (manufacture)</t>
  </si>
  <si>
    <t>Lifebelts made of cork (manufacture)</t>
  </si>
  <si>
    <t>Lifeboat (manufacture)</t>
  </si>
  <si>
    <t>Lifebuoy made of cork (manufacture)</t>
  </si>
  <si>
    <t>Lifebuoy made of rubber (manufacture)</t>
  </si>
  <si>
    <t>Lifeguard training</t>
  </si>
  <si>
    <t>Lifejacket made of canvas (manufacture)</t>
  </si>
  <si>
    <t>Lifejacket made of cork (manufacture)</t>
  </si>
  <si>
    <t>Lifejacket non textile (manufacture)</t>
  </si>
  <si>
    <t>Liferaft (not rubber inflatable) (manufacture)</t>
  </si>
  <si>
    <t>Lift (manufacture)</t>
  </si>
  <si>
    <t>Lift for motor vehicle (manufacture)</t>
  </si>
  <si>
    <t>Lifting and handling equipment (manufacture)</t>
  </si>
  <si>
    <t>Lifting and handling equipment (wholesale)</t>
  </si>
  <si>
    <t>Lifting and handling equipment parts (manufacture)</t>
  </si>
  <si>
    <t>Lifts, skip hoists, escalators and moving walkways (wholesale)</t>
  </si>
  <si>
    <t>Light bulb (manufacture)</t>
  </si>
  <si>
    <t>Light bulbs including fluorescent and neon tubes (manufacture)</t>
  </si>
  <si>
    <t>Light emitting diodes (LED) (manufacture)</t>
  </si>
  <si>
    <t>Light emitting diodes (wholesale)</t>
  </si>
  <si>
    <t>Light fittings made of plastic (manufacture)</t>
  </si>
  <si>
    <t>Light fuel oil (manufacture)</t>
  </si>
  <si>
    <t>Light metal containers (wholesale)</t>
  </si>
  <si>
    <t>Light metal packaging (manufacture)</t>
  </si>
  <si>
    <t>Light motor vehicle (not exceeding 3.5 tonnes) renting or leasing</t>
  </si>
  <si>
    <t>Light outerwear for women and girls (manufacture)</t>
  </si>
  <si>
    <t>Light pens (manufacture)</t>
  </si>
  <si>
    <t>Light, medium and heavy petroleum oils (commission agent)</t>
  </si>
  <si>
    <t>Lighter (ship) (manufacture)</t>
  </si>
  <si>
    <t>Lighter fuel in containers not exceeding 300cc (liquid or liquefied gas) (manufacture)</t>
  </si>
  <si>
    <t>Lighter lessee or owner</t>
  </si>
  <si>
    <t>Lighterage activities</t>
  </si>
  <si>
    <t>Lighthouse activities</t>
  </si>
  <si>
    <t>Lighthouse Authority</t>
  </si>
  <si>
    <t>Lighting equipment (manufacture)</t>
  </si>
  <si>
    <t>Lighting equipment (retail)</t>
  </si>
  <si>
    <t>Lighting equipment (wholesale)</t>
  </si>
  <si>
    <t>Lighting equipment for aircraft (manufacture)</t>
  </si>
  <si>
    <t>Lighting equipment for boats (manufacture)</t>
  </si>
  <si>
    <t>Lighting equipment for motor vehicles (manufacture)</t>
  </si>
  <si>
    <t>Lighting fitting (other than glassware) (manufacture)</t>
  </si>
  <si>
    <t>Lighting fittings parts made of plastic (manufacture)</t>
  </si>
  <si>
    <t>Lighting fixture of table lamps (manufacture)</t>
  </si>
  <si>
    <t>Lightning arresters (manufacture)</t>
  </si>
  <si>
    <t>Lightship</t>
  </si>
  <si>
    <t>Lightship (manufacture)</t>
  </si>
  <si>
    <t>Lightweight jackets for women and girls (manufacture)</t>
  </si>
  <si>
    <t>Lignite (brown coal) mining including mining through liquefaction methods</t>
  </si>
  <si>
    <t>Lignite fuel briquettes (manufacture)</t>
  </si>
  <si>
    <t>Lignite mining</t>
  </si>
  <si>
    <t>Lignite mining support services provided on a fee or contract basis</t>
  </si>
  <si>
    <t>Lignite or peat (commission agent)</t>
  </si>
  <si>
    <t>Lignite tars production (manufacture)</t>
  </si>
  <si>
    <t>Lignite washing, dehydrating, pulverising etc. To improve quality or facilitate transport or storage</t>
  </si>
  <si>
    <t>Limb fitting centre</t>
  </si>
  <si>
    <t>Lime (ammonium nitrate) (manufacture)</t>
  </si>
  <si>
    <t>Lime (manufacture)</t>
  </si>
  <si>
    <t>Lime growing</t>
  </si>
  <si>
    <t>Lime processing kiln (manufacture)</t>
  </si>
  <si>
    <t>Limestone (ground) (manufacture)</t>
  </si>
  <si>
    <t>Limestone (wholesale)</t>
  </si>
  <si>
    <t>Limestone including dolomite mine or quarry</t>
  </si>
  <si>
    <t>Limestone quarrying, crushing and breaking for constructional purposes</t>
  </si>
  <si>
    <t>Limestone working (manufacture)</t>
  </si>
  <si>
    <t>Limestone, gypsum and chalk quarrying support services provided on a fee or contract basis</t>
  </si>
  <si>
    <t>Linchpin (manufacture)</t>
  </si>
  <si>
    <t>Lincrusta (manufacture)</t>
  </si>
  <si>
    <t>Line apparatus (carrier, duplex and repeater) (manufacture)</t>
  </si>
  <si>
    <t>Line pipe made of steel (manufacture)</t>
  </si>
  <si>
    <t>Line telegraphy apparatus (manufacture)</t>
  </si>
  <si>
    <t>Line telegraphy or telegraphy apparatus (wholesale)</t>
  </si>
  <si>
    <t>Line telephony apparatus (manufacture)</t>
  </si>
  <si>
    <t>Line yarn made of flax (manufacture)</t>
  </si>
  <si>
    <t>Line yarn made of hard fibre (manufacture)</t>
  </si>
  <si>
    <t>Linear acting (cylinders) hydraulic and pneumatic power engines and motors (wholesale)</t>
  </si>
  <si>
    <t>Linemen's safety belts and other belts for occupational use (manufacture)</t>
  </si>
  <si>
    <t>Linen and linen goods (wholesale)</t>
  </si>
  <si>
    <t>Linen bleaching (manufacture)</t>
  </si>
  <si>
    <t>Linen buckram weaving (manufacture)</t>
  </si>
  <si>
    <t>Linen dyeing (manufacture)</t>
  </si>
  <si>
    <t>Linen hire (associated with laundry service)</t>
  </si>
  <si>
    <t>Linen printing (manufacture)</t>
  </si>
  <si>
    <t>Linen weaving (manufacture)</t>
  </si>
  <si>
    <t>Liner (ship) (manufacture)</t>
  </si>
  <si>
    <t>Liner hanger equipment (manufacture)</t>
  </si>
  <si>
    <t>Liner made of non-woven polyethylene (manufacture)</t>
  </si>
  <si>
    <t>Lingerie (manufacture)</t>
  </si>
  <si>
    <t>Linguistics research and experimental development</t>
  </si>
  <si>
    <t>Linings for hats (manufacture)</t>
  </si>
  <si>
    <t>Link chain (welded) (manufacture)</t>
  </si>
  <si>
    <t>Lino tiles (retail)</t>
  </si>
  <si>
    <t>Linoleum (manufacture)</t>
  </si>
  <si>
    <t>Linoleum (wholesale)</t>
  </si>
  <si>
    <t>Linoleum laying</t>
  </si>
  <si>
    <t>Linseed crushing (manufacture)</t>
  </si>
  <si>
    <t>Linseed growing</t>
  </si>
  <si>
    <t>Linseed oil production (manufacture)</t>
  </si>
  <si>
    <t>Linseed oil refining (manufacture)</t>
  </si>
  <si>
    <t>Lip make-up and eye make-up preparations (commission agent)</t>
  </si>
  <si>
    <t>Lipstick (manufacture)</t>
  </si>
  <si>
    <t>Liquefaction and regasification of natural gas for transport</t>
  </si>
  <si>
    <t>Liquefied gas for motor purposes (commission agent)</t>
  </si>
  <si>
    <t>Liquefied or compressed industrial gases (manufacture)</t>
  </si>
  <si>
    <t>Liquefied or compressed industrial or medical refrigerant gases (manufacture)</t>
  </si>
  <si>
    <t>Liquefied or compressed medical gases (manufacture)</t>
  </si>
  <si>
    <t>Liquefied petroleum gases (wholesale)</t>
  </si>
  <si>
    <t>Liqueurs (manufacture)</t>
  </si>
  <si>
    <t>Liqueurs (wholesale)</t>
  </si>
  <si>
    <t>Liquid and compressed air (commission agent)</t>
  </si>
  <si>
    <t>Liquid and compressed air (wholesale)</t>
  </si>
  <si>
    <t>Liquid butane gas (manufacture)</t>
  </si>
  <si>
    <t>Liquid coffee (manufacture)</t>
  </si>
  <si>
    <t>Liquid dielectric transformers (wholesale)</t>
  </si>
  <si>
    <t>Liquid elevator parts (manufacture)</t>
  </si>
  <si>
    <t>Liquid elevators (manufacture)</t>
  </si>
  <si>
    <t>Liquid filled thermometer (medical) for direct reading (commission agent)</t>
  </si>
  <si>
    <t>Liquid filled thermometer (medical) for direct reading (internet) (retail)</t>
  </si>
  <si>
    <t>Liquid filled thermometer (medical) for direct reading (manufacture)</t>
  </si>
  <si>
    <t>Liquid filled thermometer (medical) for direct reading (retail)</t>
  </si>
  <si>
    <t>Liquid filled thermometer (medical) for direct reading (wholesale)</t>
  </si>
  <si>
    <t>Liquid filled thermometer (non-medical) for direct reading (commission agent)</t>
  </si>
  <si>
    <t>Liquid filled thermometer (non-medical) for direct reading (internet) (retail)</t>
  </si>
  <si>
    <t>Liquid filled thermometer (non-medical) for direct reading (manufacture)</t>
  </si>
  <si>
    <t>Liquid filled thermometer (non-medical) for direct reading (retail)</t>
  </si>
  <si>
    <t>Liquid filled thermometer (non-medical) for direct reading (wholesale)</t>
  </si>
  <si>
    <t>Liquid fuels (other than petroleum) (wholesale)</t>
  </si>
  <si>
    <t>Liquid hydrocarbon fractions draining and separation</t>
  </si>
  <si>
    <t>Liquid lustres (manufacture)</t>
  </si>
  <si>
    <t>Liquid or compressed air (manufacture)</t>
  </si>
  <si>
    <t>Liquid or liquefied-gas fuels for lighters in containers (300cc or more) (wholesale)</t>
  </si>
  <si>
    <t>Liquid petroleum fuels (wholesale)</t>
  </si>
  <si>
    <t>Liquid propane gas (manufacture)</t>
  </si>
  <si>
    <t>Liquid soap (manufacture)</t>
  </si>
  <si>
    <t>Liquid steel (manufacture)</t>
  </si>
  <si>
    <t>Liquid sugar (manufacture)</t>
  </si>
  <si>
    <t>Liquid supply meter (non-electronic) (manufacture)</t>
  </si>
  <si>
    <t>Liquids bottling on a fee or contract basis</t>
  </si>
  <si>
    <t>Liquids transport via pipelines</t>
  </si>
  <si>
    <t>Liquorice (manufacture)</t>
  </si>
  <si>
    <t>Listing machine (manufacture)</t>
  </si>
  <si>
    <t>Literary agency</t>
  </si>
  <si>
    <t>Literature and book club</t>
  </si>
  <si>
    <t>Lithium batteries (manufacture)</t>
  </si>
  <si>
    <t>Litho plate making (unsensitized) (manufacture)</t>
  </si>
  <si>
    <t>Litho stone working (manufacture)</t>
  </si>
  <si>
    <t>Lithographic artist (own account)</t>
  </si>
  <si>
    <t>Lithographic ink (manufacture)</t>
  </si>
  <si>
    <t>Lithographic printing (manufacture)</t>
  </si>
  <si>
    <t>Lithographic printing on labels or tags (manufacture)</t>
  </si>
  <si>
    <t>Lithographic stones and wood blocks (manufacture)</t>
  </si>
  <si>
    <t>Lithography (manufacture)</t>
  </si>
  <si>
    <t>Lithotriptors (manufacture)</t>
  </si>
  <si>
    <t>Litter box refuse collection (public)</t>
  </si>
  <si>
    <t>Live animal exporter (wholesale)</t>
  </si>
  <si>
    <t>Live animal importer (wholesale)</t>
  </si>
  <si>
    <t>Live animals (commission agent)</t>
  </si>
  <si>
    <t>Live animals (wholesale)</t>
  </si>
  <si>
    <t>Live poultry (wholesale)</t>
  </si>
  <si>
    <t>Live storage rack (manufacture)</t>
  </si>
  <si>
    <t>Livery (manufacture)</t>
  </si>
  <si>
    <t>Livestock (wholesale)</t>
  </si>
  <si>
    <t>Livestock insurance</t>
  </si>
  <si>
    <t>Lloyd's Register of Shipping</t>
  </si>
  <si>
    <t>Lloyd's underwriter (non-life)</t>
  </si>
  <si>
    <t>Loaded electronic boards (manufacture)</t>
  </si>
  <si>
    <t>Loaded printed circuit boards (manufacture)</t>
  </si>
  <si>
    <t>Loader for mining (manufacture)</t>
  </si>
  <si>
    <t>Loading and unloading of freight railway cars</t>
  </si>
  <si>
    <t>Loading and unloading of goods travelling via air transport</t>
  </si>
  <si>
    <t>Loading and unloading of goods travelling via rail transportation</t>
  </si>
  <si>
    <t>Loading and unloading of goods travelling via water transport</t>
  </si>
  <si>
    <t>Loading and unloading of passengers' luggage travelling via air transport</t>
  </si>
  <si>
    <t>Loading and unloading of passengers' luggage travelling via water transport</t>
  </si>
  <si>
    <t>Loading and unloading passengers' luggage travelling via rail transportation</t>
  </si>
  <si>
    <t>Loading shovel (manufacture)</t>
  </si>
  <si>
    <t>Loading slings (manufacture)</t>
  </si>
  <si>
    <t>Loan company (other than in banks' sector)</t>
  </si>
  <si>
    <t>Lobbying activities</t>
  </si>
  <si>
    <t>Lobe pump (manufacture)</t>
  </si>
  <si>
    <t>Lobsterling production, marine</t>
  </si>
  <si>
    <t>Local authority art galleries and museums</t>
  </si>
  <si>
    <t>Local authority baths (hot water and sauna)</t>
  </si>
  <si>
    <t>Local authority canal services</t>
  </si>
  <si>
    <t>Local authority car parks</t>
  </si>
  <si>
    <t>Local authority cemeteries</t>
  </si>
  <si>
    <t>Local authority civil engineering department</t>
  </si>
  <si>
    <t>Local authority community homes (children)</t>
  </si>
  <si>
    <t>Local authority concert halls and theatres</t>
  </si>
  <si>
    <t>Local authority crematoriums</t>
  </si>
  <si>
    <t>Local authority docks and harbours</t>
  </si>
  <si>
    <t>Local authority drainage services</t>
  </si>
  <si>
    <t>Local authority engineer's department</t>
  </si>
  <si>
    <t>Local authority fire brigade services</t>
  </si>
  <si>
    <t>Local authority football and other sports grounds</t>
  </si>
  <si>
    <t>Local authority freight ferry services on rivers, canals and lakes</t>
  </si>
  <si>
    <t>Local authority funeral services</t>
  </si>
  <si>
    <t>Local authority highways construction and maintenance</t>
  </si>
  <si>
    <t>Local authority home help service</t>
  </si>
  <si>
    <t>Local authority homes for the disabled and the elderly</t>
  </si>
  <si>
    <t>Local authority house building and maintenance</t>
  </si>
  <si>
    <t>Local authority leisure centres</t>
  </si>
  <si>
    <t>Local authority lighthouse service</t>
  </si>
  <si>
    <t>Local authority municipal airport</t>
  </si>
  <si>
    <t>Local authority observation and assessment centres</t>
  </si>
  <si>
    <t>Local authority or new town direct labour department (domestic dwellings)</t>
  </si>
  <si>
    <t>Local authority parks and gardens</t>
  </si>
  <si>
    <t>Local authority passenger ferry services on rivers, canals and lakes</t>
  </si>
  <si>
    <t>Local authority pest control department</t>
  </si>
  <si>
    <t>Local authority probation service</t>
  </si>
  <si>
    <t>Local authority recreational facilities</t>
  </si>
  <si>
    <t>Local authority refuse disposal</t>
  </si>
  <si>
    <t>Local authority restaurants, cafes, snack bars, etc. (unlicensed)</t>
  </si>
  <si>
    <t>Local authority road construction and major repairs</t>
  </si>
  <si>
    <t>Local authority road passenger transport services</t>
  </si>
  <si>
    <t>Local authority school crossing patrols</t>
  </si>
  <si>
    <t>Local authority school meals service</t>
  </si>
  <si>
    <t>Local authority sewage services</t>
  </si>
  <si>
    <t>Local authority social services department</t>
  </si>
  <si>
    <t>Local authority sports facilities (incl. Football and other sports grounds, swimming baths, etc.)</t>
  </si>
  <si>
    <t>Local authority street lighting</t>
  </si>
  <si>
    <t>Local authority swimming pool</t>
  </si>
  <si>
    <t>Local authority traffic wardens</t>
  </si>
  <si>
    <t>Local authority transport department</t>
  </si>
  <si>
    <t>Local government administration</t>
  </si>
  <si>
    <t>Local radio station (broadcasting)</t>
  </si>
  <si>
    <t>Lock (manufacture)</t>
  </si>
  <si>
    <t>Lock construction</t>
  </si>
  <si>
    <t>Lock for motor vehicle (manufacture)</t>
  </si>
  <si>
    <t>Lock gates (manufacture)</t>
  </si>
  <si>
    <t>Lock washer (manufacture)</t>
  </si>
  <si>
    <t>Locker (manufacture)</t>
  </si>
  <si>
    <t>Locknit fabric (manufacture)</t>
  </si>
  <si>
    <t>Locks (wholesale)</t>
  </si>
  <si>
    <t>Locksmiths (manufacture)</t>
  </si>
  <si>
    <t>Locomotive (manufacture)</t>
  </si>
  <si>
    <t>Locomotive parts and accessories (manufacture)</t>
  </si>
  <si>
    <t>Locomotives (wholesale)</t>
  </si>
  <si>
    <t>Locust bean growing</t>
  </si>
  <si>
    <t>Lodge activities</t>
  </si>
  <si>
    <t>Lodging house (private)</t>
  </si>
  <si>
    <t>Log decorticators (manufacture)</t>
  </si>
  <si>
    <t>Log sawing (manufacture)</t>
  </si>
  <si>
    <t>Log slicing, peeling or chipping (manufacture)</t>
  </si>
  <si>
    <t>Log transport within the forest</t>
  </si>
  <si>
    <t>Loganberry growing</t>
  </si>
  <si>
    <t>Logged timber (wholesale)</t>
  </si>
  <si>
    <t>Logging</t>
  </si>
  <si>
    <t>London Museum</t>
  </si>
  <si>
    <t>Loom (manufacture)</t>
  </si>
  <si>
    <t>Loom made of wood (manufacture)</t>
  </si>
  <si>
    <t>Loom winder (manufacture)</t>
  </si>
  <si>
    <t>Loose cover for furniture (manufacture)</t>
  </si>
  <si>
    <t>Loose glass fibre (manufacture)</t>
  </si>
  <si>
    <t>Loose leaf binder (manufacture)</t>
  </si>
  <si>
    <t>Lorries (retail)</t>
  </si>
  <si>
    <t>Lorries (used) (retail)</t>
  </si>
  <si>
    <t>Lorries (used) (wholesale)</t>
  </si>
  <si>
    <t>Lorries (wholesale)</t>
  </si>
  <si>
    <t>Lorry (manufacture)</t>
  </si>
  <si>
    <t>Lorry loader (manufacture)</t>
  </si>
  <si>
    <t>Loss adjuster</t>
  </si>
  <si>
    <t>Lottery ticket sales</t>
  </si>
  <si>
    <t>Loudspeaker (manufacture)</t>
  </si>
  <si>
    <t>Low and non-alcoholic beer (manufacture)</t>
  </si>
  <si>
    <t>Low and non-alcoholic wine based on concentrated grape must (manufacture)</t>
  </si>
  <si>
    <t>Low and non-alcoholic wine from fresh grapes and grape juice (manufacture)</t>
  </si>
  <si>
    <t>Low carbon ferro manganese (carbon 2% or less) (manufacture)</t>
  </si>
  <si>
    <t>Low energy and energy-reduced foods (manufacture)</t>
  </si>
  <si>
    <t>Low loader trailer (manufacture)</t>
  </si>
  <si>
    <t>Low sodium foods (manufacture)</t>
  </si>
  <si>
    <t>Low temperature carbonisation solid fuel (not ovoid or briquettes) (manufacture)</t>
  </si>
  <si>
    <t>Low-sodium or sodium-free dietary salts (manufacture)</t>
  </si>
  <si>
    <t>Loyalty programme administration</t>
  </si>
  <si>
    <t>Lozenge (medicated) (manufacture)</t>
  </si>
  <si>
    <t>Lozenge (not medicated) (manufacture)</t>
  </si>
  <si>
    <t>Lubricants (wholesale)</t>
  </si>
  <si>
    <t>Lubricating grease formulation outside refineries (manufacture)</t>
  </si>
  <si>
    <t>Lubricating oil (at refinery) (manufacture)</t>
  </si>
  <si>
    <t>Lubricating oil additive (manufacture)</t>
  </si>
  <si>
    <t>Lubricating oil formulation outside refineries (manufacture)</t>
  </si>
  <si>
    <t>Lubricating oils (commission agent)</t>
  </si>
  <si>
    <t>Lubricating oils and greases (wholesale)</t>
  </si>
  <si>
    <t>Lubricating products for motor vehicles</t>
  </si>
  <si>
    <t>Lubricating pump (not for internal combustion engine) (manufacture)</t>
  </si>
  <si>
    <t>Lubricator (manufacture)</t>
  </si>
  <si>
    <t>Luggage and the like of leather (manufacture)</t>
  </si>
  <si>
    <t>Luggage handbags made of paperboard (manufacture)</t>
  </si>
  <si>
    <t>Luggage made of leather or leather substitute (manufacture)</t>
  </si>
  <si>
    <t>Luggage trucks (hand propelled) (manufacture)</t>
  </si>
  <si>
    <t>Luggage van for railway (manufacture)</t>
  </si>
  <si>
    <t>Luggage, handbags made of plastic sheeting (manufacture)</t>
  </si>
  <si>
    <t>Luggage, handbags made of textile materials (manufacture)</t>
  </si>
  <si>
    <t>Luminophores (manufacture)</t>
  </si>
  <si>
    <t>Luncheon bar (licensed)</t>
  </si>
  <si>
    <t>Luncheon club</t>
  </si>
  <si>
    <t>Luncheon voucher company</t>
  </si>
  <si>
    <t>Lupin growing</t>
  </si>
  <si>
    <t>Lyes (manufacture)</t>
  </si>
  <si>
    <t>Lyric author</t>
  </si>
  <si>
    <t>Lysine and glutamic acid and salts thereof (wholesale)</t>
  </si>
  <si>
    <t>Lysine, glutamic acid and their salts (commission agent)</t>
  </si>
  <si>
    <t>Macaroni (manufacture)</t>
  </si>
  <si>
    <t>Macaroni, spaghetti or similar products machinery (manufacture)</t>
  </si>
  <si>
    <t>Machine broker (commission agent)</t>
  </si>
  <si>
    <t>Machine covers (manufacture)</t>
  </si>
  <si>
    <t>Machine gun (manufacture)</t>
  </si>
  <si>
    <t>Machine parts made of wood (manufacture)</t>
  </si>
  <si>
    <t>Machine printing of textiles (manufacture)</t>
  </si>
  <si>
    <t>Machine rigging (manufacture)</t>
  </si>
  <si>
    <t>Machine tool interchangeable tools (manufacture)</t>
  </si>
  <si>
    <t>Machine tool special attachments (excluding for metal working) (manufacture)</t>
  </si>
  <si>
    <t>Machine tools (ultrasonic) (metal working) (manufacture)</t>
  </si>
  <si>
    <t>Machine tools (wholesale)</t>
  </si>
  <si>
    <t>Machine tools exporter (wholesale)</t>
  </si>
  <si>
    <t>Machine tools for cork, bone, hard rubber, hard plastics or similar hard materials (manufacture)</t>
  </si>
  <si>
    <t>Machine tools for working cold glass (manufacture)</t>
  </si>
  <si>
    <t>Machine tools importer (wholesale)</t>
  </si>
  <si>
    <t>Machine tools rental and operating leasing</t>
  </si>
  <si>
    <t>Machine tools, for working metal, plasma arc (manufacture)</t>
  </si>
  <si>
    <t>Machine tools, for working metals (manufacture)</t>
  </si>
  <si>
    <t>Machine tools, for working metals, ultrasonic waves (manufacture)</t>
  </si>
  <si>
    <t>Machine tools, for working metals, using a laser beam (manufacture)</t>
  </si>
  <si>
    <t xml:space="preserve">Machine tools, for working metals, using a magnetic pulse (manufacture) </t>
  </si>
  <si>
    <t>Machine tools, for working wood (manufacture)</t>
  </si>
  <si>
    <t>Machinery (commission agent)</t>
  </si>
  <si>
    <t>Machinery (not containing electrical connectors) n.e.c. parts (manufacture)</t>
  </si>
  <si>
    <t>Machinery (undefined) (wholesale)</t>
  </si>
  <si>
    <t>Machinery accessories made of leather (manufacture)</t>
  </si>
  <si>
    <t>Machinery and apparatus for filtering or purifying gases (wholesale)</t>
  </si>
  <si>
    <t>Machinery and equipment for offices (wholesale)</t>
  </si>
  <si>
    <t>Machinery and equipment used by amateurs or as a hobby e.g. Home repair tools rental and leasing</t>
  </si>
  <si>
    <t>Machinery and industrial plant design</t>
  </si>
  <si>
    <t>Machinery belting (woven) (manufacture)</t>
  </si>
  <si>
    <t>Machinery belting made of leather (manufacture)</t>
  </si>
  <si>
    <t>Machinery for cleaning or drying bottles and for aerating beverages (manufacture)</t>
  </si>
  <si>
    <t>Machinery for industrial use rental and operating leasing</t>
  </si>
  <si>
    <t>Machinery for liquefying air or gas (manufacture)</t>
  </si>
  <si>
    <t>Machinery for making wooden clogs, soles and heels for shoes (manufacture)</t>
  </si>
  <si>
    <t>Machinery for treating minerals by screening, sorting, separating, washing, crushing (manufacture)</t>
  </si>
  <si>
    <t>Machinery n.e.c. For use in trade, navigation and other services (wholesale)</t>
  </si>
  <si>
    <t>Machinery n.e.c., for industrial use (except mining, construction, textile) (wholesale)</t>
  </si>
  <si>
    <t>Machinery n.e.c., for industrial use (except mining, construction, textile) exporter (wholesale)</t>
  </si>
  <si>
    <t>Machinery n.e.c., for industrial use (except mining, construction, textile) importer (wholesale)</t>
  </si>
  <si>
    <t>Machinery stockist (undefined) (wholesale)</t>
  </si>
  <si>
    <t>Machines and appliances for testing the mechanical properties of materials (wholesale)</t>
  </si>
  <si>
    <t>Machines for cleaning, sorting or grading eggs, fruit (manufacture)</t>
  </si>
  <si>
    <t>Machines for the assembly of electric or electronic lamps, tubes (valves) or bulbs (manufacture)</t>
  </si>
  <si>
    <t>Machines for transcribing data media in coded form (manufacture)</t>
  </si>
  <si>
    <t>Machining centre (metal working) (manufacture)</t>
  </si>
  <si>
    <t>Machinists precision tools (manufacture)</t>
  </si>
  <si>
    <t>Mackintoshes for men and boys (manufacture)</t>
  </si>
  <si>
    <t>Mackintoshes for women and girls (manufacture)</t>
  </si>
  <si>
    <t>Made-to-order software</t>
  </si>
  <si>
    <t>Made-up goods of sailcloth (manufacture)</t>
  </si>
  <si>
    <t>Magazine paper (manufacture)</t>
  </si>
  <si>
    <t>Magazine printing (manufacture)</t>
  </si>
  <si>
    <t>Magazine publishing</t>
  </si>
  <si>
    <t>Magazines (wholesale)</t>
  </si>
  <si>
    <t>Magazines rental</t>
  </si>
  <si>
    <t>Maggot breeding</t>
  </si>
  <si>
    <t>Magistrates' court</t>
  </si>
  <si>
    <t>Magnesite chrome shape (manufacture)</t>
  </si>
  <si>
    <t>Magnesium (manufacture)</t>
  </si>
  <si>
    <t>Magnesium sulphates (natural kieserite) mining</t>
  </si>
  <si>
    <t>Magnetic card (manufacture)</t>
  </si>
  <si>
    <t>Magnetic card readers (manufacture)</t>
  </si>
  <si>
    <t>Magnetic card storage units (manufacture)</t>
  </si>
  <si>
    <t>Magnetic compass (manufacture)</t>
  </si>
  <si>
    <t>Magnetic disc (unrecorded) (manufacture)</t>
  </si>
  <si>
    <t>Magnetic disk drives (manufacture)</t>
  </si>
  <si>
    <t>Magnetic flash drives (manufacture)</t>
  </si>
  <si>
    <t>Magnetic flywheels for motor vehicles</t>
  </si>
  <si>
    <t>Magnetic lifting heads (wholesale)</t>
  </si>
  <si>
    <t>Magnetic or optical readers (manufacture)</t>
  </si>
  <si>
    <t>Magnetic or optical readers (wholesale)</t>
  </si>
  <si>
    <t>Magnetic recording head (manufacture)</t>
  </si>
  <si>
    <t>Magnetic resonance imaging (MRI) equipment (manufacture)</t>
  </si>
  <si>
    <t>Magnetic storage devices for computers (manufacture)</t>
  </si>
  <si>
    <t>Magnetic tape (unrecorded) (manufacture)</t>
  </si>
  <si>
    <t>Magnetic tape recorders (manufacture)</t>
  </si>
  <si>
    <t>Magneto (manufacture)</t>
  </si>
  <si>
    <t>Magneto-dynamos (manufacture)</t>
  </si>
  <si>
    <t>Magnetometric (subsurface ) surveying activities</t>
  </si>
  <si>
    <t>Magnetron (manufacture)</t>
  </si>
  <si>
    <t>Magnetrons, klystrons and microwave tubes (wholesale)</t>
  </si>
  <si>
    <t>Magnifying glass (manufacture)</t>
  </si>
  <si>
    <t>Magnolia metal (manufacture)</t>
  </si>
  <si>
    <t>Mail distribution and delivery</t>
  </si>
  <si>
    <t>Mail handling machines (envelope stuffing, sealing, addressing; opening, sorting) (manufacture)</t>
  </si>
  <si>
    <t>Mail order (retail)</t>
  </si>
  <si>
    <t>Mail order sales of motor vehicle parts and accessories (retail)</t>
  </si>
  <si>
    <t>Mailbox rental</t>
  </si>
  <si>
    <t>Mailing finishing services such as customisation, envelope preparation, (manufacture)</t>
  </si>
  <si>
    <t>Mailing lists (in print) publishing</t>
  </si>
  <si>
    <t>Mailing pre-sorting</t>
  </si>
  <si>
    <t>Mainframe computers (manufacture)</t>
  </si>
  <si>
    <t>Maintenance of graves</t>
  </si>
  <si>
    <t>Maintenance of mausoleums</t>
  </si>
  <si>
    <t>Maintenance of motor vehicles</t>
  </si>
  <si>
    <t>Maisonettes letting</t>
  </si>
  <si>
    <t>Maize (flaked) production (manufacture)</t>
  </si>
  <si>
    <t>Maize flour and meal production (manufacture)</t>
  </si>
  <si>
    <t>Maize starch (manufacture)</t>
  </si>
  <si>
    <t>Majorette activities at sports events</t>
  </si>
  <si>
    <t>Make-up and beauty treatment</t>
  </si>
  <si>
    <t>Make-up preparation (manufacture)</t>
  </si>
  <si>
    <t>Making of architectural maquettes</t>
  </si>
  <si>
    <t>Malleable castings (manufacture)</t>
  </si>
  <si>
    <t>Malt and malt products (manufacture)</t>
  </si>
  <si>
    <t>Malt extract (manufacture)</t>
  </si>
  <si>
    <t>Malt liquors (manufacture)</t>
  </si>
  <si>
    <t>Malted milk production (manufacture)</t>
  </si>
  <si>
    <t>Maltose (manufacture)</t>
  </si>
  <si>
    <t>Mammographs (manufacture)</t>
  </si>
  <si>
    <t>Management and operation on a continuing basis of data processing facilities belonging to others</t>
  </si>
  <si>
    <t>Management audits consultancy services</t>
  </si>
  <si>
    <t>Management consultancy activities</t>
  </si>
  <si>
    <t>Management of co-owned dwelling facilities (own account)</t>
  </si>
  <si>
    <t>Management training establishment</t>
  </si>
  <si>
    <t>Managing and providing the staff for sports facilities</t>
  </si>
  <si>
    <t>Mandarin growing</t>
  </si>
  <si>
    <t>Manganese alloys (manufacture)</t>
  </si>
  <si>
    <t>Manganese dioxide cells (manufacture)</t>
  </si>
  <si>
    <t>Manganese mining and preparation</t>
  </si>
  <si>
    <t>Manganese oxide (manufacture)</t>
  </si>
  <si>
    <t>Manganese production and refining (manufacture)</t>
  </si>
  <si>
    <t>Manganese wire made by drawing (manufacture)</t>
  </si>
  <si>
    <t>Mango growing</t>
  </si>
  <si>
    <t>Mangold growing</t>
  </si>
  <si>
    <t>Manhole or access covers made of plastic (manufacture)</t>
  </si>
  <si>
    <t>Manicure and pedicure preparations (commission agent)</t>
  </si>
  <si>
    <t>Manicure and pedicure preparations (manufacture)</t>
  </si>
  <si>
    <t>Manicure and pedicure sets (manufacture)</t>
  </si>
  <si>
    <t>Manicure case made of leather (manufacture)</t>
  </si>
  <si>
    <t>Manicurist</t>
  </si>
  <si>
    <t>Manifold for industrial engine (manufacture)</t>
  </si>
  <si>
    <t>Man-made fibre (not glass fibre) (manufacture)</t>
  </si>
  <si>
    <t>Man-made fibre bulking (other than in man-made fibre producing establishments) (manufacture)</t>
  </si>
  <si>
    <t>Man-made fibre crimping (other than in man-made fibre producing establishments) (manufacture)</t>
  </si>
  <si>
    <t>Man-made fibre fabric bleaching, dyeing, printing or otherwise finishing (manufacture)</t>
  </si>
  <si>
    <t>Man-made fibre texturing (other than in man-made fibre producing establishments) (manufacture)</t>
  </si>
  <si>
    <t>Man-made fibre texturing, bulking, crimping in man-made fibre producing establishments (manufacture)</t>
  </si>
  <si>
    <t>Man-made fibre waste (commission agent)</t>
  </si>
  <si>
    <t>Man-made fibre weaving from yarns spun on the cotton system (manufacture)</t>
  </si>
  <si>
    <t>Man-made fibre weaving of fabrics from yarns spun on the woollen system (manufacture)</t>
  </si>
  <si>
    <t>Man-made fibre weaving of fabrics from yarns spun on worsted and semi-worsted systems (manufacture)</t>
  </si>
  <si>
    <t>Man-made fibre yarn bleaching, dyeing or otherwise finishing (manufacture)</t>
  </si>
  <si>
    <t>Man-made fibres and yarns (commission agent)</t>
  </si>
  <si>
    <t>Man-made fibres spinning on the cotton system (manufacture)</t>
  </si>
  <si>
    <t>Man-made fibres spinning on the woollen system (manufacture)</t>
  </si>
  <si>
    <t>Man-made fibres spinning on the worsted and semi-worsted systems (manufacture)</t>
  </si>
  <si>
    <t>Man-made fibres twisting on the cotton system (manufacture)</t>
  </si>
  <si>
    <t>Man-made fibres twisting on the woollen system (manufacture)</t>
  </si>
  <si>
    <t>Man-made fibres twisting on the worsted and semi-worsted systems (manufacture)</t>
  </si>
  <si>
    <t>Man-made fibres warping on the cotton system (manufacture)</t>
  </si>
  <si>
    <t>Man-made fibres warping on the woollen system (manufacture)</t>
  </si>
  <si>
    <t>Man-made fibres warping on the worsted and semi-worsted systems (manufacture)</t>
  </si>
  <si>
    <t>Man-made fibres winding on the cotton system (manufacture)</t>
  </si>
  <si>
    <t>Man-made fibres winding on the woollen system (manufacture)</t>
  </si>
  <si>
    <t>Man-made fibres winding on the worsted and semi-worsted systems (manufacture)</t>
  </si>
  <si>
    <t>Man-made staple fibres, not carded, combed or otherwise processed for spinning (manufacture)</t>
  </si>
  <si>
    <t>Man-made textile fibre or yarn producing machinery (manufacture)</t>
  </si>
  <si>
    <t>Man-made tow (manufacture)</t>
  </si>
  <si>
    <t>Manometers (electronic) (manufacture)</t>
  </si>
  <si>
    <t>Manometers (non-electronic) (manufacture)</t>
  </si>
  <si>
    <t>Mansions letting</t>
  </si>
  <si>
    <t>Manually propelled trucks (manufacture)</t>
  </si>
  <si>
    <t>Manufacture of hot-rolled rods of steel</t>
  </si>
  <si>
    <t>Manufacturing furrier (manufacture)</t>
  </si>
  <si>
    <t>Manufacturing services administration and regulation (public sector)</t>
  </si>
  <si>
    <t>Manure (wholesale)</t>
  </si>
  <si>
    <t>Manure spreader (manufacture)</t>
  </si>
  <si>
    <t>Manure spreaders, seeders (wholesale)</t>
  </si>
  <si>
    <t>Manuscript book (manufacture)</t>
  </si>
  <si>
    <t>Map and plan publishing</t>
  </si>
  <si>
    <t>Map lending and storage</t>
  </si>
  <si>
    <t>Map printing (manufacture)</t>
  </si>
  <si>
    <t>Map seller (retail)</t>
  </si>
  <si>
    <t>Maple syrup (manufacture)</t>
  </si>
  <si>
    <t>Marble (wholesale)</t>
  </si>
  <si>
    <t>Marble masonry working (manufacture)</t>
  </si>
  <si>
    <t>Marble quarrying (rough trimming and sawing)</t>
  </si>
  <si>
    <t>Marbles made of glass (manufacture)</t>
  </si>
  <si>
    <t>Margarine (manufacture)</t>
  </si>
  <si>
    <t>Margarine (wholesale)</t>
  </si>
  <si>
    <t>Marina construction</t>
  </si>
  <si>
    <t>Marine animal crude oil and fat production (manufacture)</t>
  </si>
  <si>
    <t>Marine aquaculture</t>
  </si>
  <si>
    <t>Marine cargo lighterage</t>
  </si>
  <si>
    <t>Marine cargo superintendent</t>
  </si>
  <si>
    <t>Marine cargo surveyor</t>
  </si>
  <si>
    <t>Marine consultant (other than environmental consultancy)</t>
  </si>
  <si>
    <t>Marine crustacean and mollusc gathering</t>
  </si>
  <si>
    <t>Marine diesel oil (manufacture)</t>
  </si>
  <si>
    <t>Marine fireboat services</t>
  </si>
  <si>
    <t>Marine fishing</t>
  </si>
  <si>
    <t>Marine fishing vessels engaged in processing and preserving of fish</t>
  </si>
  <si>
    <t>Marine insurance</t>
  </si>
  <si>
    <t>Marine insurance survey activities</t>
  </si>
  <si>
    <t>Marine non-propulsion engines (manufacture)</t>
  </si>
  <si>
    <t>Marine or power boiler parts (manufacture)</t>
  </si>
  <si>
    <t>Marine paint (manufacture)</t>
  </si>
  <si>
    <t>Marine propulsion engines (wholesale)</t>
  </si>
  <si>
    <t>Marine salvage</t>
  </si>
  <si>
    <t>Marine screw propeller (manufacture)</t>
  </si>
  <si>
    <t>Marine store waste (wholesale)</t>
  </si>
  <si>
    <t>Marine surveyor</t>
  </si>
  <si>
    <t>Marine tow out services</t>
  </si>
  <si>
    <t>Marionette show</t>
  </si>
  <si>
    <t>Maritime agent</t>
  </si>
  <si>
    <t>Maritime board</t>
  </si>
  <si>
    <t>Maritime search and rescue (military)</t>
  </si>
  <si>
    <t>Marker boards (manufacture)</t>
  </si>
  <si>
    <t>Marker pen (manufacture)</t>
  </si>
  <si>
    <t>Market research agency</t>
  </si>
  <si>
    <t>Market research consultant</t>
  </si>
  <si>
    <t>Market research organisation</t>
  </si>
  <si>
    <t>Market, social and economic research services</t>
  </si>
  <si>
    <t>Marketing campaigns</t>
  </si>
  <si>
    <t>Marketing management consultancy activities</t>
  </si>
  <si>
    <t>Marking ink (manufacture)</t>
  </si>
  <si>
    <t>Marl mining</t>
  </si>
  <si>
    <t>Marmalade (manufacture)</t>
  </si>
  <si>
    <t>Marquee (manufacture)</t>
  </si>
  <si>
    <t>Marquee hire</t>
  </si>
  <si>
    <t>Marriage and family guidance (charitable)</t>
  </si>
  <si>
    <t>Marriage and family guidance (non-charitable)</t>
  </si>
  <si>
    <t>Marriage bureau</t>
  </si>
  <si>
    <t>Marshmallow (manufacture)</t>
  </si>
  <si>
    <t>Martial arts instruction</t>
  </si>
  <si>
    <t>Marylebone Cricket Club (MCC)</t>
  </si>
  <si>
    <t>Marzipan sweets (manufacture)</t>
  </si>
  <si>
    <t>Mashed potatoes (dehydrated) production (manufacture)</t>
  </si>
  <si>
    <t>Mask and respirator (not medical) (manufacture)</t>
  </si>
  <si>
    <t>Masks incorporating eye protection or a facial shield (commission agent)</t>
  </si>
  <si>
    <t>Masks incorporating eye protection or a facial shield (internet) (retail)</t>
  </si>
  <si>
    <t>Masks incorporating eye protection or a facial shield (manufacture)</t>
  </si>
  <si>
    <t>Masks incorporating eye protection or a facial shield (retail)</t>
  </si>
  <si>
    <t>Masks incorporating eye protection or a facial shield (wholesale)</t>
  </si>
  <si>
    <t>Mason (building)</t>
  </si>
  <si>
    <t>Mass radiography service</t>
  </si>
  <si>
    <t>Massage apparatus (manufacture)</t>
  </si>
  <si>
    <t>Massage chairs (manufacture)</t>
  </si>
  <si>
    <t>Massage salons</t>
  </si>
  <si>
    <t>Master alloys of copper (manufacture)</t>
  </si>
  <si>
    <t>Master of Ceremonies</t>
  </si>
  <si>
    <t>Mastics (manufacture)</t>
  </si>
  <si>
    <t>Mastics and sealants (wholesale)</t>
  </si>
  <si>
    <t>Masts and spars for pleasure boats (manufacture)</t>
  </si>
  <si>
    <t>Masts and spars for ships (manufacture)</t>
  </si>
  <si>
    <t>Mat made of glass fibre (manufacture)</t>
  </si>
  <si>
    <t>Match (manufacture)</t>
  </si>
  <si>
    <t>Matches (wholesale)</t>
  </si>
  <si>
    <t>Matchet (manufacture)</t>
  </si>
  <si>
    <t>Maté growing</t>
  </si>
  <si>
    <t>Materials, residues and by-products used as animal feed (wholesale)</t>
  </si>
  <si>
    <t>Maternity clinic</t>
  </si>
  <si>
    <t>Maternity hospital (private sector)</t>
  </si>
  <si>
    <t>Maternity hospital (public sector)</t>
  </si>
  <si>
    <t>Mathematical instrument (non-electronic) (manufacture)</t>
  </si>
  <si>
    <t>Mathematical research and experimental development</t>
  </si>
  <si>
    <t>Matrice for record production</t>
  </si>
  <si>
    <t>Mats and matting made of coconut fibre (manufacture)</t>
  </si>
  <si>
    <t>Mats and matting made of coir (manufacture)</t>
  </si>
  <si>
    <t>Mats and matting made of sisal (manufacture)</t>
  </si>
  <si>
    <t>Mats and rugs made of fur (manufacture)</t>
  </si>
  <si>
    <t>Mats made of cork (manufacture)</t>
  </si>
  <si>
    <t>Mats made of jute (manufacture)</t>
  </si>
  <si>
    <t>Mats made of rubber (manufacture)</t>
  </si>
  <si>
    <t>Mattes made of copper (manufacture)</t>
  </si>
  <si>
    <t>Mattes of nickel production (manufacture)</t>
  </si>
  <si>
    <t>Matting made of cane (manufacture)</t>
  </si>
  <si>
    <t>Matting made of rushes (manufacture)</t>
  </si>
  <si>
    <t>Matting made of woven plastic (manufacture)</t>
  </si>
  <si>
    <t>Mattock (manufacture)</t>
  </si>
  <si>
    <t>Mattress base (manufacture)</t>
  </si>
  <si>
    <t>Mattress made of glass fibre (manufacture)</t>
  </si>
  <si>
    <t>Mattress made of plastic foam (manufacture)</t>
  </si>
  <si>
    <t>Mattress made of sponge (manufacture)</t>
  </si>
  <si>
    <t>Mattress support made of metal (manufacture)</t>
  </si>
  <si>
    <t>Matzos (manufacture)</t>
  </si>
  <si>
    <t>Mayonnaise (manufacture)</t>
  </si>
  <si>
    <t>Mead (manufacture)</t>
  </si>
  <si>
    <t>Meal from grain (manufacture)</t>
  </si>
  <si>
    <t>Meal kits (retail)</t>
  </si>
  <si>
    <t>Meal of dried leguminous vegetables production (manufacture)</t>
  </si>
  <si>
    <t>Meals on wheels catering</t>
  </si>
  <si>
    <t>Measuring and controlling equipment rental and operating leasing</t>
  </si>
  <si>
    <t>Measuring instruments and appliances (electronic) (manufacture)</t>
  </si>
  <si>
    <t>Measuring instruments and appliances (non-electronic) (manufacture)</t>
  </si>
  <si>
    <t>Measuring instruments and equipment (wholesale)</t>
  </si>
  <si>
    <t>Measuring rods and tapes (manufacture)</t>
  </si>
  <si>
    <t>Measuring rule (manufacture)</t>
  </si>
  <si>
    <t>Measuring tape (manufacture)</t>
  </si>
  <si>
    <t>Meat (except poultry meat) processing and preserving (manufacture)</t>
  </si>
  <si>
    <t>Meat (wholesale)</t>
  </si>
  <si>
    <t>Meat and bone meal from knackers (manufacture)</t>
  </si>
  <si>
    <t>Meat and fish market porterage (wholesale)</t>
  </si>
  <si>
    <t>Meat and meat products (retail)</t>
  </si>
  <si>
    <t>Meat and meat products exporter (wholesale)</t>
  </si>
  <si>
    <t>Meat and meat products importer (wholesale)</t>
  </si>
  <si>
    <t>Meat and meat products in specialised stores (retail)</t>
  </si>
  <si>
    <t>Meat and poultry meat processing (other than bacon and ham) (manufacture)</t>
  </si>
  <si>
    <t>Meat and poultry meat products (manufacture)</t>
  </si>
  <si>
    <t>Meat canning, cooking and preserving (manufacture)</t>
  </si>
  <si>
    <t>Meat chilling or freezing for human consumption (manufacture)</t>
  </si>
  <si>
    <t>Meat dealer (retail)</t>
  </si>
  <si>
    <t>Meat extract (manufacture)</t>
  </si>
  <si>
    <t>Meat for domestic animals (wholesale)</t>
  </si>
  <si>
    <t>Meat juices (manufacture)</t>
  </si>
  <si>
    <t>Meat meal (ground meat) (manufacture)</t>
  </si>
  <si>
    <t>Meat pate (manufacture)</t>
  </si>
  <si>
    <t>Meat pie shop</t>
  </si>
  <si>
    <t>Meat pies and puddings (manufacture)</t>
  </si>
  <si>
    <t>Meat porter (wholesale)</t>
  </si>
  <si>
    <t>Meat processing machinery (manufacture)</t>
  </si>
  <si>
    <t>Meat production (fresh, chilled or frozen) in carcasses or cuts (manufacture)</t>
  </si>
  <si>
    <t>Meat pudding (manufacture)</t>
  </si>
  <si>
    <t>Meat rillettes (manufacture)</t>
  </si>
  <si>
    <t>Meat salesman (wholesale)</t>
  </si>
  <si>
    <t>Mechanical and electrical installation for buildings design activities</t>
  </si>
  <si>
    <t>Mechanical ash dischargers (manufacture)</t>
  </si>
  <si>
    <t>Mechanical crushing of metal waste (cars, washing machines, etc.) With sorting and separation</t>
  </si>
  <si>
    <t>Mechanical crushing of metal waste from used bikes</t>
  </si>
  <si>
    <t>Mechanical engineering (general) (manufacture)</t>
  </si>
  <si>
    <t>Mechanical industrial robots for lifting, handling (manufacture)</t>
  </si>
  <si>
    <t>Mechanical leather preparation (manufacture)</t>
  </si>
  <si>
    <t>Mechanical lifting manipulators (manufacture)</t>
  </si>
  <si>
    <t>Mechanical manipulators (manufacture)</t>
  </si>
  <si>
    <t>Mechanical power transmission bearing housings (manufacture)</t>
  </si>
  <si>
    <t>Mechanical power transmission camshafts (manufacture)</t>
  </si>
  <si>
    <t>Mechanical power transmission chain (manufacture)</t>
  </si>
  <si>
    <t>Mechanical power transmission cranks (manufacture)</t>
  </si>
  <si>
    <t>Mechanical power transmission crankshafts (manufacture)</t>
  </si>
  <si>
    <t>Mechanical power transmission plain shaft bearings (manufacture)</t>
  </si>
  <si>
    <t>Mechanical power transmission plant (manufacture)</t>
  </si>
  <si>
    <t>Mechanical power transmission shafts (manufacture)</t>
  </si>
  <si>
    <t>Mechanical reduction of large iron pieces such as railway wagons into secondary raw materials</t>
  </si>
  <si>
    <t>Mechanical shovels (manufacture)</t>
  </si>
  <si>
    <t>Mechanical shovels, shovel loaders, excavators, with 360 degree revolving superstructure (wholesale)</t>
  </si>
  <si>
    <t>Mechanical stokers (manufacture)</t>
  </si>
  <si>
    <t>Mechanical woodpulp (manufacture)</t>
  </si>
  <si>
    <t>Mechanical, industrial and systems engineering design projects</t>
  </si>
  <si>
    <t>Mechano-therapy appliances (manufacture)</t>
  </si>
  <si>
    <t>Medals (new) (retail)</t>
  </si>
  <si>
    <t>Medals (wholesale)</t>
  </si>
  <si>
    <t>Media entertainment equipment renting and leasing</t>
  </si>
  <si>
    <t>Media for sound or video recording (unrecorded) (manufacture)</t>
  </si>
  <si>
    <t>Media representation</t>
  </si>
  <si>
    <t>Medical and biological photography</t>
  </si>
  <si>
    <t>Medical and dental instruments and supplies (manufacture)</t>
  </si>
  <si>
    <t>Medical and paramedical equipment (e.g. Crutches) rental and leasing</t>
  </si>
  <si>
    <t>Medical appliances (manufacture)</t>
  </si>
  <si>
    <t>Medical associations</t>
  </si>
  <si>
    <t>Medical consultant (public sector)</t>
  </si>
  <si>
    <t>Medical diagnostic preparations, including pregnancy tests (manufacture)</t>
  </si>
  <si>
    <t>Medical goods (commission agent)</t>
  </si>
  <si>
    <t>Medical goods (retail)</t>
  </si>
  <si>
    <t>Medical goods (wholesale)</t>
  </si>
  <si>
    <t>Medical group practice</t>
  </si>
  <si>
    <t>Medical impregnated bandages, dressings, gauze and wadding (manufacture)</t>
  </si>
  <si>
    <t>Medical instrument (non-optical) (manufacture)</t>
  </si>
  <si>
    <t>Medical laboratories</t>
  </si>
  <si>
    <t>Medical laser equipment (manufacture)</t>
  </si>
  <si>
    <t>Medical nucleonic apparatus (manufacture)</t>
  </si>
  <si>
    <t>Medical paraffin (manufacture)</t>
  </si>
  <si>
    <t>Medical personnel (supply) (temporary employment agency)</t>
  </si>
  <si>
    <t>Medical research establishment not attached to hospital (other than biotechnological)</t>
  </si>
  <si>
    <t>Medical rubber dressings (manufacture)</t>
  </si>
  <si>
    <t>Medical rubber goods (not dressings) (manufacture)</t>
  </si>
  <si>
    <t>Medical scanning</t>
  </si>
  <si>
    <t>Medical school</t>
  </si>
  <si>
    <t>Medical sciences research and experimental development (other than biotechnological)</t>
  </si>
  <si>
    <t>Medical thermometers (manufacture)</t>
  </si>
  <si>
    <t>Medical ventilators (artificial respiration apparatus) (commission agent)</t>
  </si>
  <si>
    <t>Medical ventilators (artificial respiration apparatus) (manufacture)</t>
  </si>
  <si>
    <t>Medical ventilators (artificial respiration apparatus) (wholesale)</t>
  </si>
  <si>
    <t>Medical, surgical, dental and veterinary furniture (wholesale)</t>
  </si>
  <si>
    <t>Medical, surgical, dental or veterinary examination tables (manufacture)</t>
  </si>
  <si>
    <t>Medical, surgical, dental or veterinary operating tables (manufacture)</t>
  </si>
  <si>
    <t>Medicaments (manufacture)</t>
  </si>
  <si>
    <t>Medicaments containing alkaloids or their derivatives (wholesale)</t>
  </si>
  <si>
    <t>Medicaments containing hormones (wholesale)</t>
  </si>
  <si>
    <t>Medicaments containing hormones but (not antibiotics) (commission agent)</t>
  </si>
  <si>
    <t>Medicaments containing penicillins or other antibiotics (commission agent)</t>
  </si>
  <si>
    <t>Medicaments containing penicillins or other antibiotics (wholesale)</t>
  </si>
  <si>
    <t>Medicated confectionery (manufacture)</t>
  </si>
  <si>
    <t>Medicated dressings (manufacture)</t>
  </si>
  <si>
    <t>Medicinal active substances to be used for their pharmacological properties (manufacture)</t>
  </si>
  <si>
    <t>Medicinal feed additives (veterinary) (manufacture)</t>
  </si>
  <si>
    <t>Medicinal pumps (manufacture)</t>
  </si>
  <si>
    <t>Medicine (manufacture)</t>
  </si>
  <si>
    <t>Medicine dealer (retail)</t>
  </si>
  <si>
    <t>Medium density fibreboard (MDF) and other fibreboard (manufacture)</t>
  </si>
  <si>
    <t>Medium fuel oil (manufacture)</t>
  </si>
  <si>
    <t>Megaphone (manufacture)</t>
  </si>
  <si>
    <t>Melamine (manufacture)</t>
  </si>
  <si>
    <t>Melamine resins (manufacture)</t>
  </si>
  <si>
    <t>Melanges and similar spreads (manufacture)</t>
  </si>
  <si>
    <t>Melon growing</t>
  </si>
  <si>
    <t>Melting furnace (manufacture)</t>
  </si>
  <si>
    <t>Membership organisations n.e.c.</t>
  </si>
  <si>
    <t>Memory store for computers (manufacture)</t>
  </si>
  <si>
    <t>Menagerie</t>
  </si>
  <si>
    <t>Mending of textile articles, including wearing apparel (manufacture)</t>
  </si>
  <si>
    <t>Men's bespoke tailor (retail)</t>
  </si>
  <si>
    <t>Men's clothier and outfitter (retail)</t>
  </si>
  <si>
    <t>Men's clothing (retail)</t>
  </si>
  <si>
    <t>Men's clothing (wholesale)</t>
  </si>
  <si>
    <t>Men's outfitter (retail)</t>
  </si>
  <si>
    <t>Men's wear dealer (retail)</t>
  </si>
  <si>
    <t>Mental health hospital (private sector)</t>
  </si>
  <si>
    <t>Mental health specialist (private practice)</t>
  </si>
  <si>
    <t>Mental health specialist (public sector)</t>
  </si>
  <si>
    <t>Mental heath hospital (public sector)</t>
  </si>
  <si>
    <t>Mercerising machinery for textiles (manufacture)</t>
  </si>
  <si>
    <t>Mercerising of textiles and textile articles, including wearing apparel (manufacture)</t>
  </si>
  <si>
    <t>Mercerising yarn (manufacture)</t>
  </si>
  <si>
    <t>Merchandising display finishing (manufacture)</t>
  </si>
  <si>
    <t>Merchant converter (textiles) (wholesale)</t>
  </si>
  <si>
    <t>Mercuric dioxide cells (manufacture)</t>
  </si>
  <si>
    <t>Mercury vapour lamp (manufacture)</t>
  </si>
  <si>
    <t>Merino yarn spinning (manufacture)</t>
  </si>
  <si>
    <t>Mesh bags made of plastic (manufacture)</t>
  </si>
  <si>
    <t>Messenger licensed</t>
  </si>
  <si>
    <t>Messenger service licensed</t>
  </si>
  <si>
    <t>Messenger service unlicensed</t>
  </si>
  <si>
    <t>Messenger unlicensed</t>
  </si>
  <si>
    <t>Metal and non-metal waste and scrap and materials for recycling (wholesale)</t>
  </si>
  <si>
    <t>Metal badges and metal military insignia (manufacture)</t>
  </si>
  <si>
    <t>Metal broker (not scrap) (commission agent)</t>
  </si>
  <si>
    <t>Metal coating of plastics</t>
  </si>
  <si>
    <t>Metal combs (manufacture)</t>
  </si>
  <si>
    <t>Metal cutting machine (numerically controlled) (manufacture)</t>
  </si>
  <si>
    <t>Metal cutting machine tool (manufacture)</t>
  </si>
  <si>
    <t>Metal detectors (non-electronic) (manufacture)</t>
  </si>
  <si>
    <t>Metal dinnerware bowls (manufacture)</t>
  </si>
  <si>
    <t>Metal dinnerware platters (manufacture)</t>
  </si>
  <si>
    <t>Metal drum reconditioning (manufacture)</t>
  </si>
  <si>
    <t>Metal etching (manufacture)</t>
  </si>
  <si>
    <t>Metal finishing</t>
  </si>
  <si>
    <t>Metal forging, pressing, stamping and roll-forming (manufacture)</t>
  </si>
  <si>
    <t>Metal forming machine (numerically controlled) (manufacture)</t>
  </si>
  <si>
    <t>Metal framed upholstery for seating (manufacture)</t>
  </si>
  <si>
    <t>Metal frameworks for blast furnaces (manufacture)</t>
  </si>
  <si>
    <t>Metal frameworks for construction of bridges (manufacture)</t>
  </si>
  <si>
    <t>Metal frameworks for construction of masts (manufacture)</t>
  </si>
  <si>
    <t>Metal frameworks for construction of towers (manufacture)</t>
  </si>
  <si>
    <t>Metal frameworks for lifting and handling equipment (manufacture)</t>
  </si>
  <si>
    <t>Metal goods for office use (manufacture)</t>
  </si>
  <si>
    <t>Metal hair curlers (manufacture)</t>
  </si>
  <si>
    <t>Metal hollow ware pots (manufacture)</t>
  </si>
  <si>
    <t>Metal hollowware kettles (manufacture)</t>
  </si>
  <si>
    <t>Metal objects production directly from metal powders by heat treatment (manufacture)</t>
  </si>
  <si>
    <t>Metal oxides, hydroxides and peroxides (commission agent)</t>
  </si>
  <si>
    <t>Metal oxides, hydroxides and peroxides (wholesale)</t>
  </si>
  <si>
    <t>Metal pickling substances (manufacture)</t>
  </si>
  <si>
    <t>Metal plates (manufacture)</t>
  </si>
  <si>
    <t>Metal polish (manufacture)</t>
  </si>
  <si>
    <t>Metal pre-treatment paint (manufacture)</t>
  </si>
  <si>
    <t>Metal road signs (manufacture)</t>
  </si>
  <si>
    <t>Metal rolling mills (wholesale)</t>
  </si>
  <si>
    <t>Metal rolling mills and rolls for such mills (manufacture)</t>
  </si>
  <si>
    <t>Metal sand for sandblasting (manufacture)</t>
  </si>
  <si>
    <t>Metal skeletons for bridges (manufacture)</t>
  </si>
  <si>
    <t>Metal skeletons for masts (manufacture)</t>
  </si>
  <si>
    <t>Metal skeletons for towers (manufacture)</t>
  </si>
  <si>
    <t>Metal spinning</t>
  </si>
  <si>
    <t>Metal spraying (manufacture)</t>
  </si>
  <si>
    <t>Metal spraying machine (manufacture)</t>
  </si>
  <si>
    <t>Metal stockholder (wholesale)</t>
  </si>
  <si>
    <t>Metal structures and parts of structures (manufacture)</t>
  </si>
  <si>
    <t>Metal umbrella handles and frames (manufacture)</t>
  </si>
  <si>
    <t>Metal vacuum jugs and bottles (manufacture)</t>
  </si>
  <si>
    <t>Metal waste and scrap (commission agent)</t>
  </si>
  <si>
    <t>Metal window fixing</t>
  </si>
  <si>
    <t>Metal working machine tool (physical process) (manufacture)</t>
  </si>
  <si>
    <t>Metal working machine tool parts (manufacture)</t>
  </si>
  <si>
    <t>Metallic closures (manufacture)</t>
  </si>
  <si>
    <t>Metallic halogenates (commission agent)</t>
  </si>
  <si>
    <t>Metallic halogenates (wholesale)</t>
  </si>
  <si>
    <t>Metallic paint (manufacture)</t>
  </si>
  <si>
    <t>Metallised leathers (manufacture)</t>
  </si>
  <si>
    <t>Metallised yarn (manufacture)</t>
  </si>
  <si>
    <t>Metalloids (commission agent)</t>
  </si>
  <si>
    <t>Metalloids (wholesale)</t>
  </si>
  <si>
    <t>Metallurgical coke (manufacture)</t>
  </si>
  <si>
    <t>Metallurgist (private practice)</t>
  </si>
  <si>
    <t>Metallurgy machinery (manufacture)</t>
  </si>
  <si>
    <t>Metals (commission agent)</t>
  </si>
  <si>
    <t>Metals (wholesale)</t>
  </si>
  <si>
    <t>Metals and metal ores exporter (wholesale)</t>
  </si>
  <si>
    <t>Metals and metal ores importer (wholesale)</t>
  </si>
  <si>
    <t>Metalware for domestic use (wholesale)</t>
  </si>
  <si>
    <t>Meteorological instruments (electronic) (manufacture)</t>
  </si>
  <si>
    <t>Meteorological instruments (non-electronic) (manufacture)</t>
  </si>
  <si>
    <t>Meteorological optical instruments (electronic) (manufacture)</t>
  </si>
  <si>
    <t>Meteorological optical instruments (non-electronic) (manufacture)</t>
  </si>
  <si>
    <t>Meter housing boxes made of plastic (manufacture)</t>
  </si>
  <si>
    <t>Meter reading on a fee or contract basis</t>
  </si>
  <si>
    <t>Metering pump (manufacture)</t>
  </si>
  <si>
    <t>Meters (other than for electricity and parking) (electronic) (manufacture)</t>
  </si>
  <si>
    <t>Meters (other than for electricity and parking) (non-electronic) (manufacture)</t>
  </si>
  <si>
    <t>Meters for electricity (electronic) (manufacture)</t>
  </si>
  <si>
    <t>Meters for electricity (non-electronic) (manufacture)</t>
  </si>
  <si>
    <t>Meters for liquid supply (electronic) (manufacture)</t>
  </si>
  <si>
    <t>Meters for liquid supply (non-electronic) (manufacture)</t>
  </si>
  <si>
    <t>Meters for petrol pumps (electronic) (manufacture)</t>
  </si>
  <si>
    <t>Meters for petrol pumps (non-electronic) (manufacture)</t>
  </si>
  <si>
    <t>Meters for water (electronic) (manufacture)</t>
  </si>
  <si>
    <t>Meters for water (non-electronic) (manufacture)</t>
  </si>
  <si>
    <t>Methane extraction from natural gas</t>
  </si>
  <si>
    <t>Methanol (manufacture)</t>
  </si>
  <si>
    <t>Methanol (wholesale)</t>
  </si>
  <si>
    <t>Methodist Church</t>
  </si>
  <si>
    <t>Methylated spirits (manufacture)</t>
  </si>
  <si>
    <t>Metronome (electronic or mechanical) (manufacture)</t>
  </si>
  <si>
    <t>Metropolitan area passenger railway transportation by underground, metro and similar systems</t>
  </si>
  <si>
    <t>Metropolitan Police Commissioners Office</t>
  </si>
  <si>
    <t>Metropolitan scheduled passenger land transport other than underground, metro and similar systems</t>
  </si>
  <si>
    <t>Mica goods (manufacture)</t>
  </si>
  <si>
    <t>Mica mining and quarrying</t>
  </si>
  <si>
    <t>Mica slab and sheet processing (manufacture)</t>
  </si>
  <si>
    <t>Mice, joysticks and trackballs (manufacture)</t>
  </si>
  <si>
    <t>Microbiological cultures, toxins, etc. (manufacture)</t>
  </si>
  <si>
    <t>Microchip (manufacture)</t>
  </si>
  <si>
    <t>Microchips (wholesale)</t>
  </si>
  <si>
    <t>Microcircuit (manufacture)</t>
  </si>
  <si>
    <t>Micro-computers (manufacture)</t>
  </si>
  <si>
    <t>Microfiche readers (manufacture)</t>
  </si>
  <si>
    <t>Microfilm equipment (manufacture)</t>
  </si>
  <si>
    <t>Microfilm readers (manufacture)</t>
  </si>
  <si>
    <t>Micro-filming activities</t>
  </si>
  <si>
    <t>Micrometer (manufacture)</t>
  </si>
  <si>
    <t>Micropalaeontogical analysis activities</t>
  </si>
  <si>
    <t>Microphone (manufacture)</t>
  </si>
  <si>
    <t>Microphotography equipment (manufacture)</t>
  </si>
  <si>
    <t>Microprocessors (manufacture)</t>
  </si>
  <si>
    <t>Microprojection equipment (manufacture)</t>
  </si>
  <si>
    <t>Microscopes (except optical) and diffraction equipment (wholesale)</t>
  </si>
  <si>
    <t>Microscopes (other than optical) (manufacture)</t>
  </si>
  <si>
    <t>Microwave components (manufacture)</t>
  </si>
  <si>
    <t>Microwave ovens (manufacture)</t>
  </si>
  <si>
    <t>Microwave ovens (wholesale)</t>
  </si>
  <si>
    <t>Microwave tube (manufacture)</t>
  </si>
  <si>
    <t>Middle schools deemed primary</t>
  </si>
  <si>
    <t>Midwife (NHS)</t>
  </si>
  <si>
    <t>Midwife (private)</t>
  </si>
  <si>
    <t>Migrant worker accommodation</t>
  </si>
  <si>
    <t>Military aid missions accredited to foreign governments (public sector)</t>
  </si>
  <si>
    <t>Military base hospitals</t>
  </si>
  <si>
    <t>Military carbine (manufacture)</t>
  </si>
  <si>
    <t>Military clothing (manufacture)</t>
  </si>
  <si>
    <t>Military college</t>
  </si>
  <si>
    <t>Military defence administration</t>
  </si>
  <si>
    <t>Military fighting tanks (manufacture)</t>
  </si>
  <si>
    <t>Military fighting vehicles (manufacture)</t>
  </si>
  <si>
    <t>Military hospital (public sector)</t>
  </si>
  <si>
    <t>Military logistics</t>
  </si>
  <si>
    <t>Military museums</t>
  </si>
  <si>
    <t>Military ports</t>
  </si>
  <si>
    <t>Military rifle (manufacture)</t>
  </si>
  <si>
    <t>Military school</t>
  </si>
  <si>
    <t>Military tribunals administration and operation</t>
  </si>
  <si>
    <t>Milk (wholesale)</t>
  </si>
  <si>
    <t>Milk bar</t>
  </si>
  <si>
    <t>Milk based baby food (manufacture)</t>
  </si>
  <si>
    <t>Milk chocolate (manufacture)</t>
  </si>
  <si>
    <t>Milk churns made of aluminium (manufacture)</t>
  </si>
  <si>
    <t>Milk churns made of iron or steel (manufacture)</t>
  </si>
  <si>
    <t>Milk cocoa (manufacture)</t>
  </si>
  <si>
    <t>Milk collection by tanker</t>
  </si>
  <si>
    <t>Milk converting machinery (manufacture)</t>
  </si>
  <si>
    <t>Milk drinks (flavoured) (manufacture)</t>
  </si>
  <si>
    <t>Milk homogenising (manufacture)</t>
  </si>
  <si>
    <t>Milk or cream in solid form (manufacture)</t>
  </si>
  <si>
    <t>Milk pan (manufacture)</t>
  </si>
  <si>
    <t>Milk pasteurisation plant (manufacture)</t>
  </si>
  <si>
    <t>Milk powder (manufacture)</t>
  </si>
  <si>
    <t>Milk processing machinery (manufacture)</t>
  </si>
  <si>
    <t>Milk production (evaporated, condensed, etc.) (manufacture)</t>
  </si>
  <si>
    <t>Milk products other than liquid milk and cream, butter, cheese n.e.c. (manufacture)</t>
  </si>
  <si>
    <t>Milk roundsman (not farmer) (retail)</t>
  </si>
  <si>
    <t>Milk sterilising (manufacture)</t>
  </si>
  <si>
    <t>Milk ultra heat treatment (manufacture)</t>
  </si>
  <si>
    <t>Milking machine (manufacture)</t>
  </si>
  <si>
    <t>Milking machines (wholesale)</t>
  </si>
  <si>
    <t>Milkman (not farmer) (retail)</t>
  </si>
  <si>
    <t>Mill board (manufacture)</t>
  </si>
  <si>
    <t>Millboard made of asbestos (manufacture)</t>
  </si>
  <si>
    <t>Millet growing</t>
  </si>
  <si>
    <t>Millinery (wholesale)</t>
  </si>
  <si>
    <t>Millinery dealer (retail)</t>
  </si>
  <si>
    <t>Millinery importer (wholesale)</t>
  </si>
  <si>
    <t>Millinery made of felt (manufacture)</t>
  </si>
  <si>
    <t>Milling cutter (manufacture)</t>
  </si>
  <si>
    <t>Milling machine (food processing) (manufacture)</t>
  </si>
  <si>
    <t>Milling machine (metal cutting) (manufacture)</t>
  </si>
  <si>
    <t>Milling machinery for textiles (manufacture)</t>
  </si>
  <si>
    <t>Millstone and grindstone cutting (manufacture)</t>
  </si>
  <si>
    <t>Millstones made of bonded abrasives (manufacture)</t>
  </si>
  <si>
    <t>Mincemeat (manufacture)</t>
  </si>
  <si>
    <t>Mine case and component (manufacture)</t>
  </si>
  <si>
    <t>Mine detectors (electronic) (manufacture)</t>
  </si>
  <si>
    <t>Mine detectors (non-electronic) (manufacture)</t>
  </si>
  <si>
    <t>Mine detectors, pulse (signal) generators; metal detectors (manufacture)</t>
  </si>
  <si>
    <t>Mine sinking</t>
  </si>
  <si>
    <t>Minefield clearance</t>
  </si>
  <si>
    <t>Mineral and pharmaceutical nutritional ingredients for food and feeding stuff (manufacture)</t>
  </si>
  <si>
    <t>Mineral colours (manufacture)</t>
  </si>
  <si>
    <t>Mineral cutter (manufacture)</t>
  </si>
  <si>
    <t>Mineral dressing plant (manufacture)</t>
  </si>
  <si>
    <t>Mineral insulating materials (manufacture)</t>
  </si>
  <si>
    <t>Mineral insulation products (manufacture)</t>
  </si>
  <si>
    <t>Mineral oil blending (manufacture)</t>
  </si>
  <si>
    <t>Mineral oil refining (manufacture)</t>
  </si>
  <si>
    <t>Mineral resource services administration and regulation (public sector)</t>
  </si>
  <si>
    <t>Mineral surveyor</t>
  </si>
  <si>
    <t>Mineral water bottling (manufacture)</t>
  </si>
  <si>
    <t>Mineral water exporter (wholesale)</t>
  </si>
  <si>
    <t>Mineral water importer (wholesale)</t>
  </si>
  <si>
    <t>Mineral water production (manufacture)</t>
  </si>
  <si>
    <t>Mineral waters (wholesale)</t>
  </si>
  <si>
    <t>Mineral wool (manufacture)</t>
  </si>
  <si>
    <t>Minerals treatment machinery (manufacture)</t>
  </si>
  <si>
    <t>Miners' lamp (manufacture)</t>
  </si>
  <si>
    <t>Miniature circuit breaker (manufacture)</t>
  </si>
  <si>
    <t>Minibus (manufacture)</t>
  </si>
  <si>
    <t>Minibuses with a weight not exceeding 3.5 tonnes (new) (retail)</t>
  </si>
  <si>
    <t>Minibuses with a weight not exceeding 3.5 tonnes (new) (wholesale)</t>
  </si>
  <si>
    <t>Minibuses with a weight not exceeding 3.5 tonnes (used) (retail)</t>
  </si>
  <si>
    <t>Minibuses with a weight not exceeding 3.5 tonnes (used) (wholesale)</t>
  </si>
  <si>
    <t>Mini-computers (manufacture)</t>
  </si>
  <si>
    <t>Mining and quarrying of residual class 08990, support services provided on a fee or contract basis</t>
  </si>
  <si>
    <t>Mining engineering design projects</t>
  </si>
  <si>
    <t>Mining equipment rental and operating leasing</t>
  </si>
  <si>
    <t>Mining locomotives and mining rail cars (manufacture)</t>
  </si>
  <si>
    <t>Mining machinery (manufacture)</t>
  </si>
  <si>
    <t>Mining machinery and equipment (wholesale)</t>
  </si>
  <si>
    <t>Mining of non-ferrous metal ore</t>
  </si>
  <si>
    <t>Mining research establishment</t>
  </si>
  <si>
    <t>Mining services administration and regulation (public sector)</t>
  </si>
  <si>
    <t>Mining site preparation and overburden removal</t>
  </si>
  <si>
    <t>Mining timber (sawn) (manufacture)</t>
  </si>
  <si>
    <t>Mining tool (bit) (manufacture)</t>
  </si>
  <si>
    <t>Mining tool (powered portable) (manufacture)</t>
  </si>
  <si>
    <t>Ministry of Defence (civilian personnel)</t>
  </si>
  <si>
    <t>Ministry of Defence (forces personnel)</t>
  </si>
  <si>
    <t>Ministry of Defence Headquarters</t>
  </si>
  <si>
    <t>Ministry of Defence research and development (other than biotechnological)</t>
  </si>
  <si>
    <t>Mint herb infusions maté (manufacture)</t>
  </si>
  <si>
    <t>Mint sauce (manufacture)</t>
  </si>
  <si>
    <t>Mirror frame made of wood (manufacture)</t>
  </si>
  <si>
    <t>Mirror glass (manufacture)</t>
  </si>
  <si>
    <t>Mirrors for motor vehicles (manufacture)</t>
  </si>
  <si>
    <t>Missiles (guided weapons), except intercontinental ballistic missile (ICBM) (manufacture)</t>
  </si>
  <si>
    <t>Missionary Society</t>
  </si>
  <si>
    <t>Mitre (manufacture)</t>
  </si>
  <si>
    <t>Mixed beverages containing fruit wines (manufacture)</t>
  </si>
  <si>
    <t>Mixed business retailing both food and non food goods but non-food predominating (retail)</t>
  </si>
  <si>
    <t>Mixed farming</t>
  </si>
  <si>
    <t>Mixed industrial gases (manufacture)</t>
  </si>
  <si>
    <t>Mixing machine for working rubber or plastic (manufacture)</t>
  </si>
  <si>
    <t>Mobile bank (not self propelled) (manufacture)</t>
  </si>
  <si>
    <t>Mobile canteen (not self propelled) (manufacture)</t>
  </si>
  <si>
    <t>Mobile crane (manufacture)</t>
  </si>
  <si>
    <t>Mobile food carts</t>
  </si>
  <si>
    <t>Mobile home (manufacture)</t>
  </si>
  <si>
    <t>Mobile home letting (residential)</t>
  </si>
  <si>
    <t>Mobile library (not trailer) (manufacture)</t>
  </si>
  <si>
    <t>Mobile lifting frames (manufacture)</t>
  </si>
  <si>
    <t>Mobile telephone (manufacture)</t>
  </si>
  <si>
    <t>Mobile telephone services</t>
  </si>
  <si>
    <t>Mobile telephones (retail)</t>
  </si>
  <si>
    <t>Mobile telephones for motor vehicles (retail)</t>
  </si>
  <si>
    <t>Mobile welding repair of fabricated metal products (not of machinery) (manufacture)</t>
  </si>
  <si>
    <t>Mobile x-ray unit (not trailer) (manufacture)</t>
  </si>
  <si>
    <t>Mobility wheelchair (manufacture)</t>
  </si>
  <si>
    <t>Mobility wheelchair parts and accessories (manufacture)</t>
  </si>
  <si>
    <t>Model kit (manufacture)</t>
  </si>
  <si>
    <t>Model railway (operator)</t>
  </si>
  <si>
    <t>Model ship made by shipbuilder (manufacture)</t>
  </si>
  <si>
    <t>Modelling pastes (commission agent)</t>
  </si>
  <si>
    <t>Modelling pastes (manufacture)</t>
  </si>
  <si>
    <t>Models for educational or exhibition purposes (manufacture)</t>
  </si>
  <si>
    <t>Models for geographical use made of wax or plaster (manufacture)</t>
  </si>
  <si>
    <t>Models for recreational use (manufacture)</t>
  </si>
  <si>
    <t>Models for window display made of plastic (manufacture)</t>
  </si>
  <si>
    <t>Models made of plaster (manufacture)</t>
  </si>
  <si>
    <t>Models made of wax (manufacture)</t>
  </si>
  <si>
    <t>Modem interface cards (manufacture)</t>
  </si>
  <si>
    <t>Modems (manufacture)</t>
  </si>
  <si>
    <t>Modular exhibition elements made of metal (manufacture)</t>
  </si>
  <si>
    <t>Modules for oil platform (manufacture)</t>
  </si>
  <si>
    <t>Mohair spinning on the woollen system (manufacture)</t>
  </si>
  <si>
    <t>Mohair spinning on the worsted system (manufacture)</t>
  </si>
  <si>
    <t>Mohair woollen weaving (manufacture)</t>
  </si>
  <si>
    <t>Mohair worsted weaving (manufacture)</t>
  </si>
  <si>
    <t>Molassed feeding stuff containing more than 30% molasses (manufacture)</t>
  </si>
  <si>
    <t>Molasses (manufacture)</t>
  </si>
  <si>
    <t>Mole catching contractors on agricultural land</t>
  </si>
  <si>
    <t>Moles for mining (manufacture)</t>
  </si>
  <si>
    <t>Moleskin finishing (manufacture)</t>
  </si>
  <si>
    <t>Mollusc farming, except aquatic molluscs</t>
  </si>
  <si>
    <t>Mollusc preservation (other than by freezing) (manufacture)</t>
  </si>
  <si>
    <t>Mollusc preservation by freezing (manufacture)</t>
  </si>
  <si>
    <t>Molluscicides (manufacture)</t>
  </si>
  <si>
    <t>Molluscs (retail)</t>
  </si>
  <si>
    <t>Molluscs and other aquatic animals cultured in sea water</t>
  </si>
  <si>
    <t>Molluscs distribution (wholesale)</t>
  </si>
  <si>
    <t>Molybdenum (manufacture)</t>
  </si>
  <si>
    <t>Molybdenum mining and preparation</t>
  </si>
  <si>
    <t>Monastery</t>
  </si>
  <si>
    <t>Money changer</t>
  </si>
  <si>
    <t>Money lender</t>
  </si>
  <si>
    <t>Money order activities</t>
  </si>
  <si>
    <t>Monitor cables (manufacture)</t>
  </si>
  <si>
    <t>Monitoring activities by mechanical or electrical protective devices</t>
  </si>
  <si>
    <t>Monitoring equipment for radio and television (manufacture)</t>
  </si>
  <si>
    <t>Monitoring of electronic security alarm systems</t>
  </si>
  <si>
    <t>Monitors for computers (manufacture)</t>
  </si>
  <si>
    <t>Monitors for videos (manufacture)</t>
  </si>
  <si>
    <t>Mono and polycarboxylic acids including acetic acid (manufacture)</t>
  </si>
  <si>
    <t>Monocle (manufacture)</t>
  </si>
  <si>
    <t>Monocular (manufacture)</t>
  </si>
  <si>
    <t>Monofilament or strip (manufacture)</t>
  </si>
  <si>
    <t>Monohydric alcohols (commission agent)</t>
  </si>
  <si>
    <t>Monohydric alcohols (manufacture)</t>
  </si>
  <si>
    <t>Monohydric alcohols (wholesale)</t>
  </si>
  <si>
    <t>Monolithic integrated circuits (manufacture)</t>
  </si>
  <si>
    <t>Monopod tower made of steel plate (manufacture)</t>
  </si>
  <si>
    <t>Montejus (compressed air chamber elevators) (manufacture)</t>
  </si>
  <si>
    <t>Monumental stonework (manufacture)</t>
  </si>
  <si>
    <t>Mop (manufacture)</t>
  </si>
  <si>
    <t>Moped (manufacture)</t>
  </si>
  <si>
    <t>Moped sales (retail)</t>
  </si>
  <si>
    <t>Moped sales (wholesale)</t>
  </si>
  <si>
    <t>Mops for household use (manufacture)</t>
  </si>
  <si>
    <t>Moquette (not woollen) weaving (manufacture)</t>
  </si>
  <si>
    <t>Moquette woollen weaving (manufacture)</t>
  </si>
  <si>
    <t>Morbid anatomy specialist (private practice)</t>
  </si>
  <si>
    <t>Morbid anatomy specialist (public sector)</t>
  </si>
  <si>
    <t>Mordant dye (manufacture)</t>
  </si>
  <si>
    <t>Mortar (ordnance) (manufacture)</t>
  </si>
  <si>
    <t>Mortar bomb (manufacture)</t>
  </si>
  <si>
    <t>Mortar mixers (manufacture)</t>
  </si>
  <si>
    <t>Mortar spreaders (manufacture)</t>
  </si>
  <si>
    <t>Mortars (manufacture)</t>
  </si>
  <si>
    <t>Mortars (powdered) (manufacture)</t>
  </si>
  <si>
    <t>Mortars made of refractory (manufacture)</t>
  </si>
  <si>
    <t>Mortgage agent</t>
  </si>
  <si>
    <t>Mortgage broker activities</t>
  </si>
  <si>
    <t>Mortgage corporation for agriculture</t>
  </si>
  <si>
    <t>Mortgage finance companies' activities (other than banks and building societies)</t>
  </si>
  <si>
    <t>Mortising machines (manufacture)</t>
  </si>
  <si>
    <t>Mortuary</t>
  </si>
  <si>
    <t>Mosaic cube (manufacture)</t>
  </si>
  <si>
    <t>Mosaic cubes made of glass (manufacture)</t>
  </si>
  <si>
    <t>Mosaic glazed tiles (manufacture)</t>
  </si>
  <si>
    <t>Mosque</t>
  </si>
  <si>
    <t>Moss gathering</t>
  </si>
  <si>
    <t>Moss litter (manufacture)</t>
  </si>
  <si>
    <t>Moss litter (wholesale)</t>
  </si>
  <si>
    <t>MOT testing station</t>
  </si>
  <si>
    <t>Motel (licensed with restaurant)</t>
  </si>
  <si>
    <t>Motel (unlicensed with restaurant)</t>
  </si>
  <si>
    <t>Motel without restaurant</t>
  </si>
  <si>
    <t>Motion compensation equipment for oil drilling rigs (manufacture)</t>
  </si>
  <si>
    <t>Motion detectors (non-electronic) (manufacture)</t>
  </si>
  <si>
    <t>Motion picture developing</t>
  </si>
  <si>
    <t>Motion picture distribution activities</t>
  </si>
  <si>
    <t>Motion picture film laboratory activities</t>
  </si>
  <si>
    <t>Motion picture production</t>
  </si>
  <si>
    <t>Motion picture production equipment rental and leasing</t>
  </si>
  <si>
    <t>Motion picture projection</t>
  </si>
  <si>
    <t>Motion pictures distribution to other industries</t>
  </si>
  <si>
    <t>Motion pictures post-production activities</t>
  </si>
  <si>
    <t>Motive power depot (railway)</t>
  </si>
  <si>
    <t>Motor accessories dealer (retail)</t>
  </si>
  <si>
    <t>Motor accessories dealer (wholesale)</t>
  </si>
  <si>
    <t>Motor and aviation spirit (commission agent)</t>
  </si>
  <si>
    <t>Motor boats (manufacture)</t>
  </si>
  <si>
    <t>Motor bus scheduled passenger transport</t>
  </si>
  <si>
    <t>Motor car (manufacture)</t>
  </si>
  <si>
    <t>Motor coach (manufacture)</t>
  </si>
  <si>
    <t>Motor coach service</t>
  </si>
  <si>
    <t>Motor coach with driver (private hire)</t>
  </si>
  <si>
    <t>Motor for hydraulic equipment (manufacture)</t>
  </si>
  <si>
    <t>Motor for pneumatic equipment (manufacture)</t>
  </si>
  <si>
    <t>Motor fuel (manufacture)</t>
  </si>
  <si>
    <t>Motor generator sets (manufacture)</t>
  </si>
  <si>
    <t>Motor homes (used) (retail)</t>
  </si>
  <si>
    <t>Motor homes (used) (wholesale)</t>
  </si>
  <si>
    <t>Motor insurance</t>
  </si>
  <si>
    <t>Motor repair depot</t>
  </si>
  <si>
    <t>Motor scooter (manufacture)</t>
  </si>
  <si>
    <t>Motor spirit (manufacture)</t>
  </si>
  <si>
    <t>Motor spirit distribution (wholesale)</t>
  </si>
  <si>
    <t>Motor starting and controlling gear (manufacture)</t>
  </si>
  <si>
    <t>Motor tricycle and parts (manufacture)</t>
  </si>
  <si>
    <t>Motor vehicle (used) exporter</t>
  </si>
  <si>
    <t>Motor vehicle accessories, fittings and parts made of plastic (manufacture)</t>
  </si>
  <si>
    <t>Motor vehicle chassis (manufacture)</t>
  </si>
  <si>
    <t>Motor vehicle collection</t>
  </si>
  <si>
    <t>Motor vehicle design</t>
  </si>
  <si>
    <t>Motor vehicle electrical generators (manufacture)</t>
  </si>
  <si>
    <t>Motor vehicle electrical ignition wiring harnesses (manufacture)</t>
  </si>
  <si>
    <t>Motor vehicle electrical power window and door systems (manufacture)</t>
  </si>
  <si>
    <t>Motor vehicle painting and body repairing</t>
  </si>
  <si>
    <t>Motor vehicle parts and accessories (retail)</t>
  </si>
  <si>
    <t>Motor vehicle parts and accessories (wholesale)</t>
  </si>
  <si>
    <t>Motor vehicle purchased gauges into instrument panels (manufacture)</t>
  </si>
  <si>
    <t>Motor vehicle purchasing agent (retail)</t>
  </si>
  <si>
    <t>Motor vehicle reconditioning by manufacturer (manufacture)</t>
  </si>
  <si>
    <t>Motor vehicle registration assistance</t>
  </si>
  <si>
    <t>Motor vehicle servicing</t>
  </si>
  <si>
    <t>Motor vehicle spraying</t>
  </si>
  <si>
    <t>Motor vehicle warranty provision</t>
  </si>
  <si>
    <t>Motor vehicle with a weight not exceeding 3.5 tonnes (new) exporter</t>
  </si>
  <si>
    <t>Motor vehicle with a weight not exceeding 3.5 tonnes (new) importer</t>
  </si>
  <si>
    <t>Motor vehicle with a weight not exceeding 3.5 tonnes (used) importer</t>
  </si>
  <si>
    <t>Motor vehicles (manufacture)</t>
  </si>
  <si>
    <t>Motor vehicles certification</t>
  </si>
  <si>
    <t>Motor vehicles for commercial use (manufacture)</t>
  </si>
  <si>
    <t>Motor vehicles with a weight not exceeding 3.5 tonnes (new) (retail)</t>
  </si>
  <si>
    <t>Motor vehicles with a weight not exceeding 3.5 tonnes (new) (wholesale)</t>
  </si>
  <si>
    <t>Motor vehicles with a weight not exceeding 3.5 tonnes (used) (retail)</t>
  </si>
  <si>
    <t>Motor vehicles with a weight not exceeding 3.5 tonnes (used) (wholesale)</t>
  </si>
  <si>
    <t>Motorbike taxi service</t>
  </si>
  <si>
    <t>Motorcycle (manufacture)</t>
  </si>
  <si>
    <t>Motorcycle exporter (wholesale)</t>
  </si>
  <si>
    <t>Motorcycle hire</t>
  </si>
  <si>
    <t>Motorcycle importer (wholesale)</t>
  </si>
  <si>
    <t>Motorcycle parts and accessories (manufacture)</t>
  </si>
  <si>
    <t>Motorcycle parts and accessories (retail)</t>
  </si>
  <si>
    <t>Motorcycle parts and accessories (wholesale)</t>
  </si>
  <si>
    <t>Motorcycle rental</t>
  </si>
  <si>
    <t>Motorcycle sales (retail)</t>
  </si>
  <si>
    <t>Motorcycle sales (wholesale)</t>
  </si>
  <si>
    <t>Motorhomes (retail)</t>
  </si>
  <si>
    <t>Motorhomes (wholesale)</t>
  </si>
  <si>
    <t>Motorised caravans (manufacture)</t>
  </si>
  <si>
    <t>Motorised tanks and other armoured fighting vehicles (wholesale)</t>
  </si>
  <si>
    <t>Motorists' organisation (not road patrol or touring service)</t>
  </si>
  <si>
    <t>Motorists' organisation (road patrol)</t>
  </si>
  <si>
    <t>Motors and engines of a kind typically found on aircraft (manufacture)</t>
  </si>
  <si>
    <t>Motors for aircraft (manufacture)</t>
  </si>
  <si>
    <t>Motorway and other dual carriageway construction</t>
  </si>
  <si>
    <t>Motorway maintenance unit</t>
  </si>
  <si>
    <t>Motorway services cafeteria (unlicensed)</t>
  </si>
  <si>
    <t>Motorway services petrol filling station</t>
  </si>
  <si>
    <t>Mould (engineers' small tools) (manufacture)</t>
  </si>
  <si>
    <t>Mould for foundry (manufacture)</t>
  </si>
  <si>
    <t>Mouldable refractory (manufacture)</t>
  </si>
  <si>
    <t>Moulded case circuit breaker (manufacture)</t>
  </si>
  <si>
    <t>Moulded rubber bottoms for footwear (manufacture)</t>
  </si>
  <si>
    <t>Moulded skirting board made of wood (manufacture)</t>
  </si>
  <si>
    <t>Moulders for bakery (manufacture)</t>
  </si>
  <si>
    <t>Moulders for rubber or plastic (manufacture)</t>
  </si>
  <si>
    <t>Moulding boxes for any material (manufacture)</t>
  </si>
  <si>
    <t>Moulding compounds (plastics) (manufacture)</t>
  </si>
  <si>
    <t>Moulding machine for soft rubber or plastic (manufacture)</t>
  </si>
  <si>
    <t>Moulding machine for wood, etc. (manufacture)</t>
  </si>
  <si>
    <t>Moulding machine for working rubber or plastics (manufacture)</t>
  </si>
  <si>
    <t>Moulding machines for dairies (manufacture)</t>
  </si>
  <si>
    <t>Mouldings for upholstery made of rubber (manufacture)</t>
  </si>
  <si>
    <t>Mouldings made of magnesite (manufacture)</t>
  </si>
  <si>
    <t>Mouldings made of plastic (manufacture)</t>
  </si>
  <si>
    <t>Mouldings made of wood (manufacture)</t>
  </si>
  <si>
    <t>Moulds made of silica (manufacture)</t>
  </si>
  <si>
    <t>Moulds, moulding boxes for metal foundries, mould bases and moulding patterns (wholesale)</t>
  </si>
  <si>
    <t>Mount cutting (manufacture)</t>
  </si>
  <si>
    <t>Mountain guides</t>
  </si>
  <si>
    <t>Mountain refuges</t>
  </si>
  <si>
    <t>Mountaineering equipment (manufacture)</t>
  </si>
  <si>
    <t>Mounted piezo-electric crystals (manufacture)</t>
  </si>
  <si>
    <t>Mounted piezo-electric crystals (wholesale)</t>
  </si>
  <si>
    <t>Mounting paper on linen (manufacture)</t>
  </si>
  <si>
    <t>Moutant (manufacture)</t>
  </si>
  <si>
    <t>Mouth blown signalling instruments (manufacture)</t>
  </si>
  <si>
    <t>Mouth organ (manufacture)</t>
  </si>
  <si>
    <t>Movements for clocks and watches (manufacture)</t>
  </si>
  <si>
    <t>Moving walkways (manufacture)</t>
  </si>
  <si>
    <t>Mowers for agricultural use (manufacture)</t>
  </si>
  <si>
    <t>Mowers for lawns, parks and sports grounds (manufacture)</t>
  </si>
  <si>
    <t>Mud logging services</t>
  </si>
  <si>
    <t>Mudline suspension and tie-back equipment (manufacture)</t>
  </si>
  <si>
    <t>Muffles (refractory product) (manufacture)</t>
  </si>
  <si>
    <t>Muffs made of fur (manufacture)</t>
  </si>
  <si>
    <t>Mulberry growing</t>
  </si>
  <si>
    <t>Mule farming and breeding</t>
  </si>
  <si>
    <t>Multi parameter monitors (including their portable versions) for monitoring patients viatal signs (commission agent)</t>
  </si>
  <si>
    <t>Multi parameter monitors (including their portable versions) for monitoring patients viatal signs (manufacture)</t>
  </si>
  <si>
    <t>Multi parameter monitors (including their portable versions) for monitoring patients viatal signs (wholesale)</t>
  </si>
  <si>
    <t>Multicellular glass block (manufacture)</t>
  </si>
  <si>
    <t>Multi-disciplinary research and development (not biotechnological or social sciences and humanities)</t>
  </si>
  <si>
    <t>Multi-disciplinary research and development predominantly on social sciences and humanities</t>
  </si>
  <si>
    <t>Multi-function office equipment (manufacture)</t>
  </si>
  <si>
    <t>Multigraphing</t>
  </si>
  <si>
    <t>Multi-layer paper obtained by compression (manufacture)</t>
  </si>
  <si>
    <t>Multiple insulating glass (manufacture)</t>
  </si>
  <si>
    <t>Multiple-walled insulating units of glass (manufacture)</t>
  </si>
  <si>
    <t>Multiplexers for telephone exchanges (manufacture)</t>
  </si>
  <si>
    <t>Multipurpose development project services administration (public sector)</t>
  </si>
  <si>
    <t>Multi-wall paper sack (manufacture)</t>
  </si>
  <si>
    <t>Mungo (carded or combed) (wholesale)</t>
  </si>
  <si>
    <t>Municipal bus service</t>
  </si>
  <si>
    <t>Museums of all kinds</t>
  </si>
  <si>
    <t>Museums of furniture, costumes, ceramics, silverware</t>
  </si>
  <si>
    <t>Museums of jewellery</t>
  </si>
  <si>
    <t>Mushroom (wild) gathering</t>
  </si>
  <si>
    <t>Mushroom growing (cultivated)</t>
  </si>
  <si>
    <t>Mushroom spawn growing</t>
  </si>
  <si>
    <t>Mushrooms (retail)</t>
  </si>
  <si>
    <t>Mushrooms (wholesale)</t>
  </si>
  <si>
    <t>Music (printed) publishing</t>
  </si>
  <si>
    <t>Music box mechanisms (manufacture)</t>
  </si>
  <si>
    <t>Music club</t>
  </si>
  <si>
    <t>Music composer</t>
  </si>
  <si>
    <t>Music copyist and transcriber (own account)</t>
  </si>
  <si>
    <t>Music downloads (on-line publishing with provision of downloaded content)</t>
  </si>
  <si>
    <t>Music festival organisation</t>
  </si>
  <si>
    <t>Music hall</t>
  </si>
  <si>
    <t>Music plate engraving (manufacture)</t>
  </si>
  <si>
    <t>Music printing (manufacture)</t>
  </si>
  <si>
    <t>Music shop (retail)</t>
  </si>
  <si>
    <t>Music tape publishing</t>
  </si>
  <si>
    <t>Music tape reproduction from master copies (manufacture)</t>
  </si>
  <si>
    <t>Music teacher (own account)</t>
  </si>
  <si>
    <t>Musical box (manufacture)</t>
  </si>
  <si>
    <t>Musical instrument parts and accessories (manufacture)</t>
  </si>
  <si>
    <t>Musical instrument rental</t>
  </si>
  <si>
    <t>Musical instrument tuners (electronic) (manufacture)</t>
  </si>
  <si>
    <t>Musical instruments (commission agent)</t>
  </si>
  <si>
    <t>Musical instruments (retail)</t>
  </si>
  <si>
    <t>Musical instruments (wholesale)</t>
  </si>
  <si>
    <t>Musical instruments exporter (wholesale)</t>
  </si>
  <si>
    <t>Musical instruments importer (wholesale)</t>
  </si>
  <si>
    <t>Musical instruments including electronic (manufacture)</t>
  </si>
  <si>
    <t>Musical instruments rental and leasing</t>
  </si>
  <si>
    <t>Musical scores (retail)</t>
  </si>
  <si>
    <t>Musicians</t>
  </si>
  <si>
    <t>Muslin clipping (manufacture)</t>
  </si>
  <si>
    <t>Muslin dressing (manufacture)</t>
  </si>
  <si>
    <t>Muslin ending (manufacture)</t>
  </si>
  <si>
    <t>Muslin finishing (manufacture)</t>
  </si>
  <si>
    <t>Muslin gassing (manufacture)</t>
  </si>
  <si>
    <t>Muslin mending (manufacture)</t>
  </si>
  <si>
    <t>Muslin weaving (manufacture)</t>
  </si>
  <si>
    <t>Mussel gathering</t>
  </si>
  <si>
    <t>Mussel production, freshwater</t>
  </si>
  <si>
    <t>Mussel production, marine</t>
  </si>
  <si>
    <t>Mustard (manufacture)</t>
  </si>
  <si>
    <t>Mustard flour and meal (manufacture)</t>
  </si>
  <si>
    <t>Mustard oil production (manufacture)</t>
  </si>
  <si>
    <t>Mustard processing machine (manufacture)</t>
  </si>
  <si>
    <t>Mustard seed crushing (manufacture)</t>
  </si>
  <si>
    <t>Mustard seed growing</t>
  </si>
  <si>
    <t>Mutual funds management</t>
  </si>
  <si>
    <t>Myograph (manufacture)</t>
  </si>
  <si>
    <t>NAAFI canteen</t>
  </si>
  <si>
    <t>NAAFI clubs</t>
  </si>
  <si>
    <t>NAAFI headquarters</t>
  </si>
  <si>
    <t>NAAFI shop with alcohol licence (retail)</t>
  </si>
  <si>
    <t>NAAFI shop without alcohol licence (retail)</t>
  </si>
  <si>
    <t>Nacelles for aircraft (manufacture)</t>
  </si>
  <si>
    <t>Nail (not wire) (manufacture)</t>
  </si>
  <si>
    <t>Nail brush (manufacture)</t>
  </si>
  <si>
    <t>Nail file (manufacture)</t>
  </si>
  <si>
    <t>Nail preparation (cosmetic) (manufacture)</t>
  </si>
  <si>
    <t>Nailing machines (manufacture)</t>
  </si>
  <si>
    <t>Nails made of steel wire (manufacture)</t>
  </si>
  <si>
    <t>Nails, tacks, drawing pins and staples (wholesale)</t>
  </si>
  <si>
    <t>Nameplates made of metal (manufacture)</t>
  </si>
  <si>
    <t>Nameplates made of plastic (manufacture)</t>
  </si>
  <si>
    <t>Napery lace (manufacture)</t>
  </si>
  <si>
    <t>Naphtha (LDF) (manufacture)</t>
  </si>
  <si>
    <t>Naphthalene (manufacture)</t>
  </si>
  <si>
    <t>Napkin liners (manufacture)</t>
  </si>
  <si>
    <t>Napkins made of paper (manufacture)</t>
  </si>
  <si>
    <t>Narrow fabric (not elastic or elastomeric) (manufacture)</t>
  </si>
  <si>
    <t>Narrow gauge railway (recreational)</t>
  </si>
  <si>
    <t>Narrow slabs of semi-finished steel (manufacture)</t>
  </si>
  <si>
    <t>Narrow woven fabrics, including weftless fabrics assembled by means of an adhesive (manufacture)</t>
  </si>
  <si>
    <t>National foundation for educational research</t>
  </si>
  <si>
    <t>National gallery</t>
  </si>
  <si>
    <t>National institute for adult continuing education</t>
  </si>
  <si>
    <t>National library of Scotland</t>
  </si>
  <si>
    <t>National library of Wales</t>
  </si>
  <si>
    <t>National maritime museum</t>
  </si>
  <si>
    <t>National Museum of Scotland</t>
  </si>
  <si>
    <t>National physical laboratory</t>
  </si>
  <si>
    <t>National portrait gallery</t>
  </si>
  <si>
    <t>National society for the prevention of cruelty to children</t>
  </si>
  <si>
    <t>National trust (the)</t>
  </si>
  <si>
    <t>National trust garden (property)</t>
  </si>
  <si>
    <t>National union of students (not trading activities)</t>
  </si>
  <si>
    <t>Native sulphur mining</t>
  </si>
  <si>
    <t>Natural cork in plates, sheets, strips, crushed, granulated or ground (commission agent)</t>
  </si>
  <si>
    <t>Natural environment research council</t>
  </si>
  <si>
    <t>Natural gas booster/compression station</t>
  </si>
  <si>
    <t>Natural gas condensates separation</t>
  </si>
  <si>
    <t>Natural gas distribution</t>
  </si>
  <si>
    <t>Natural gas exploration</t>
  </si>
  <si>
    <t>Natural gas production well</t>
  </si>
  <si>
    <t>Natural gas storage</t>
  </si>
  <si>
    <t>Natural history museum</t>
  </si>
  <si>
    <t>Natural material used in flavours or perfumes (manufacture)</t>
  </si>
  <si>
    <t>Natural pearls gathering of</t>
  </si>
  <si>
    <t>Natural sciences research and experimental development (other than biotechnological)</t>
  </si>
  <si>
    <t>Natural sponge preparation (manufacture)</t>
  </si>
  <si>
    <t>Natural uranium and plutonium and their compounds (commission agent)</t>
  </si>
  <si>
    <t>Nature reserves including wildlife preservation</t>
  </si>
  <si>
    <t>Nautical instrument (non-electronic) (manufacture)</t>
  </si>
  <si>
    <t>Nautical school</t>
  </si>
  <si>
    <t>Naval architect</t>
  </si>
  <si>
    <t>Naval dockyard (shipbuilding and repairing) (manufacture)</t>
  </si>
  <si>
    <t>Naval ships of all types (manufacture)</t>
  </si>
  <si>
    <t>Navigation activities</t>
  </si>
  <si>
    <t>Navigation machinery (wholesale)</t>
  </si>
  <si>
    <t>Navigation map revising</t>
  </si>
  <si>
    <t>Navigational instruments and appliances (electronic) (manufacture)</t>
  </si>
  <si>
    <t>Navigational instruments and appliances (non-electronic) (manufacture)</t>
  </si>
  <si>
    <t>Neatsfoot oil (manufacture)</t>
  </si>
  <si>
    <t>Necktie (manufacture)</t>
  </si>
  <si>
    <t>Neckwear for women (manufacture)</t>
  </si>
  <si>
    <t>Nectarine growing</t>
  </si>
  <si>
    <t>Needle roller bearings (manufacture)</t>
  </si>
  <si>
    <t>Needle valves (manufacture)</t>
  </si>
  <si>
    <t>Needlefelt (other than carpet underlay) (manufacture)</t>
  </si>
  <si>
    <t>Needlefelt carpet underlay (manufacture)</t>
  </si>
  <si>
    <t>Needleloom and bonded fibre rugs (manufacture)</t>
  </si>
  <si>
    <t>Needleloom and bonded fibre tiles (manufacture)</t>
  </si>
  <si>
    <t xml:space="preserve">Needleloom carpets (manufacture) </t>
  </si>
  <si>
    <t>Needleloom felt (other than carpet underlay) (manufacture)</t>
  </si>
  <si>
    <t>Needleloom felt carpet underlay (manufacture)</t>
  </si>
  <si>
    <t>Needles for sewing (retail)</t>
  </si>
  <si>
    <t>Needles for sewing machines (manufacture)</t>
  </si>
  <si>
    <t>Needles made of metal (manufacture)</t>
  </si>
  <si>
    <t>Needles used in medicine (manufacture)</t>
  </si>
  <si>
    <t>Needles, catheters, cannulae (Commission Agent)</t>
  </si>
  <si>
    <t>Needles, catheters, cannulae (internet) (retail)</t>
  </si>
  <si>
    <t>Needles, catheters, cannulae (manufacture)</t>
  </si>
  <si>
    <t>Needles, catheters, cannulae (retail)</t>
  </si>
  <si>
    <t>Needles, etc for sewing (wholesale)</t>
  </si>
  <si>
    <t>Negatoscopes (manufacture)</t>
  </si>
  <si>
    <t>Negotiations of business and employer organisations</t>
  </si>
  <si>
    <t>Nematocide (manufacture)</t>
  </si>
  <si>
    <t>Neon (manufacture)</t>
  </si>
  <si>
    <t>Neon tube (manufacture)</t>
  </si>
  <si>
    <t>Net and window furnishing type fabrics (manufacture)</t>
  </si>
  <si>
    <t>Net curtaining knitted or crocheted fabric (manufacture)</t>
  </si>
  <si>
    <t>Net curtains (retail)</t>
  </si>
  <si>
    <t>Net fabrics in the piece, in strips or in motifs (manufacture)</t>
  </si>
  <si>
    <t>Nets for horticulture (manufacture)</t>
  </si>
  <si>
    <t>Netted fabric (manufacture)</t>
  </si>
  <si>
    <t>Netting made of plastic (not woven or knotted) (manufacture)</t>
  </si>
  <si>
    <t>Netting made of steel wire (manufacture)</t>
  </si>
  <si>
    <t>Netting made of wire (manufacture)</t>
  </si>
  <si>
    <t>Netting products (manufacture)</t>
  </si>
  <si>
    <t>Network interface (manufacture)</t>
  </si>
  <si>
    <t>Network interface cards (manufacture)</t>
  </si>
  <si>
    <t>Neuropath</t>
  </si>
  <si>
    <t>Neutral spirits production (manufacture)</t>
  </si>
  <si>
    <t>News agency activities</t>
  </si>
  <si>
    <t>News clipping service</t>
  </si>
  <si>
    <t>News ink (manufacture)</t>
  </si>
  <si>
    <t>Newspaper printing (manufacture)</t>
  </si>
  <si>
    <t>Newspaper publishing</t>
  </si>
  <si>
    <t>Newspapers (retail)</t>
  </si>
  <si>
    <t>Newspapers (wholesale)</t>
  </si>
  <si>
    <t>Newsprint (manufacture)</t>
  </si>
  <si>
    <t>Newsvendor (retail)</t>
  </si>
  <si>
    <t>NiCad batteries (manufacture)</t>
  </si>
  <si>
    <t>Nickel (manufacture)</t>
  </si>
  <si>
    <t>Nickel alloys (manufacture)</t>
  </si>
  <si>
    <t>Nickel mining and preparation</t>
  </si>
  <si>
    <t>Nickel silver (manufacture)</t>
  </si>
  <si>
    <t>Nickel wire made by drawing (manufacture)</t>
  </si>
  <si>
    <t>Niger seed growing</t>
  </si>
  <si>
    <t>Night safe (manufacture)</t>
  </si>
  <si>
    <t>Night-clubs (licensed to sell alcohol)</t>
  </si>
  <si>
    <t>Night-dresses for women and girls (manufacture)</t>
  </si>
  <si>
    <t>Nightlight (manufacture)</t>
  </si>
  <si>
    <t>Nightwear for infants (manufacture)</t>
  </si>
  <si>
    <t>Nightwear for men and boys (manufacture)</t>
  </si>
  <si>
    <t>Nightwear for women and girls (manufacture)</t>
  </si>
  <si>
    <t>NiMH batteries (manufacture)</t>
  </si>
  <si>
    <t>Nippers (manufacture)</t>
  </si>
  <si>
    <t>Nitrate of soda importer (wholesale)</t>
  </si>
  <si>
    <t>Nitrates and nitrites of potassium (manufacture)</t>
  </si>
  <si>
    <t>Nitrates of potassium (commission agent)</t>
  </si>
  <si>
    <t>Nitric acid, sulphonitric acid and ammonia (commission agent)</t>
  </si>
  <si>
    <t>Nitric and sulphonitric acid (manufacture)</t>
  </si>
  <si>
    <t>Nitro-cellulose coated textile fabric (manufacture)</t>
  </si>
  <si>
    <t>Nitrogen (manufacture)</t>
  </si>
  <si>
    <t>Nitrogen products (manufacture)</t>
  </si>
  <si>
    <t>Nitrogen resin type paint (manufacture)</t>
  </si>
  <si>
    <t>Nitrogen-function organic compounds including amine (manufacture)</t>
  </si>
  <si>
    <t>Nitrogenous straight fertiliser (manufacture)</t>
  </si>
  <si>
    <t>Nitrogenous, phosphatic or potassic fertilisers (manufacture)</t>
  </si>
  <si>
    <t>Nitroglycerin (manufacture)</t>
  </si>
  <si>
    <t>Nitrous oxide (manufacture)</t>
  </si>
  <si>
    <t>Nodular pig iron (manufacture)</t>
  </si>
  <si>
    <t>Noil (wholesale)</t>
  </si>
  <si>
    <t>Noils (woollen industry) (manufacture)</t>
  </si>
  <si>
    <t>Noise control consultancy activities</t>
  </si>
  <si>
    <t>Nominee company</t>
  </si>
  <si>
    <t>Non electronic calculators (manufacture)</t>
  </si>
  <si>
    <t>Non-alcoholic beverages (commission agent)</t>
  </si>
  <si>
    <t>Non-alcoholic beverages (retail)</t>
  </si>
  <si>
    <t>Non-alcoholic flavoured and/or sweetened waters (manufacture)</t>
  </si>
  <si>
    <t>Non-alloy pig iron (manufacture)</t>
  </si>
  <si>
    <t>Non-alloy steel (manufacture)</t>
  </si>
  <si>
    <t>Non-compound animal and cattle feed (not from grain milling or oilseed cakes and meal) (manufacture)</t>
  </si>
  <si>
    <t>Non-current carrying plastic junction boxes (manufacture)</t>
  </si>
  <si>
    <t>Non-current carrying plastic pole line fittings (manufacture)</t>
  </si>
  <si>
    <t>Non-current carrying plastic switch covers (manufacture)</t>
  </si>
  <si>
    <t>Non-dairy milk and cheese substitutes (manufacture)</t>
  </si>
  <si>
    <t>Non-defatted flour production (manufacture)</t>
  </si>
  <si>
    <t>Non-domestic cooling and ventilation equipment parts (manufacture)</t>
  </si>
  <si>
    <t>Non-electric household heating equipment (permanently mounted) (manufacture)</t>
  </si>
  <si>
    <t>Non-electric household-type furnaces (manufacture)</t>
  </si>
  <si>
    <t>Non-electrical apparatus for testing physical and mechanical properties of materials (manufacture)</t>
  </si>
  <si>
    <t>Non-electrical lamps and light fittings (wholesale)</t>
  </si>
  <si>
    <t>Non-electrical lighting equipment (manufacture)</t>
  </si>
  <si>
    <t>Non-electrical welding and soldering equipment (manufacture)</t>
  </si>
  <si>
    <t>Non-ferrous metal foundry (manufacture)</t>
  </si>
  <si>
    <t>Non-ferrous metal ore mining of class 07290, support services provided on a fee or contract basis</t>
  </si>
  <si>
    <t>Non-ferrous metal ore quarrying</t>
  </si>
  <si>
    <t>Non-ferrous metal ores mining and preparation</t>
  </si>
  <si>
    <t>Non-ferrous other metals production (manufacture)</t>
  </si>
  <si>
    <t>Non-invasive ventilation (NIV) full-face and oronasal masks (commission agent)</t>
  </si>
  <si>
    <t>Non-invasive ventilation (NIV) full-face and oronasal masks (manufacture)</t>
  </si>
  <si>
    <t>Non-life reinsurance</t>
  </si>
  <si>
    <t>Non-life reinsurance related to pension funding</t>
  </si>
  <si>
    <t>Non-metal waste and scrap recycling into secondary raw materials</t>
  </si>
  <si>
    <t>Non-metallic mineral substances, articles thereof (manufacture)</t>
  </si>
  <si>
    <t>Non-military aid programmes to developing countries (public sector)</t>
  </si>
  <si>
    <t>Non-oriented electrical steel sheet (manufacture)</t>
  </si>
  <si>
    <t>Non-residential buildings letting</t>
  </si>
  <si>
    <t>Non-return, reflux and check valves (manufacture)</t>
  </si>
  <si>
    <t>Non-scheduled air transport of passengers</t>
  </si>
  <si>
    <t>Non-scheduled passenger transport n.e.c.</t>
  </si>
  <si>
    <t>Non-specialised painting of metal structures (including ships)</t>
  </si>
  <si>
    <t>Non-store auctions (retail)</t>
  </si>
  <si>
    <t>Non-store commission agents (retail)</t>
  </si>
  <si>
    <t>Non-vulcanisable thermoplastic elastomers (manufacture)</t>
  </si>
  <si>
    <t>Non-wood products, gathering from the wild</t>
  </si>
  <si>
    <t>Non-woven bonded fibre fabrics (manufacture)</t>
  </si>
  <si>
    <t>Non-woven liners made of polyethylene (manufacture)</t>
  </si>
  <si>
    <t>Non-woven sacks made of polyethylene (manufacture)</t>
  </si>
  <si>
    <t>Non-wovens (manufacture)</t>
  </si>
  <si>
    <t>Non-wovens and articles made from non-wovens (manufacture)</t>
  </si>
  <si>
    <t>Noodle (manufacture)</t>
  </si>
  <si>
    <t>Notary activities</t>
  </si>
  <si>
    <t>Notary public</t>
  </si>
  <si>
    <t>Notched bars made of aluminium (manufacture)</t>
  </si>
  <si>
    <t>Notepad (manufacture)</t>
  </si>
  <si>
    <t>Notice plates made of plastic (manufacture)</t>
  </si>
  <si>
    <t>Nottingham lace (manufacture)</t>
  </si>
  <si>
    <t>Nougat (manufacture)</t>
  </si>
  <si>
    <t>Novelties made of plastic (manufacture)</t>
  </si>
  <si>
    <t>Novelty goods made of leather (manufacture)</t>
  </si>
  <si>
    <t>Nozzle for gas turbine aero engine (manufacture)</t>
  </si>
  <si>
    <t>Nozzles made of refractory ceramic (manufacture)</t>
  </si>
  <si>
    <t>Nuclear fired boiler (manufacture)</t>
  </si>
  <si>
    <t>Nuclear fuel (except enrichment of uranium or thorium) (manufacture)</t>
  </si>
  <si>
    <t>Nuclear fuel plant (manufacture)</t>
  </si>
  <si>
    <t>Nuclear fuel processing (except enrichment of uranium or thorium) (manufacture)</t>
  </si>
  <si>
    <t>Nuclear magnetic resonance apparatus (manufacture)</t>
  </si>
  <si>
    <t>Nuclear plant certification</t>
  </si>
  <si>
    <t>Nuclear power station</t>
  </si>
  <si>
    <t>Nuclear reactor parts (manufacture)</t>
  </si>
  <si>
    <t>Nuclear reactors (manufacture)</t>
  </si>
  <si>
    <t>Nucleonic instrument (manufacture)</t>
  </si>
  <si>
    <t>Nucleonic medical apparatus (manufacture)</t>
  </si>
  <si>
    <t>Numbering stamps (manufacture)</t>
  </si>
  <si>
    <t>Numerical control and indication equipment for machine tools (electronic) (manufacture)</t>
  </si>
  <si>
    <t>Numerical control and indication equipment for machine tools (non-electronic) (manufacture)</t>
  </si>
  <si>
    <t>Numismatist (retail)</t>
  </si>
  <si>
    <t>Nuns' clothing (manufacture)</t>
  </si>
  <si>
    <t>Nurse (private)</t>
  </si>
  <si>
    <t>Nursery (horticulture)</t>
  </si>
  <si>
    <t>Nursery play equipment (manufacture)</t>
  </si>
  <si>
    <t>Nursery schools</t>
  </si>
  <si>
    <t>Nursery square (manufacture)</t>
  </si>
  <si>
    <t>Nurses' uniforms for men (manufacture)</t>
  </si>
  <si>
    <t>Nurses' uniforms for women (manufacture)</t>
  </si>
  <si>
    <t>Nursing agency (supplying nurses) (temporary employment agency)</t>
  </si>
  <si>
    <t>Nursing care facilities</t>
  </si>
  <si>
    <t>Nursing co-operative</t>
  </si>
  <si>
    <t>Nursing home with medical care (under the direct supervision of medical doctors)</t>
  </si>
  <si>
    <t>Nursing homes</t>
  </si>
  <si>
    <t>Nursing society</t>
  </si>
  <si>
    <t>Nut (manufacture)</t>
  </si>
  <si>
    <t>Nut and bean confectionery (manufacture)</t>
  </si>
  <si>
    <t>Nut foods and pastes (manufacture)</t>
  </si>
  <si>
    <t>Nut preserving in sugar (manufacture)</t>
  </si>
  <si>
    <t>Nut processing and preservation (except in sugar) (manufacture)</t>
  </si>
  <si>
    <t>Nut processing machines and equipment (manufacture)</t>
  </si>
  <si>
    <t>Nut shelling, grinding and preparing (manufacture)</t>
  </si>
  <si>
    <t>Nutmeg, mace and cardamoms growing</t>
  </si>
  <si>
    <t>Nuts preserved by freezing (manufacture)</t>
  </si>
  <si>
    <t>Nuts, gathering from the wild</t>
  </si>
  <si>
    <t>O-acetylsalicylic acids (manufacture)</t>
  </si>
  <si>
    <t>Oat cake (manufacture)</t>
  </si>
  <si>
    <t>Oat flour and meal (manufacture)</t>
  </si>
  <si>
    <t>Oat grinding, rolling, crushing or flaking (manufacture)</t>
  </si>
  <si>
    <t>Oats (manufacture)</t>
  </si>
  <si>
    <t>Oats growing</t>
  </si>
  <si>
    <t>Observation telescopes (manufacture)</t>
  </si>
  <si>
    <t>Mental health occupation and training centre  (non-charitable)</t>
  </si>
  <si>
    <t>Mental health Occupation and training centres  (charitable)</t>
  </si>
  <si>
    <t>Occupational therapist (private)</t>
  </si>
  <si>
    <t>Oceanographic or hydrological instruments (electronic) (manufacture)</t>
  </si>
  <si>
    <t>Oceanographic or hydrological instruments (non-electronic) (manufacture)</t>
  </si>
  <si>
    <t>Ochre pit</t>
  </si>
  <si>
    <t>Ochres (pigments) (manufacture)</t>
  </si>
  <si>
    <t>Odoriferous products (manufacture)</t>
  </si>
  <si>
    <t>Off licence (not public house) (retail)</t>
  </si>
  <si>
    <t>Offal (edible) preparation (i.e. removal, freezing, packing, etc.) (manufacture)</t>
  </si>
  <si>
    <t>Offal salesman (wholesale)</t>
  </si>
  <si>
    <t>Office and shop construction</t>
  </si>
  <si>
    <t>Office box files and similar articles (manufacture)</t>
  </si>
  <si>
    <t>Office cleaning contractor</t>
  </si>
  <si>
    <t>Office container renting</t>
  </si>
  <si>
    <t>Office equipment hire</t>
  </si>
  <si>
    <t>Office furniture (retail)</t>
  </si>
  <si>
    <t>Office furniture (wholesale)</t>
  </si>
  <si>
    <t>Office furniture hire</t>
  </si>
  <si>
    <t>Office machinery (commission agent)</t>
  </si>
  <si>
    <t>Office machinery (manufacture)</t>
  </si>
  <si>
    <t>Office machinery and equipment (manufacture)</t>
  </si>
  <si>
    <t>Office machinery and equipment leasing</t>
  </si>
  <si>
    <t>Office machinery and equipment rental and operating leasing</t>
  </si>
  <si>
    <t>Office of High Commissioner</t>
  </si>
  <si>
    <t>Office or desk articles of base metals clad with precious metals (manufacture)</t>
  </si>
  <si>
    <t>Office seating (manufacture)</t>
  </si>
  <si>
    <t>Office supplies (retail)</t>
  </si>
  <si>
    <t>Office supplies made of plastic (manufacture)</t>
  </si>
  <si>
    <t>Office support personnel (supply) (temporary employment agency)</t>
  </si>
  <si>
    <t>Office systems made of paper and board (manufacture)</t>
  </si>
  <si>
    <t>Officers' messes</t>
  </si>
  <si>
    <t>Offices letting</t>
  </si>
  <si>
    <t>Official receiver</t>
  </si>
  <si>
    <t>Official solicitor</t>
  </si>
  <si>
    <t>Off-road motor vehicles with a weight exceeding 3.5 tonnes (new) (retail)</t>
  </si>
  <si>
    <t>Off-road motor vehicles with a weight exceeding 3.5 tonnes (new) (wholesale)</t>
  </si>
  <si>
    <t>Off-road motor vehicles with a weight exceeding 3.5 tonnes (used) (retail)</t>
  </si>
  <si>
    <t>Off-road motor vehicles with a weight exceeding 3.5 tonnes (used) (wholesale)</t>
  </si>
  <si>
    <t>Off-road motor vehicles with a weight not exceeding 3.5 tonnes (new) (retail)</t>
  </si>
  <si>
    <t>Off-road motor vehicles with a weight not exceeding 3.5 tonnes (new) (wholesale)</t>
  </si>
  <si>
    <t>Off-road motor vehicles with a weight not exceeding 3.5 tonnes (used) (retail)</t>
  </si>
  <si>
    <t>Off-road motor vehicles with a weight not exceeding 3.5 tonnes (used) (wholesale)</t>
  </si>
  <si>
    <t>Offset litho printing machine (manufacture)</t>
  </si>
  <si>
    <t>Offset printing (manufacture)</t>
  </si>
  <si>
    <t>Offset sheet fed printing machinery for offices (wholesale)</t>
  </si>
  <si>
    <t>Offshore floating drilling rig (manufacture)</t>
  </si>
  <si>
    <t>Offshore natural gas pipeline operation</t>
  </si>
  <si>
    <t>Offshore oil pipeline laying</t>
  </si>
  <si>
    <t>Offshore oil pipeline operation</t>
  </si>
  <si>
    <t>Offshore positioning services</t>
  </si>
  <si>
    <t>Offshore support vessel (manufacture)</t>
  </si>
  <si>
    <t>Off-track betting</t>
  </si>
  <si>
    <t>Ohmmeter (manufacture)</t>
  </si>
  <si>
    <t>Oil (edible) (manufacture)</t>
  </si>
  <si>
    <t>Oil additive (manufacture)</t>
  </si>
  <si>
    <t>Oil and gas exploration in connection with oil and gas extraction, including traditional prospecting</t>
  </si>
  <si>
    <t>Oil and gas extraction service activities provided on a fee or contract basis</t>
  </si>
  <si>
    <t>Oil and gas field fire fighting services</t>
  </si>
  <si>
    <t>Oil and gas well casing, cementing, tubing and lining services</t>
  </si>
  <si>
    <t>Oil and gas well cementing services</t>
  </si>
  <si>
    <t>Oil and gas well coiled-tubing wellwork</t>
  </si>
  <si>
    <t>Oil and gas well conductor driving services</t>
  </si>
  <si>
    <t>Oil and gas well cutting, casing and abandonment services</t>
  </si>
  <si>
    <t>Oil and gas well pipe refurbishment services</t>
  </si>
  <si>
    <t>Oil and gas well sleeving repair services</t>
  </si>
  <si>
    <t>Oil based lubricating oils (manufacture)</t>
  </si>
  <si>
    <t>Oil based sealants (manufacture)</t>
  </si>
  <si>
    <t>Oil cake (wholesale)</t>
  </si>
  <si>
    <t>Oil dispersant (manufacture)</t>
  </si>
  <si>
    <t>Oil extraction service activities</t>
  </si>
  <si>
    <t>Oil field equipment rental and operating leasing</t>
  </si>
  <si>
    <t>Oil filter for motor vehicle (manufacture)</t>
  </si>
  <si>
    <t>Oil fuel burner (manufacture)</t>
  </si>
  <si>
    <t>Oil kernel meal production (manufacture)</t>
  </si>
  <si>
    <t>Oil merchant (retail)</t>
  </si>
  <si>
    <t>Oil merchant (wholesale)</t>
  </si>
  <si>
    <t>Oil nut meal production (manufacture)</t>
  </si>
  <si>
    <t>Oil palms growing</t>
  </si>
  <si>
    <t>Oil pipeline terminal operating (for petroleum)</t>
  </si>
  <si>
    <t>Oil platform fabrication of steel plate (manufacture)</t>
  </si>
  <si>
    <t>Oil platform operation</t>
  </si>
  <si>
    <t>Oil platform structural sections (manufacture)</t>
  </si>
  <si>
    <t>Oil production platform (fixed concrete or composite steel/concrete) construction</t>
  </si>
  <si>
    <t>Oil production well or platform operating</t>
  </si>
  <si>
    <t>Oil refinery (manufacture)</t>
  </si>
  <si>
    <t>Oil refining industry machinery (other than plant) (manufacture)</t>
  </si>
  <si>
    <t>Oil seed cake and meal (manufacture)</t>
  </si>
  <si>
    <t>Oil seed crushing (manufacture)</t>
  </si>
  <si>
    <t>Oil seeds (wholesale)</t>
  </si>
  <si>
    <t>Oil seeds growing</t>
  </si>
  <si>
    <t>Oil shale mine</t>
  </si>
  <si>
    <t>Oil shale retorting</t>
  </si>
  <si>
    <t>Oil spill clearance on land</t>
  </si>
  <si>
    <t>Oil spill pollution control services</t>
  </si>
  <si>
    <t>Oil spills at sea containment, dispersion and clean up services</t>
  </si>
  <si>
    <t>Oil stabilisation plant operation</t>
  </si>
  <si>
    <t>Oil storage tank made of metal for domestic use exceeding 300 litres (manufacture)</t>
  </si>
  <si>
    <t>Oil trading (commodity broking) (commission agent)</t>
  </si>
  <si>
    <t>Oilcakes and other residual products of oil production (manufacture)</t>
  </si>
  <si>
    <t>Oilcloth (wholesale)</t>
  </si>
  <si>
    <t>Oil-cushion pumps (manufacture)</t>
  </si>
  <si>
    <t>Oilfield pipe inspection</t>
  </si>
  <si>
    <t>Oil-rig transportation by towing or pushing</t>
  </si>
  <si>
    <t>Oils and fats (chemically modified) (manufacture)</t>
  </si>
  <si>
    <t>Oils and other products of distilling of high temperature coal tar, pitch and pitch tar (wholesale)</t>
  </si>
  <si>
    <t>Oilskins for men and boys (manufacture)</t>
  </si>
  <si>
    <t>Oilskins for women and girls (manufacture)</t>
  </si>
  <si>
    <t>Oilstones (bonded) (manufacture)</t>
  </si>
  <si>
    <t>Ointment (manufacture)</t>
  </si>
  <si>
    <t>Oleaginous fruits (wholesale)</t>
  </si>
  <si>
    <t>Oleic acid (manufacture)</t>
  </si>
  <si>
    <t>Oleine (manufacture)</t>
  </si>
  <si>
    <t>Oleo resinous paint (manufacture)</t>
  </si>
  <si>
    <t>Oleo stearin (manufacture)</t>
  </si>
  <si>
    <t>Olive growing</t>
  </si>
  <si>
    <t>Olive oil (crude) production (manufacture)</t>
  </si>
  <si>
    <t>Olive oil from self produced olives (if value of production exceeds that of growing) (manufacture)</t>
  </si>
  <si>
    <t>Olive oil refining (manufacture)</t>
  </si>
  <si>
    <t>Olive preserving in salt or brine (manufacture)</t>
  </si>
  <si>
    <t>Omelette pan (manufacture)</t>
  </si>
  <si>
    <t>Omnibus repair depot</t>
  </si>
  <si>
    <t>Omnibus service</t>
  </si>
  <si>
    <t>One hour photo shop (not part of camera shop)</t>
  </si>
  <si>
    <t>Onion growing</t>
  </si>
  <si>
    <t>On-line advertising material publishing</t>
  </si>
  <si>
    <t>On-line book publishing</t>
  </si>
  <si>
    <t>On-line catalogue publishing</t>
  </si>
  <si>
    <t>On-line computer games publishing</t>
  </si>
  <si>
    <t>On-line database publishing</t>
  </si>
  <si>
    <t>On-line directory publishing</t>
  </si>
  <si>
    <t>On-line employment placement agencies</t>
  </si>
  <si>
    <t>On-line forms publishing</t>
  </si>
  <si>
    <t>On-line greeting cards and postcards publishing</t>
  </si>
  <si>
    <t>On-line journal (other than learned journals) and periodical publishing</t>
  </si>
  <si>
    <t>On-line learned journal publishing</t>
  </si>
  <si>
    <t>On-line mailing list publishing</t>
  </si>
  <si>
    <t>On-line newspaper publishing</t>
  </si>
  <si>
    <t>On-line publishing n.e.c.</t>
  </si>
  <si>
    <t>On-line publishing of posters and reproductions of works of art</t>
  </si>
  <si>
    <t>On-line publishing of statistics and other information</t>
  </si>
  <si>
    <t>On-line publishing photos and engravings</t>
  </si>
  <si>
    <t>On-line software publishing (except computer games on-line publishing)</t>
  </si>
  <si>
    <t>Opacifiers and colours (manufacture)</t>
  </si>
  <si>
    <t>Opacifying preparations for x-ray examinations (manufacture)</t>
  </si>
  <si>
    <t>Open air museums</t>
  </si>
  <si>
    <t>Open and Distance Learning Quality Council</t>
  </si>
  <si>
    <t>Open sections made of steel formed on a roll mill (manufacture)</t>
  </si>
  <si>
    <t>Open University</t>
  </si>
  <si>
    <t>Opencast coal disposal point</t>
  </si>
  <si>
    <t>Opencast coal site</t>
  </si>
  <si>
    <t>Opencast coal working</t>
  </si>
  <si>
    <t>Open-ended investment companies</t>
  </si>
  <si>
    <t>Opera house</t>
  </si>
  <si>
    <t>Opera production</t>
  </si>
  <si>
    <t>Operating tables (manufacture)</t>
  </si>
  <si>
    <t>Operation of aerial cableways as part of urban, suburban or metropolitan transit</t>
  </si>
  <si>
    <t>Operation of computer rooms for playing computer games</t>
  </si>
  <si>
    <t>Operation of dance floors</t>
  </si>
  <si>
    <t>Operation of electricity and transmission capacity exchanges for electric power</t>
  </si>
  <si>
    <t>Operation of facilities for treatment of hazardous waste</t>
  </si>
  <si>
    <t>Operation of funicular railways as part of urban, suburban or metropolitan transit</t>
  </si>
  <si>
    <t>Operation of irrigation canals</t>
  </si>
  <si>
    <t>Operation of landfills for the disposal of non-hazardous waste</t>
  </si>
  <si>
    <t>Operation of rail passenger facilities at railway stations</t>
  </si>
  <si>
    <t>Operation of recreational transport facilities e.g. marinas</t>
  </si>
  <si>
    <t>Operation of ski hills</t>
  </si>
  <si>
    <t>Operation of squash facilities</t>
  </si>
  <si>
    <t>Operation of teleferics, funiculars</t>
  </si>
  <si>
    <t>Operation of vertical wind tunnels</t>
  </si>
  <si>
    <t>Operation of waste transfer facilities for non-hazardous waste</t>
  </si>
  <si>
    <t>Operation of waste transfer stations for hazardous waste</t>
  </si>
  <si>
    <t>Operational services of government owned or occupied buildings (public sector)</t>
  </si>
  <si>
    <t>Ophthalmic clinic</t>
  </si>
  <si>
    <t>Ophthalmic eyeglasses (manufacture)</t>
  </si>
  <si>
    <t>Ophthalmic hospital (private sector)</t>
  </si>
  <si>
    <t>Ophthalmic hospital (public sector)</t>
  </si>
  <si>
    <t>Ophthalmic instrument (manufacture)</t>
  </si>
  <si>
    <t>Ophthalmic instruments (wholesale)</t>
  </si>
  <si>
    <t>Ophthalmic lenses ground to prescription, safety goggles (manufacture)</t>
  </si>
  <si>
    <t>Optical and precision goods (retail)</t>
  </si>
  <si>
    <t>Optical bleaching agent (manufacture)</t>
  </si>
  <si>
    <t>Optical CD-RW, CD-ROM, DVD-ROM, DVD-RW disk drives (manufacture)</t>
  </si>
  <si>
    <t>Optical comparators (manufacture)</t>
  </si>
  <si>
    <t>Optical density measuring equipment (electronic) (manufacture)</t>
  </si>
  <si>
    <t>Optical density measuring equipment (non-electronic) (manufacture)</t>
  </si>
  <si>
    <t>Optical disk drives (manufacture)</t>
  </si>
  <si>
    <t>Optical element (mounted, (not photographic)) (manufacture)</t>
  </si>
  <si>
    <t>Optical element (unmounted) (manufacture)</t>
  </si>
  <si>
    <t>Optical elements made of glass (not optically worked) (manufacture)</t>
  </si>
  <si>
    <t>Optical fibre cables for coded data transmission (manufacture)</t>
  </si>
  <si>
    <t>Optical fibre cables made up of individually sheathed fibres (wholesale)</t>
  </si>
  <si>
    <t>Optical fibres, optical fibre bundles and cables (manufacture)</t>
  </si>
  <si>
    <t>Optical fire control equipment (manufacture)</t>
  </si>
  <si>
    <t>Optical glass (manufacture)</t>
  </si>
  <si>
    <t>Optical goods (wholesale)</t>
  </si>
  <si>
    <t>Optical gun sighting equipment (manufacture)</t>
  </si>
  <si>
    <t>Optical instruments and appliances (other than photographic goods) (manufacture)</t>
  </si>
  <si>
    <t>Optical machinist's precision tools (manufacture)</t>
  </si>
  <si>
    <t>Optical magnifying instruments (manufacture)</t>
  </si>
  <si>
    <t>Optical media (manufacture)</t>
  </si>
  <si>
    <t>Optical microscope (manufacture)</t>
  </si>
  <si>
    <t>Optical mirrors (manufacture)</t>
  </si>
  <si>
    <t>Optical positioning equipment (manufacture)</t>
  </si>
  <si>
    <t>Optical projector (meteorological) (manufacture)</t>
  </si>
  <si>
    <t>Optical type measuring and checking appliances and instruments (electronic) (manufacture)</t>
  </si>
  <si>
    <t>Optical type measuring and checking appliances and instruments (non-electronic) (manufacture)</t>
  </si>
  <si>
    <t>Optometer (manufacture)</t>
  </si>
  <si>
    <t>Oral and dental hygiene preparations including denture fixative pastes and powders (commission agent)</t>
  </si>
  <si>
    <t>Oral contraceptives (manufacture)</t>
  </si>
  <si>
    <t>Oral hygiene preparations (manufacture)</t>
  </si>
  <si>
    <t>Oral pathology</t>
  </si>
  <si>
    <t>Orange growing</t>
  </si>
  <si>
    <t>Orangeade production (manufacture)</t>
  </si>
  <si>
    <t>Orbital stations (manufacture)</t>
  </si>
  <si>
    <t>Orchestras</t>
  </si>
  <si>
    <t>Ordnance (manufacture)</t>
  </si>
  <si>
    <t>Ores (commission agent)</t>
  </si>
  <si>
    <t>Ores (wholesale)</t>
  </si>
  <si>
    <t>Organ tuning (manufacture)</t>
  </si>
  <si>
    <t>Organdie weaving (manufacture)</t>
  </si>
  <si>
    <t>Organic acids and their esters and halogenated, nitrosated and sulphonated derivatives (manufacture)</t>
  </si>
  <si>
    <t>Organic base chemicals (manufacture)</t>
  </si>
  <si>
    <t>Organic bonded abrasives (manufacture)</t>
  </si>
  <si>
    <t>Organic coated steel sheet (manufacture)</t>
  </si>
  <si>
    <t>Organic composite solvents (manufacture)</t>
  </si>
  <si>
    <t>Organic compounds including wood distillation products (manufacture)</t>
  </si>
  <si>
    <t>Organic surface-active agents (manufacture)</t>
  </si>
  <si>
    <t>Organisation and development of electronic money circulation</t>
  </si>
  <si>
    <t>Organisation for economic co-operation and development</t>
  </si>
  <si>
    <t>Organisation of oil producing and exporting countries</t>
  </si>
  <si>
    <t>Organisation of student exchange programmes</t>
  </si>
  <si>
    <t>Organising of banquets</t>
  </si>
  <si>
    <t>Organising of weddings</t>
  </si>
  <si>
    <t>Organist (own account)</t>
  </si>
  <si>
    <t>Organo-sulphur and other organo-inorganic compounds (wholesale)</t>
  </si>
  <si>
    <t>Organo-sulphur compounds (manufacture)</t>
  </si>
  <si>
    <t>Oriental goods (retail)</t>
  </si>
  <si>
    <t>Oriented strand board (OSB) and other particle board (manufacture)</t>
  </si>
  <si>
    <t>Ornamental and building stone quarrying support services provided on a fee or contract basis</t>
  </si>
  <si>
    <t>Ornamental and building stone, breaking and crushing</t>
  </si>
  <si>
    <t>Ornamental braids (manufacture)</t>
  </si>
  <si>
    <t>Ornamental ceramic ware (manufacture)</t>
  </si>
  <si>
    <t>Ornamental earthenware glazed tiles (manufacture)</t>
  </si>
  <si>
    <t>Ornamental fish farming, freshwater</t>
  </si>
  <si>
    <t>Ornamental fish farming, marine</t>
  </si>
  <si>
    <t>Ornamental tree and shrub growing</t>
  </si>
  <si>
    <t>Ornamental trimmings (manufacture)</t>
  </si>
  <si>
    <t>Ornamentation fitting work</t>
  </si>
  <si>
    <t>Ornaments made of plastic (manufacture)</t>
  </si>
  <si>
    <t>Ornaments made of precious metal (manufacture)</t>
  </si>
  <si>
    <t>Ornaments made of wood (manufacture)</t>
  </si>
  <si>
    <t>Ornaments that are gold or silver plated (manufacture)</t>
  </si>
  <si>
    <t>Orphanages (charitable)</t>
  </si>
  <si>
    <t>Orphanages (non-charitable)</t>
  </si>
  <si>
    <t>Orthodontic activities</t>
  </si>
  <si>
    <t>Orthopaedic appliances (not footwear) (manufacture)</t>
  </si>
  <si>
    <t>Orthopaedic appliances (retail)</t>
  </si>
  <si>
    <t>Orthopaedic footwear (manufacture)</t>
  </si>
  <si>
    <t>Orthopaedic goods (wholesale)</t>
  </si>
  <si>
    <t>Orthopaedic hospital (private sector)</t>
  </si>
  <si>
    <t>Orthopaedic hospital (public sector)</t>
  </si>
  <si>
    <t>Orthopedic and prosthetic devices (manufacture)</t>
  </si>
  <si>
    <t>Oscilloscope (manufacture)</t>
  </si>
  <si>
    <t>Osier articles (manufacture)</t>
  </si>
  <si>
    <t>Osier growing for fuel</t>
  </si>
  <si>
    <t>Osier preparation (manufacture)</t>
  </si>
  <si>
    <t>Ossature in metal for construction (manufacture)</t>
  </si>
  <si>
    <t>Osteopath (not registered medical practitioner)</t>
  </si>
  <si>
    <t>Osteopath (registered medical practitioner)</t>
  </si>
  <si>
    <t>Ostriches raising and breeding</t>
  </si>
  <si>
    <t>Other adult and other education n.e.c.</t>
  </si>
  <si>
    <t>Other alloy steel (manufacture)</t>
  </si>
  <si>
    <t>Other garments, knitted or crocheted (commission agent)</t>
  </si>
  <si>
    <t>Other garments, knitted or crocheted (internet) (retail)</t>
  </si>
  <si>
    <t>Other garments, knitted or crocheted (manufacture)</t>
  </si>
  <si>
    <t>Other garments, knitted or crocheted (retail)</t>
  </si>
  <si>
    <t>Other garments, knitted or crocheted (wholesale)</t>
  </si>
  <si>
    <t>Other headgear of plastic (commission agent)</t>
  </si>
  <si>
    <t>Other headgear of plastic (internet) (retail)</t>
  </si>
  <si>
    <t>Other headgear of plastic (manufacture)</t>
  </si>
  <si>
    <t>Other headgear of plastic (retail)</t>
  </si>
  <si>
    <t>Other headgear of plastic (wholesale)</t>
  </si>
  <si>
    <t>Other intermediate products exporter (wholesale)</t>
  </si>
  <si>
    <t>Other intermediate products importer (wholesale)</t>
  </si>
  <si>
    <t>Other plastic furniture (manufacture)</t>
  </si>
  <si>
    <t>Other ranks' messes</t>
  </si>
  <si>
    <t>Other therapeutic respiration apparatus (commission agent)</t>
  </si>
  <si>
    <t xml:space="preserve">Other therapeutic respiration apparatus (Manufacture) </t>
  </si>
  <si>
    <t>Other therapeutic respiration apparatus (wholesale)</t>
  </si>
  <si>
    <t>Other tropical and subtropical fruit growing</t>
  </si>
  <si>
    <t>Ottoman (manufacture)</t>
  </si>
  <si>
    <t>Outbound call centres</t>
  </si>
  <si>
    <t>Outdoor and road lighting (manufacture)</t>
  </si>
  <si>
    <t>Outdoor furniture (non-upholstered) (manufacture)</t>
  </si>
  <si>
    <t>Outdoor furniture made of metal (manufacture)</t>
  </si>
  <si>
    <t>Outdoor private swimming pools</t>
  </si>
  <si>
    <t>Outdoor seating (manufacture)</t>
  </si>
  <si>
    <t>Outdoor sweeping and watering of parking lots, streets, paths, public spaces etc.</t>
  </si>
  <si>
    <t>Outerwear for infants (manufacture)</t>
  </si>
  <si>
    <t>Outerwear for men and boys (manufacture)</t>
  </si>
  <si>
    <t>Outerwear for men and boys made of stitched plastic (manufacture)</t>
  </si>
  <si>
    <t>Outerwear for women and girls made of stitched plastic (manufacture)</t>
  </si>
  <si>
    <t>Outfitting of all types of motor vehicles (except caravans) (manufacture)</t>
  </si>
  <si>
    <t>Outfitting of caravans (manufacture)</t>
  </si>
  <si>
    <t>Outfitting of tankers and removal trailers for transport of goods (manufacture)</t>
  </si>
  <si>
    <t>Outfitting of trailers and semi-trailers for transport of goods (manufacture)</t>
  </si>
  <si>
    <t>Outlet boxes for electrical wiring (manufacture)</t>
  </si>
  <si>
    <t>Outside porter</t>
  </si>
  <si>
    <t>Oven (food processing) machine (manufacture)</t>
  </si>
  <si>
    <t>Ovens (electric) (manufacture)</t>
  </si>
  <si>
    <t>Ovens for industrial use (except bakery) (manufacture)</t>
  </si>
  <si>
    <t>Ovens, cookers, cooking plates, boiling rings, grills and roasters (electric) (wholesale)</t>
  </si>
  <si>
    <t>Ovens, cookers, cooking plates, boiling rings, grills and roasters (non-electric) (wholesale)</t>
  </si>
  <si>
    <t>Ovenware made of glass (manufacture)</t>
  </si>
  <si>
    <t>Overall planning, structuring and control of organisation consultancy services</t>
  </si>
  <si>
    <t>Overalls for boys (manufacture)</t>
  </si>
  <si>
    <t>Overalls for domestic use (manufacture)</t>
  </si>
  <si>
    <t>Overalls for girls (manufacture)</t>
  </si>
  <si>
    <t>Overalls for men and boys (manufacture)</t>
  </si>
  <si>
    <t>Overalls for women and girls (manufacture)</t>
  </si>
  <si>
    <t>Overboot (manufacture)</t>
  </si>
  <si>
    <t>Overburden removal and other development of mineral properties and sites</t>
  </si>
  <si>
    <t>Overcoating woollen weaving (manufacture)</t>
  </si>
  <si>
    <t>Overcoats for men and boys (manufacture)</t>
  </si>
  <si>
    <t>Overcoats for women and girls (manufacture)</t>
  </si>
  <si>
    <t>Overhaul and conversion of aircraft or aircraft engines (manufacture)</t>
  </si>
  <si>
    <t>Overhead line construction</t>
  </si>
  <si>
    <t>Overhead line fittings (manufacture)</t>
  </si>
  <si>
    <t>Overhead media foils and other forms of presentation (manufacture)</t>
  </si>
  <si>
    <t>Overhead projection foils production (manufacture)</t>
  </si>
  <si>
    <t>Overhead runway (manufacture)</t>
  </si>
  <si>
    <t>Overhead transparency projectors (manufacture)</t>
  </si>
  <si>
    <t>Overshoes made of rubber (manufacture)</t>
  </si>
  <si>
    <t>Ovoid solid fuel production (manufacture)</t>
  </si>
  <si>
    <t>Oxfam (social work activities)</t>
  </si>
  <si>
    <t>Oxirane (ethylene oxide) (manufacture)</t>
  </si>
  <si>
    <t>Oxygen (manufacture)</t>
  </si>
  <si>
    <t>Oxygen breathing equipment for medical use (manufacture)</t>
  </si>
  <si>
    <t>Oxygen compounds of non metals (excluding carbon dioxide) (manufacture)</t>
  </si>
  <si>
    <t>Oxygen tents and other oxygen therapy apparatus (commission agent)</t>
  </si>
  <si>
    <t>Oxygen tents and other oxygen therapy apparatus (manufacture)</t>
  </si>
  <si>
    <t>Oxygen tents and other oxygen therapy apparatus (wholesale)</t>
  </si>
  <si>
    <t>Oxygen therapy apparatus (manufacture)</t>
  </si>
  <si>
    <t>Oxygen therapy apparatus (wholesale)</t>
  </si>
  <si>
    <t>Oxygen therapy apparatus(commission agent)</t>
  </si>
  <si>
    <t>Oxygen-function compounds (dual or poly) (manufacture)</t>
  </si>
  <si>
    <t>Oxygen-function compounds including aldehydes (manufacture)</t>
  </si>
  <si>
    <t>Oyster bar (licensed)</t>
  </si>
  <si>
    <t>Oyster cultivation, freshwater</t>
  </si>
  <si>
    <t>Oyster cultivation, marine</t>
  </si>
  <si>
    <t>Oyster fishery, freshwater</t>
  </si>
  <si>
    <t>Oyster fishery, marine</t>
  </si>
  <si>
    <t>Oyster spat production, freshwater</t>
  </si>
  <si>
    <t>Oyster spat production, marine</t>
  </si>
  <si>
    <t>Oysters (wholesale)</t>
  </si>
  <si>
    <t>Ozone therapy apparatus (manufacture)</t>
  </si>
  <si>
    <t>Pacemaker (electro medical) (manufacture)</t>
  </si>
  <si>
    <t>Pace-makers (wholesale)</t>
  </si>
  <si>
    <t>Packaged tour sales</t>
  </si>
  <si>
    <t>Packaging activities on a fee or contract basis</t>
  </si>
  <si>
    <t>Packaging machinery (manufacture)</t>
  </si>
  <si>
    <t>Packaging machinery leasing</t>
  </si>
  <si>
    <t>Packaging of solids</t>
  </si>
  <si>
    <t>Packaging products made of ceramic (manufacture)</t>
  </si>
  <si>
    <t>Packaging products made of plastic (manufacture)</t>
  </si>
  <si>
    <t>Packer and shipper</t>
  </si>
  <si>
    <t>Packing cases made of fibre board (manufacture)</t>
  </si>
  <si>
    <t>Packing cases made of wood (manufacture)</t>
  </si>
  <si>
    <t>Packing goods made of plastic (manufacture)</t>
  </si>
  <si>
    <t>Packing machinery (manufacture)</t>
  </si>
  <si>
    <t>Packing made of cardboard (manufacture)</t>
  </si>
  <si>
    <t>Packing made of woven asbestos (manufacture)</t>
  </si>
  <si>
    <t>Packing of medicaments into edible capsules</t>
  </si>
  <si>
    <t>Packing paper (manufacture)</t>
  </si>
  <si>
    <t>Packing service incidental to transport</t>
  </si>
  <si>
    <t>Packing, repacking, storage and delivery of waste and scrap without transformation (wholesale)</t>
  </si>
  <si>
    <t>Padding for upholstery (manufacture)</t>
  </si>
  <si>
    <t>Padlock (manufacture)</t>
  </si>
  <si>
    <t>Paediatric dentistry</t>
  </si>
  <si>
    <t>Pagers (manufacture)</t>
  </si>
  <si>
    <t>Paging activities and maintenance</t>
  </si>
  <si>
    <t>Paging services</t>
  </si>
  <si>
    <t>Pails made of steel (manufacture)</t>
  </si>
  <si>
    <t>Paint (not cement based) (manufacture)</t>
  </si>
  <si>
    <t>Paint and varnish (retail)</t>
  </si>
  <si>
    <t>Paint and varnish (wholesale)</t>
  </si>
  <si>
    <t>Paint brush (manufacture)</t>
  </si>
  <si>
    <t>Paint pads (manufacture)</t>
  </si>
  <si>
    <t>Paint removers (manufacture)</t>
  </si>
  <si>
    <t>Paint spraying machine (manufacture)</t>
  </si>
  <si>
    <t>Paint with cement base (manufacture)</t>
  </si>
  <si>
    <t>Paint, varnish and lacquer (wholesale)</t>
  </si>
  <si>
    <t>Painted steel sheet (manufacture)</t>
  </si>
  <si>
    <t>Painters (artistic)</t>
  </si>
  <si>
    <t>Painters and other artists associations</t>
  </si>
  <si>
    <t>Painting contractor</t>
  </si>
  <si>
    <t>Painting of furniture (manufacture)</t>
  </si>
  <si>
    <t>Painting of motor vehicles</t>
  </si>
  <si>
    <t>Painting of ships (manufacture)</t>
  </si>
  <si>
    <t>Paints and varnishes (commission agent)</t>
  </si>
  <si>
    <t>Palaeontologist (consultant)</t>
  </si>
  <si>
    <t>Pale fencing production (unprocessed form)</t>
  </si>
  <si>
    <t>Palladium (manufacture)</t>
  </si>
  <si>
    <t>Pallet hoist (manufacture)</t>
  </si>
  <si>
    <t>Pallet rental</t>
  </si>
  <si>
    <t>Pallet truck (manufacture)</t>
  </si>
  <si>
    <t>Palletizer (manufacture)</t>
  </si>
  <si>
    <t>Pallets made of metal (manufacture)</t>
  </si>
  <si>
    <t>Pallets made of plastic (manufacture)</t>
  </si>
  <si>
    <t>Pallets, box pallets and other load boards made of wood (manufacture)</t>
  </si>
  <si>
    <t>Pallets, pallet boards and other load boards made of wood (commission agent)</t>
  </si>
  <si>
    <t>Palm kernel crushing (manufacture)</t>
  </si>
  <si>
    <t>Palm kernel oil refining (manufacture)</t>
  </si>
  <si>
    <t>Palm oil (wholesale)</t>
  </si>
  <si>
    <t>Palm oil production (manufacture)</t>
  </si>
  <si>
    <t>Palm oil refining (manufacture)</t>
  </si>
  <si>
    <t>Palmist</t>
  </si>
  <si>
    <t>Pamphlet printing (manufacture)</t>
  </si>
  <si>
    <t>Pamphlet publishing</t>
  </si>
  <si>
    <t>Pancake making (manufacture)</t>
  </si>
  <si>
    <t>Panel beating services</t>
  </si>
  <si>
    <t>Panel forming machines (manufacture)</t>
  </si>
  <si>
    <t>Panels for motor vehicle bodywork, made of metal or fibreglass (manufacture)</t>
  </si>
  <si>
    <t>Panels made of asbestos (manufacture)</t>
  </si>
  <si>
    <t>Panels made of concrete (manufacture)</t>
  </si>
  <si>
    <t>Panels made of fibre-cement (manufacture)</t>
  </si>
  <si>
    <t>Panels made of plaster (manufacture)</t>
  </si>
  <si>
    <t>Panty (manufacture)</t>
  </si>
  <si>
    <t>Pantyhose (manufacture)</t>
  </si>
  <si>
    <t>Papaya growing</t>
  </si>
  <si>
    <t>Paper (not sensitized) (manufacture)</t>
  </si>
  <si>
    <t>Paper (retail)</t>
  </si>
  <si>
    <t>Paper (uncut) for household use (manufacture)</t>
  </si>
  <si>
    <t>Paper and paperboard (corrugated) (manufacture)</t>
  </si>
  <si>
    <t>Paper and paperboard articles for interior decoration (manufacture)</t>
  </si>
  <si>
    <t>Paper and paperboard coating, covering and impregnation (manufacture)</t>
  </si>
  <si>
    <t>Paper and paperboard intended for further industrial processing (manufacture)</t>
  </si>
  <si>
    <t>Paper and paperboard processing (manufacture)</t>
  </si>
  <si>
    <t>Paper and paperboard production machinery (manufacture)</t>
  </si>
  <si>
    <t>Paper and paperboard production machinery (wholesale)</t>
  </si>
  <si>
    <t>Paper bag making machinery (manufacture)</t>
  </si>
  <si>
    <t>Paper bags (wholesale)</t>
  </si>
  <si>
    <t>Paper bed sheets (commission agent)</t>
  </si>
  <si>
    <t>Paper bed sheets (internet) (retail)</t>
  </si>
  <si>
    <t>Paper bed sheets (Manufacture)</t>
  </si>
  <si>
    <t>Paper bed sheets (retail)</t>
  </si>
  <si>
    <t>Paper bed sheets (wholesale)</t>
  </si>
  <si>
    <t>Paper boards (wholesale)</t>
  </si>
  <si>
    <t>Paper clips made of metal (manufacture)</t>
  </si>
  <si>
    <t>Paper converting (unspecified) (manufacture)</t>
  </si>
  <si>
    <t>Paper creping (manufacture)</t>
  </si>
  <si>
    <t>Paper cut to size (not packaging products) (manufacture)</t>
  </si>
  <si>
    <t>Paper embossing (manufacture)</t>
  </si>
  <si>
    <t>Paper fasteners made of metal (manufacture)</t>
  </si>
  <si>
    <t>Paper in bulk (wholesale)</t>
  </si>
  <si>
    <t>Paper lace (manufacture)</t>
  </si>
  <si>
    <t>Paper made of asbestos (manufacture)</t>
  </si>
  <si>
    <t>Paper made of vegetable fibres for corrugated cardboard (manufacture)</t>
  </si>
  <si>
    <t>Paper making machinery (manufacture)</t>
  </si>
  <si>
    <t>Paper merchant (wholesale)</t>
  </si>
  <si>
    <t>Paper novelties (manufacture)</t>
  </si>
  <si>
    <t>Paper or paperboard cards for use on jacquard machines (manufacture)</t>
  </si>
  <si>
    <t>Paper patterns (manufacture)</t>
  </si>
  <si>
    <t>Paper perforating (manufacture)</t>
  </si>
  <si>
    <t>Paper shavings (manufacture)</t>
  </si>
  <si>
    <t>Paper staining (manufacture)</t>
  </si>
  <si>
    <t>Paper surgical masks (commission agent)</t>
  </si>
  <si>
    <t>Paper surgical masks (internet) (retail)</t>
  </si>
  <si>
    <t>Paper surgical masks (Manufacture)</t>
  </si>
  <si>
    <t>Paper surgical masks (Retail Sale)</t>
  </si>
  <si>
    <t>Paper surgical masks (wholesale)</t>
  </si>
  <si>
    <t>Paper transfer for embroidery, etc. (manufacture)</t>
  </si>
  <si>
    <t>Paperhanging</t>
  </si>
  <si>
    <t>Papier mache works (manufacture)</t>
  </si>
  <si>
    <t>Parachute (manufacture)</t>
  </si>
  <si>
    <t>Parachutes and rotochutes (commission agent)</t>
  </si>
  <si>
    <t>Paraffin (manufacture)</t>
  </si>
  <si>
    <t>Paraffin (retail)</t>
  </si>
  <si>
    <t>Paraffin (wholesale)</t>
  </si>
  <si>
    <t>Paraffin for medicinal use (manufacture)</t>
  </si>
  <si>
    <t>Paraffin wax (manufacture)</t>
  </si>
  <si>
    <t>Parallel slide valves (manufacture)</t>
  </si>
  <si>
    <t>Para-medical practitioner activities</t>
  </si>
  <si>
    <t>Parasol (manufacture)</t>
  </si>
  <si>
    <t>Parboiled or converted rice (manufacture)</t>
  </si>
  <si>
    <t>Parcel packing and gift wrapping on a fee or contract basis</t>
  </si>
  <si>
    <t>Parcels delivery service (not post office) licensed</t>
  </si>
  <si>
    <t>Parcels delivery service (not post office) unlicensed</t>
  </si>
  <si>
    <t>Parcels, distribution and delivery of, by the post office</t>
  </si>
  <si>
    <t>Parchment and imitation parchment paper (manufacture)</t>
  </si>
  <si>
    <t>Parchment made of leather (manufacture)</t>
  </si>
  <si>
    <t>Paring and slicing machines (manufacture)</t>
  </si>
  <si>
    <t>Park (local authority or municipally owned)</t>
  </si>
  <si>
    <t>Park laying out, planting and maintenance on a fee or contract basis</t>
  </si>
  <si>
    <t>Parking lot markings painting</t>
  </si>
  <si>
    <t>Parking lot operation</t>
  </si>
  <si>
    <t>Parking meter coin collection services</t>
  </si>
  <si>
    <t>Parking meter services</t>
  </si>
  <si>
    <t>Parking meters (manufacture)</t>
  </si>
  <si>
    <t>Parliamentary agent</t>
  </si>
  <si>
    <t>Parquet floor laying (not by manufacturer)</t>
  </si>
  <si>
    <t>Parquet flooring (manufacture)</t>
  </si>
  <si>
    <t>Parsley growing</t>
  </si>
  <si>
    <t>Parsnip growing</t>
  </si>
  <si>
    <t>Particle accelerator (manufacture)</t>
  </si>
  <si>
    <t>Particleboard agglomerated with non-mineral binding substances (manufacture)</t>
  </si>
  <si>
    <t>Partitioning made of metal (manufacture)</t>
  </si>
  <si>
    <t>Partitions (non-domestic) (manufacture)</t>
  </si>
  <si>
    <t>Partnership agent</t>
  </si>
  <si>
    <t>Parts and accessories for electroplating machinery (manufacture)</t>
  </si>
  <si>
    <t>Parts and accessories for machine tools for working hard materials e.g. Wood, stone (manufacture)</t>
  </si>
  <si>
    <t>Parts and accessories for stationary drills, machines, riveters, sheet metal cutters (manufacture)</t>
  </si>
  <si>
    <t>Parts and accessories for stationary machine tools for nailing, stapling, glueing etc. (manufacture)</t>
  </si>
  <si>
    <t>Parts for electric lamps and electronic valves made of glass (manufacture)</t>
  </si>
  <si>
    <t>Parts for motor vehicles (not electric) (manufacture)</t>
  </si>
  <si>
    <t>Parts for portable hand held power tools (manufacture)</t>
  </si>
  <si>
    <t>Parts of bearings, gearing and driving elements (manufacture)</t>
  </si>
  <si>
    <t>Parts of coats for men and boys (manufacture)</t>
  </si>
  <si>
    <t>Parts of coats for women and girls (manufacture)</t>
  </si>
  <si>
    <t>Parts of ensembles for women and girls (manufacture)</t>
  </si>
  <si>
    <t>Parts of jackets for men and boys (manufacture)</t>
  </si>
  <si>
    <t>Parts of jackets for women and girls (manufacture)</t>
  </si>
  <si>
    <t>Parts of milking machines and dairy machinery, n.e.c. (manufacturing)</t>
  </si>
  <si>
    <t>Parts of skirts for women and girls (manufacture)</t>
  </si>
  <si>
    <t>Parts of suits for men and boys (manufacture)</t>
  </si>
  <si>
    <t>Parts of suits for women and girls (manufacture)</t>
  </si>
  <si>
    <t>Parts of trousers for men and boys (manufacture)</t>
  </si>
  <si>
    <t>Parts of trousers for women and girls (manufacture)</t>
  </si>
  <si>
    <t>Passage agent</t>
  </si>
  <si>
    <t>Passenger agent (not transport authority)</t>
  </si>
  <si>
    <t>Passenger air transport (non-scheduled)</t>
  </si>
  <si>
    <t>Passenger air transport (scheduled)</t>
  </si>
  <si>
    <t>Passenger air transport over regular routes</t>
  </si>
  <si>
    <t>Passenger aircraft rental services with crew (non-scheduled)</t>
  </si>
  <si>
    <t>Passenger cargo liner (manufacture)</t>
  </si>
  <si>
    <t>Passenger carriage for railways (manufacture)</t>
  </si>
  <si>
    <t>Passenger cars (manufacture)</t>
  </si>
  <si>
    <t>Passenger conveyor (manufacture)</t>
  </si>
  <si>
    <t>Passenger ferry (river or estuary)</t>
  </si>
  <si>
    <t>Passenger ferry between UK and international ports</t>
  </si>
  <si>
    <t>Passenger ferry on domestic or coastal routes</t>
  </si>
  <si>
    <t>Passenger ferry transport (inland waterway)</t>
  </si>
  <si>
    <t>Passenger land transport equipment self drive rental (other than motor vehicles)</t>
  </si>
  <si>
    <t>Passenger scheduled land transport (other than interurban railways or inter-city coach services)</t>
  </si>
  <si>
    <t>Passenger shipping service (sea and coastal)</t>
  </si>
  <si>
    <t>Passenger terminal services</t>
  </si>
  <si>
    <t>Passenger transport by animal-drawn vehicles</t>
  </si>
  <si>
    <t>Passenger transport by inter-city rail services</t>
  </si>
  <si>
    <t>Passenger transport by inter-urban railways (other than inter-city services)</t>
  </si>
  <si>
    <t>Passenger transport by man-drawn vehicles</t>
  </si>
  <si>
    <t>Passenger vessel building (manufacture)</t>
  </si>
  <si>
    <t>Passenger water transport equipment leasing (without operator)</t>
  </si>
  <si>
    <t>Passport photography</t>
  </si>
  <si>
    <t>Passport printing (manufacture)</t>
  </si>
  <si>
    <t>Pasta products, canned or frozen (manufacture)</t>
  </si>
  <si>
    <t>Pasta, cooked, stuffed or otherwise prepared</t>
  </si>
  <si>
    <t>Pastas (manufacture)</t>
  </si>
  <si>
    <t>Paste brush (manufacture)</t>
  </si>
  <si>
    <t>Paste made of aluminium (manufacture)</t>
  </si>
  <si>
    <t>Paste made of asbestos (manufacture)</t>
  </si>
  <si>
    <t>Pastel (manufacture)</t>
  </si>
  <si>
    <t>Pasteurized fresh liquid milk (manufacture)</t>
  </si>
  <si>
    <t>Pastille (manufacture)</t>
  </si>
  <si>
    <t>Pastrami and other salted, dried or smoked meats (manufacture)</t>
  </si>
  <si>
    <t>Pastry (retail)</t>
  </si>
  <si>
    <t>Pastry and buns (preserved) (manufacture)</t>
  </si>
  <si>
    <t>Pastry brush (manufacture)</t>
  </si>
  <si>
    <t>Pastry roller food preparation machinery (manufacture)</t>
  </si>
  <si>
    <t>Patent agent</t>
  </si>
  <si>
    <t>Patent broker</t>
  </si>
  <si>
    <t>Patent fuel (wholesale)</t>
  </si>
  <si>
    <t>Patent fuel production (manufacture)</t>
  </si>
  <si>
    <t>Patent leather (manufacture)</t>
  </si>
  <si>
    <t>Patent medicines (wholesale)</t>
  </si>
  <si>
    <t>Patents preparation</t>
  </si>
  <si>
    <t>Pâtés (manufacture)</t>
  </si>
  <si>
    <t>Pathological laboratory</t>
  </si>
  <si>
    <t xml:space="preserve">Patient monitoring devices (irradiation, electromedical or electrotherapeutic equipment) (commission agent)  </t>
  </si>
  <si>
    <t>Patient monitoring devices (irradiation, electromedical or electrotherapeutic equipment) (internet) (retail)</t>
  </si>
  <si>
    <t xml:space="preserve">Patient monitoring devices (irradiation, electromedical or electrotherapeutic equipment) (manufacture)   </t>
  </si>
  <si>
    <t>Patient monitoring devices (irradiation, electromedical or electrotherapeutic equipment) (retail)</t>
  </si>
  <si>
    <t xml:space="preserve">Patient monitoring devices (irradiation, electromedical or electrotherapeutic equipment) (wholesale)  </t>
  </si>
  <si>
    <t>Pattern card (manufacture)</t>
  </si>
  <si>
    <t>Paulownia growing</t>
  </si>
  <si>
    <t>Pavement artist</t>
  </si>
  <si>
    <t>Paving blocks made of glass (manufacture)</t>
  </si>
  <si>
    <t>Paving blocks made of wood (manufacture)</t>
  </si>
  <si>
    <t>Paving contractor</t>
  </si>
  <si>
    <t>Paving machinery (manufacture)</t>
  </si>
  <si>
    <t>Paving made of non-refractory ceramic (manufacture)</t>
  </si>
  <si>
    <t>Paving slabs made of concrete (manufacture)</t>
  </si>
  <si>
    <t>Paving stone (manufacture)</t>
  </si>
  <si>
    <t>Paving tiles made of unglazed clay (manufacture)</t>
  </si>
  <si>
    <t>Pawnbroker (principally lending money)</t>
  </si>
  <si>
    <t>Pawnshops (principally dealing in second-hand goods) (retail)</t>
  </si>
  <si>
    <t>Pay and personnel agency (armed forces)</t>
  </si>
  <si>
    <t>Paying agent</t>
  </si>
  <si>
    <t>Payroll bureau</t>
  </si>
  <si>
    <t>Pea and pie vendor</t>
  </si>
  <si>
    <t>Pea growing</t>
  </si>
  <si>
    <t>Pea splitters (manufacture)</t>
  </si>
  <si>
    <t>Pea splitting, milling or grinding (manufacture)</t>
  </si>
  <si>
    <t>Peach growing</t>
  </si>
  <si>
    <t>Peak cap (manufacture)</t>
  </si>
  <si>
    <t>Peaked cap (internet) (retail)</t>
  </si>
  <si>
    <t xml:space="preserve">Peaked cap (manufacture)  </t>
  </si>
  <si>
    <t>Peaked cap  (commission agent)</t>
  </si>
  <si>
    <t>Peaked cap  (retail)</t>
  </si>
  <si>
    <t>Peaked cap  (wholesale)</t>
  </si>
  <si>
    <t>Peanut butter (manufacture)</t>
  </si>
  <si>
    <t>Peanut growing</t>
  </si>
  <si>
    <t>Pear growing</t>
  </si>
  <si>
    <t>Pearl drilling (manufacture)</t>
  </si>
  <si>
    <t>Pearl gathering</t>
  </si>
  <si>
    <t>Pearl stringing (manufacture)</t>
  </si>
  <si>
    <t>Pearls production (manufacture)</t>
  </si>
  <si>
    <t>Peat (wholesale)</t>
  </si>
  <si>
    <t>Peat agglomeration</t>
  </si>
  <si>
    <t>Peat briquettes (manufacture)</t>
  </si>
  <si>
    <t>Peat cutting and digging</t>
  </si>
  <si>
    <t>Peat extraction</t>
  </si>
  <si>
    <t>Peat extraction support services, provided on a fee or contract basis</t>
  </si>
  <si>
    <t>Peat products (pots or for chemical use, etc.) (manufacture)</t>
  </si>
  <si>
    <t>Peat, preparation to facilitate transport or storage</t>
  </si>
  <si>
    <t>Peat, preparation to improve quality</t>
  </si>
  <si>
    <t>Pebble dredging</t>
  </si>
  <si>
    <t>Pecuniary loss insurance</t>
  </si>
  <si>
    <t>Pedal bins made of metal (manufacture)</t>
  </si>
  <si>
    <t>Pedal bins made of plastic (manufacture)</t>
  </si>
  <si>
    <t>Pedals for bicycles (manufacture)</t>
  </si>
  <si>
    <t>Pedestrian ways construction</t>
  </si>
  <si>
    <t>Pedicure</t>
  </si>
  <si>
    <t>Pedometers (electronic) (manufacture)</t>
  </si>
  <si>
    <t>Pedometers (non-electronic) (manufacture)</t>
  </si>
  <si>
    <t>Peeled or cut vegetables, mixed fresh salads, packaged (manufacture)</t>
  </si>
  <si>
    <t>Peeled, cut fresh vegetables, mixed salads, packed (manufacture)</t>
  </si>
  <si>
    <t>Peeling of nuts</t>
  </si>
  <si>
    <t>Pelmets made of plastic (manufacture)</t>
  </si>
  <si>
    <t>Pelt from fellmongery (manufacture)</t>
  </si>
  <si>
    <t>Pen nibs (manufacture)</t>
  </si>
  <si>
    <t>Pencil (manufacture)</t>
  </si>
  <si>
    <t>Pencil leads (manufacture)</t>
  </si>
  <si>
    <t>Pencil sharpeners (manufacture)</t>
  </si>
  <si>
    <t>Pencil-making machinery (manufacture)</t>
  </si>
  <si>
    <t>Pencils (retail)</t>
  </si>
  <si>
    <t>Pencils, crayons, leads, drawing charcoals, writing or drawing chalks and tailors chalk (wholesale)</t>
  </si>
  <si>
    <t>Pencil-sharpening machines (manufacture)</t>
  </si>
  <si>
    <t>Penetrating oil (manufacture)</t>
  </si>
  <si>
    <t>Penholder (manufacture)</t>
  </si>
  <si>
    <t>Pennants (manufacture)</t>
  </si>
  <si>
    <t>Pens (retail)</t>
  </si>
  <si>
    <t>Pens for writing or drawing (manufacture)</t>
  </si>
  <si>
    <t>Pension (accommodation)</t>
  </si>
  <si>
    <t>Pension consultancy services</t>
  </si>
  <si>
    <t>Pension consultants (own account)</t>
  </si>
  <si>
    <t>Pension fund (autonomous)</t>
  </si>
  <si>
    <t>Pension fund management</t>
  </si>
  <si>
    <t>Pension funding except compulsory social security</t>
  </si>
  <si>
    <t>Pension funds and plans</t>
  </si>
  <si>
    <t>Pensions appeal tribunal</t>
  </si>
  <si>
    <t>Penstock made of steel (manufacture)</t>
  </si>
  <si>
    <t>Penstock valves (manufacture)</t>
  </si>
  <si>
    <t>People's dispensary for sick animals (not animal care units)</t>
  </si>
  <si>
    <t>Pepper (ground) (manufacture)</t>
  </si>
  <si>
    <t>Pepper growing</t>
  </si>
  <si>
    <t>Pepper substitute (manufacture)</t>
  </si>
  <si>
    <t>Peptic substances, mucilages and thickeners (commission agent)</t>
  </si>
  <si>
    <t>Peptone derivatives (manufacture)</t>
  </si>
  <si>
    <t>Peptones (manufacture)</t>
  </si>
  <si>
    <t>Peptones/protein substances and derivatives (commission agent)</t>
  </si>
  <si>
    <t>Peracetic acid (manufacture)</t>
  </si>
  <si>
    <t>Perambulator (manufacture)</t>
  </si>
  <si>
    <t>Perambulator awning (manufacture)</t>
  </si>
  <si>
    <t>Perambulators (retail)</t>
  </si>
  <si>
    <t>Perambulators (wholesale)</t>
  </si>
  <si>
    <t>Perchlorate explosive (manufacture)</t>
  </si>
  <si>
    <t>Perchloroethylene (manufacture)</t>
  </si>
  <si>
    <t>Percolator (electric) (manufacture)</t>
  </si>
  <si>
    <t>Percolators made of metal (non-electric) (manufacture)</t>
  </si>
  <si>
    <t>Percussion cap (manufacture)</t>
  </si>
  <si>
    <t>Percussion instrument (manufacture)</t>
  </si>
  <si>
    <t>Perforated metal (manufacture)</t>
  </si>
  <si>
    <t>Performance testing of complete machinery</t>
  </si>
  <si>
    <t>Performers associations</t>
  </si>
  <si>
    <t>Performing arts schools (except academic)</t>
  </si>
  <si>
    <t>Performing arts schools providing tertiary education</t>
  </si>
  <si>
    <t>Performing arts support activities</t>
  </si>
  <si>
    <t>Performing Rights Society (PRS)</t>
  </si>
  <si>
    <t>Perfume (manufacture)</t>
  </si>
  <si>
    <t>Perfume (retail)</t>
  </si>
  <si>
    <t>Perfume (wholesale)</t>
  </si>
  <si>
    <t>Perfume compounds (blended perfume concentrates) (manufacture)</t>
  </si>
  <si>
    <t>Perfumery and flavour synthetic chemicals (manufacture)</t>
  </si>
  <si>
    <t>Perfumery, cosmetic and toilet and bath preparations (commission agent)</t>
  </si>
  <si>
    <t>Perfumes and cosmetics exporter (wholesale)</t>
  </si>
  <si>
    <t>Perfumes and cosmetics importer (wholesale)</t>
  </si>
  <si>
    <t>Periodical printing (manufacture)</t>
  </si>
  <si>
    <t>Periodical publishing</t>
  </si>
  <si>
    <t>Periodicals lending and storage</t>
  </si>
  <si>
    <t>Peripheral equipment for computer uses including card punches and verifiers (manufacture)</t>
  </si>
  <si>
    <t>Periscopes (manufacture)</t>
  </si>
  <si>
    <t>Perishable food preparations of bread, pastry or cake (manufacture)</t>
  </si>
  <si>
    <t>Perishable prepared fruit and vegetables (manufacture)</t>
  </si>
  <si>
    <t>Perishable prepared salads; mixed salads (manufacture)</t>
  </si>
  <si>
    <t>Perishable prepared tofu bean curd (manufacture)</t>
  </si>
  <si>
    <t>Perishable prepared vegetables, packaged peeled or cut (manufacture)</t>
  </si>
  <si>
    <t>Peristaltic pumps (manufacture)</t>
  </si>
  <si>
    <t xml:space="preserve">Peristaltic pumps for enteral nutrition (commission agent)
</t>
  </si>
  <si>
    <t xml:space="preserve">Peristaltic pumps for enteral nutrition (manufacture)
</t>
  </si>
  <si>
    <t>Peristaltic pumps for enteral nutrition (wholesale)</t>
  </si>
  <si>
    <t>Periwinkle gathering</t>
  </si>
  <si>
    <t>Permanent magnets (ceramic and ferrite) (manufacture)</t>
  </si>
  <si>
    <t>Permanent magnets (metallic) (manufacture)</t>
  </si>
  <si>
    <t>Permanent magnets and electro-magnetic couplings, clutches and brakes (wholesale)</t>
  </si>
  <si>
    <t>Permanent make-up application</t>
  </si>
  <si>
    <t>Permanent residential caravan (manufacture)</t>
  </si>
  <si>
    <t>Permanent way material (except rails production) (manufacture)</t>
  </si>
  <si>
    <t>Peroxides (inorganic) (manufacture)</t>
  </si>
  <si>
    <t>Perry (manufacture)</t>
  </si>
  <si>
    <t>Personal computers and workstations (manufacture)</t>
  </si>
  <si>
    <t>Personal injury insurance</t>
  </si>
  <si>
    <t>Personal safety devices of metal (manufacture)</t>
  </si>
  <si>
    <t>Personal stationery printing (manufacture)</t>
  </si>
  <si>
    <t>Personal watercraft (manufacture)</t>
  </si>
  <si>
    <t>Personnel carrier (armoured fighting vehicle) (manufacture)</t>
  </si>
  <si>
    <t>Personnel provision (temporary employment agency)</t>
  </si>
  <si>
    <t>Pest control in connection with agriculture</t>
  </si>
  <si>
    <t>Pest control services (except agricultural)</t>
  </si>
  <si>
    <t>Pest destruction service (not especially for agriculture)</t>
  </si>
  <si>
    <t>Pesticide inorganic chemicals (excluding formulated preparations) (manufacture)</t>
  </si>
  <si>
    <t>Pesticide organic chemicals (excluding formulated preparations) (manufacture)</t>
  </si>
  <si>
    <t>Pesticides and other agrochemical products (manufacture)</t>
  </si>
  <si>
    <t>Pet animal breeding, other than fish</t>
  </si>
  <si>
    <t>Pet animal feeds produced from slaughter waste (manufacture)</t>
  </si>
  <si>
    <t>Pet animal food (wholesale)</t>
  </si>
  <si>
    <t>Pet animals (retail)</t>
  </si>
  <si>
    <t>Pet bird raising and breeding</t>
  </si>
  <si>
    <t>Pet fish feeds (manufacture)</t>
  </si>
  <si>
    <t>Pet food (retail)</t>
  </si>
  <si>
    <t>Pet food including canned (manufacture)</t>
  </si>
  <si>
    <t>Pet foods (manufacture)</t>
  </si>
  <si>
    <t>Pet scanners (manufacture)</t>
  </si>
  <si>
    <t>Pet shop (retail)</t>
  </si>
  <si>
    <t>Pet sitting services</t>
  </si>
  <si>
    <t>Petersham ribbon (manufacture)</t>
  </si>
  <si>
    <t>Petro-chemical industry machinery (other than plant) (manufacture)</t>
  </si>
  <si>
    <t>Petro-chemical industry products (manufacture)</t>
  </si>
  <si>
    <t>Petrol (manufacture)</t>
  </si>
  <si>
    <t>Petrol filling station</t>
  </si>
  <si>
    <t>Petrol industrial engines (manufacture)</t>
  </si>
  <si>
    <t>Petrol station pump (manufacture)</t>
  </si>
  <si>
    <t>Petroleum and natural gas mining support activities</t>
  </si>
  <si>
    <t>Petroleum and petroleum products exporter (wholesale)</t>
  </si>
  <si>
    <t>Petroleum and petroleum products importer (wholesale)</t>
  </si>
  <si>
    <t>Petroleum briquettes (manufacture)</t>
  </si>
  <si>
    <t>Petroleum coke (manufacture)</t>
  </si>
  <si>
    <t>Petroleum coke, bitumen and other residues of petroleum (commission agent)</t>
  </si>
  <si>
    <t>Petroleum coke, bitumen and other residues of petroleum oils (wholesale)</t>
  </si>
  <si>
    <t>Petroleum drilling equipment (manufacture)</t>
  </si>
  <si>
    <t>Petroleum exploration</t>
  </si>
  <si>
    <t>Petroleum feedstock (manufacture)</t>
  </si>
  <si>
    <t>Petroleum gas (manufacture)</t>
  </si>
  <si>
    <t>Petroleum gases and gaseous hydrocarbons (excluding natural gas) (commission agent)</t>
  </si>
  <si>
    <t>Petroleum geologist</t>
  </si>
  <si>
    <t>Petroleum grease (at refinery) (manufacture)</t>
  </si>
  <si>
    <t>Petroleum grease formulation outside refineries (manufacture)</t>
  </si>
  <si>
    <t>Petroleum jelly and paraffin wax (commission agent)</t>
  </si>
  <si>
    <t>Petroleum jelly formulation outside refineries (manufacture)</t>
  </si>
  <si>
    <t>Petroleum product (at refineries) (manufacture)</t>
  </si>
  <si>
    <t>Petroleum products distribution (wholesale)</t>
  </si>
  <si>
    <t>Petroleum refining (manufacture)</t>
  </si>
  <si>
    <t>Petroleum societies without refineries (manufacture)</t>
  </si>
  <si>
    <t>Petroleum test well drilling</t>
  </si>
  <si>
    <t>Petroleum well drilling</t>
  </si>
  <si>
    <t>Petrophysical interpretation activities</t>
  </si>
  <si>
    <t>Petticoat (manufacture)</t>
  </si>
  <si>
    <t>Pew (manufacture)</t>
  </si>
  <si>
    <t>Pewter (manufacture)</t>
  </si>
  <si>
    <t>Pewter ware (manufacture)</t>
  </si>
  <si>
    <t>Ph meters (electronic) (manufacture)</t>
  </si>
  <si>
    <t>Ph meters (non-electronic) (manufacture)</t>
  </si>
  <si>
    <t>Ph/gas blood analysers (electronic) (manufacture)</t>
  </si>
  <si>
    <t>Pharmaceutical chemicals (manufacture)</t>
  </si>
  <si>
    <t>Pharmaceutical chemist (retail)</t>
  </si>
  <si>
    <t>Pharmaceutical chemist (wholesale)</t>
  </si>
  <si>
    <t>Pharmaceutical crops growing</t>
  </si>
  <si>
    <t>Pharmaceutical glassware (other than containers) (manufacture)</t>
  </si>
  <si>
    <t>Pharmaceutical goods (commission agent)</t>
  </si>
  <si>
    <t>Pharmaceutical goods exporter (wholesale)</t>
  </si>
  <si>
    <t>Pharmaceutical goods importer (wholesale)</t>
  </si>
  <si>
    <t>Pharmaceutical hydrogen peroxide (commission agent)</t>
  </si>
  <si>
    <t>Pharmaceutical hydrogen peroxide (internet) (retail)</t>
  </si>
  <si>
    <t>Pharmaceutical hydrogen peroxide (manufacture)</t>
  </si>
  <si>
    <t>Pharmaceutical hydrogen peroxide (retail)</t>
  </si>
  <si>
    <t>Pharmaceutical hydrogen peroxide(wholesale)</t>
  </si>
  <si>
    <t>Pharmaceutical medicament products (manufacture)</t>
  </si>
  <si>
    <t>Pharmaceutical non-medicament products (manufacture)</t>
  </si>
  <si>
    <t>Pharmaceutical society</t>
  </si>
  <si>
    <t>Pharmaceuticals for veterinary use (manufacture)</t>
  </si>
  <si>
    <t>Pharmacy (retail)</t>
  </si>
  <si>
    <t>Phenol (manufacture)</t>
  </si>
  <si>
    <t>Phenolic resins (manufacture)</t>
  </si>
  <si>
    <t>Phenols, phenol-alcohols and derivatives of phenols (wholesale)</t>
  </si>
  <si>
    <t>Phenols, phenol-alcohols and phenol derivatives (commission agent)</t>
  </si>
  <si>
    <t>Philatelist (retail)</t>
  </si>
  <si>
    <t>Phonecards and similar cards containing integrated circuits (smart cards) (manufacture)</t>
  </si>
  <si>
    <t>Phonetic printing (manufacture)</t>
  </si>
  <si>
    <t>Phosphates (natural) mining</t>
  </si>
  <si>
    <t>Phosphates of ammonium carbonates (manufacture)</t>
  </si>
  <si>
    <t>Phosphates of triammonium (commission agent)</t>
  </si>
  <si>
    <t>Phosphates of triammonium carbonates (manufacture)</t>
  </si>
  <si>
    <t>Phosphatic straight fertiliser (manufacture)</t>
  </si>
  <si>
    <t>Phosphides, carbides, hydrides, nitrides azides, silicides and borides (wholesale)</t>
  </si>
  <si>
    <t>Phosphides, carbides, hydrides, nitrides, azides, silicides and borides ( commission agent)</t>
  </si>
  <si>
    <t>Phosphinates, phosphonates, phosphates and polyphosphates (commission agent)</t>
  </si>
  <si>
    <t>Phosphinates, phosphonates, phosphates and polyphosphates (wholesale)</t>
  </si>
  <si>
    <t>Phosphoaminolipids (commission agent)</t>
  </si>
  <si>
    <t>Phosphoaminolipids, amides and their salts and derivatives (wholesale)</t>
  </si>
  <si>
    <t>Phosphoric esters and esters of other inorganic acids and their derivatives (wholesale)</t>
  </si>
  <si>
    <t>Phosphoric esters and esters of other inorganic acids, their salts and derivatives (commission agent)</t>
  </si>
  <si>
    <t>Phosphorous compounds (excluding phosphatic fertiliser) (manufacture)</t>
  </si>
  <si>
    <t>Photo and engraving publishing</t>
  </si>
  <si>
    <t>Photo diode (manufacture)</t>
  </si>
  <si>
    <t>Photo electric cell (manufacture)</t>
  </si>
  <si>
    <t>Photo electric exposure meter (manufacture)</t>
  </si>
  <si>
    <t>Photo engraving (manufacture)</t>
  </si>
  <si>
    <t>Photo lithography (manufacture)</t>
  </si>
  <si>
    <t>Photo semi-conductor device (manufacture)</t>
  </si>
  <si>
    <t>Photo-cathode valves or tubes (manufacture)</t>
  </si>
  <si>
    <t>Photocopier printing (manufacture)</t>
  </si>
  <si>
    <t>Photocopiers (retail)</t>
  </si>
  <si>
    <t>Photocopying</t>
  </si>
  <si>
    <t>Photo-copying apparatus (wholesale)</t>
  </si>
  <si>
    <t>Photocopying machinery (manufacture)</t>
  </si>
  <si>
    <t>Photo-engraving machine (manufacture)</t>
  </si>
  <si>
    <t>Photoflash bulb (manufacture)</t>
  </si>
  <si>
    <t>Photogrammetric equipment (electronic) (manufacture)</t>
  </si>
  <si>
    <t>Photogrammetric equipment (non-electronic) (manufacture)</t>
  </si>
  <si>
    <t>Photograph colouring</t>
  </si>
  <si>
    <t>Photograph copying</t>
  </si>
  <si>
    <t>Photograph developing</t>
  </si>
  <si>
    <t>Photograph enlarging</t>
  </si>
  <si>
    <t>Photograph finishing</t>
  </si>
  <si>
    <t>Photograph mount (manufacture)</t>
  </si>
  <si>
    <t>Photograph mounting</t>
  </si>
  <si>
    <t>Photograph printing</t>
  </si>
  <si>
    <t>Photographic base paper (manufacture)</t>
  </si>
  <si>
    <t>Photographic chemicals (manufacture)</t>
  </si>
  <si>
    <t>Photographic colour printing</t>
  </si>
  <si>
    <t>Photographic developer (manufacture)</t>
  </si>
  <si>
    <t>Photographic enlarger (manufacture)</t>
  </si>
  <si>
    <t>Photographic equipment (commission agent)</t>
  </si>
  <si>
    <t>Photographic equipment (manufacture)</t>
  </si>
  <si>
    <t>Photographic equipment hire</t>
  </si>
  <si>
    <t>Photographic film (sensitized) (manufacture)</t>
  </si>
  <si>
    <t>Photographic film (unsensitized) (manufacture)</t>
  </si>
  <si>
    <t>Photographic film instrument (manufacture)</t>
  </si>
  <si>
    <t>Photographic film plate (sensitised) (manufacture)</t>
  </si>
  <si>
    <t>Photographic film processing activities (for the motion picture and television industries)</t>
  </si>
  <si>
    <t>Photographic flashbulbs and flashcubes (wholesale)</t>
  </si>
  <si>
    <t>Photographic goods (retail)</t>
  </si>
  <si>
    <t>Photographic goods (wholesale)</t>
  </si>
  <si>
    <t>Photographic goods exporter (wholesale)</t>
  </si>
  <si>
    <t>Photographic goods importer (wholesale)</t>
  </si>
  <si>
    <t>Photographic light meters (manufacture)</t>
  </si>
  <si>
    <t>Photographic machines (coin-operated)</t>
  </si>
  <si>
    <t>Photographic model (own account)</t>
  </si>
  <si>
    <t>Photographic paper (commission agent)</t>
  </si>
  <si>
    <t>Photographic plates (manufacture)</t>
  </si>
  <si>
    <t>Photographic plates and film and instant print film (commission agent)</t>
  </si>
  <si>
    <t>Photographic studio</t>
  </si>
  <si>
    <t>Photographic unexposed film (manufacture)</t>
  </si>
  <si>
    <t>Photographic unsensitized film (manufacture)</t>
  </si>
  <si>
    <t>Photography for commercials, publishers or tourism purposes</t>
  </si>
  <si>
    <t>Photography schools (except commercial)</t>
  </si>
  <si>
    <t>Photogravure machine (manufacture)</t>
  </si>
  <si>
    <t>Photogravure printing (manufacture)</t>
  </si>
  <si>
    <t>Photojournalists</t>
  </si>
  <si>
    <t>Photolitho machine (manufacture)</t>
  </si>
  <si>
    <t>Photolithography equipment for the manufacture of semi-conductors (manufacturing)</t>
  </si>
  <si>
    <t>Photometers (electronic) (manufacture)</t>
  </si>
  <si>
    <t>Photometers (non-electronic) (manufacture)</t>
  </si>
  <si>
    <t>Photomicrography</t>
  </si>
  <si>
    <t>Photosensitive semi-conductor devices (manufacture)</t>
  </si>
  <si>
    <t>Phototypesetting (manufacture)</t>
  </si>
  <si>
    <t>Photovoltaic solar generators (manufacture)</t>
  </si>
  <si>
    <t>Phthalic anhydride (manufacture)</t>
  </si>
  <si>
    <t>Physical culture expert</t>
  </si>
  <si>
    <t>Physical or chemical analysis instruments and apparatus (non-electronic) (wholesale)</t>
  </si>
  <si>
    <t>Physical properties testing and inspection equipment (non-electronic) (manufacture)</t>
  </si>
  <si>
    <t>Physical sciences research and experimental development</t>
  </si>
  <si>
    <t>Physical well-being activities</t>
  </si>
  <si>
    <t>Physicist</t>
  </si>
  <si>
    <t>Physics research and experimental development</t>
  </si>
  <si>
    <t>Physiologist</t>
  </si>
  <si>
    <t>Physiotherapist (private)</t>
  </si>
  <si>
    <t>Physiotherapy clinic</t>
  </si>
  <si>
    <t>Piano (manufacture)</t>
  </si>
  <si>
    <t>Piano hire</t>
  </si>
  <si>
    <t>Piano teachers and other music instruction</t>
  </si>
  <si>
    <t>Piano tuning</t>
  </si>
  <si>
    <t>Piano wire made of steel (manufacture)</t>
  </si>
  <si>
    <t>Pianofortes (retail)</t>
  </si>
  <si>
    <t>Piccalilli production (manufacture)</t>
  </si>
  <si>
    <t>Pick (manufacture)</t>
  </si>
  <si>
    <t>Pickets (of wood) production (unprocessed form)</t>
  </si>
  <si>
    <t>Picking bands made of leather (manufacture)</t>
  </si>
  <si>
    <t>Pickle including beetroot and onion (manufacture)</t>
  </si>
  <si>
    <t>Pickling of fruit and vegetables (manufacture)</t>
  </si>
  <si>
    <t>Pickling preparations (commission agent)</t>
  </si>
  <si>
    <t>Pickling preparations for metal treatment (manufacture)</t>
  </si>
  <si>
    <t>Pick-up arm and cartridge for record player (manufacture)</t>
  </si>
  <si>
    <t>Pick-up baler (manufacture)</t>
  </si>
  <si>
    <t>Picture agency</t>
  </si>
  <si>
    <t>Picture frame made of wood (manufacture)</t>
  </si>
  <si>
    <t>Picture frame mount (manufacture)</t>
  </si>
  <si>
    <t>Picture framing (retail)</t>
  </si>
  <si>
    <t>Picture postcard (manufacture)</t>
  </si>
  <si>
    <t>Picture postcards (retail)</t>
  </si>
  <si>
    <t>Picture restoring</t>
  </si>
  <si>
    <t>Picture transmitter (manufacture)</t>
  </si>
  <si>
    <t>Piece goods (retail)</t>
  </si>
  <si>
    <t>Piece goods (wholesale)</t>
  </si>
  <si>
    <t>Piece goods dyeing (manufacture)</t>
  </si>
  <si>
    <t>Piece goods made of unsupported rubber sheeting (manufacture)</t>
  </si>
  <si>
    <t>Pieces roughly shaped by forging (manufacture)</t>
  </si>
  <si>
    <t>Pier operation (not amusement)</t>
  </si>
  <si>
    <t>Pier owner or authority (not amusement)</t>
  </si>
  <si>
    <t>Piercing of base metal (manufacture)</t>
  </si>
  <si>
    <t>Pies (other than meat) (manufacture)</t>
  </si>
  <si>
    <t>Piezo electric crystal (manufacture)</t>
  </si>
  <si>
    <t>Piezo-electric quartz (commission agent)</t>
  </si>
  <si>
    <t>Piezo-electric quartz (manufacture)</t>
  </si>
  <si>
    <t>Piezo-electric quartz (wholesale)</t>
  </si>
  <si>
    <t>Pig farming</t>
  </si>
  <si>
    <t>Pig jobber (wholesale)</t>
  </si>
  <si>
    <t>Pig raising and breeding</t>
  </si>
  <si>
    <t>Pigeon pea growing</t>
  </si>
  <si>
    <t>Pigments (prepared) (manufacture)</t>
  </si>
  <si>
    <t>Pigs (wholesale)</t>
  </si>
  <si>
    <t>Pikelet making (manufacture)</t>
  </si>
  <si>
    <t>Pile carpet mat weaving (manufacture)</t>
  </si>
  <si>
    <t>Pile carpet weaving (manufacture)</t>
  </si>
  <si>
    <t>Pile carpets of cotton, tufted (manufacture)</t>
  </si>
  <si>
    <t>Pile carpets of cotton, woven (manufacture)</t>
  </si>
  <si>
    <t>Pile carpets of man-made fibres, tufted (manufacture)</t>
  </si>
  <si>
    <t>Pile carpets of man-made fibres, woven (manufacture)</t>
  </si>
  <si>
    <t>Pile carpets of wool, tufted (manufacture)</t>
  </si>
  <si>
    <t>Pile carpets of wool, woven (manufacture)</t>
  </si>
  <si>
    <t>Pile driving</t>
  </si>
  <si>
    <t>Pile driving equipment (manufacture)</t>
  </si>
  <si>
    <t>Pile fabric bleaching and finishing (manufacture)</t>
  </si>
  <si>
    <t>Pile knitted fabric (manufacture)</t>
  </si>
  <si>
    <t>Pile rugs and mats of cotton, woven (manufacture)</t>
  </si>
  <si>
    <t>Pile rugs and mats of man-made fibres, woven (manufacture)</t>
  </si>
  <si>
    <t>Pile rugs and mats of wool, woven (manufacture)</t>
  </si>
  <si>
    <t>Pile rugs, mats and tiles of cotton, tufted (manufacture)</t>
  </si>
  <si>
    <t>Pile rugs, mats and tiles of man-made fibres, tufted (manufacture)</t>
  </si>
  <si>
    <t>Pile rugs, mats and tiles of wool, tufted (manufacture)</t>
  </si>
  <si>
    <t>Pile-drivers (manufacture)</t>
  </si>
  <si>
    <t>Pile-extractors (manufacture)</t>
  </si>
  <si>
    <t>Pilfer-proof metal caps (manufacture)</t>
  </si>
  <si>
    <t>Piling (building)</t>
  </si>
  <si>
    <t>Piling contractor (civil engineering)</t>
  </si>
  <si>
    <t>Pilings (of wood) production (uprocessed form)</t>
  </si>
  <si>
    <t>Pilings (tubular welded) (manufacture)</t>
  </si>
  <si>
    <t>Pillars made of ceramic (manufacture)</t>
  </si>
  <si>
    <t>Pillion seats for motorcycles (manufacture)</t>
  </si>
  <si>
    <t>Pillow (manufacture)</t>
  </si>
  <si>
    <t>Pillow case (manufacture)</t>
  </si>
  <si>
    <t>Pills (medicinal) (manufacture)</t>
  </si>
  <si>
    <t>Pilot testing and certification</t>
  </si>
  <si>
    <t>Pilotage activities</t>
  </si>
  <si>
    <t>Pin cushion (manufacture)</t>
  </si>
  <si>
    <t>Pincers (manufacture)</t>
  </si>
  <si>
    <t>Pineapple growing</t>
  </si>
  <si>
    <t>Pinking shears (manufacture)</t>
  </si>
  <si>
    <t>Pins made of metal (manufacture)</t>
  </si>
  <si>
    <t>Pin-tables (manufacture)</t>
  </si>
  <si>
    <t>Pipe and pipe fittings made of brass (manufacture)</t>
  </si>
  <si>
    <t>Pipe blanks made of copper (manufacture)</t>
  </si>
  <si>
    <t>Pipe case (not leather or plastic) (manufacture)</t>
  </si>
  <si>
    <t>Pipe covering sections made of asbestos (manufacture)</t>
  </si>
  <si>
    <t>Pipe cutters (manufacture)</t>
  </si>
  <si>
    <t>Pipe fittings made of aluminium (manufacture)</t>
  </si>
  <si>
    <t>Pipe fittings made of copper (manufacture)</t>
  </si>
  <si>
    <t>Pipe fittings of cast-iron (manufacture)</t>
  </si>
  <si>
    <t>Pipe making machinery (manufacture)</t>
  </si>
  <si>
    <t>Pipe organ (manufacture)</t>
  </si>
  <si>
    <t>Pipe stems of hard rubber (manufacture)</t>
  </si>
  <si>
    <t>Pipe system construction for steam generators (manufacture)</t>
  </si>
  <si>
    <t>Pipe tobacco (manufacture)</t>
  </si>
  <si>
    <t>Pipeclay pit</t>
  </si>
  <si>
    <t>Pipeline and ancillary equipment testing activities</t>
  </si>
  <si>
    <t>Pipeline construction</t>
  </si>
  <si>
    <t>Pipeline contracting</t>
  </si>
  <si>
    <t>Pipeline design activities</t>
  </si>
  <si>
    <t>Pipeline operator</t>
  </si>
  <si>
    <t>Pipeline supports (manufacture)</t>
  </si>
  <si>
    <t>Pipes and conduits made of clay (manufacture)</t>
  </si>
  <si>
    <t>Pipes and fittings made of ceramics (manufacture)</t>
  </si>
  <si>
    <t>Pipes and fittings made of pitch fibre (manufacture)</t>
  </si>
  <si>
    <t>Pipes and fittings made of plastic (manufacture)</t>
  </si>
  <si>
    <t>Pipes made of aluminium (manufacture)</t>
  </si>
  <si>
    <t>Pipes made of asbestos cement (manufacture)</t>
  </si>
  <si>
    <t>Pipes made of clay (manufacture)</t>
  </si>
  <si>
    <t>Pipes made of concrete (manufacture)</t>
  </si>
  <si>
    <t>Pipes made of copper (manufacture)</t>
  </si>
  <si>
    <t>Pipes made of fibre-cement (manufacture)</t>
  </si>
  <si>
    <t>Pipes made of refractory ceramic (manufacture)</t>
  </si>
  <si>
    <t>Pipes made of rubber (manufacture)</t>
  </si>
  <si>
    <t>Pipes made of steel (manufacture)</t>
  </si>
  <si>
    <t>Pipes of cast-iron (manufacture)</t>
  </si>
  <si>
    <t>Pipettes made of glass (manufacture)</t>
  </si>
  <si>
    <t>Pique weaving (manufacture)</t>
  </si>
  <si>
    <t>Pirns (textile machinery accessory) (manufacture)</t>
  </si>
  <si>
    <t>Pistachio growing</t>
  </si>
  <si>
    <t>Pistol (manufacture)</t>
  </si>
  <si>
    <t>Piston for industrial engine (manufacture)</t>
  </si>
  <si>
    <t>Piston for motor vehicle engine (manufacture)</t>
  </si>
  <si>
    <t>Piston ring for industrial engine (manufacture)</t>
  </si>
  <si>
    <t>Piston ring for motor vehicle engine (manufacture)</t>
  </si>
  <si>
    <t>Piston rings for all internal combustion engines (manufacture)</t>
  </si>
  <si>
    <t>Pistons for all internal combustion engines (manufacture)</t>
  </si>
  <si>
    <t>Pit bottom machinery (manufacture)</t>
  </si>
  <si>
    <t>Pit props (of wood) production (unprocessed form)</t>
  </si>
  <si>
    <t>Pit props (wholesale)</t>
  </si>
  <si>
    <t>Pitch and pitch coke (manufacture)</t>
  </si>
  <si>
    <t>Pitch pipes (manufacture)</t>
  </si>
  <si>
    <t>Pit-head winding gear (wholesale)</t>
  </si>
  <si>
    <t>Pizza, frozen or otherwise preserved (manufacture)</t>
  </si>
  <si>
    <t>Plaid Cymru</t>
  </si>
  <si>
    <t>Plain bearing (manufacture)</t>
  </si>
  <si>
    <t>Plaiting machinery for textiles (manufacture)</t>
  </si>
  <si>
    <t>Plaiting material preparation (manufacture)</t>
  </si>
  <si>
    <t>Plaiting of textiles (manufacture)</t>
  </si>
  <si>
    <t>Plaits and products of plaiting materials (manufacture)</t>
  </si>
  <si>
    <t>Plan chests made of metal (manufacture)</t>
  </si>
  <si>
    <t>Plan printing (manufacture)</t>
  </si>
  <si>
    <t>Plane (manufacture)</t>
  </si>
  <si>
    <t>Planer tool (manufacture)</t>
  </si>
  <si>
    <t>Planers for road surfacing (manufacture)</t>
  </si>
  <si>
    <t>Planetary probes (manufacture)</t>
  </si>
  <si>
    <t>Planing machine (metal cutting) (manufacture)</t>
  </si>
  <si>
    <t>Planing machine for wood (not portable powered) (manufacture)</t>
  </si>
  <si>
    <t>Plank (manufacture)</t>
  </si>
  <si>
    <t>Plank glueing machines (manufacture)</t>
  </si>
  <si>
    <t>Plant and equipment for industrial use hire</t>
  </si>
  <si>
    <t>Plant growing for bulbs</t>
  </si>
  <si>
    <t>Plant growing for cuttings and slips</t>
  </si>
  <si>
    <t>Plant growing for roots</t>
  </si>
  <si>
    <t>Plant growing for tubers</t>
  </si>
  <si>
    <t>Plant growth regulators (manufacture)</t>
  </si>
  <si>
    <t>Plant growth regulators (wholesale)</t>
  </si>
  <si>
    <t>Plant hire for construction rental (without operator)</t>
  </si>
  <si>
    <t>Plant hire for construction rental with operator</t>
  </si>
  <si>
    <t>Plant hormone (manufacture)</t>
  </si>
  <si>
    <t>Plant parts preserving in sugar (manufacture)</t>
  </si>
  <si>
    <t>Plant propagation</t>
  </si>
  <si>
    <t>Plant support of fabricated steelwork (manufacture)</t>
  </si>
  <si>
    <t>Planter for agricultural use (manufacture)</t>
  </si>
  <si>
    <t>Planting, laying out and maintenance of gardens, parks and green areas for sports installations</t>
  </si>
  <si>
    <t>Plants (retail)</t>
  </si>
  <si>
    <t>Plants (wholesale)</t>
  </si>
  <si>
    <t>Plants bearing vegetable fibres, retting of</t>
  </si>
  <si>
    <t>Plants for planting or ornamental purposes</t>
  </si>
  <si>
    <t>Plants used chiefly in pharmacy or for insecticidal, fungicidal or similar purposes</t>
  </si>
  <si>
    <t>Plasma monitor semi manufacture</t>
  </si>
  <si>
    <t>Plaster (manufacture)</t>
  </si>
  <si>
    <t>Plaster (wholesale)</t>
  </si>
  <si>
    <t>Plaster articles for use in construction (manufacture)</t>
  </si>
  <si>
    <t>Plaster bandages (manufacture)</t>
  </si>
  <si>
    <t>Plaster cast (manufacture)</t>
  </si>
  <si>
    <t>Plaster of Paris (manufacture)</t>
  </si>
  <si>
    <t>Plaster products for construction purposes (manufacture)</t>
  </si>
  <si>
    <t>Plasterboard (manufacture)</t>
  </si>
  <si>
    <t>Plasterboards (wholesale)</t>
  </si>
  <si>
    <t>Plastering contractor</t>
  </si>
  <si>
    <t>Plastic bicycles and tricycles designed to be ridden (manufacture)</t>
  </si>
  <si>
    <t>Plastic brush (complete) (manufacture)</t>
  </si>
  <si>
    <t>Plastic coated steel sheet (manufacture)</t>
  </si>
  <si>
    <t>Plastic coated twine, cordage rope and cables of textile fibres (manufacture)</t>
  </si>
  <si>
    <t>Plastic coating of metals (manufacture)</t>
  </si>
  <si>
    <t>Plastic coating services of identity cards, etc. (while you wait)</t>
  </si>
  <si>
    <t>Plastic electrical conduit tubing (manufacture)</t>
  </si>
  <si>
    <t>Plastic face shields (covering more than the eye area) (commission agent)</t>
  </si>
  <si>
    <t>Plastic face shields (covering more than the eye area) (internet) (retail)</t>
  </si>
  <si>
    <t>Plastic face shields (covering more than the eye area) (manufacture)</t>
  </si>
  <si>
    <t>Plastic face shields (covering more than the eye area) (retail)</t>
  </si>
  <si>
    <t>Plastic face shields (covering more than the eye area) (wholesale)</t>
  </si>
  <si>
    <t>Plastic game (manufacture)</t>
  </si>
  <si>
    <t>Plastic gloves (commission agent)</t>
  </si>
  <si>
    <t>Plastic gloves (internet) (retail)</t>
  </si>
  <si>
    <t>Plastic gloves (manufacture)</t>
  </si>
  <si>
    <t>Plastic gloves (retail)</t>
  </si>
  <si>
    <t>Plastic gloves (wholesale)</t>
  </si>
  <si>
    <t>Plastic headgear (other than hard hats) made of plastic (manufacture)</t>
  </si>
  <si>
    <t>Plastic materials in primary forms (wholesale)</t>
  </si>
  <si>
    <t>Plastic non-current carrying face plates (manufacture)</t>
  </si>
  <si>
    <t>Plastic office-type binding equipment or tape binding (manufacture)</t>
  </si>
  <si>
    <t>Plastic packaging (wholesale)</t>
  </si>
  <si>
    <t>Plastic product making machines (manufacture)</t>
  </si>
  <si>
    <t>Plastic semi-manufactures (manufacture)</t>
  </si>
  <si>
    <t>Plastic shell upholstery (manufacture)</t>
  </si>
  <si>
    <t>Plastic tents (commission agent)</t>
  </si>
  <si>
    <t>Plastic tents (internet) (retail)</t>
  </si>
  <si>
    <t>Plastic tents (Manufacture)</t>
  </si>
  <si>
    <t>Plastic tents (retail)</t>
  </si>
  <si>
    <t>Plastic tents (wholesale)</t>
  </si>
  <si>
    <t>Plastic wire binding and finishing of books and brochures, (manufacture)</t>
  </si>
  <si>
    <t>Plastics in primary forms (manufacture)</t>
  </si>
  <si>
    <t>Plastics working machinery (manufacture)</t>
  </si>
  <si>
    <t>Plate glass (manufacture)</t>
  </si>
  <si>
    <t>Plate glass insurance</t>
  </si>
  <si>
    <t>Plate making for printing (manufacture)</t>
  </si>
  <si>
    <t>Plate polish (manufacture)</t>
  </si>
  <si>
    <t>Plate processes direct to plate (also photopolymer plates) (manufacture)</t>
  </si>
  <si>
    <t>Plate setting for letterpress processes (manufacture)</t>
  </si>
  <si>
    <t>Plate setting for offset printing processes (manufacture)</t>
  </si>
  <si>
    <t>Plate warmers for domestic use (electric) (manufacture)</t>
  </si>
  <si>
    <t>Plate warmers for domestic use (non-electric) (manufacture)</t>
  </si>
  <si>
    <t>Plates made of aluminium (manufacture)</t>
  </si>
  <si>
    <t>Plates made of ceramic for domestic use (manufacture)</t>
  </si>
  <si>
    <t>Plates made of paper (manufacture)</t>
  </si>
  <si>
    <t>Plates made of plastic (semi-manufactures) (manufacture)</t>
  </si>
  <si>
    <t>Plates made of plastic (tableware) (manufacture)</t>
  </si>
  <si>
    <t>Plates made of rubber (semi-manufactures) (manufacture)</t>
  </si>
  <si>
    <t>Plates, sheets, strip and foil made of lead (manufacture)</t>
  </si>
  <si>
    <t>Plates, sheets, strip and foil made of tin (manufacture)</t>
  </si>
  <si>
    <t>Plates, sheets, strip and foil made of zinc (manufacture)</t>
  </si>
  <si>
    <t>Platework repair of central heating boilers and radiators (manufacture)</t>
  </si>
  <si>
    <t>Platform for drilling rig (manufacture)</t>
  </si>
  <si>
    <t>Platform trailer (motor drawn) (manufacture)</t>
  </si>
  <si>
    <t>Plating (metal finishing) (manufacture)</t>
  </si>
  <si>
    <t>Platinum (manufacture)</t>
  </si>
  <si>
    <t>Platinum group metals (manufacture)</t>
  </si>
  <si>
    <t>Platinum mining and preparation</t>
  </si>
  <si>
    <t>Playballs made of rubber (manufacture)</t>
  </si>
  <si>
    <t>Playground equipment (manufacture)</t>
  </si>
  <si>
    <t>Playgroup (charitable)</t>
  </si>
  <si>
    <t>Playgroup (non-charitable)</t>
  </si>
  <si>
    <t>Playing cards (manufacture)</t>
  </si>
  <si>
    <t>Playing cards (wholesale)</t>
  </si>
  <si>
    <t>Playwright</t>
  </si>
  <si>
    <t>Pleasure and sporting boats (manufacture)</t>
  </si>
  <si>
    <t>Pleasure boat hiring as an integral part of recreational facilities</t>
  </si>
  <si>
    <t>Pleasure boat rental with crew (e.g. For fishing cruises) (except for inland waterway service)</t>
  </si>
  <si>
    <t>Pleasure boats rental</t>
  </si>
  <si>
    <t>Pleasure ground</t>
  </si>
  <si>
    <t>Pleasure pier</t>
  </si>
  <si>
    <t>Pleasure port construction</t>
  </si>
  <si>
    <t>Pleasure steamer caterer</t>
  </si>
  <si>
    <t>Pleated paper (manufacture)</t>
  </si>
  <si>
    <t>Pleating and similar work on textiles (manufacture)</t>
  </si>
  <si>
    <t>Pleating of textiles (manufacture)</t>
  </si>
  <si>
    <t>Pliers (manufacture)</t>
  </si>
  <si>
    <t>Plough (manufacture)</t>
  </si>
  <si>
    <t>Plough disc (manufacture)</t>
  </si>
  <si>
    <t>Ploughs (wholesale)</t>
  </si>
  <si>
    <t>Plug (electronic) (manufacture)</t>
  </si>
  <si>
    <t>Plug and socket (electric) (manufacture)</t>
  </si>
  <si>
    <t>Plug valves (manufacture)</t>
  </si>
  <si>
    <t>Plugging and abandoning oil and gas wells</t>
  </si>
  <si>
    <t>Plugs, sockets and other apparatus for protecting electrical circuits for domestic use (wholesale)</t>
  </si>
  <si>
    <t>Plugs, sockets and the like, for switching or protecting industrial electrical circuits (wholesale)</t>
  </si>
  <si>
    <t>Plum growing</t>
  </si>
  <si>
    <t>Plumbers' merchant (wholesale)</t>
  </si>
  <si>
    <t>Plumbing and pipe fittings made of metal (not cast) (manufacture)</t>
  </si>
  <si>
    <t>Plumbing contractor</t>
  </si>
  <si>
    <t>Plumbing equipment and supplies (wholesale)</t>
  </si>
  <si>
    <t>Plush silk (manufacture)</t>
  </si>
  <si>
    <t>Plush woollen weaving (manufacture)</t>
  </si>
  <si>
    <t>Plush worsted weaving (manufacture)</t>
  </si>
  <si>
    <t>Plutonium processing (manufacture)</t>
  </si>
  <si>
    <t>Pluvium insurance</t>
  </si>
  <si>
    <t>Plywood (manufacture)</t>
  </si>
  <si>
    <t>Plywood (wholesale)</t>
  </si>
  <si>
    <t>Plywood press (manufacture)</t>
  </si>
  <si>
    <t>Pneumatic and hydraulic conveying plant (manufacture)</t>
  </si>
  <si>
    <t>Pneumatic and hydraulic handling plant (manufacture)</t>
  </si>
  <si>
    <t>Pneumatic and other continuous action elevators and conveyors for goods or materials (wholesale)</t>
  </si>
  <si>
    <t>Pneumatic equipment and systems for aircraft (manufacture)</t>
  </si>
  <si>
    <t>Pneumatic gauges (non-electronic) (manufacture)</t>
  </si>
  <si>
    <t>Pneumatic nailers (manufacture)</t>
  </si>
  <si>
    <t>Pneumatic power engines and motors (manufacture)</t>
  </si>
  <si>
    <t>Pneumatic power tools (portable) (manufacture)</t>
  </si>
  <si>
    <t>Pneumatic rivet guns (manufacture)</t>
  </si>
  <si>
    <t>Pneumatic tyre making or retreading machines (manufacture)</t>
  </si>
  <si>
    <t>Pneumatic tyres (manufacture)</t>
  </si>
  <si>
    <t>Pochette made of leather (manufacture)</t>
  </si>
  <si>
    <t>Pocket book made of leather (manufacture)</t>
  </si>
  <si>
    <t>Pocket knife (manufacture)</t>
  </si>
  <si>
    <t>Pocket timer (manufacture)</t>
  </si>
  <si>
    <t>Pocket watch (manufacture)</t>
  </si>
  <si>
    <t>Pocketing weaving (manufacture)</t>
  </si>
  <si>
    <t>Poet</t>
  </si>
  <si>
    <t>Poetry club</t>
  </si>
  <si>
    <t>Point locks (manufacture)</t>
  </si>
  <si>
    <t>Point of sale unit (manufacture)</t>
  </si>
  <si>
    <t>Point-of-sale (pos) computer terminals not mechanically operated (manufacture)</t>
  </si>
  <si>
    <t>Polarimeters (electronic) (manufacture)</t>
  </si>
  <si>
    <t>Polarimeters (non-electronic) (manufacture)</t>
  </si>
  <si>
    <t>Polarising elements (manufacture)</t>
  </si>
  <si>
    <t>Pole fencing production (unprocessed form)</t>
  </si>
  <si>
    <t>Poles (of wood) production (unprocessed form)</t>
  </si>
  <si>
    <t>Police authorities</t>
  </si>
  <si>
    <t>Police court mission</t>
  </si>
  <si>
    <t>Police laboratories</t>
  </si>
  <si>
    <t>Police records maintenance</t>
  </si>
  <si>
    <t>Policy formulation consultancy services</t>
  </si>
  <si>
    <t>Policy institutes (think tanks)</t>
  </si>
  <si>
    <t>Polish (manufacture)</t>
  </si>
  <si>
    <t>Polished rice (manufacture)</t>
  </si>
  <si>
    <t>Polishes and creams (manufacture)</t>
  </si>
  <si>
    <t>Polishes and creams for leather (manufacture)</t>
  </si>
  <si>
    <t>Polishes and creams for wood (manufacture)</t>
  </si>
  <si>
    <t>Polishes for coachwork (manufacture)</t>
  </si>
  <si>
    <t>Polishes for glass (manufacture)</t>
  </si>
  <si>
    <t>Polishes for metal (manufacture)</t>
  </si>
  <si>
    <t>Polishing (metal finishing) (manufacture)</t>
  </si>
  <si>
    <t>Polishing cloths and pads, made of unprepared, non-bonded fibre fabric (manufacture)</t>
  </si>
  <si>
    <t>Polishing machine for glass (manufacture)</t>
  </si>
  <si>
    <t>Polishing mop (manufacture)</t>
  </si>
  <si>
    <t>Polishing paste and powder (manufacture)</t>
  </si>
  <si>
    <t>Polishing stones made of bonded abrasives (manufacture)</t>
  </si>
  <si>
    <t>Polishing wax (manufacture)</t>
  </si>
  <si>
    <t>Political organisations</t>
  </si>
  <si>
    <t>Pollution measuring</t>
  </si>
  <si>
    <t>Pollution standards, dissemination and information services (public sector)</t>
  </si>
  <si>
    <t>Polony (manufacture)</t>
  </si>
  <si>
    <t>Polyamide compounds (manufacture)</t>
  </si>
  <si>
    <t>Polyamide man-made fibre (manufacture)</t>
  </si>
  <si>
    <t>Polyamides (manufacture)</t>
  </si>
  <si>
    <t>Polyamides in primary forms (commission agent)</t>
  </si>
  <si>
    <t>Polyamides in primary forms (wholesale)</t>
  </si>
  <si>
    <t>Polycarbonates, alkyd and epoxide resins (commission agent)</t>
  </si>
  <si>
    <t>Polychrome restoration (interior)</t>
  </si>
  <si>
    <t>Polyester adhesive (manufacture)</t>
  </si>
  <si>
    <t>Polyester man-made fibre (manufacture)</t>
  </si>
  <si>
    <t>Polyester paint (manufacture)</t>
  </si>
  <si>
    <t>Polyester resins (manufacture)</t>
  </si>
  <si>
    <t>Polyesters (manufacture)</t>
  </si>
  <si>
    <t>Polyethers (manufacture)</t>
  </si>
  <si>
    <t>Polyethers and polyesters (commission agent)</t>
  </si>
  <si>
    <t>Polyethers, polyesters, polycarbonates, alkyd and epoxide resins (wholesale)</t>
  </si>
  <si>
    <t>Polyethylene (manufacture)</t>
  </si>
  <si>
    <t>Polygraph machines (non-electronic) (manufacture)</t>
  </si>
  <si>
    <t>Polygraph services</t>
  </si>
  <si>
    <t>Polymers (manufacture)</t>
  </si>
  <si>
    <t>Polymers of ethylene and styrene in primary forms (wholesale)</t>
  </si>
  <si>
    <t>Polymers of ethylene in primary forms (commission agent)</t>
  </si>
  <si>
    <t>Polymers of propylene and other olefins in primary forms (commission agent)</t>
  </si>
  <si>
    <t>Polymers of styrene in primary forms (commission agent)</t>
  </si>
  <si>
    <t>Polymers of vinyl acetate, other vinyl esters and vinyl polymers in primary forms (commission agent)</t>
  </si>
  <si>
    <t>Polymers of vinyl chloride and other halogenated olefins in primary forms (commission agent)</t>
  </si>
  <si>
    <t>Polymers of vinyl chloride and other halogenated olefins in primary forms (wholesale)</t>
  </si>
  <si>
    <t>Polypropylene (manufacture)</t>
  </si>
  <si>
    <t>Polypropylene fabrics (manufacture)</t>
  </si>
  <si>
    <t>Polystyrene (manufacture)</t>
  </si>
  <si>
    <t>Polytechnics</t>
  </si>
  <si>
    <t>Polytetrafluoroethylene (PTFE) (manufacture)</t>
  </si>
  <si>
    <t>Polyurethane adhesive (manufacture)</t>
  </si>
  <si>
    <t>Polyurethane coated textile fabrics (manufacture)</t>
  </si>
  <si>
    <t>Polyurethane paint (manufacture)</t>
  </si>
  <si>
    <t>Polyurethanes (manufacture)</t>
  </si>
  <si>
    <t>Polyvinyl acetate (PVA) (manufacture)</t>
  </si>
  <si>
    <t>Polyvinyl acetate and co-polymer adhesives (manufacture)</t>
  </si>
  <si>
    <t>Polyvinyl chloride (PVC) (manufacture)</t>
  </si>
  <si>
    <t>Pome fruit growing</t>
  </si>
  <si>
    <t>Pomelo growing</t>
  </si>
  <si>
    <t>Pomfret (pontefract) cakes (manufacture)</t>
  </si>
  <si>
    <t>Pompons (manufacture)</t>
  </si>
  <si>
    <t>Pontoons construction (manufacture)</t>
  </si>
  <si>
    <t>Pony Club</t>
  </si>
  <si>
    <t>Poodle clipping</t>
  </si>
  <si>
    <t>Pop group</t>
  </si>
  <si>
    <t>Poplin weaving (manufacture)</t>
  </si>
  <si>
    <t>Pork (salted or pickled) (manufacture)</t>
  </si>
  <si>
    <t>Pork butcher (retail)</t>
  </si>
  <si>
    <t>Pork butcher (wholesale)</t>
  </si>
  <si>
    <t>Pork pie (manufacture)</t>
  </si>
  <si>
    <t>Porosimeter (manufacture)</t>
  </si>
  <si>
    <t>Port Authority</t>
  </si>
  <si>
    <t>Port guards administration and operation</t>
  </si>
  <si>
    <t>Port of London Authority</t>
  </si>
  <si>
    <t>Portable building metalwork (manufacture)</t>
  </si>
  <si>
    <t>Portable forges (manufacture)</t>
  </si>
  <si>
    <t>Portable lamp (electric) (manufacture)</t>
  </si>
  <si>
    <t>Portable power tool parts (manufacture)</t>
  </si>
  <si>
    <t>Portable road sign hire for construction</t>
  </si>
  <si>
    <t>Portable space heaters (manufacture)</t>
  </si>
  <si>
    <t xml:space="preserve">Portable ultrasound scanner (commission agent) </t>
  </si>
  <si>
    <t>Portable ultrasound scanner (internet) (retail)</t>
  </si>
  <si>
    <t xml:space="preserve">Portable ultrasound scanner (manufacture)  </t>
  </si>
  <si>
    <t>Portable ultrasound scanner (retail)</t>
  </si>
  <si>
    <t xml:space="preserve">Portable ultrasound scanner (wholesale)  </t>
  </si>
  <si>
    <t>Portable wooden buildings (manufacture)</t>
  </si>
  <si>
    <t>Portal and pedestal jib cranes (manufacture)</t>
  </si>
  <si>
    <t>Porter brewing (manufacture)</t>
  </si>
  <si>
    <t>Porters</t>
  </si>
  <si>
    <t>Portfolio management services</t>
  </si>
  <si>
    <t>Portland cement (manufacture)</t>
  </si>
  <si>
    <t>Portrait photographer</t>
  </si>
  <si>
    <t>Portrait photography</t>
  </si>
  <si>
    <t>Positioner for pneumatic control equipment (manufacture)</t>
  </si>
  <si>
    <t>Positive displacement pump (reciprocating) (manufacture)</t>
  </si>
  <si>
    <t>Post peeling machines (manufacture)</t>
  </si>
  <si>
    <t>Post press services in support of printing activities, (manufacture)</t>
  </si>
  <si>
    <t>Post production film activities</t>
  </si>
  <si>
    <t>Post van for railways (manufacture)</t>
  </si>
  <si>
    <t>Postage franking machines (manufacture)</t>
  </si>
  <si>
    <t>Postage meters (manufacture)</t>
  </si>
  <si>
    <t>Postage stamp printing (manufacture)</t>
  </si>
  <si>
    <t>Postal giro and postal savings bank activities</t>
  </si>
  <si>
    <t>Postal sorting office</t>
  </si>
  <si>
    <t>Postcard publishing</t>
  </si>
  <si>
    <t>Postcards (plain) (manufacture)</t>
  </si>
  <si>
    <t>Poste restante</t>
  </si>
  <si>
    <t>Poster advertising</t>
  </si>
  <si>
    <t>Poster aerographing (manufacture)</t>
  </si>
  <si>
    <t>Poster printing (manufacture)</t>
  </si>
  <si>
    <t>Poster publishing</t>
  </si>
  <si>
    <t>Poster writing (manufacture)</t>
  </si>
  <si>
    <t>Post-graduate college</t>
  </si>
  <si>
    <t>Post-harvest crop activities</t>
  </si>
  <si>
    <t>Posts (of wood) production (unprocessed form)</t>
  </si>
  <si>
    <t>Posts made of precast concrete (manufacture)</t>
  </si>
  <si>
    <t>Post-secondary non-tertiary vocational education</t>
  </si>
  <si>
    <t>Potash mine</t>
  </si>
  <si>
    <t>Potassic straight fertiliser (manufacture)</t>
  </si>
  <si>
    <t>Potassium compounds (manufacture)</t>
  </si>
  <si>
    <t>Potassium salts (manufacture)</t>
  </si>
  <si>
    <t>Potassium salts (natural) mining</t>
  </si>
  <si>
    <t>Potato chip production (frozen, raw, steamed or boiled) (manufacture)</t>
  </si>
  <si>
    <t>Potato crisp (manufacture)</t>
  </si>
  <si>
    <t>Potato dehydrating for animal feed (manufacture)</t>
  </si>
  <si>
    <t>Potato flour and meal (manufacture)</t>
  </si>
  <si>
    <t>Potato growing</t>
  </si>
  <si>
    <t>Potato harvester and sorter (manufacture)</t>
  </si>
  <si>
    <t>Potato peeling (industrial) (manufacture)</t>
  </si>
  <si>
    <t>Potato powder/flake packing (inert atmosphere)</t>
  </si>
  <si>
    <t>Potato processing and preserving (manufacture)</t>
  </si>
  <si>
    <t>Potato products (wholesale)</t>
  </si>
  <si>
    <t>Potato puff (manufacture)</t>
  </si>
  <si>
    <t>Potato snacks production (manufacture)</t>
  </si>
  <si>
    <t>Potato starch (manufacture)</t>
  </si>
  <si>
    <t>Potato stick (manufacture)</t>
  </si>
  <si>
    <t>Potato straw (manufacture)</t>
  </si>
  <si>
    <t>Potatoes (prepared frozen) production (manufacture)</t>
  </si>
  <si>
    <t>Potatoes (retail)</t>
  </si>
  <si>
    <t>Potatoes (wholesale)</t>
  </si>
  <si>
    <t>Potentiometric recorder (electronic) (manufacture)</t>
  </si>
  <si>
    <t>Potentiometric recorder (non-electronic) (manufacture)</t>
  </si>
  <si>
    <t>Pots made of ceramic (manufacture)</t>
  </si>
  <si>
    <t>Pots made of glass (manufacture)</t>
  </si>
  <si>
    <t>Pots made of paper (manufacture)</t>
  </si>
  <si>
    <t>Pots made of plastic (not flower pots) (manufacture)</t>
  </si>
  <si>
    <t>Potted meat. (manufacture)</t>
  </si>
  <si>
    <t>Potted shrimp (manufacture)</t>
  </si>
  <si>
    <t>Potters' clay mine or quarry</t>
  </si>
  <si>
    <t>Pottery (retail)</t>
  </si>
  <si>
    <t>Pottery (wholesale)</t>
  </si>
  <si>
    <t>Pottery for domestic use (manufacture)</t>
  </si>
  <si>
    <t>Pottery made of stone (manufacture)</t>
  </si>
  <si>
    <t>Pottery making machinery (manufacture)</t>
  </si>
  <si>
    <t>Pottery rental and leasing</t>
  </si>
  <si>
    <t>Potting soil mixtures of natural soil, sand, clays and minerals (manufacture)</t>
  </si>
  <si>
    <t>Potting soil with peat as main constituent (manufacture)</t>
  </si>
  <si>
    <t>Pouch for tobacco (manufacture)</t>
  </si>
  <si>
    <t>Pouch made of leather or leather substitute (manufacture)</t>
  </si>
  <si>
    <t>Pouches containing an assortment of paper stationery (manufacture)</t>
  </si>
  <si>
    <t>Pouffe (manufacture)</t>
  </si>
  <si>
    <t>Poult weaving (manufacture)</t>
  </si>
  <si>
    <t>Poultry (fresh, chilled or frozen) production (manufacture)</t>
  </si>
  <si>
    <t>Poultry (wholesale)</t>
  </si>
  <si>
    <t>Poultry and game (retail)</t>
  </si>
  <si>
    <t>Poultry canning (manufacture)</t>
  </si>
  <si>
    <t>Poultry caponising</t>
  </si>
  <si>
    <t>Poultry dishes (manufacture)</t>
  </si>
  <si>
    <t>Poultry dressing (manufacture)</t>
  </si>
  <si>
    <t>Poultry egg hatching (automated)</t>
  </si>
  <si>
    <t>Poultry farming</t>
  </si>
  <si>
    <t>Poultry fat (edible) rendering (manufacture)</t>
  </si>
  <si>
    <t>Poultry grit (manufacture)</t>
  </si>
  <si>
    <t>Poultry hatcheries</t>
  </si>
  <si>
    <t>Poultry house made of wood (manufacture)</t>
  </si>
  <si>
    <t>Poultry keeping machinery (manufacture)</t>
  </si>
  <si>
    <t>Poultry meat preparation (manufacture)</t>
  </si>
  <si>
    <t>Poultry meat production and preserving (manufacture)</t>
  </si>
  <si>
    <t>Poultry packing (manufacture)</t>
  </si>
  <si>
    <t>Poultry potting (manufacture)</t>
  </si>
  <si>
    <t>Poultry processing machines and equipment (manufacture)</t>
  </si>
  <si>
    <t>Poultry raising and breeding</t>
  </si>
  <si>
    <t>Poultry slaughtering (manufacture)</t>
  </si>
  <si>
    <t>Poultry spice (wholesale)</t>
  </si>
  <si>
    <t>Poultry-keeping machines (wholesale)</t>
  </si>
  <si>
    <t>Powder compact made of plastic (manufacture)</t>
  </si>
  <si>
    <t>Powder made of aluminium (manufacture)</t>
  </si>
  <si>
    <t>Powder made of copper (manufacture)</t>
  </si>
  <si>
    <t>Powder made of glass (manufacture)</t>
  </si>
  <si>
    <t>Powder metallurgy (manufacture)</t>
  </si>
  <si>
    <t>Powder puff (manufacture)</t>
  </si>
  <si>
    <t>Powdered broth containing meat or vegetables or both (manufacture)</t>
  </si>
  <si>
    <t>Powdered soup containing meat or vegetables or both (manufacture)</t>
  </si>
  <si>
    <t>Powdered sugar (manufacture)</t>
  </si>
  <si>
    <t>Powders and flakes made of lead (manufacture)</t>
  </si>
  <si>
    <t>Powders and flakes made of tin (manufacture)</t>
  </si>
  <si>
    <t>Powders and pastes used in soldering, brazing or welding (manufacture)</t>
  </si>
  <si>
    <t>Powders for cosmetic or toilet use (commission agent)</t>
  </si>
  <si>
    <t>Power boats of all types (manufacture)</t>
  </si>
  <si>
    <t>Power control for aircraft (manufacture)</t>
  </si>
  <si>
    <t>Power generators (manufacture)</t>
  </si>
  <si>
    <t>Power line construction</t>
  </si>
  <si>
    <t>Power structural steelwork (manufacture)</t>
  </si>
  <si>
    <t>Power supply unit for electronic applications (manufacture)</t>
  </si>
  <si>
    <t>Power switching equipment (manufacture)</t>
  </si>
  <si>
    <t>Power tool (portable) (manufacture)</t>
  </si>
  <si>
    <t>Power tools (portable electric) (manufacture)</t>
  </si>
  <si>
    <t>Power-driven buffers (manufacture)</t>
  </si>
  <si>
    <t>Power-driven cranes (manufacture)</t>
  </si>
  <si>
    <t>Power-driven grinders (manufacture)</t>
  </si>
  <si>
    <t>Power-driven impact wrenches (manufacture)</t>
  </si>
  <si>
    <t>Power-driven lifting capstans (manufacture)</t>
  </si>
  <si>
    <t>Power-driven lifting hoists (manufacture)</t>
  </si>
  <si>
    <t>Power-driven lifting jacks (manufacture)</t>
  </si>
  <si>
    <t>Power-driven lifting pulley tackle (manufacture)</t>
  </si>
  <si>
    <t>Power-driven lifting winches (manufacture)</t>
  </si>
  <si>
    <t>Power-driven loading and unloading derricks (manufacture)</t>
  </si>
  <si>
    <t>Power-driven mobile lifting frames (manufacture)</t>
  </si>
  <si>
    <t>Power-driven planers (manufacture)</t>
  </si>
  <si>
    <t>Power-driven powder actuated nailers (manufacture)</t>
  </si>
  <si>
    <t>Power-driven routers (manufacture)</t>
  </si>
  <si>
    <t>Power-driven shears and nibblers (manufacture)</t>
  </si>
  <si>
    <t>Power-driven staplers (manufacture)</t>
  </si>
  <si>
    <t>Power-driven straddle carriers (manufacture)</t>
  </si>
  <si>
    <t>Powered barrow (manufacture)</t>
  </si>
  <si>
    <t>Powered roof support for mining (manufacture)</t>
  </si>
  <si>
    <t>Pram blanket (outside knitting or weaving establishment) (manufacture)</t>
  </si>
  <si>
    <t>Precast cement articles for use in construction (manufacture)</t>
  </si>
  <si>
    <t>Precast concrete articles for use in construction (manufacture)</t>
  </si>
  <si>
    <t>Precast concrete products (manufacture)</t>
  </si>
  <si>
    <t>Precast concrete products (wholesale)</t>
  </si>
  <si>
    <t>Precious and semi-precious stones in the worked state production (manufacture)</t>
  </si>
  <si>
    <t>Precious metal foil laminates (manufacture)</t>
  </si>
  <si>
    <t>Precious metal ores mining and preparation</t>
  </si>
  <si>
    <t>Precious metals production (manufacture)</t>
  </si>
  <si>
    <t>Precious stone cutting (manufacture)</t>
  </si>
  <si>
    <t>Precious stones (wholesale)</t>
  </si>
  <si>
    <t>Precision balance (non-electronic) (manufacture)</t>
  </si>
  <si>
    <t>Precision chain (manufacture)</t>
  </si>
  <si>
    <t>Precision drawing instrument (manufacture)</t>
  </si>
  <si>
    <t>Precision screw (manufacture)</t>
  </si>
  <si>
    <t>Precision tube made of steel (manufacture)</t>
  </si>
  <si>
    <t>Pre-convalescent hospital (private sector)</t>
  </si>
  <si>
    <t>Pre-convalescent hospital (public sector)</t>
  </si>
  <si>
    <t>Prefabricated building metalwork (manufacture)</t>
  </si>
  <si>
    <t>Prefabricated buildings (wholesale)</t>
  </si>
  <si>
    <t>Prefabricated buildings and components made of concrete (manufacture)</t>
  </si>
  <si>
    <t>Prefabricated buildings made of metal (manufacture)</t>
  </si>
  <si>
    <t>Prefabricated buildings made of plastic (manufacture)</t>
  </si>
  <si>
    <t>Prefabricated buildings made of wood (commission agent)</t>
  </si>
  <si>
    <t>Prefabricated buildings made of wood (manufacture)</t>
  </si>
  <si>
    <t>Prefabricated buildings or elements thereof made of wood (manufacture)</t>
  </si>
  <si>
    <t>Prefabricated constructions (civil engineering) assembly and erection</t>
  </si>
  <si>
    <t>Prefabricated constructions (commercial) assembly and erection</t>
  </si>
  <si>
    <t>Prefabricated constructions (domestic) assembly and erection</t>
  </si>
  <si>
    <t>Prefabricated roof timbers (manufacture)</t>
  </si>
  <si>
    <t>Prefabricated structural parts for construction, of cement, concrete, artificial stone (manufacture)</t>
  </si>
  <si>
    <t>Premier jus (manufacture)</t>
  </si>
  <si>
    <t>Prepaid telephone cards for mobile phones</t>
  </si>
  <si>
    <t>Preparation and archiving of documents</t>
  </si>
  <si>
    <t>Preparation and linkage of digital data (manufacture)</t>
  </si>
  <si>
    <t>Preparatory schools</t>
  </si>
  <si>
    <t>Prepared additives for cement (manufacture)</t>
  </si>
  <si>
    <t>Prepared binders for foundry moulds or cores (commission agent)</t>
  </si>
  <si>
    <t>Prepared culture media for micro-organisms (manufacture)</t>
  </si>
  <si>
    <t>Prepared dyes (manufacture)</t>
  </si>
  <si>
    <t>Prepared feeds for farm animals (manufacture)</t>
  </si>
  <si>
    <t>Prepared feeds for farm animals (wholesale)</t>
  </si>
  <si>
    <t>Prepared meat dishes (manufacture)</t>
  </si>
  <si>
    <t>Prepared pigments, opacifiers and colours (commission agent)</t>
  </si>
  <si>
    <t>Prepared rubber accelerators (commission agent)</t>
  </si>
  <si>
    <t>Prepared typewriter ribbons (manufacture)</t>
  </si>
  <si>
    <t>Prepared waxes (manufacture)</t>
  </si>
  <si>
    <t>Preparing the dead for burial or cremation</t>
  </si>
  <si>
    <t>Pre-press data input electronic make-up (manufacture)</t>
  </si>
  <si>
    <t>Pre-press data input optical character recognition, electronic make-up (manufacture)</t>
  </si>
  <si>
    <t>Pre-press data input scanning (manufacture)</t>
  </si>
  <si>
    <t>Pre-primary education</t>
  </si>
  <si>
    <t>Pre-recorded tape, except master copies for records or audio material (manufacture)</t>
  </si>
  <si>
    <t>Presbyterian Church</t>
  </si>
  <si>
    <t>Presbyterian Church of Wales</t>
  </si>
  <si>
    <t>Preservation society for historic houses</t>
  </si>
  <si>
    <t>Preserved cream (manufacture)</t>
  </si>
  <si>
    <t>Preserved fruit (wholesale)</t>
  </si>
  <si>
    <t>Preserved fruit and vegetables (retail)</t>
  </si>
  <si>
    <t>Preserved meat (manufacture)</t>
  </si>
  <si>
    <t>Preserved pastry goods and cakes (manufacture)</t>
  </si>
  <si>
    <t>Preserved railway operation</t>
  </si>
  <si>
    <t>Pre-shave lotion (manufacture)</t>
  </si>
  <si>
    <t>Press (hydraulic) (metal forming) (manufacture)</t>
  </si>
  <si>
    <t>Press (mechanical) (metal forming) (manufacture)</t>
  </si>
  <si>
    <t>Press (metal forming) (manufacture)</t>
  </si>
  <si>
    <t>Press (pneumatic) (metal forming) (manufacture)</t>
  </si>
  <si>
    <t>Press clipping service</t>
  </si>
  <si>
    <t>Press cloth (manufacture)</t>
  </si>
  <si>
    <t>Press cutting agency</t>
  </si>
  <si>
    <t>Press for chipboard (manufacture)</t>
  </si>
  <si>
    <t>Press for food and drink (manufacture)</t>
  </si>
  <si>
    <t>Press machinery for working rubber or plastics (manufacture)</t>
  </si>
  <si>
    <t>Press photographers</t>
  </si>
  <si>
    <t>Press stud (manufacture)</t>
  </si>
  <si>
    <t>Press tool (manufacture)</t>
  </si>
  <si>
    <t>Press used to make wine, cider, fruit juices, etc. (manufacture)</t>
  </si>
  <si>
    <t>Pressboard (manufacture)</t>
  </si>
  <si>
    <t>Pressed felt (not paper or roofing) (manufacture)</t>
  </si>
  <si>
    <t>Pressed wool felt (manufacture)</t>
  </si>
  <si>
    <t>Presses for the manufacture of particle board (manufacture)</t>
  </si>
  <si>
    <t>Press-fasteners (manufacture)</t>
  </si>
  <si>
    <t>Press-fasteners made of metal (manufacture)</t>
  </si>
  <si>
    <t>Pressing and valeting</t>
  </si>
  <si>
    <t>Pressing of base metal (manufacture)</t>
  </si>
  <si>
    <t>Pressing of wearing apparel on a fee or contract basis</t>
  </si>
  <si>
    <t>Presspahn (manufacture)</t>
  </si>
  <si>
    <t>Press-studs (manufacture)</t>
  </si>
  <si>
    <t>Pressure cooker (manufacture)</t>
  </si>
  <si>
    <t>Pressure die casting of non-ferrous base metal (manufacture)</t>
  </si>
  <si>
    <t>Pressure forming machines for rubber or plastic (manufacture)</t>
  </si>
  <si>
    <t>Pressure measuring and control instrument (electronic) (manufacture)</t>
  </si>
  <si>
    <t>Pressure measuring and control instrument (non-electronic) (manufacture)</t>
  </si>
  <si>
    <t>Pressure pipes made of pre-stressed concrete (manufacture)</t>
  </si>
  <si>
    <t>Pressure reducing valves (manufacture)</t>
  </si>
  <si>
    <t>Pressure sensitive adhesive tape made of plastic (manufacture)</t>
  </si>
  <si>
    <t>Pressure sensitive cloth-tape (manufacture)</t>
  </si>
  <si>
    <t>Pressure switch (electronic) (manufacture)</t>
  </si>
  <si>
    <t>Pressure treatment of wood (manufacture)</t>
  </si>
  <si>
    <t>Pressurised containers certification</t>
  </si>
  <si>
    <t>Pre-stressed concrete products (manufacture)</t>
  </si>
  <si>
    <t>Pretzels whether sweet or salted (manufacture)</t>
  </si>
  <si>
    <t>Preventoria providing hospital type care (public sector)</t>
  </si>
  <si>
    <t>Primary and pre-primary education</t>
  </si>
  <si>
    <t>Primary battery (manufacture)</t>
  </si>
  <si>
    <t>Primary cells (manufacture)</t>
  </si>
  <si>
    <t>Primary cells and primary batteries for domestic use (wholesale)</t>
  </si>
  <si>
    <t>Primary cells and primary batteries for industrial use (wholesale)</t>
  </si>
  <si>
    <t>Primary copper (manufacture)</t>
  </si>
  <si>
    <t>Primary education</t>
  </si>
  <si>
    <t>Primary products of stainless steel (manufacture)</t>
  </si>
  <si>
    <t>Primary schools</t>
  </si>
  <si>
    <t>Primary, secondary and other schools construction</t>
  </si>
  <si>
    <t>Prime mover generator sets (manufacture)</t>
  </si>
  <si>
    <t>Primer for cartridge (manufacture)</t>
  </si>
  <si>
    <t>Primer paint (manufacture)</t>
  </si>
  <si>
    <t>Princess Mary’s RAFNS</t>
  </si>
  <si>
    <t>Print cloth weaving (manufacture)</t>
  </si>
  <si>
    <t>Print colouring (manufacture)</t>
  </si>
  <si>
    <t>Printed circuit (manufacture)</t>
  </si>
  <si>
    <t>Printed circuits (wholesale)</t>
  </si>
  <si>
    <t>Printed felt base floorcovering (manufacture)</t>
  </si>
  <si>
    <t>Printed labels (manufacture)</t>
  </si>
  <si>
    <t>Printed labels of textile materials (manufacture)</t>
  </si>
  <si>
    <t>Printed matter for accounting and technical use (manufacture)</t>
  </si>
  <si>
    <t>Printed matter publishing</t>
  </si>
  <si>
    <t>Printed paper bags (manufacture)</t>
  </si>
  <si>
    <t>Printed paper or board finishing (manufacture)</t>
  </si>
  <si>
    <t>Printed sheets finishing (manufacture)</t>
  </si>
  <si>
    <t>Printer and monitor connectors (manufacture)</t>
  </si>
  <si>
    <t>Printer cables (manufacture)</t>
  </si>
  <si>
    <t>Printer ink cartridges (manufacture)</t>
  </si>
  <si>
    <t>Printer ink cartridges (refilling)</t>
  </si>
  <si>
    <t>Printer servers (manufacture)</t>
  </si>
  <si>
    <t>Printers and plotters (manufacture)</t>
  </si>
  <si>
    <t>Printers' blankets made of rubber (manufacture)</t>
  </si>
  <si>
    <t>Printers' cards (manufacture)</t>
  </si>
  <si>
    <t>Printers' designing (manufacture)</t>
  </si>
  <si>
    <t>Printers for computers (manufacture)</t>
  </si>
  <si>
    <t>Printers' varnish (manufacture)</t>
  </si>
  <si>
    <t>Printers' weaving (manufacture)</t>
  </si>
  <si>
    <t>Printing (undefined) (manufacture)</t>
  </si>
  <si>
    <t>Printing and writing paper ready for use (manufacture)</t>
  </si>
  <si>
    <t>Printing block and plates preparation and production machinery, equipment and apparatus (wholesale)</t>
  </si>
  <si>
    <t>Printing by computer printers (manufacture)</t>
  </si>
  <si>
    <t>Printing by duplication machines (manufacture)</t>
  </si>
  <si>
    <t>Printing by embossers (manufacture)</t>
  </si>
  <si>
    <t>Printing by quick printing (manufacture)</t>
  </si>
  <si>
    <t>Printing devices (hand operated) (manufacture)</t>
  </si>
  <si>
    <t>Printing directly onto ceramics (manufacture)</t>
  </si>
  <si>
    <t>Printing ink (commission agent)</t>
  </si>
  <si>
    <t>Printing ink (manufacture)</t>
  </si>
  <si>
    <t>Printing ink (wholesale)</t>
  </si>
  <si>
    <t>Printing machine or press (manufacture)</t>
  </si>
  <si>
    <t>Printing machinery (wholesale)</t>
  </si>
  <si>
    <t>Printing machinery for textiles (manufacture)</t>
  </si>
  <si>
    <t>Printing machines (sheet fed office type offset) (manufacture)</t>
  </si>
  <si>
    <t>Printing of banknotes</t>
  </si>
  <si>
    <t>Printing of magazines appearing less than four times a week (manufacture)</t>
  </si>
  <si>
    <t>Printing of other security papers (manufacture)</t>
  </si>
  <si>
    <t>Printing of periodicals appearing at least four times a week (manufacture)</t>
  </si>
  <si>
    <t>Printing of smart cards (manufacture)</t>
  </si>
  <si>
    <t>Printing on labels or tags (manufacture)</t>
  </si>
  <si>
    <t>Printing onto glass (manufacture)</t>
  </si>
  <si>
    <t>Printing onto metal (manufacture)</t>
  </si>
  <si>
    <t>Printing onto plastic (manufacture)</t>
  </si>
  <si>
    <t>Printing onto sanitary goods and toilet requisites of paper (manufacture)</t>
  </si>
  <si>
    <t>Printing onto textiles (manufacture)</t>
  </si>
  <si>
    <t>Printing onto wood (manufacture)</t>
  </si>
  <si>
    <t>Printing paper (manufacture)</t>
  </si>
  <si>
    <t>Printing plate engraving (manufacture)</t>
  </si>
  <si>
    <t>Printing roller engraving (manufacture)</t>
  </si>
  <si>
    <t>Prisms (mounted, (not photographic)) (manufacture)</t>
  </si>
  <si>
    <t>Prisms (pressed or moulded, unworked) (manufacture)</t>
  </si>
  <si>
    <t>Prisms (unmounted) (manufacture)</t>
  </si>
  <si>
    <t>Prison administration and operation</t>
  </si>
  <si>
    <t>Prison hospitals</t>
  </si>
  <si>
    <t>Prisons (excluding naval and military)</t>
  </si>
  <si>
    <t>Private branch exchange (PBX) equipment (manufacture)</t>
  </si>
  <si>
    <t>Private consultants clinics</t>
  </si>
  <si>
    <t>Private detective</t>
  </si>
  <si>
    <t>Private hire car with driver</t>
  </si>
  <si>
    <t>Private hospital</t>
  </si>
  <si>
    <t>Private investigator activities</t>
  </si>
  <si>
    <t>Private lodging house</t>
  </si>
  <si>
    <t>Private security activities</t>
  </si>
  <si>
    <t>Private training providers</t>
  </si>
  <si>
    <t>Probate registry</t>
  </si>
  <si>
    <t>Probation and after care service</t>
  </si>
  <si>
    <t>Probiotics (manufacture)</t>
  </si>
  <si>
    <t>Process block making (manufacture)</t>
  </si>
  <si>
    <t>Process control equipment (electric) (manufacture)</t>
  </si>
  <si>
    <t>Process control equipment (electronic) (manufacture)</t>
  </si>
  <si>
    <t>Process control valves (manufacture)</t>
  </si>
  <si>
    <t>Process control valves, gate valves, globe valves and other valves (wholesale)</t>
  </si>
  <si>
    <t>Process engineering contractor</t>
  </si>
  <si>
    <t>Process engraving (manufacture)</t>
  </si>
  <si>
    <t>Process heater (manufacture)</t>
  </si>
  <si>
    <t>Process oil refining (manufacture)</t>
  </si>
  <si>
    <t>Process oils (manufacture)</t>
  </si>
  <si>
    <t>Process pipework (manufacture)</t>
  </si>
  <si>
    <t>Process plate engraving (manufacture)</t>
  </si>
  <si>
    <t>Process pressure sphere (manufacture)</t>
  </si>
  <si>
    <t>Process pressure vessel (manufacture)</t>
  </si>
  <si>
    <t>Process server</t>
  </si>
  <si>
    <t>Process timers (manufacture)</t>
  </si>
  <si>
    <t>Processed asbestos fibre (manufacture)</t>
  </si>
  <si>
    <t>Processed cheese (manufacture)</t>
  </si>
  <si>
    <t>Processed fruit (wholesale)</t>
  </si>
  <si>
    <t>Processed meat and meat products (wholesale)</t>
  </si>
  <si>
    <t>Processed vegetables (wholesale)</t>
  </si>
  <si>
    <t>Processing (de-crystallisation and filtering) of purchased natural honey</t>
  </si>
  <si>
    <t>Processing cleaning, melting, grinding of plastic or rubber waste to granulates</t>
  </si>
  <si>
    <t>Processing of food, beverage and tobacco waste and residual substances into secondary raw materials</t>
  </si>
  <si>
    <t>Processing of used cooking oils and fats into secondary raw materials</t>
  </si>
  <si>
    <t>Producer gas or water gas generators (wholesale)</t>
  </si>
  <si>
    <t>Product origin and quality assessment</t>
  </si>
  <si>
    <t>Production and distribution of cooled air</t>
  </si>
  <si>
    <t>Production line robot (wholesale)</t>
  </si>
  <si>
    <t>Production management consultancy services (other than for construction)</t>
  </si>
  <si>
    <t>Production of compost from organic waste</t>
  </si>
  <si>
    <t>Production of granular iron</t>
  </si>
  <si>
    <t>Production of ice for cooling purposes (manufacture)</t>
  </si>
  <si>
    <t>Production of ice for food (manufacture)</t>
  </si>
  <si>
    <t>Production of theatrical and non-theatrical television programmes</t>
  </si>
  <si>
    <t>Production riser tensioners (manufacture)</t>
  </si>
  <si>
    <t>Production riser tie-back equipment (manufacture)</t>
  </si>
  <si>
    <t>Professional examination review courses</t>
  </si>
  <si>
    <t>Professional organisations</t>
  </si>
  <si>
    <t>Profile shapes of plastic materials (rods, tubes, etc.) (manufacture)</t>
  </si>
  <si>
    <t>Profile shapes of rubber (manufacture)</t>
  </si>
  <si>
    <t>Profiled steel sheet (manufacture)</t>
  </si>
  <si>
    <t>Profit improvement programmes consultancy services</t>
  </si>
  <si>
    <t>Programmer for textile machinery (manufacture)</t>
  </si>
  <si>
    <t>Programming services for ready made business and domestic software</t>
  </si>
  <si>
    <t>Programming services for ready made leisure and entertainment software</t>
  </si>
  <si>
    <t>Project management</t>
  </si>
  <si>
    <t>Projection screen (manufacture)</t>
  </si>
  <si>
    <t>Projector (photographic or cinematographic) (manufacture)</t>
  </si>
  <si>
    <t>Projector for cinema (manufacture)</t>
  </si>
  <si>
    <t>Projector lamp (manufacture)</t>
  </si>
  <si>
    <t>Promotion of sporting events</t>
  </si>
  <si>
    <t>Proof reading</t>
  </si>
  <si>
    <t>Propagation, growth and output of animals, promotion service activities</t>
  </si>
  <si>
    <t>Propane (manufacture)</t>
  </si>
  <si>
    <t>Propane extraction from natural gas</t>
  </si>
  <si>
    <t>Propane gas (wholesale)</t>
  </si>
  <si>
    <t>Propellant powder (manufacture)</t>
  </si>
  <si>
    <t>Propellant powders and prepared explosives (commission agent)</t>
  </si>
  <si>
    <t>Propeller for aircraft (manufacture)</t>
  </si>
  <si>
    <t>Propeller rotor blades (manufacture)</t>
  </si>
  <si>
    <t>Propeller shaft for motor vehicle (manufacture)</t>
  </si>
  <si>
    <t>Propelling or sliding pencils (wholesale)</t>
  </si>
  <si>
    <t>Propelling pencil (manufacture)</t>
  </si>
  <si>
    <t>Propergol fuels and other propellant powders (manufacture)</t>
  </si>
  <si>
    <t>Property consultant (own account)</t>
  </si>
  <si>
    <t>Property developer</t>
  </si>
  <si>
    <t>Property insurance</t>
  </si>
  <si>
    <t>Property investment company</t>
  </si>
  <si>
    <t>Property leasing (other than conference centres and exhibition halls)</t>
  </si>
  <si>
    <t>Property management (as agents for owners)</t>
  </si>
  <si>
    <t>Property owners' association</t>
  </si>
  <si>
    <t>Property unit trusts</t>
  </si>
  <si>
    <t>Props made of ceramic (manufacture)</t>
  </si>
  <si>
    <t>Propulsion engine for marine use (manufacture)</t>
  </si>
  <si>
    <t>Propyl alcohol and isopropyl alcohol (commission agent)</t>
  </si>
  <si>
    <t>Propyl alcohol and isopropyl alcohol (manufacture)</t>
  </si>
  <si>
    <t>Propyl alcohol and isopropyl alcohol (wholesale)</t>
  </si>
  <si>
    <t>Propylene (manufacture)</t>
  </si>
  <si>
    <t>Propylene oxide (manufacture)</t>
  </si>
  <si>
    <t>Propylene polymers (manufacture)</t>
  </si>
  <si>
    <t>Prospectus finishing (manufacture)</t>
  </si>
  <si>
    <t>Prospectus printing (manufacture)</t>
  </si>
  <si>
    <t>Prosthesis and orthopaedic appliances (wholesale)</t>
  </si>
  <si>
    <t>Prosthetic appliances (by dental laboratories) (manufacture)</t>
  </si>
  <si>
    <t>Protective clothing coverall and similar garments made of paper (commission agent)</t>
  </si>
  <si>
    <t>Protective clothing coverall and similar garments made of paper (internet) (retail)</t>
  </si>
  <si>
    <t>Protective clothing coverall and similar garments made of paper (manufacture)</t>
  </si>
  <si>
    <t>Protective clothing coverall and similar garments made of paper (retail)</t>
  </si>
  <si>
    <t>Protective clothing coverall and similar garments made of paper (wholesale)</t>
  </si>
  <si>
    <t>Protective clothing coverall and similar garments made of plastic (commission agent)</t>
  </si>
  <si>
    <t>Protective clothing coverall and similar garments made of plastic (internet) (retail)</t>
  </si>
  <si>
    <t>Protective clothing coverall and similar garments made of plastic (manufacture)</t>
  </si>
  <si>
    <t>Protective clothing coverall and similar garments made of plastic (retail)</t>
  </si>
  <si>
    <t>Protective clothing coverall and similar garments made of plastic (wholesale)</t>
  </si>
  <si>
    <t>Protective clothing for industrial use (manufacture)</t>
  </si>
  <si>
    <t>Protective coatings application work</t>
  </si>
  <si>
    <t>Protective Coverall and similar garments, made up of knitted or crocheted fabrics (commission agent)</t>
  </si>
  <si>
    <t>Protective Coverall and similar garments, made up of knitted or crocheted fabrics (internet) (retail)</t>
  </si>
  <si>
    <t>Protective coverall and similar garments, made up of knitted or crocheted fabrics (manufacture)</t>
  </si>
  <si>
    <t>Protective Coverall and similar garments, made up of knitted or crocheted fabrics (retail)</t>
  </si>
  <si>
    <t>Protective Coverall and similar garments, made up of knitted or crocheted fabrics (wholesale)</t>
  </si>
  <si>
    <t>Protective footwear made of plastic (manufacture)</t>
  </si>
  <si>
    <t xml:space="preserve">Protective garments for surgical and medical use (commission agent) </t>
  </si>
  <si>
    <t>Protective garments for surgical and medical use (manufacture)</t>
  </si>
  <si>
    <t>Protective garments for surgical and medical use (wholesale)</t>
  </si>
  <si>
    <t>Protective glasses (manufacture)</t>
  </si>
  <si>
    <t>Protective glasses and goggles (commission agent)</t>
  </si>
  <si>
    <t>Protective glasses and goggles (internet) (retail)</t>
  </si>
  <si>
    <t>Protective glasses and goggles (Manufacture)</t>
  </si>
  <si>
    <t>Protective glasses and goggles (retail)</t>
  </si>
  <si>
    <t>Protective glasses and goggles (wholesale)</t>
  </si>
  <si>
    <t>Protective gloves for industrial use (manufacture)</t>
  </si>
  <si>
    <t>Protective headgear (manufacture)</t>
  </si>
  <si>
    <t>Protective headgear for industrial use (manufacture)</t>
  </si>
  <si>
    <t>Protective headgear, whether or not lined or trimmed (commission agent)</t>
  </si>
  <si>
    <t>Protective headgear, whether or not lined or trimmed (internet) (retail)</t>
  </si>
  <si>
    <t>Protective headgear, whether or not lined or trimmed (retail)</t>
  </si>
  <si>
    <t>Protective headgear, whether or not lined or trimmed (wholesale)</t>
  </si>
  <si>
    <t>Protein (synthetic) for animal feed (manufacture)</t>
  </si>
  <si>
    <t>Protein concentrates (animal food) (manufacture)</t>
  </si>
  <si>
    <t>Protein substances (manufacture)</t>
  </si>
  <si>
    <t>Protest movement activities</t>
  </si>
  <si>
    <t>Proton microscope (manufacture)</t>
  </si>
  <si>
    <t>Provender (wholesale)</t>
  </si>
  <si>
    <t>Provident fund (life)</t>
  </si>
  <si>
    <t>Provident fund (non-life)</t>
  </si>
  <si>
    <t>Provision exchange (commission agent)</t>
  </si>
  <si>
    <t>Provision of personnel and equipment for sporting events</t>
  </si>
  <si>
    <t>Provision of residential care and treatment for the elderly and disabled by paramedical staff</t>
  </si>
  <si>
    <t>Provision of supplies for domestic emergency use in case of peacetime disasters</t>
  </si>
  <si>
    <t>Provisions (wholesale)</t>
  </si>
  <si>
    <t>Provitamins, vitamins and their derivatives (commission agent)</t>
  </si>
  <si>
    <t>Provitamins, vitamins and their derivatives (manufacture)</t>
  </si>
  <si>
    <t>Provitamins, vitamins and their derivatives (wholesale)</t>
  </si>
  <si>
    <t>Pruning knife (manufacture)</t>
  </si>
  <si>
    <t>Pruning shears (manufacture)</t>
  </si>
  <si>
    <t>Psychiatric clinic</t>
  </si>
  <si>
    <t>Psychiatric day hospital</t>
  </si>
  <si>
    <t>Psychiatric unit (private sector)</t>
  </si>
  <si>
    <t>Psychiatrist (private practice)</t>
  </si>
  <si>
    <t>Psychological testing apparatus (manufacture)</t>
  </si>
  <si>
    <t>Psychologist</t>
  </si>
  <si>
    <t>Psychology research and experimental development</t>
  </si>
  <si>
    <t>Psychology testing apparatus (manufacture)</t>
  </si>
  <si>
    <t>Psychometry</t>
  </si>
  <si>
    <t>Public address equipment (wholesale)</t>
  </si>
  <si>
    <t>Public address system (manufacture)</t>
  </si>
  <si>
    <t>Public administration of education programmes</t>
  </si>
  <si>
    <t>Public administration of environment programmes</t>
  </si>
  <si>
    <t>Public administration of health programmes</t>
  </si>
  <si>
    <t>Public administration of housing programmes</t>
  </si>
  <si>
    <t>Public administration of recreation programmes</t>
  </si>
  <si>
    <t>Public administration of research and development policies</t>
  </si>
  <si>
    <t>Public administration of social services programmes</t>
  </si>
  <si>
    <t>Public administration of sport programmes</t>
  </si>
  <si>
    <t>Public analyst</t>
  </si>
  <si>
    <t>Public baths</t>
  </si>
  <si>
    <t>Public broadcasting equipment (manufacture)</t>
  </si>
  <si>
    <t>Public debt services administration</t>
  </si>
  <si>
    <t>Public fund services administration</t>
  </si>
  <si>
    <t>Public health laboratory</t>
  </si>
  <si>
    <t>Public houses (independent)</t>
  </si>
  <si>
    <t>Public houses (managed)</t>
  </si>
  <si>
    <t>Public houses (tenanted)</t>
  </si>
  <si>
    <t>Public opinion polling</t>
  </si>
  <si>
    <t>Public order and safety administration, regulation and operation</t>
  </si>
  <si>
    <t>Public park</t>
  </si>
  <si>
    <t>Public procurement consultancy</t>
  </si>
  <si>
    <t>Public record searching</t>
  </si>
  <si>
    <t>Public relations and communication</t>
  </si>
  <si>
    <t>Public relations consultant (not advertising agency)</t>
  </si>
  <si>
    <t>Public schools</t>
  </si>
  <si>
    <t>Public service vehicle operator</t>
  </si>
  <si>
    <t>Public speaker</t>
  </si>
  <si>
    <t>Public speaking training</t>
  </si>
  <si>
    <t>Public stenography services</t>
  </si>
  <si>
    <t>Public works contractor</t>
  </si>
  <si>
    <t>Publicans' broker</t>
  </si>
  <si>
    <t>Publishers (other than of newspapers, books and periodicals)</t>
  </si>
  <si>
    <t>Publisher's case making (manufacture)</t>
  </si>
  <si>
    <t>Publishing of music and sheet books</t>
  </si>
  <si>
    <t>Publishing of software for business</t>
  </si>
  <si>
    <t>Publishing of software for operating systems</t>
  </si>
  <si>
    <t>Publishing of stamps, banknotes, advertising material, catalogues and other printed matter n.e.c.</t>
  </si>
  <si>
    <t>Publishing on CD-ROM</t>
  </si>
  <si>
    <t>Pudding mixture (manufacture)</t>
  </si>
  <si>
    <t>Puffed rice (manufacture)</t>
  </si>
  <si>
    <t>Puffed wheat (manufacture)</t>
  </si>
  <si>
    <t>Pulled wool production (manufacture)</t>
  </si>
  <si>
    <t>Pulley (manufacture)</t>
  </si>
  <si>
    <t>Pulley block (manufacture)</t>
  </si>
  <si>
    <t>Pulley made of wood (manufacture)</t>
  </si>
  <si>
    <t>Pulley tackle (manufacture)</t>
  </si>
  <si>
    <t>Pulley tackle and hoists (wholesale)</t>
  </si>
  <si>
    <t>Pulley wheel (manufacture)</t>
  </si>
  <si>
    <t>Pullovers (knitted or crocheted) (manufacture)</t>
  </si>
  <si>
    <t>Pulp for paper (manufacture)</t>
  </si>
  <si>
    <t>Pulp making machinery (manufacture)</t>
  </si>
  <si>
    <t>Pulping recycled paper (manufacture)</t>
  </si>
  <si>
    <t>Pulpit (manufacture)</t>
  </si>
  <si>
    <t>Pulpwood production</t>
  </si>
  <si>
    <t>Pulse (signal) generators (non-electronic) (manufacture)</t>
  </si>
  <si>
    <t>Pulses (wholesale)</t>
  </si>
  <si>
    <t>Pulverising machinery (not for mines) (manufacture)</t>
  </si>
  <si>
    <t>Pulverising machinery for the chemical industry (manufacture)</t>
  </si>
  <si>
    <t>Pumice extraction</t>
  </si>
  <si>
    <t>Pumice stones (bonded) (manufacture)</t>
  </si>
  <si>
    <t>Pump (not for hydraulic or for internal combustion engine) (manufacture)</t>
  </si>
  <si>
    <t>Pump for hydraulic equipment (manufacture)</t>
  </si>
  <si>
    <t>Pump leather washer (manufacture)</t>
  </si>
  <si>
    <t>Pump parts (manufacture)</t>
  </si>
  <si>
    <t>Pump stations operation</t>
  </si>
  <si>
    <t>Pumping of oil and gas wells</t>
  </si>
  <si>
    <t>Pumping plant (wholesale)</t>
  </si>
  <si>
    <t>Pumps and parts (non-electric) for oil, gas, petrol or water on motor vehicles (manufacture)</t>
  </si>
  <si>
    <t>Pumps for concrete (wholesale)</t>
  </si>
  <si>
    <t>Pumps for liquids (excluding motor vehicles) (wholesale)</t>
  </si>
  <si>
    <t>Pumps for liquids whether or not fitted with measuring devices (manufacture)</t>
  </si>
  <si>
    <t>Punch and Judy show</t>
  </si>
  <si>
    <t>Punch presses (manufacture)</t>
  </si>
  <si>
    <t>Punchcard readers (manufacture)</t>
  </si>
  <si>
    <t>Punched card and punched paper tape stock (manufacture)</t>
  </si>
  <si>
    <t>Punched card machine (other than for computer use) (manufacture)</t>
  </si>
  <si>
    <t>Punches for hand tools (interchangeable) (manufacture)</t>
  </si>
  <si>
    <t>Punches for machine tools (interchangeable) (manufacture)</t>
  </si>
  <si>
    <t>Punching machine (metal forming) (manufacture)</t>
  </si>
  <si>
    <t>Puncture repair outfit made of rubber (manufacture)</t>
  </si>
  <si>
    <t>Punnets made of cork, straw or plaiting materials (manufacture)</t>
  </si>
  <si>
    <t>Punt (manufacture)</t>
  </si>
  <si>
    <t>Puppet (manufacture)</t>
  </si>
  <si>
    <t>Puppet shows</t>
  </si>
  <si>
    <t>Purchase of wireless access and network capacity</t>
  </si>
  <si>
    <t>Purifying machinery (manufacture)</t>
  </si>
  <si>
    <t>Purses made of leather or leather substitute (manufacture)</t>
  </si>
  <si>
    <t>Push chair (manufacture)</t>
  </si>
  <si>
    <t>Push toy on wheels (manufacture)</t>
  </si>
  <si>
    <t>Putty (manufacture)</t>
  </si>
  <si>
    <t>Puzzles (manufacture)</t>
  </si>
  <si>
    <t>Puzzles (wholesale)</t>
  </si>
  <si>
    <t>PVC polyvinyl chloride as a raw material (manufacture)</t>
  </si>
  <si>
    <t>Pyjama cord (manufacture)</t>
  </si>
  <si>
    <t>Pyjamas for men and boys (manufacture)</t>
  </si>
  <si>
    <t>Pyjamas for women and girls (manufacture)</t>
  </si>
  <si>
    <t>Pylon erection</t>
  </si>
  <si>
    <t>Pylons made of precast concrete (manufacture)</t>
  </si>
  <si>
    <t>Pyridine base (manufacture)</t>
  </si>
  <si>
    <t>Pyrites and pyrrhotite extraction and preparation</t>
  </si>
  <si>
    <t>Pyrometer (non-electronic) (manufacture)</t>
  </si>
  <si>
    <t>Pyrotechnics (manufacture)</t>
  </si>
  <si>
    <t>Quail egg production</t>
  </si>
  <si>
    <t>Quakers associations</t>
  </si>
  <si>
    <t>Quality assurance consultancy activities</t>
  </si>
  <si>
    <t>Quality control</t>
  </si>
  <si>
    <t>Quantity surveying activities</t>
  </si>
  <si>
    <t>Quarry blasting</t>
  </si>
  <si>
    <t>Quarry floor brick (manufacture)</t>
  </si>
  <si>
    <t>Quarry tile made of clay (manufacture)</t>
  </si>
  <si>
    <t>Quartz crystal (electronic) (manufacture)</t>
  </si>
  <si>
    <t>Quartz mining and quarrying</t>
  </si>
  <si>
    <t>Quaternary ammonium salts and fatty amines (manufacture)</t>
  </si>
  <si>
    <t>Quaternary ammonium salts and hydroxides (commission agent)</t>
  </si>
  <si>
    <t>Quaternary ammonium salts and hydroxides (wholesale)</t>
  </si>
  <si>
    <t>Queen Alexandra’s RANC</t>
  </si>
  <si>
    <t>Queen Alexandra’s RNNS</t>
  </si>
  <si>
    <t>Queen's counsel</t>
  </si>
  <si>
    <t>Quick freezing of fruit and vegetables (manufacture)</t>
  </si>
  <si>
    <t>Quick frozen foods (wholesale)</t>
  </si>
  <si>
    <t>Quicklime (manufacture)</t>
  </si>
  <si>
    <t>Quilt (filled) (manufacture)</t>
  </si>
  <si>
    <t>Quilt fringing (manufacture)</t>
  </si>
  <si>
    <t>Quilt weaving (manufacture)</t>
  </si>
  <si>
    <t>Quince growing</t>
  </si>
  <si>
    <t>Quinones (manufacture)</t>
  </si>
  <si>
    <t>Rabbit and other fur animal raising n.e.c</t>
  </si>
  <si>
    <t>Rabbit breeding</t>
  </si>
  <si>
    <t>Rabbit destroying and trapping on agricultural land</t>
  </si>
  <si>
    <t>Rabbit meat preparation (manufacture)</t>
  </si>
  <si>
    <t>Rabbit skin sorting</t>
  </si>
  <si>
    <t>Rabbit slaughtering (manufacture)</t>
  </si>
  <si>
    <t>Racecourse operation</t>
  </si>
  <si>
    <t>Racehorse owner</t>
  </si>
  <si>
    <t>Racehorse trainer</t>
  </si>
  <si>
    <t>Racing pool</t>
  </si>
  <si>
    <t>Racing stables</t>
  </si>
  <si>
    <t>Racing tipster</t>
  </si>
  <si>
    <t>Rack railway</t>
  </si>
  <si>
    <t>Racket and racket frames (manufacture)</t>
  </si>
  <si>
    <t>Racking (manufacture)</t>
  </si>
  <si>
    <t>Racking systems for large scale heavy duty use in shops, workshops and warehouses (manufacture)</t>
  </si>
  <si>
    <t>Racquet club</t>
  </si>
  <si>
    <t>Radar apparatus (wholesale)</t>
  </si>
  <si>
    <t>Radar equipment (manufacture)</t>
  </si>
  <si>
    <t>Radar station operation</t>
  </si>
  <si>
    <t>Radial flow pump (manufacture)</t>
  </si>
  <si>
    <t>Radiant for gas and electric fire (manufacture)</t>
  </si>
  <si>
    <t>Radiant panel (space heating equipment) (manufacture)</t>
  </si>
  <si>
    <t>Radiation equipment and detection instruments (non-electronic) (manufacture)</t>
  </si>
  <si>
    <t>Radiation measuring and detection instruments (electronic) (manufacture)</t>
  </si>
  <si>
    <t>Radiator (electric) (manufacture)</t>
  </si>
  <si>
    <t>Radiator for motor vehicle (manufacture)</t>
  </si>
  <si>
    <t>Radiator for space heating equipment (manufacture)</t>
  </si>
  <si>
    <t>Radiator grill for motor vehicle (manufacture)</t>
  </si>
  <si>
    <t>Radiators and boilers for central heating (manufacture)</t>
  </si>
  <si>
    <t>Radio (domestic) hire</t>
  </si>
  <si>
    <t>Radio and television masts made of metal (manufacture)</t>
  </si>
  <si>
    <t>Radio beacons (manufacture)</t>
  </si>
  <si>
    <t>Radio broadcasting station</t>
  </si>
  <si>
    <t>Radio cabinets made of wood (manufacture)</t>
  </si>
  <si>
    <t>Radio cases made of leather (manufacture)</t>
  </si>
  <si>
    <t>Radio communications equipment (manufacture)</t>
  </si>
  <si>
    <t>Radio direct sales (retail)</t>
  </si>
  <si>
    <t>Radio equipment for professional use, rental and operating leasing</t>
  </si>
  <si>
    <t>Radio frequency booster stations (manufacture)</t>
  </si>
  <si>
    <t>Radio navigational aid apparatus (manufacture)</t>
  </si>
  <si>
    <t>Radio navigational aid apparatus (wholesale)</t>
  </si>
  <si>
    <t>Radio programme transmission</t>
  </si>
  <si>
    <t>Radio receiving set (manufacture)</t>
  </si>
  <si>
    <t>Radio relay service</t>
  </si>
  <si>
    <t>Radio remote control apparatus (manufacture)</t>
  </si>
  <si>
    <t>Radio remote control apparatus (wholesale)</t>
  </si>
  <si>
    <t>Radio sets and equipment (retail)</t>
  </si>
  <si>
    <t>Radio station (telecommunications)</t>
  </si>
  <si>
    <t>Radio studio</t>
  </si>
  <si>
    <t>Radio, television and electrical household equipment n.e.c. exporter (wholesale)</t>
  </si>
  <si>
    <t>Radio, television and electrical household goods n.e.c. importer (wholesale)</t>
  </si>
  <si>
    <t>Radioactive compounds production (manufacture)</t>
  </si>
  <si>
    <t>Radioactive in-vivo diagnostic substances (manufacture)</t>
  </si>
  <si>
    <t>Radioactive isotopes (other than of uranium, thorium or plutonium) (manufacture)</t>
  </si>
  <si>
    <t>Radioactive isotopes of uranium, thorium and plutonium (manufacture)</t>
  </si>
  <si>
    <t>Radioactive residues (wholesale)</t>
  </si>
  <si>
    <t>Radioactivity measuring</t>
  </si>
  <si>
    <t>Radiographer (private)</t>
  </si>
  <si>
    <t>Radiographic testing of welds and joints</t>
  </si>
  <si>
    <t>Radiologist (public sector)</t>
  </si>
  <si>
    <t>Radios and televisions (wholesale)</t>
  </si>
  <si>
    <t>Radio-telephony apparatus (manufacture)</t>
  </si>
  <si>
    <t>Radiotherapist (public sector)</t>
  </si>
  <si>
    <t>Radiotherapy treatment centre</t>
  </si>
  <si>
    <t>Raffia goods (manufacture)</t>
  </si>
  <si>
    <t>Rafters (manufacture)</t>
  </si>
  <si>
    <t>Rag and bone dealer (wholesale)</t>
  </si>
  <si>
    <t>Rag bleaching (manufacture)</t>
  </si>
  <si>
    <t>Rag book making (manufacture)</t>
  </si>
  <si>
    <t>Rag dyeing (manufacture)</t>
  </si>
  <si>
    <t>Rag merchant</t>
  </si>
  <si>
    <t>Ragstone quarry</t>
  </si>
  <si>
    <t>Rail freight terminals operation</t>
  </si>
  <si>
    <t>Rail locomotives (manufacture)</t>
  </si>
  <si>
    <t>Rail transport (inter-urban)</t>
  </si>
  <si>
    <t>Railbrakes (manufacture)</t>
  </si>
  <si>
    <t>Railings made of metal (manufacture)</t>
  </si>
  <si>
    <t>Railings made of wood (manufacture)</t>
  </si>
  <si>
    <t>Railroad passenger vehicles rental</t>
  </si>
  <si>
    <t>Rails of iron, steel or cast iron (manufacture)</t>
  </si>
  <si>
    <t>Railway agent (not transport authority)</t>
  </si>
  <si>
    <t>Railway and tramway coaches (manufacture)</t>
  </si>
  <si>
    <t>Railway and tramway locomotives and specialised parts (manufacture)</t>
  </si>
  <si>
    <t>Railway and tramway rolling stock (manufacture)</t>
  </si>
  <si>
    <t>Railway car seats (manufacture)</t>
  </si>
  <si>
    <t>Railway coach (manufacture)</t>
  </si>
  <si>
    <t>Railway construction</t>
  </si>
  <si>
    <t>Railway dining car or buffet (licensed)</t>
  </si>
  <si>
    <t>Railway dining cars operated as an integrated operation of railway companies</t>
  </si>
  <si>
    <t>Railway freight vehicle hire</t>
  </si>
  <si>
    <t>Railway locomotives and rolling stock (manufacture)</t>
  </si>
  <si>
    <t>Railway or tramway coaches, vans and wagons (wholesale)</t>
  </si>
  <si>
    <t>Railway or tramway not self-propelled passenger coaches, goods vans and other wagons (manufacture)</t>
  </si>
  <si>
    <t>Railway passenger vehicle hire</t>
  </si>
  <si>
    <t>Railway running shed</t>
  </si>
  <si>
    <t>Railway self-propelled car (manufacture)</t>
  </si>
  <si>
    <t>Railway signalling equipment (electric) (manufacture)</t>
  </si>
  <si>
    <t>Railway signalling equipment (mechanical) (manufacture)</t>
  </si>
  <si>
    <t>Railway sleepers made of pre-cast concrete (manufacture)</t>
  </si>
  <si>
    <t>Railway sleepers made of wood (manufacture)</t>
  </si>
  <si>
    <t>Railway sleeping cars operated as an integrated operation of railway companies</t>
  </si>
  <si>
    <t>Railway sleeping cars when operated by separate units from the transport provider</t>
  </si>
  <si>
    <t>Railway station operation</t>
  </si>
  <si>
    <t>Railway test wagon (manufacture)</t>
  </si>
  <si>
    <t>Railway track equipment (mechanical) (manufacture)</t>
  </si>
  <si>
    <t>Railway track fixtures of assembled metal (manufacture)</t>
  </si>
  <si>
    <t>Railway transport simulators (manufacture)</t>
  </si>
  <si>
    <t>Railway tunnel construction</t>
  </si>
  <si>
    <t>Railway tunnelling contractor</t>
  </si>
  <si>
    <t>Railway wagon (manufacture)</t>
  </si>
  <si>
    <t>Railway wagon axle box and axle lubricator (manufacture)</t>
  </si>
  <si>
    <t>Rain rocket (manufacture)</t>
  </si>
  <si>
    <t>Rain water collection and transportation by sewers, collectors, tanks and other means of transport</t>
  </si>
  <si>
    <t>Raincoats for men and boys (manufacture)</t>
  </si>
  <si>
    <t>Raincoats for women and girls (manufacture)</t>
  </si>
  <si>
    <t>Raincoats for women and girls made of stitched plastic (manufacture)</t>
  </si>
  <si>
    <t>Rainproof garments for men and boys (manufacture)</t>
  </si>
  <si>
    <t>Rainproof garments for women and girls (manufacture)</t>
  </si>
  <si>
    <t>Raising machinery for textiles (manufacture)</t>
  </si>
  <si>
    <t>Rakes for garden use (manufacture)</t>
  </si>
  <si>
    <t>Rakes made of wood (manufacture)</t>
  </si>
  <si>
    <t>Ramie and other vegetable textile fibre growing</t>
  </si>
  <si>
    <t>Ramie weaving (manufacture)</t>
  </si>
  <si>
    <t>Ramming material made of refractory (manufacture)</t>
  </si>
  <si>
    <t>Range finder (optical) (manufacture)</t>
  </si>
  <si>
    <t>Range finders (non-electronic) (manufacture)</t>
  </si>
  <si>
    <t>Range finders (optical non-electronic) (manufacture)</t>
  </si>
  <si>
    <t>Range finders (optical) (manufacture)</t>
  </si>
  <si>
    <t>Ranging drum shearer for mining (manufacture)</t>
  </si>
  <si>
    <t>Rape growing</t>
  </si>
  <si>
    <t>Rape oil production (manufacture)</t>
  </si>
  <si>
    <t>Rape oil refining (manufacture)</t>
  </si>
  <si>
    <t>Rape seed crushing (manufacture)</t>
  </si>
  <si>
    <t>Rare gases (manufacture)</t>
  </si>
  <si>
    <t>Raschel lace (manufacture)</t>
  </si>
  <si>
    <t>Rasp (manufacture)</t>
  </si>
  <si>
    <t>Raspberry growing</t>
  </si>
  <si>
    <t>Rat catcher (not especially for agriculture)</t>
  </si>
  <si>
    <t>Rat destroying and trapping on agricultural land</t>
  </si>
  <si>
    <t>Ravioli (manufacture)</t>
  </si>
  <si>
    <t>Raw bones from knackers (manufacture)</t>
  </si>
  <si>
    <t>Raw cotton bleaching, dyeing or otherwise finishing (manufacture)</t>
  </si>
  <si>
    <t>Raw earth metals (commission agent)</t>
  </si>
  <si>
    <t>Raw fur skin production</t>
  </si>
  <si>
    <t>Raw silk dyeing (manufacture)</t>
  </si>
  <si>
    <t>Raw wool (wholesale)</t>
  </si>
  <si>
    <t>Rayon (manufacture)</t>
  </si>
  <si>
    <t>Razor (electric) (manufacture)</t>
  </si>
  <si>
    <t>Razor (not electric) (manufacture)</t>
  </si>
  <si>
    <t>Razor blade (manufacture)</t>
  </si>
  <si>
    <t>Razor blade blanks in strips (manufacture)</t>
  </si>
  <si>
    <t>Razor set (manufacture)</t>
  </si>
  <si>
    <t>Reaching-in machinery for textiles (manufacture)</t>
  </si>
  <si>
    <t>Reactor column (manufacture)</t>
  </si>
  <si>
    <t>Reactor shunt and limiting (manufacture)</t>
  </si>
  <si>
    <t>Reactor vessel (manufacture)</t>
  </si>
  <si>
    <t>Reading glasses (manufacture)</t>
  </si>
  <si>
    <t>Reading room (library)</t>
  </si>
  <si>
    <t>Ready-made interactive leisure and entertainment software development</t>
  </si>
  <si>
    <t>Ready-made software publishing (except computer games publishing)</t>
  </si>
  <si>
    <t>Ready-mixed concrete (manufacture)</t>
  </si>
  <si>
    <t>Ready-mixed wet mortars (manufacture)</t>
  </si>
  <si>
    <t>Real estate agencies</t>
  </si>
  <si>
    <t>Real estate buying and selling</t>
  </si>
  <si>
    <t>Real estate escrow agents activities</t>
  </si>
  <si>
    <t>Real estate investment trusts</t>
  </si>
  <si>
    <t>Real estate management on a fee or contract basis</t>
  </si>
  <si>
    <t>Real estate photography</t>
  </si>
  <si>
    <t>Real estate project development</t>
  </si>
  <si>
    <t xml:space="preserve">Real-time closed captioning </t>
  </si>
  <si>
    <t>Reamer (manufacture)</t>
  </si>
  <si>
    <t>Reaper twine (manufacture)</t>
  </si>
  <si>
    <t>Rear digger (manufacture)</t>
  </si>
  <si>
    <t>Rear digger unit (manufacture)</t>
  </si>
  <si>
    <t>Rebated wood (manufacture)</t>
  </si>
  <si>
    <t>Receiver or amplifier valves or tubes (manufacture)</t>
  </si>
  <si>
    <t>Receivers for radio broadcasting (manufacture)</t>
  </si>
  <si>
    <t>Receivers for television (manufacture)</t>
  </si>
  <si>
    <t>Receiving royalties or licensing fees for the use of brand names</t>
  </si>
  <si>
    <t>Receiving royalties or licensing fees for the use of franchise agreements</t>
  </si>
  <si>
    <t>Receiving royalties or licensing fees for the use of mineral exploration and evaluation</t>
  </si>
  <si>
    <t>Receiving royalties or licensing fees for the use of patented entities</t>
  </si>
  <si>
    <t>Receiving royalties or licensing fees for the use of trademarks or service marks</t>
  </si>
  <si>
    <t>Reception apparatus for radio telephony or telegraphy for professional use (wholesale)</t>
  </si>
  <si>
    <t>Reception apparatus for radio-telephony or radio-telegraphy (manufacture)</t>
  </si>
  <si>
    <t>Reciprocating compressor (manufacture)</t>
  </si>
  <si>
    <t>Reciprocating displacement compressors (wholesale)</t>
  </si>
  <si>
    <t>Reciprocating positive displacement pumps for liquids (wholesale)</t>
  </si>
  <si>
    <t>Reclaiming metals out of photographic waste, e.g. Fixer solution or photographic films and paper</t>
  </si>
  <si>
    <t>Reclaiming of rubber to produce secondary raw materials</t>
  </si>
  <si>
    <t>Record lending and storage</t>
  </si>
  <si>
    <t>Record player accessories (manufacture)</t>
  </si>
  <si>
    <t>Record player cabinets made of wood (manufacture)</t>
  </si>
  <si>
    <t>Record players (manufacture)</t>
  </si>
  <si>
    <t>Record players (retail)</t>
  </si>
  <si>
    <t>Record players (wholesale)</t>
  </si>
  <si>
    <t>Record playing mechanism (manufacture)</t>
  </si>
  <si>
    <t>Recorded audio and video tapes, CDs, DVDs and the equipment on which these are played (wholesale)</t>
  </si>
  <si>
    <t>Recorders made of plastic or wood (manufacture)</t>
  </si>
  <si>
    <t>Recording studio (radio)</t>
  </si>
  <si>
    <t>Recording studio (television)</t>
  </si>
  <si>
    <t>Records rental</t>
  </si>
  <si>
    <t>Records, compact discs and tapes (retail)</t>
  </si>
  <si>
    <t>Recovered wool (mungo and shoddy) (manufacture)</t>
  </si>
  <si>
    <t>Recovery of waste oil</t>
  </si>
  <si>
    <t>Recovery vehicle (tracked military type) (manufacture)</t>
  </si>
  <si>
    <t>Recreational activities n.e.c.</t>
  </si>
  <si>
    <t>Recreational and sports goods renting and leasing</t>
  </si>
  <si>
    <t>Recreational clothing for men and boys (waterproofed) (manufacture)</t>
  </si>
  <si>
    <t>Recreational clothing for women and girls (waterproof) (manufacture)</t>
  </si>
  <si>
    <t>Recreational organisations</t>
  </si>
  <si>
    <t>Recreational services administration (public sector)</t>
  </si>
  <si>
    <t>Recreational vehicle parks and trailer parks</t>
  </si>
  <si>
    <t>Recreational vehicles renting and leasing</t>
  </si>
  <si>
    <t>Recreational weatherproof clothing for men and boys (manufacture)</t>
  </si>
  <si>
    <t>Recreational weatherproof clothing for women and girls (manufacture)</t>
  </si>
  <si>
    <t>Rectangular hollow steel section (manufacture)</t>
  </si>
  <si>
    <t>Rectified spirits (manufacture)</t>
  </si>
  <si>
    <t>Rectifier plant (electronic) (manufacture)</t>
  </si>
  <si>
    <t>Rectifier, solid state (manufacture)</t>
  </si>
  <si>
    <t>Rectifying plant (manufacture)</t>
  </si>
  <si>
    <t>Rectifying valve and tube (manufacture)</t>
  </si>
  <si>
    <t>Recycled fibre pulp (manufacture)</t>
  </si>
  <si>
    <t>Recycling centres for non-hazardous waste</t>
  </si>
  <si>
    <t>Red Cross Society</t>
  </si>
  <si>
    <t>Redcurrant growing</t>
  </si>
  <si>
    <t>Redrilling oil and gas wells</t>
  </si>
  <si>
    <t>Reduced-size (scale) models (manufacture)</t>
  </si>
  <si>
    <t>Reduced-size scale model electrical trains (manufacture)</t>
  </si>
  <si>
    <t>Reduced-size scale models construction sets (manufacture)</t>
  </si>
  <si>
    <t>Reducer (photographic) (manufacture)</t>
  </si>
  <si>
    <t>Reducing and slimming salon activities</t>
  </si>
  <si>
    <t>Reducing valves (manufacture)</t>
  </si>
  <si>
    <t>Reduction gear for marine use (manufacture)</t>
  </si>
  <si>
    <t>Reed (textile machinery accessory) (manufacture)</t>
  </si>
  <si>
    <t>Reed articles (manufacture)</t>
  </si>
  <si>
    <t>Reed collecting, cutting and gathering</t>
  </si>
  <si>
    <t>Reed for musical instrument (manufacture)</t>
  </si>
  <si>
    <t>Reed preparation (manufacture)</t>
  </si>
  <si>
    <t>Reeling and washing of silk (manufacture)</t>
  </si>
  <si>
    <t>Reeling machinery for textiles (manufacture)</t>
  </si>
  <si>
    <t>Reels made of printed polypropylene (manufacture)</t>
  </si>
  <si>
    <t>Reels made of wood (manufacture)</t>
  </si>
  <si>
    <t>Referees legal activities</t>
  </si>
  <si>
    <t>Refined coal tar (manufacture)</t>
  </si>
  <si>
    <t>Refined petroleum products (wholesale)</t>
  </si>
  <si>
    <t>Refined sulphur (commission agent)</t>
  </si>
  <si>
    <t>Refined sulphur (wholesale)</t>
  </si>
  <si>
    <t>Refinery gas (manufacture)</t>
  </si>
  <si>
    <t>Refitting of pleasure craft (manufacture)</t>
  </si>
  <si>
    <t>Refitting of ships (manufacture)</t>
  </si>
  <si>
    <t>Reflectors used in medicine (manufacture)</t>
  </si>
  <si>
    <t>Reflex therapy</t>
  </si>
  <si>
    <t>Reformer (manufacture)</t>
  </si>
  <si>
    <t>Refractometers (electronic) (manufacture)</t>
  </si>
  <si>
    <t>Refractometers (non-electronic) (manufacture)</t>
  </si>
  <si>
    <t>Refractory articles containing magnesite, dolomite or chromite (manufacture)</t>
  </si>
  <si>
    <t>Refractory blocks (manufacture)</t>
  </si>
  <si>
    <t>Refractory castable (manufacture)</t>
  </si>
  <si>
    <t>Refractory cement (manufacture)</t>
  </si>
  <si>
    <t>Refractory ceramic goods (manufacture)</t>
  </si>
  <si>
    <t>Refractory clays mining</t>
  </si>
  <si>
    <t>Refractory concretes (manufacture)</t>
  </si>
  <si>
    <t>Refractory goods (manufacture)</t>
  </si>
  <si>
    <t>Refractory hollow ware (manufacture)</t>
  </si>
  <si>
    <t>Refractory jointing cement (manufacture)</t>
  </si>
  <si>
    <t>Refractory mouldable (manufacture)</t>
  </si>
  <si>
    <t>Refractory ramming material (manufacture)</t>
  </si>
  <si>
    <t>Refractory tiles (manufacture)</t>
  </si>
  <si>
    <t>Refreshment room (unlicensed)</t>
  </si>
  <si>
    <t>Refrigerant gases (manufacture)</t>
  </si>
  <si>
    <t>Refrigerated haulage by road</t>
  </si>
  <si>
    <t>Refrigerated lorry (manufacture)</t>
  </si>
  <si>
    <t>Refrigerated service cabinet (manufacture)</t>
  </si>
  <si>
    <t>Refrigerated wagon for railway (manufacture)</t>
  </si>
  <si>
    <t>Refrigerated warehouses operation for air transport activities</t>
  </si>
  <si>
    <t>Refrigerated warehouses operation for land transport activities</t>
  </si>
  <si>
    <t>Refrigerated warehouses operation for water transport activities</t>
  </si>
  <si>
    <t>Refrigerating and freezing equipment and heat pumps (commercial) (wholesale)</t>
  </si>
  <si>
    <t>Refrigerating and freezing equipment parts (manufacture)</t>
  </si>
  <si>
    <t>Refrigerating equipment (manufacture)</t>
  </si>
  <si>
    <t>Refrigerating or freezing equipment for industrial use (manufacture)</t>
  </si>
  <si>
    <t>Refrigerator for commercial use (manufacture)</t>
  </si>
  <si>
    <t>Refrigerator for domestic use (electric) (manufacture)</t>
  </si>
  <si>
    <t>Refrigerators (gas) (manufacture)</t>
  </si>
  <si>
    <t>Refrigerators and freezers for domestic use (wholesale)</t>
  </si>
  <si>
    <t>Refugee and hunger relief programmes abroad</t>
  </si>
  <si>
    <t>Refugee camp (charitable)</t>
  </si>
  <si>
    <t>Refugee camp (non-charitable)</t>
  </si>
  <si>
    <t>Refugee services (charitable)</t>
  </si>
  <si>
    <t>Refugee services (non-charitable)</t>
  </si>
  <si>
    <t>Refuse collection by local authority cleansing department</t>
  </si>
  <si>
    <t>Refuse disposal plant (manufacture)</t>
  </si>
  <si>
    <t>Refuse disposal plant or tip (local authority or municipally owned)</t>
  </si>
  <si>
    <t>Refuse disposal tip operator</t>
  </si>
  <si>
    <t>Refuse disposal vehicle (manufacture)</t>
  </si>
  <si>
    <t>Regent's Park and Primrose Hill</t>
  </si>
  <si>
    <t>Regional crime squad</t>
  </si>
  <si>
    <t>Register printing (manufacture)</t>
  </si>
  <si>
    <t>Registered veterinarian</t>
  </si>
  <si>
    <t>Registrars Office (Courts of Justice)</t>
  </si>
  <si>
    <t>Registration plate for motor vehicle (manufacture)</t>
  </si>
  <si>
    <t>Regular charter flights for passengers</t>
  </si>
  <si>
    <t>Rehabilitation hospital (private sector)</t>
  </si>
  <si>
    <t>Rehabilitation hospital (public sector)</t>
  </si>
  <si>
    <t>Rehabilitation services for prisoners</t>
  </si>
  <si>
    <t>Re-heating furnace (manufacture)</t>
  </si>
  <si>
    <t>Reinforced concrete engineer (civil engineering)</t>
  </si>
  <si>
    <t>Reinforced concrete products (manufacture)</t>
  </si>
  <si>
    <t>Reinforced hose made of rubber (manufacture)</t>
  </si>
  <si>
    <t>Re-insurance company (non-life)</t>
  </si>
  <si>
    <t>Relay link apparatus (manufacture)</t>
  </si>
  <si>
    <t>Relay transmitters (manufacture)</t>
  </si>
  <si>
    <t>Relays for electronic and telecommunications use (manufacture)</t>
  </si>
  <si>
    <t>Relief stamping (manufacture)</t>
  </si>
  <si>
    <t>Relief valves (manufacture)</t>
  </si>
  <si>
    <t>Religious funeral service activities</t>
  </si>
  <si>
    <t>Religious goods (retail)</t>
  </si>
  <si>
    <t>Religious instruction</t>
  </si>
  <si>
    <t>Religious organisations</t>
  </si>
  <si>
    <t>Religious retreat activities</t>
  </si>
  <si>
    <t>Religious services administration (public sector)</t>
  </si>
  <si>
    <t>Religious tract publishing</t>
  </si>
  <si>
    <t>Relish (manufacture)</t>
  </si>
  <si>
    <t>Relocation service</t>
  </si>
  <si>
    <t>Remand centres</t>
  </si>
  <si>
    <t>REME workshop</t>
  </si>
  <si>
    <t>Remediation activities and other waste management services</t>
  </si>
  <si>
    <t>Remelt ingots made of aluminium (manufacture)</t>
  </si>
  <si>
    <t>Remelting ferrous waste or scrap</t>
  </si>
  <si>
    <t>Remelting scrap ingots of iron</t>
  </si>
  <si>
    <t>Remodelling or renovating existing residential structures</t>
  </si>
  <si>
    <t>Removal by road transport.</t>
  </si>
  <si>
    <t>Removal contractor</t>
  </si>
  <si>
    <t>Removal of ink from waste paper and subsequent manufacture of pulp (manufacture)</t>
  </si>
  <si>
    <t>Rendering of edible fat from slaughterhouse waste</t>
  </si>
  <si>
    <t>Rendering of lard and other edible fats of animal origin (manufacture)</t>
  </si>
  <si>
    <t>Rennet (not artificial) (manufacture)</t>
  </si>
  <si>
    <t>Renovating of hats</t>
  </si>
  <si>
    <t>Rent collecting agencies</t>
  </si>
  <si>
    <t>Rental of lavatory cubicles</t>
  </si>
  <si>
    <t>Rental of photovoltaic power plants</t>
  </si>
  <si>
    <t>Rental of pleasure boats with crew for inland water transport</t>
  </si>
  <si>
    <t>Rental of vessels with crew for coastal freight water transport</t>
  </si>
  <si>
    <t>Rental of vessels with crew for sea freight water transport</t>
  </si>
  <si>
    <t>Rental of yachts without operator</t>
  </si>
  <si>
    <t>Renting and operating of housing association real estate</t>
  </si>
  <si>
    <t>Renting and operating of self-owned or leased real estate</t>
  </si>
  <si>
    <t>Renting of cranes with operator</t>
  </si>
  <si>
    <t>Renting of leisure and pleasure equipment as an integral part of recreational facilities</t>
  </si>
  <si>
    <t>Renting of other building equipment with operator</t>
  </si>
  <si>
    <t>Renting of scaffolds and work platforms with erection and dismantling</t>
  </si>
  <si>
    <t>Repair and alteration of clothing</t>
  </si>
  <si>
    <t>Repair and dismantling services of derricks</t>
  </si>
  <si>
    <t>Repair and maintenance for pipes and pipelines (manufacture)</t>
  </si>
  <si>
    <t>Repair and maintenance of above-ground telecommunication lines</t>
  </si>
  <si>
    <t>Repair and maintenance of accounting machinery (manufacture)</t>
  </si>
  <si>
    <t>Repair and maintenance of aero-engine parts and sub assemblies (manufacture)</t>
  </si>
  <si>
    <t>Repair and maintenance of aero-space equipment (manufacture)</t>
  </si>
  <si>
    <t>Repair and maintenance of agricultural machinery (manufacture)</t>
  </si>
  <si>
    <t>Repair and maintenance of agricultural tractors (manufacture)</t>
  </si>
  <si>
    <t>Repair and maintenance of air cushion vehicles (manufacture)</t>
  </si>
  <si>
    <t>Repair and maintenance of aircraft (manufacture)</t>
  </si>
  <si>
    <t>Repair and maintenance of aircraft engine instruments (manufacture)</t>
  </si>
  <si>
    <t>Repair and maintenance of aircraft engines of all types (manufacture)</t>
  </si>
  <si>
    <t>Repair and maintenance of animal-drawn buggies and wagons (manufacture)</t>
  </si>
  <si>
    <t>Repair and maintenance of auto electricals</t>
  </si>
  <si>
    <t>Repair and maintenance of automatic teller machines (ATMs)</t>
  </si>
  <si>
    <t>Repair and maintenance of automotive emissions testing equipment (manufacture)</t>
  </si>
  <si>
    <t>Repair and maintenance of auxiliary plant for steam collectors and accumulators (manufacture)</t>
  </si>
  <si>
    <t>Repair and maintenance of auxiliary plant for use with steam condensers (manufacture)</t>
  </si>
  <si>
    <t>Repair and maintenance of auxiliary plant for use with steam economisers (manufacture)</t>
  </si>
  <si>
    <t>Repair and maintenance of auxiliary plant for use with steam generators (manufacture)</t>
  </si>
  <si>
    <t>Repair and maintenance of auxiliary plant for use with steam superheaters (manufacture)</t>
  </si>
  <si>
    <t>Repair and maintenance of bar code scanners</t>
  </si>
  <si>
    <t>Repair and maintenance of boats (manufacture)</t>
  </si>
  <si>
    <t>Repair and maintenance of carrier equipment modems</t>
  </si>
  <si>
    <t>Repair and maintenance of cash registers (manufacture)</t>
  </si>
  <si>
    <t>Repair and maintenance of CDs and DVDs</t>
  </si>
  <si>
    <t>Repair and maintenance of cellular telephones</t>
  </si>
  <si>
    <t>Repair and maintenance of ceramic pipes, etc. And systems thereof in industrial plants (manufacture)</t>
  </si>
  <si>
    <t>Repair and maintenance of clocks in church towers and the like</t>
  </si>
  <si>
    <t>Repair and maintenance of commercial TV cameras</t>
  </si>
  <si>
    <t>Repair and maintenance of commercial vehicles</t>
  </si>
  <si>
    <t>Repair and maintenance of commercial video cameras</t>
  </si>
  <si>
    <t>Repair and maintenance of commercial-type general purpose machinery (manufacture)</t>
  </si>
  <si>
    <t>Repair and maintenance of communications transmission bridges</t>
  </si>
  <si>
    <t>Repair and maintenance of communications transmission modems</t>
  </si>
  <si>
    <t>Repair and maintenance of communications transmission routers</t>
  </si>
  <si>
    <t>Repair and maintenance of compressors (manufacture)</t>
  </si>
  <si>
    <t>Repair and maintenance of computer monitors</t>
  </si>
  <si>
    <t>Repair and maintenance of computer projectors</t>
  </si>
  <si>
    <t>Repair and maintenance of computer servers</t>
  </si>
  <si>
    <t>Repair and maintenance of computing machinery</t>
  </si>
  <si>
    <t>Repair and maintenance of construction machinery (earth moving type) (manufacture)</t>
  </si>
  <si>
    <t>Repair and maintenance of construction machinery (except earth moving type) (manufacture)</t>
  </si>
  <si>
    <t>Repair and maintenance of containers for freight (manufacture)</t>
  </si>
  <si>
    <t>Repair and maintenance of dedicated computer terminals</t>
  </si>
  <si>
    <t>Repair and maintenance of desktop computers</t>
  </si>
  <si>
    <t>Repair and maintenance of domestic air conditioning</t>
  </si>
  <si>
    <t>Repair and maintenance of domestic boilers</t>
  </si>
  <si>
    <t>Repair and maintenance of domestic cookers</t>
  </si>
  <si>
    <t>Repair and maintenance of domestic ovens</t>
  </si>
  <si>
    <t>Repair and maintenance of domestic ranges</t>
  </si>
  <si>
    <t>Repair and maintenance of earth-moving and excavating equipment (manufacture)</t>
  </si>
  <si>
    <t>Repair and maintenance of electric lighting equipment (manufacture)</t>
  </si>
  <si>
    <t>Repair and maintenance of electrical signalling equipment (manufacture)</t>
  </si>
  <si>
    <t>Repair and maintenance of electricity distribution and control apparatus (manufacture)</t>
  </si>
  <si>
    <t>Repair and maintenance of electricity meters</t>
  </si>
  <si>
    <t>Repair and maintenance of electrocardiographs (manufacture)</t>
  </si>
  <si>
    <t>Repair and maintenance of electromedical endoscopic equipment (manufacture)</t>
  </si>
  <si>
    <t>Repair and maintenance of electronic equipment for measuring, checking, testing, etc. (manufacture)</t>
  </si>
  <si>
    <t>Repair and maintenance of elevators and escalators</t>
  </si>
  <si>
    <t>Repair and maintenance of engines and turbines (except aircraft, vehicle and cycle) (manufacture)</t>
  </si>
  <si>
    <t>Repair and maintenance of equipment for concrete crushing and screening and roadworks manufacture)</t>
  </si>
  <si>
    <t>Repair and maintenance of fax machines</t>
  </si>
  <si>
    <t>Repair and maintenance of firearms and ordnance (manufacture)</t>
  </si>
  <si>
    <t>Repair and maintenance of fluid power machinery (compressors) (manufacture)</t>
  </si>
  <si>
    <t>Repair and maintenance of fluid power machinery (pumps) (manufacture)</t>
  </si>
  <si>
    <t>Repair and maintenance of forestry and logging machinery (manufacture)</t>
  </si>
  <si>
    <t>Repair and maintenance of furnaces and furnace burners (manufacture)</t>
  </si>
  <si>
    <t>Repair and maintenance of gas meters</t>
  </si>
  <si>
    <t>Repair and maintenance of gas meters (non-electronic)</t>
  </si>
  <si>
    <t>Repair and maintenance of gas turbines (manufacture)</t>
  </si>
  <si>
    <t>Repair and maintenance of general purpose machinery n.e.c. (manufacture)</t>
  </si>
  <si>
    <t>Repair and maintenance of glass tubes, etc. And systems thereof in industrial plants (manufacture)</t>
  </si>
  <si>
    <t>Repair and maintenance of hand-held computers (PDA's)</t>
  </si>
  <si>
    <t>Repair and maintenance of hearing aids (manufacture)</t>
  </si>
  <si>
    <t>Repair and maintenance of helicopters (manufacture)</t>
  </si>
  <si>
    <t>Repair and maintenance of industrial process furnaces (manufacture)</t>
  </si>
  <si>
    <t>Repair and maintenance of industrial refrigeration equipment, air purifying equipment (manufacture)</t>
  </si>
  <si>
    <t>Repair and maintenance of industrial time measuring instruments and apparatus (manufacture)</t>
  </si>
  <si>
    <t>Repair and maintenance of industrial type air conditioning (manufacture)</t>
  </si>
  <si>
    <t>Repair and maintenance of internal and external computer modems</t>
  </si>
  <si>
    <t>Repair and maintenance of mobility chairs (manufacture)</t>
  </si>
  <si>
    <t>Repair and maintenance of irradiation apparatus (manufacture)</t>
  </si>
  <si>
    <t>Repair and maintenance of keyboards</t>
  </si>
  <si>
    <t>Repair and maintenance of laptop computers</t>
  </si>
  <si>
    <t>Repair and maintenance of lifting and handling equipment (manufacture)</t>
  </si>
  <si>
    <t>Repair and maintenance of lifting, handling equipment, elevators, moving walkways etc. (manufacture)</t>
  </si>
  <si>
    <t>Repair and maintenance of lifts and escalators (not in buildings or civil engineering) (manufacture)</t>
  </si>
  <si>
    <t>Repair and maintenance of machinery for bookbinding (manufacture)</t>
  </si>
  <si>
    <t>Repair and maintenance of machinery for food, beverage and tobacco processing (manufacture)</t>
  </si>
  <si>
    <t>Repair and maintenance of machinery for metallurgy (manufacture)</t>
  </si>
  <si>
    <t>Repair and maintenance of machinery for mining (manufacture)</t>
  </si>
  <si>
    <t>Repair and maintenance of machinery for paper and paperboard production (manufacture)</t>
  </si>
  <si>
    <t>Repair and maintenance of machinery for printing (manufacture)</t>
  </si>
  <si>
    <t>Repair and maintenance of machinery for textile, apparel and leather production (manufacture)</t>
  </si>
  <si>
    <t>Repair and maintenance of machinery for working rubber or plastics (manufacture)</t>
  </si>
  <si>
    <t>Repair and maintenance of magnetic disk drives</t>
  </si>
  <si>
    <t>Repair and maintenance of magnetic flash drives and other storage devices</t>
  </si>
  <si>
    <t>Repair and maintenance of magnetic resonance imaging equipment (manufacture)</t>
  </si>
  <si>
    <t>Repair and maintenance of marine engines (manufacture)</t>
  </si>
  <si>
    <t>Repair and maintenance of materials' properties testing and inspection equipment (manufacture)</t>
  </si>
  <si>
    <t>Repair and maintenance of medical and surgical equipment and apparatus (manufacture)</t>
  </si>
  <si>
    <t>Repair and maintenance of medical equipment, electrical (manufacture)</t>
  </si>
  <si>
    <t>Repair and maintenance of medical ultrasound equipment (manufacture)</t>
  </si>
  <si>
    <t>Repair and maintenance of metal cutting or metal forming machine tools and accessories (manufacture)</t>
  </si>
  <si>
    <t>Repair and maintenance of metal working machine tools (manufacture)</t>
  </si>
  <si>
    <t>Repair and maintenance of meteorological instruments (manufacture)</t>
  </si>
  <si>
    <t>Repair and maintenance of mice, joysticks, and trackball accessories</t>
  </si>
  <si>
    <t>Repair and maintenance of millstones, grindstones, polishing stones and the like (manufacture)</t>
  </si>
  <si>
    <t>Repair and maintenance of motor cycles</t>
  </si>
  <si>
    <t>Repair and maintenance of motor generator sets (manufacture)</t>
  </si>
  <si>
    <t>Repair and maintenance of non-domestic central heating boilers (manufacture)</t>
  </si>
  <si>
    <t>Repair and maintenance of non-domestic cooling and ventilating equipment (manufacture)</t>
  </si>
  <si>
    <t>Repair and maintenance of non-domestic machinery for drying wood, paper pulp, etc. (manufacture)</t>
  </si>
  <si>
    <t>Repair and maintenance of non-electronic measuring, checking, testing etc. equipment (manufacture)</t>
  </si>
  <si>
    <t>Repair and maintenance of nuclear reactors (manufacture)</t>
  </si>
  <si>
    <t>Repair and maintenance of office machinery (other than computers)</t>
  </si>
  <si>
    <t>Repair and maintenance of office, shop and computer centre air conditioning</t>
  </si>
  <si>
    <t>Repair and maintenance of oil and gas extraction machinery (manufacture)</t>
  </si>
  <si>
    <t>Repair and maintenance of optical disk drives (CD-RW, CD-ROM, DVD-ROM, DVD-RW)</t>
  </si>
  <si>
    <t>Repair and maintenance of optical precision instruments (manufacture)</t>
  </si>
  <si>
    <t>Repair and maintenance of other machine tools (except metal working) (manufacture)</t>
  </si>
  <si>
    <t>Repair and maintenance of other machine tools (metal working) (manufacture)</t>
  </si>
  <si>
    <t>Repair and maintenance of other rubber products (excluding tyres) (manufacture)</t>
  </si>
  <si>
    <t>Repair and maintenance of pacemakers (manufacture)</t>
  </si>
  <si>
    <t>Repair and maintenance of papermaking machinery (manufacture)</t>
  </si>
  <si>
    <t>Repair and maintenance of parts for marine or power boilers (manufacture)</t>
  </si>
  <si>
    <t>Repair and maintenance of photocopy machines (manufacture)</t>
  </si>
  <si>
    <t>Repair and maintenance of plastic and rubber working machinery (manufacture)</t>
  </si>
  <si>
    <t>Repair and maintenance of plastic tubes etc. And systems thereof in industrial plants (manufacture)</t>
  </si>
  <si>
    <t>Repair and maintenance of pleasure and sporting craft (manufacture)</t>
  </si>
  <si>
    <t>Repair and maintenance of point-of-sale (pos) terminals</t>
  </si>
  <si>
    <t>Repair and maintenance of primary and storage batteries (manufacture)</t>
  </si>
  <si>
    <t>Repair and maintenance of printers</t>
  </si>
  <si>
    <t>Repair and maintenance of professional electric appliances (manufacture)</t>
  </si>
  <si>
    <t>Repair and maintenance of professional photographic and cinematographic equipment (manufacture)</t>
  </si>
  <si>
    <t>Repair and maintenance of professional radio, television, sound and video equipment</t>
  </si>
  <si>
    <t>Repair and maintenance of pumps (manufacture)</t>
  </si>
  <si>
    <t>Repair and maintenance of radiation detection and monitoring instruments (manufacture)</t>
  </si>
  <si>
    <t>Repair and maintenance of radio and television transmitters</t>
  </si>
  <si>
    <t>Repair and maintenance of radio telephony apparatus</t>
  </si>
  <si>
    <t>Repair and maintenance of railway cars (manufacture)</t>
  </si>
  <si>
    <t>Repair and maintenance of railway diesel engines (manufacture)</t>
  </si>
  <si>
    <t>Repair and maintenance of railway locomotives (manufacture)</t>
  </si>
  <si>
    <t>Repair and maintenance of railway rolling stock (major) (manufacture)</t>
  </si>
  <si>
    <t>Repair and maintenance of relays and industrial controls (manufacture)</t>
  </si>
  <si>
    <t>Repair and maintenance of reprographic machinery</t>
  </si>
  <si>
    <t>Repair and maintenance of road and other non-domestic exterior lighting equipment (manufacture)</t>
  </si>
  <si>
    <t>Repair and maintenance of rolling stock (minor)</t>
  </si>
  <si>
    <t>Repair and maintenance of scanners</t>
  </si>
  <si>
    <t>Repair and maintenance of shopping carts (manufacture)</t>
  </si>
  <si>
    <t>Repair and maintenance of smart card readers</t>
  </si>
  <si>
    <t>Repair and maintenance of spacecraft (manufacture)</t>
  </si>
  <si>
    <t>Repair and maintenance of special purpose machinery n.e.c. (manufacture)</t>
  </si>
  <si>
    <t>Repair and maintenance of sporting and recreational guns (manufacture)</t>
  </si>
  <si>
    <t>Repair and maintenance of steam generators (manufacture)</t>
  </si>
  <si>
    <t>Repair and maintenance of steam or other vapour generators (manufacture)</t>
  </si>
  <si>
    <t>Repair and maintenance of steam turbines (manufacture)</t>
  </si>
  <si>
    <t>Repair and maintenance of surveying instruments (manufacture)</t>
  </si>
  <si>
    <t>Repair and maintenance of switchgear and switchboard apparatus (manufacture)</t>
  </si>
  <si>
    <t>Repair and maintenance of tanks, reservoirs and containers of metal (manufacture)</t>
  </si>
  <si>
    <t>Repair and maintenance of taps (manufacture)</t>
  </si>
  <si>
    <t>Repair and maintenance of telephone answering machines</t>
  </si>
  <si>
    <t>Repair and maintenance of telephone sets</t>
  </si>
  <si>
    <t>Repair and maintenance of telex machines and other line telephony or telegraphy equipment</t>
  </si>
  <si>
    <t>Repair and maintenance of trailers and semi-trailers</t>
  </si>
  <si>
    <t>Repair and maintenance of tramway rolling stock (manufacture)</t>
  </si>
  <si>
    <t>Repair and maintenance of transmissions and other parts for locomotives (manufacture)</t>
  </si>
  <si>
    <t>Repair and maintenance of two-way radios</t>
  </si>
  <si>
    <t>Repair and maintenance of underground communication lines</t>
  </si>
  <si>
    <t>Repair and maintenance of valves (manufacture)</t>
  </si>
  <si>
    <t>Repair and maintenance of vending machines (manufacture)</t>
  </si>
  <si>
    <t>Repair and maintenance of virtual reality helmets</t>
  </si>
  <si>
    <t>Repair and maintenance of weapons and weapon systems (manufacture)</t>
  </si>
  <si>
    <t>Repair and maintenance of weighing equipment (manufacture)</t>
  </si>
  <si>
    <t>Repair and maintenance of wiring devices for wiring electrical circuits (manufacture)</t>
  </si>
  <si>
    <t>Repair and maintenance of wooden products n.e.c. (manufacture)</t>
  </si>
  <si>
    <t>Repair and maintenance or alteration of ships (manufacture)</t>
  </si>
  <si>
    <t>Repair and rebuilding of organs (in factory) (manufacture)</t>
  </si>
  <si>
    <t>Repair and reconditioning of musical instruments (except organs and historical musical instruments)</t>
  </si>
  <si>
    <t>Repair and restoration of chairs and seats</t>
  </si>
  <si>
    <t>Repair and restoration of furniture n.e.c.</t>
  </si>
  <si>
    <t>Repair and restoration of mattresses</t>
  </si>
  <si>
    <t>Repair and restoration of other kitchen furniture</t>
  </si>
  <si>
    <t>Repair and restoration of other office and shop furniture</t>
  </si>
  <si>
    <t>Repair and restoration of works of art</t>
  </si>
  <si>
    <t>Repair and rewiring of armatures (manufacture)</t>
  </si>
  <si>
    <t>Repair and routine maintenance performed on boats by floating dry docks (manufacture)</t>
  </si>
  <si>
    <t>Repair and routine maintenance performed on ships by floating dry docks (manufacture)</t>
  </si>
  <si>
    <t>Repair and servicing in garages, of motor vehicles</t>
  </si>
  <si>
    <t>Repair clamps and collars, made of iron or steel (manufacture)</t>
  </si>
  <si>
    <t>Repair materials made of rubber (manufacture)</t>
  </si>
  <si>
    <t>Repair of automated and revolving doors in buildings and civil engineering works (manufacture)</t>
  </si>
  <si>
    <t>Repair of bicycles</t>
  </si>
  <si>
    <t>Repair of binoculars (manufacture)</t>
  </si>
  <si>
    <t>Repair of books</t>
  </si>
  <si>
    <t>Repair of boots</t>
  </si>
  <si>
    <t>Repair of calculators (manufacture)</t>
  </si>
  <si>
    <t>Repair of camping equipment including tents</t>
  </si>
  <si>
    <t>Repair of camping goods made of canvas (manufacture)</t>
  </si>
  <si>
    <t>Repair of car bodies</t>
  </si>
  <si>
    <t>Repair of car electrical systems</t>
  </si>
  <si>
    <t>Repair of car electronics</t>
  </si>
  <si>
    <t>Repair of caravans</t>
  </si>
  <si>
    <t>Repair of CD players</t>
  </si>
  <si>
    <t>Repair of clock cases and housings of all materials</t>
  </si>
  <si>
    <t>Repair of clock movements and chronometers</t>
  </si>
  <si>
    <t>Repair of clocks</t>
  </si>
  <si>
    <t>Repair of clothes dryers</t>
  </si>
  <si>
    <t>Repair of computers and peripheral equipment</t>
  </si>
  <si>
    <t>Repair of consumer electronics:</t>
  </si>
  <si>
    <t>Repair of cordless telephones</t>
  </si>
  <si>
    <t>Repair of cutlery (manufacture)</t>
  </si>
  <si>
    <t>Repair of dental plates</t>
  </si>
  <si>
    <t>Repair of domestic audio and video equipment</t>
  </si>
  <si>
    <t>Repair of domestic electrical appliances</t>
  </si>
  <si>
    <t>Repair of domestic lighting articles</t>
  </si>
  <si>
    <t>Repair of dvd players</t>
  </si>
  <si>
    <t>Repair of electronic optical equipment (manufacture)</t>
  </si>
  <si>
    <t>Repair of electronic transformers (solid state), coils, chokes, and other inductors (manufacture)</t>
  </si>
  <si>
    <t>Repair of electronic valves and tubes and other electronic components (manufacture)</t>
  </si>
  <si>
    <t>Repair of fishing nets (manufacture)</t>
  </si>
  <si>
    <t>Repair of footwear and leather goods</t>
  </si>
  <si>
    <t>Repair of fuel injection systems for motor vehicles</t>
  </si>
  <si>
    <t>Repair of garden edger</t>
  </si>
  <si>
    <t>Repair of garden trimmers</t>
  </si>
  <si>
    <t>Repair of gearing and driving elements (manufacture)</t>
  </si>
  <si>
    <t>Repair of handbags</t>
  </si>
  <si>
    <t>Repair of heads (pickup, recording, read/write, etc.), phonograph needles (manufacturing)</t>
  </si>
  <si>
    <t>Repair of hospital beds</t>
  </si>
  <si>
    <t>Repair of household textile articles</t>
  </si>
  <si>
    <t>Repair of household-type video cameras</t>
  </si>
  <si>
    <t>Repair of jewellery</t>
  </si>
  <si>
    <t>Repair of laboratory distilling apparatus, centrifuges, ultrasonic cleaning machinery (manufacture)</t>
  </si>
  <si>
    <t>Repair of lawnmowers</t>
  </si>
  <si>
    <t>Repair of locks and hinges (manufacture)</t>
  </si>
  <si>
    <t>Repair of luggage</t>
  </si>
  <si>
    <t>Repair of metal structures (manufacture)</t>
  </si>
  <si>
    <t>Repair of microscopes (manufacture)</t>
  </si>
  <si>
    <t>Repair of mine detectors (manufacture)</t>
  </si>
  <si>
    <t>Repair of mobile telephones</t>
  </si>
  <si>
    <t>Repair of motor cars (except roadside assistance)</t>
  </si>
  <si>
    <t>Repair of motor vehicle parts</t>
  </si>
  <si>
    <t>Repair of motor vehicle seats</t>
  </si>
  <si>
    <t>Repair of motor vehicle windows</t>
  </si>
  <si>
    <t>Repair of motor vehicle windscreens</t>
  </si>
  <si>
    <t>Repair of motor vehicles (except roadside assistance)</t>
  </si>
  <si>
    <t>Repair of nets and ropework (manufacture)</t>
  </si>
  <si>
    <t>Repair of non-professional photographic equipment</t>
  </si>
  <si>
    <t>Repair of orthopaedic and prosthetic devices</t>
  </si>
  <si>
    <t>Repair of other power-driven hand-tools (manufacture)</t>
  </si>
  <si>
    <t>Repair of photographic equipment (manufacture)</t>
  </si>
  <si>
    <t>Repair of pianos (in factory) (manufacture)</t>
  </si>
  <si>
    <t>Repair of pinball machines and other coin-operated games (manufacture)</t>
  </si>
  <si>
    <t>Repair of plexiglas plane windows (manufacture)</t>
  </si>
  <si>
    <t>Repair of prisms and lenses (manufacture)</t>
  </si>
  <si>
    <t>Repair of radios</t>
  </si>
  <si>
    <t>Repair of refrigerators</t>
  </si>
  <si>
    <t>Repair of rigging (manufacture)</t>
  </si>
  <si>
    <t>Repair of room air conditioners</t>
  </si>
  <si>
    <t>Repair of ropes (manufacture)</t>
  </si>
  <si>
    <t>Repair of sails (manufacture)</t>
  </si>
  <si>
    <t>Repair of sewer systems</t>
  </si>
  <si>
    <t>Repair of shoes</t>
  </si>
  <si>
    <t>Repair of snow and leaf blowers</t>
  </si>
  <si>
    <t>Repair of sporting equipment</t>
  </si>
  <si>
    <t>Repair of steel shipping drums (manufacture)</t>
  </si>
  <si>
    <t>Repair of stoves</t>
  </si>
  <si>
    <t>Repair of tarpaulins (manufacture)</t>
  </si>
  <si>
    <t>Repair of telescopes (manufacture)</t>
  </si>
  <si>
    <t>Repair of televisions</t>
  </si>
  <si>
    <t>Repair of tools (manufacture)</t>
  </si>
  <si>
    <t>Repair of toys</t>
  </si>
  <si>
    <t>Repair of typewriters (manufacture)</t>
  </si>
  <si>
    <t>Repair of tyres and inner tubes by specialists (manufacture)</t>
  </si>
  <si>
    <t>Repair of tyres and tubes (fitting or replacement)</t>
  </si>
  <si>
    <t>Repair of umbrellas</t>
  </si>
  <si>
    <t>Repair of valves for machinery (manufacture)</t>
  </si>
  <si>
    <t>Repair of video cassette recorders (VCR)</t>
  </si>
  <si>
    <t>Repair of washing machines</t>
  </si>
  <si>
    <t>Repair of watch cases and housings of all materials</t>
  </si>
  <si>
    <t>Repair of watches and clocks</t>
  </si>
  <si>
    <t>Repair or reconditioning of wooden pallets, shipping drums or barrels (manufacture)</t>
  </si>
  <si>
    <t>Repair to bodywork of motor vehicles</t>
  </si>
  <si>
    <t>Repair, maintenance and rewinding of electric motors, generators and transformers (manufacture)</t>
  </si>
  <si>
    <t>Repertory company</t>
  </si>
  <si>
    <t>Repository for water transport activities</t>
  </si>
  <si>
    <t>Repossession services</t>
  </si>
  <si>
    <t>Reproduction and composing (manufacture)</t>
  </si>
  <si>
    <t>Reproduction of works of art publishing</t>
  </si>
  <si>
    <t>Reprographic activities (other than printing)</t>
  </si>
  <si>
    <t>Reprographic dummies production (manufacture)</t>
  </si>
  <si>
    <t>Reprographic lay-outs production (manufacture)</t>
  </si>
  <si>
    <t>Reprographic products production (manufacture)</t>
  </si>
  <si>
    <t>Reprographic sketch production (manufacture)</t>
  </si>
  <si>
    <t>Reptile leather (manufacture)</t>
  </si>
  <si>
    <t>Reptile skin production (from hunting)</t>
  </si>
  <si>
    <t>Reptile skin production from ranching operation</t>
  </si>
  <si>
    <t>Research and development consultants (other than biotechnological)</t>
  </si>
  <si>
    <t>Research and experimental development on bioinformatics</t>
  </si>
  <si>
    <t>Research and experimental development on cell and tissue culture and engineering</t>
  </si>
  <si>
    <t>Research and experimental development on DNA/RNA</t>
  </si>
  <si>
    <t>Research and experimental development on gene and RNA vectors</t>
  </si>
  <si>
    <t>Research and experimental development on nanobiotechnology</t>
  </si>
  <si>
    <t>Research and experimental development on process biotechnology techniques</t>
  </si>
  <si>
    <t>Research and experimental development on proteins and other molecules</t>
  </si>
  <si>
    <t>Research association (other than biotechnological)</t>
  </si>
  <si>
    <t>Research chemist (private practice)</t>
  </si>
  <si>
    <t>Research institution (other than biotechnological)</t>
  </si>
  <si>
    <t>Research laboratory (other than biotechnological)</t>
  </si>
  <si>
    <t>Research vessel (manufacture)</t>
  </si>
  <si>
    <t>Reservoir (hydraulic) (manufacture)</t>
  </si>
  <si>
    <t>Reservoir (pneumatic) (manufacture)</t>
  </si>
  <si>
    <t>Reservoir and tank cleaning</t>
  </si>
  <si>
    <t>Reservoir construction</t>
  </si>
  <si>
    <t>Reservoirs made of fibre-cement (manufacture)</t>
  </si>
  <si>
    <t>Reservoirs made of metal exceeding 300 litres (manufacture)</t>
  </si>
  <si>
    <t>Reservoirs made of plastic (manufacture)</t>
  </si>
  <si>
    <t>Reservoirs, tanks and containers of metal (not for central heating) (300 litres or more) (wholesale)</t>
  </si>
  <si>
    <t>Reservoirs, tanks and containers of metal for central heating (300 litres or more) (wholesale)</t>
  </si>
  <si>
    <t>Residential care (paramedical) in group homes for the emotionally disturbed (charitable)</t>
  </si>
  <si>
    <t>Residential care (paramedical) in learning disabilities facilities</t>
  </si>
  <si>
    <t>Residential care (paramedical) in mental health halfway houses</t>
  </si>
  <si>
    <t>Residential care (paramedical) in psychiatric convalescent homes</t>
  </si>
  <si>
    <t>Residential care (social) in group homes for the emotionally disturbed (charitable)</t>
  </si>
  <si>
    <t>Residential care (social) in group homes for the emotionally disturbed (non charitable)</t>
  </si>
  <si>
    <t>Residential care (social) in learning disabilities facilities (charitable)</t>
  </si>
  <si>
    <t>Residential care (social) in learning disabilities facilities (non-charitable)</t>
  </si>
  <si>
    <t>Residential care (social) in mental health halfway houses (charitable)</t>
  </si>
  <si>
    <t>Residential care (social) in mental health halfway houses (non-charitable)</t>
  </si>
  <si>
    <t>Residential care (social) in psychiatric convalescent homes (charitable)</t>
  </si>
  <si>
    <t>Residential care (social) in psychiatric convalescent homes (non-charitable)</t>
  </si>
  <si>
    <t>Residential care activities (paramedical) for learning disabilities</t>
  </si>
  <si>
    <t>Residential care activities (paramedical) for mental health</t>
  </si>
  <si>
    <t>Residential care activities (paramedical) for substance abuse</t>
  </si>
  <si>
    <t>Residential care activities (social) for learning difficulties (charitable)</t>
  </si>
  <si>
    <t>Residential care activities (social) for learning difficulties (non-charitable)</t>
  </si>
  <si>
    <t>Residential care activities (social) for mental health (charitable)</t>
  </si>
  <si>
    <t>Residential care activities (social) for mental health (non-charitable)</t>
  </si>
  <si>
    <t>Residential care activities (social) for substance abuse (charitable)</t>
  </si>
  <si>
    <t>Residential care activities (social) for substance abuse (non-charitable)</t>
  </si>
  <si>
    <t>Residential care activities for the elderly and disabled (charitable)</t>
  </si>
  <si>
    <t>Residential care activities for the elderly and disabled (non-charitable)</t>
  </si>
  <si>
    <t>Residential care home for the intellectually disabled (charitable)</t>
  </si>
  <si>
    <t>Residential care home for the intellectually disabled (non-charitable)</t>
  </si>
  <si>
    <t>Mental health residential care home (charitable)</t>
  </si>
  <si>
    <t>Mental health residential care home (non-charitable)</t>
  </si>
  <si>
    <t>Residential care in alcoholism or drug addiction treatment facilities (private sector)</t>
  </si>
  <si>
    <t>Residential care in alcoholism or drug addiction treatment facilities (public sector)</t>
  </si>
  <si>
    <t>Residential care in rehabilitation centres (private sector)</t>
  </si>
  <si>
    <t>Residential care in rehabilitation health centres (public sector)</t>
  </si>
  <si>
    <t>Residential chambers letting</t>
  </si>
  <si>
    <t>Residential mobile home sites operation</t>
  </si>
  <si>
    <t>Residential nurseries (charitable)</t>
  </si>
  <si>
    <t>Residential nurseries (non-charitable)</t>
  </si>
  <si>
    <t>Residential nursing care facilities</t>
  </si>
  <si>
    <t>Residential nursing care facilities (not directly supervised by medical doctors)</t>
  </si>
  <si>
    <t>Residents' property management</t>
  </si>
  <si>
    <t>Resin bonded glass fibre mouldings (excluding for motor vehicles) (manufacture)</t>
  </si>
  <si>
    <t>Resin gathering</t>
  </si>
  <si>
    <t>Resinoids (manufacture)</t>
  </si>
  <si>
    <t>Resins for paint (manufacture)</t>
  </si>
  <si>
    <t>Resins made of urea formaldehyde (manufacture)</t>
  </si>
  <si>
    <t>Resistance checking instruments (electronic) (manufacture)</t>
  </si>
  <si>
    <t>Resistor (electronic) (manufacture)</t>
  </si>
  <si>
    <t>Resistors including rheostats and potentiometers (manufacture)</t>
  </si>
  <si>
    <t>Resorcinol formaldehyde adhesive (manufacture)</t>
  </si>
  <si>
    <t>Respirator and mask for medical use (manufacture)</t>
  </si>
  <si>
    <t>Respirators for intensive and sub intensive care (manufacture)</t>
  </si>
  <si>
    <t>Respirators for intensive and sub-intensive care (commission agent)</t>
  </si>
  <si>
    <t>Respirators for intensive and sub-intensive care (wholesale)</t>
  </si>
  <si>
    <t>Rest homes with nursing care</t>
  </si>
  <si>
    <t>Rest homes without nursing care (charitable)</t>
  </si>
  <si>
    <t>Rest homes without nursing care (non-charitable)</t>
  </si>
  <si>
    <t>Restaurant (licensed)</t>
  </si>
  <si>
    <t>Restaurant (unlicensed)</t>
  </si>
  <si>
    <t>Restaurant voucher handling service</t>
  </si>
  <si>
    <t>Restoration, copying and retouching of photographs</t>
  </si>
  <si>
    <t>Restoring of organs and other historical musical instruments (manufacture)</t>
  </si>
  <si>
    <t>Resuscitation equipment (manufacture)</t>
  </si>
  <si>
    <t>Retail auction house, second-hand goods other than antiques (except internet auctions) (retail)</t>
  </si>
  <si>
    <t>Retail sale of antiques including antique books in retail auction houses (except internet auctions)</t>
  </si>
  <si>
    <t>Retail sale via coffee dispensers</t>
  </si>
  <si>
    <t>Retirement incomes provision</t>
  </si>
  <si>
    <t>Retirement plans</t>
  </si>
  <si>
    <t>Retort carbon (commission agent)</t>
  </si>
  <si>
    <t>Retorts made of fireclay, silica and siliceous (manufacture)</t>
  </si>
  <si>
    <t>Retorts made of graphite (manufacture)</t>
  </si>
  <si>
    <t>Retorts made of refractory ceramic (manufacture)</t>
  </si>
  <si>
    <t>Review printing (manufacture)</t>
  </si>
  <si>
    <t>Review publishing</t>
  </si>
  <si>
    <t>Revolution and production counters (wholesale)</t>
  </si>
  <si>
    <t>Revolution counters (electronic) (manufacture)</t>
  </si>
  <si>
    <t>Revolution counters (non-electronic) (manufacture)</t>
  </si>
  <si>
    <t>Revolver (manufacture)</t>
  </si>
  <si>
    <t>Revolvers, pistols and other firearms and similar devices (wholesale)</t>
  </si>
  <si>
    <t>Revolving doors made of metal (manufacture)</t>
  </si>
  <si>
    <t>Revue company</t>
  </si>
  <si>
    <t>Rewind electric motor (manufacture)</t>
  </si>
  <si>
    <t>Rewinding of armatures on a factory basis (manufacture)</t>
  </si>
  <si>
    <t>Rhodium (manufacture)</t>
  </si>
  <si>
    <t>Ribbon (inked) (manufacture)</t>
  </si>
  <si>
    <t>Ribbon made of textile (manufacture)</t>
  </si>
  <si>
    <t>Ribonucleic acid (RNA) extractors (electronic) (commission agent)</t>
  </si>
  <si>
    <t>Ribonucleic acid (RNA) extractors (electronic) (manufacture)</t>
  </si>
  <si>
    <t>Ribonucleic acid (RNA) extractors (electronic) (wholesale)</t>
  </si>
  <si>
    <t>Ribonucleic acid (RNA) extractors (non-electronic) (commission agent)</t>
  </si>
  <si>
    <t>Ribonucleic acid (RNA) extractors (non-electronic) (manufacture)</t>
  </si>
  <si>
    <t>Ribonucleic acid (RNA) extractors (non-electronic) (wholesale)</t>
  </si>
  <si>
    <t>Ribonucleic acid (RNA) extractors (optical) (commission agent)</t>
  </si>
  <si>
    <t>Ribonucleic acid (RNA) extractors (optical) (manufacture)</t>
  </si>
  <si>
    <t>Ribonucleic acid (RNA) extractors (optical) (wholesale)</t>
  </si>
  <si>
    <t>Rice cleaning (manufacture)</t>
  </si>
  <si>
    <t>Rice flaking (manufacture)</t>
  </si>
  <si>
    <t>Rice flour production (manufacture)</t>
  </si>
  <si>
    <t>Rice growing</t>
  </si>
  <si>
    <t>Rice hullers (manufacture)</t>
  </si>
  <si>
    <t>Rice husking (manufacture)</t>
  </si>
  <si>
    <t>Rice milling (manufacture)</t>
  </si>
  <si>
    <t>Rice pudding (canned) (manufacture)</t>
  </si>
  <si>
    <t>Rice rolling (manufacture)</t>
  </si>
  <si>
    <t>Rice starch (manufacture)</t>
  </si>
  <si>
    <t>Rice transplanting</t>
  </si>
  <si>
    <t>Rice transplanting, on a fee or contract basis</t>
  </si>
  <si>
    <t>Richmond Park</t>
  </si>
  <si>
    <t>Rick cloths and covers (manufacture)</t>
  </si>
  <si>
    <t>Riding caps (manufacture)</t>
  </si>
  <si>
    <t>Riding crops (manufacture)</t>
  </si>
  <si>
    <t>Riding school</t>
  </si>
  <si>
    <t>Riding stables</t>
  </si>
  <si>
    <t>Rifle butts</t>
  </si>
  <si>
    <t>Rigging for ships (manufacture)</t>
  </si>
  <si>
    <t>Rigging machinery for textiles (manufacture)</t>
  </si>
  <si>
    <t>Rigid magnetic disk (manufacture)</t>
  </si>
  <si>
    <t>Rigid plastic foam (manufacture)</t>
  </si>
  <si>
    <t>Ring binders and folders made of plastic (manufacture)</t>
  </si>
  <si>
    <t>Ring spring (manufacture)</t>
  </si>
  <si>
    <t>Ring traveller for textile machinery (manufacture)</t>
  </si>
  <si>
    <t>Rings and washers made of rubber (manufacture)</t>
  </si>
  <si>
    <t>Rings made of asbestos (manufacture)</t>
  </si>
  <si>
    <t>Rings, bracelets, necklaces made from base metals plated with precious metals (manufacture)</t>
  </si>
  <si>
    <t>Ripper (manufacture)</t>
  </si>
  <si>
    <t>Riser connector apparatus (manufacture)</t>
  </si>
  <si>
    <t>River work construction</t>
  </si>
  <si>
    <t>Rivet (manufacture)</t>
  </si>
  <si>
    <t>RNIB National Library Service</t>
  </si>
  <si>
    <t>Road cones made of plastic (manufacture)</t>
  </si>
  <si>
    <t>Road construction and repair</t>
  </si>
  <si>
    <t>Road coverings derived from crude petroleum or bituminous minerals (manufacture)</t>
  </si>
  <si>
    <t>Road haulage contracting for general hire or reward</t>
  </si>
  <si>
    <t>Road haulage contractor</t>
  </si>
  <si>
    <t>Road metal production (crushed and processed)</t>
  </si>
  <si>
    <t>Road ripper for mining (manufacture)</t>
  </si>
  <si>
    <t>Road roller (manufacture)</t>
  </si>
  <si>
    <t>Road rollers (wholesale)</t>
  </si>
  <si>
    <t>Road signs made of plastic (manufacture)</t>
  </si>
  <si>
    <t>Road surface markings painting</t>
  </si>
  <si>
    <t>Road tanker (not trailer) (manufacture)</t>
  </si>
  <si>
    <t>Road tractor trailer (manufacture)</t>
  </si>
  <si>
    <t>Road tractor unit (manufacture)</t>
  </si>
  <si>
    <t>Road trailer hire</t>
  </si>
  <si>
    <t>Road transport of letters as freight (fee or contract basis)</t>
  </si>
  <si>
    <t>Road wheels for motor vehicle (manufacture)</t>
  </si>
  <si>
    <t>Roads operation</t>
  </si>
  <si>
    <t>Road-safety testing of motor vehicles</t>
  </si>
  <si>
    <t>Roadside assistance for motor vehicles</t>
  </si>
  <si>
    <t>Roadstone (coated) production</t>
  </si>
  <si>
    <t>Roasted iron pyrites (commission agent)</t>
  </si>
  <si>
    <t>Roasted iron pyrites (wholesale)</t>
  </si>
  <si>
    <t>Roasters (electric) (manufacture)</t>
  </si>
  <si>
    <t>Roasting of nuts (manufacture)</t>
  </si>
  <si>
    <t>Robes for academic, legal and ecclesiastical use (manufacture)</t>
  </si>
  <si>
    <t>Robots designed for lifting and handling in industry (manufacture)</t>
  </si>
  <si>
    <t>Robots for multiple industrial uses (manufacture)</t>
  </si>
  <si>
    <t>Rock climbing equipment (manufacture)</t>
  </si>
  <si>
    <t>Rock cutting machinery (manufacture)</t>
  </si>
  <si>
    <t>Rock drill (portable) (manufacture)</t>
  </si>
  <si>
    <t>Rock drilling and earth boring interchangeable tools (e.g. Augers, boring bits, drills) (manufacture)</t>
  </si>
  <si>
    <t>Rock drilling machinery (manufacture)</t>
  </si>
  <si>
    <t>Rock removal</t>
  </si>
  <si>
    <t>Rock salt production</t>
  </si>
  <si>
    <t>Rocker shovel for mining (manufacture)</t>
  </si>
  <si>
    <t>Rocket (aerospace) (manufacture)</t>
  </si>
  <si>
    <t>Rocket launch systems (manufacture)</t>
  </si>
  <si>
    <t>Rocket motor (manufacture)</t>
  </si>
  <si>
    <t>Rockingham ware (manufacture)</t>
  </si>
  <si>
    <t>Rockwool (manufacture)</t>
  </si>
  <si>
    <t>Rodent destroying (not agricultural)</t>
  </si>
  <si>
    <t>Rodent destroying and trapping on agricultural land</t>
  </si>
  <si>
    <t>Rodenticide (manufacture)</t>
  </si>
  <si>
    <t>Rodeos</t>
  </si>
  <si>
    <t>Rods made of aluminium (manufacture)</t>
  </si>
  <si>
    <t>Rods made of brass (manufacture)</t>
  </si>
  <si>
    <t>Rods made of copper (manufacture)</t>
  </si>
  <si>
    <t>Rods made of glass (manufacture)</t>
  </si>
  <si>
    <t>Rods made of rubber (manufacture)</t>
  </si>
  <si>
    <t>Rods made of steel (in coils) (manufacture)</t>
  </si>
  <si>
    <t>Rods of stainless steel (manufacture)</t>
  </si>
  <si>
    <t>Rods or wires (coated/covered with flux) for gas welding, soldering or brazing (manufacture)</t>
  </si>
  <si>
    <t>Roe production (manufacture)</t>
  </si>
  <si>
    <t>Roll mill for rubber or plastic (manufacture)</t>
  </si>
  <si>
    <t>Rolled glass (manufacture)</t>
  </si>
  <si>
    <t>Rolled products made of aluminium (manufacture)</t>
  </si>
  <si>
    <t>Rolled products made of copper (manufacture)</t>
  </si>
  <si>
    <t>Roller (textile machinery accessory) (manufacture)</t>
  </si>
  <si>
    <t>Roller bearing (manufacture)</t>
  </si>
  <si>
    <t>Roller blinds made of canvas (manufacture)</t>
  </si>
  <si>
    <t>Roller blinds made of wood (manufacture)</t>
  </si>
  <si>
    <t>Roller coverings made of rubber (manufacture)</t>
  </si>
  <si>
    <t>Roller covers made of rubber (manufacture)</t>
  </si>
  <si>
    <t>Roller for agricultural use (manufacture)</t>
  </si>
  <si>
    <t>Roller pens and refills (manufacture)</t>
  </si>
  <si>
    <t>Roller printing of textiles (manufacture)</t>
  </si>
  <si>
    <t>Roller skates (manufacture)</t>
  </si>
  <si>
    <t>Roller skating rink</t>
  </si>
  <si>
    <t>Roller skin (cut) made of leather (manufacture)</t>
  </si>
  <si>
    <t>Roller towel (manufacture)</t>
  </si>
  <si>
    <t>Rollers for paint (manufacture)</t>
  </si>
  <si>
    <t>Rolling ingots and slabs made of aluminium (manufacture)</t>
  </si>
  <si>
    <t>Rolling mill for metals (manufacture)</t>
  </si>
  <si>
    <t>Rolling pins made of wood</t>
  </si>
  <si>
    <t>Rolling stock (manufacture)</t>
  </si>
  <si>
    <t>Rolls for automatic mechanical instruments (manufacture)</t>
  </si>
  <si>
    <t>Rolls made of alloy or steel forgings (manufacture)</t>
  </si>
  <si>
    <t>Rolls made of iron or steel (manufacture)</t>
  </si>
  <si>
    <t>Rolls made of metal for cable, hose, etc. (manufacture)</t>
  </si>
  <si>
    <t>Roman blinds (manufacture)</t>
  </si>
  <si>
    <t>Roman Catholic Church</t>
  </si>
  <si>
    <t>Roof covering</t>
  </si>
  <si>
    <t>Roof covering erection</t>
  </si>
  <si>
    <t>Roof insulation contractor</t>
  </si>
  <si>
    <t>Roof lights made of plastic (manufacture)</t>
  </si>
  <si>
    <t>Roof rental for solar power installations</t>
  </si>
  <si>
    <t>Roof struts (manufacture)</t>
  </si>
  <si>
    <t>Roof support (hydraulic) (manufacture)</t>
  </si>
  <si>
    <t>Roof trusses made of metal (manufacture)</t>
  </si>
  <si>
    <t>Roof units made of precast concrete (manufacture)</t>
  </si>
  <si>
    <t>Roofbolts, plates and accessories (manufacture)</t>
  </si>
  <si>
    <t>Roofing contractor</t>
  </si>
  <si>
    <t>Roofing tiles made of ceramic (manufacture)</t>
  </si>
  <si>
    <t>Roofing tiles made of precast concrete (manufacture)</t>
  </si>
  <si>
    <t>Roofing tiles made of unglazed clay (manufacture)</t>
  </si>
  <si>
    <t>Room divide system (manufacture)</t>
  </si>
  <si>
    <t>Room partitions made of metal, for floor attachment (manufacture)</t>
  </si>
  <si>
    <t>Rooming and boarding houses</t>
  </si>
  <si>
    <t>Root crop harvesting and sorting machinery (manufacture)</t>
  </si>
  <si>
    <t>Root vegetable growing</t>
  </si>
  <si>
    <t>Rooter (not agricultural) (manufacture)</t>
  </si>
  <si>
    <t>Roots and tubers with a high starch or inulin content</t>
  </si>
  <si>
    <t>Rope (new) (wholesale)</t>
  </si>
  <si>
    <t>Rope and cables of textile fibres (manufacture)</t>
  </si>
  <si>
    <t>Rope lagging made of asbestos (manufacture)</t>
  </si>
  <si>
    <t>Rope made of cotton (manufacture)</t>
  </si>
  <si>
    <t>Rope made of rubber (manufacture)</t>
  </si>
  <si>
    <t>Rope made of wire (manufacture)</t>
  </si>
  <si>
    <t>Rope making machines (manufacture)</t>
  </si>
  <si>
    <t>Rope or cable fitted with metal rings (manufacture)</t>
  </si>
  <si>
    <t>Rope products (manufacture)</t>
  </si>
  <si>
    <t>Rope slings (manufacture)</t>
  </si>
  <si>
    <t>Rope walk (manufacture)</t>
  </si>
  <si>
    <t>Rope, cord and line made of sisal (manufacture)</t>
  </si>
  <si>
    <t>Rope, cord or line made of jute (manufacture)</t>
  </si>
  <si>
    <t>Rope, cord or line made of manila (manufacture)</t>
  </si>
  <si>
    <t>Rope, cord or line made of man-made fibre (manufacture)</t>
  </si>
  <si>
    <t>Rosin size (manufacture)</t>
  </si>
  <si>
    <t>Rotary clubs</t>
  </si>
  <si>
    <t>Rotary displacement compressors (single or multi shaft) (wholesale)</t>
  </si>
  <si>
    <t>Rotary piston lobe-type pumps (manufacture)</t>
  </si>
  <si>
    <t>Rotary positive displacement pumps for liquids (wholesale)</t>
  </si>
  <si>
    <t>Rotary tables (manufacture)</t>
  </si>
  <si>
    <t>Rotating compressors (manufacture)</t>
  </si>
  <si>
    <t>Rotor blades for aircraft (manufacture)</t>
  </si>
  <si>
    <t>Rough terrain industrial trucks (manufacture)</t>
  </si>
  <si>
    <t>Rough trimming and sawing of building and monumental stone</t>
  </si>
  <si>
    <t>Round Table</t>
  </si>
  <si>
    <t>Roundabout for fairground (manufacture)</t>
  </si>
  <si>
    <t>Rounds of semi-finished steel for seamless tube production (manufacture)</t>
  </si>
  <si>
    <t>Roundwood production (unprocessed form)</t>
  </si>
  <si>
    <t>Roundwood production for forest-based manufacturing industries (unprocessed form)</t>
  </si>
  <si>
    <t>Routers for telecommunications (manufacture)</t>
  </si>
  <si>
    <t>Roving frames (manufacture)</t>
  </si>
  <si>
    <t>Rowing boat (manufacture)</t>
  </si>
  <si>
    <t>Rowing club</t>
  </si>
  <si>
    <t>Royal Academy of Arts</t>
  </si>
  <si>
    <t>Royal Academy of Dramatic Art</t>
  </si>
  <si>
    <t>Royal Aeronautical Society</t>
  </si>
  <si>
    <t>Royal Agricultural Society of England</t>
  </si>
  <si>
    <t>Royal Air Force Establishments (civilian personnel)</t>
  </si>
  <si>
    <t>Royal Air Force Establishments (service personnel)</t>
  </si>
  <si>
    <t>Royal Automobile Club headquarters</t>
  </si>
  <si>
    <t>Royal Automobile Club road patrols</t>
  </si>
  <si>
    <t>Royal Botanical Gardens Kew</t>
  </si>
  <si>
    <t>Royal College of Midwives</t>
  </si>
  <si>
    <t>Royal College of Nursing</t>
  </si>
  <si>
    <t>Royal College of Physicians</t>
  </si>
  <si>
    <t>Royal College of Surgeons</t>
  </si>
  <si>
    <t>Royal Fleet Auxiliary</t>
  </si>
  <si>
    <t>Royal Geographical Society</t>
  </si>
  <si>
    <t>Royal Horticultural Society</t>
  </si>
  <si>
    <t>Royal Institute of Chartered Surveyors</t>
  </si>
  <si>
    <t>Royal Institute of Public Health</t>
  </si>
  <si>
    <t>Royal Marines</t>
  </si>
  <si>
    <t>Royal Masonic Benevolent Institute</t>
  </si>
  <si>
    <t>Royal Navy establishments (civilian personnel)</t>
  </si>
  <si>
    <t>Royal Navy establishments (service personnel)</t>
  </si>
  <si>
    <t>Royal Observatory</t>
  </si>
  <si>
    <t>Royal Park</t>
  </si>
  <si>
    <t>Royal Scottish Automobile Club</t>
  </si>
  <si>
    <t>Royal Society</t>
  </si>
  <si>
    <t>Royal Society for Health</t>
  </si>
  <si>
    <t>Royal Society for the Prevention of Accidents</t>
  </si>
  <si>
    <t>Royal Society for the Prevention of Cruelty to Animals (not animal hospitals or homes)</t>
  </si>
  <si>
    <t>Royal Society of Medicine</t>
  </si>
  <si>
    <t>Royal Statistical Society</t>
  </si>
  <si>
    <t>Royal United Services Institution</t>
  </si>
  <si>
    <t>Rubber (vulcanized, unvulcanized or hardened) (manufacture)</t>
  </si>
  <si>
    <t>Rubber (wholesale)</t>
  </si>
  <si>
    <t>Rubber accelerators (manufacture)</t>
  </si>
  <si>
    <t>Rubber based glues and adhesives (manufacture)</t>
  </si>
  <si>
    <t>Rubber based paint (chlorinated) (manufacture)</t>
  </si>
  <si>
    <t>Rubber coated twine, cordage rope and cables of textile fibres (manufacture)</t>
  </si>
  <si>
    <t>Rubber coating of metals (manufacture)</t>
  </si>
  <si>
    <t>Rubber compounds (manufacture)</t>
  </si>
  <si>
    <t>Rubber gloves (commission agent)</t>
  </si>
  <si>
    <t>Rubber gloves (internet) (retail)</t>
  </si>
  <si>
    <t>Rubber gloves (manufacture)</t>
  </si>
  <si>
    <t>Rubber gloves (medical) (manufacture)</t>
  </si>
  <si>
    <t>Rubber gloves (retail)</t>
  </si>
  <si>
    <t>Rubber gloves (wholesale)</t>
  </si>
  <si>
    <t>Rubber or plastics working machinery (wholesale)</t>
  </si>
  <si>
    <t>Rubber powder from waste</t>
  </si>
  <si>
    <t>Rubber processing chemicals (manufacture)</t>
  </si>
  <si>
    <t>Rubber products (manufacture)</t>
  </si>
  <si>
    <t>Rubber thread (uncovered) (manufacture)</t>
  </si>
  <si>
    <t>Rubber thread and cord, textile covered, coated or sheathed with rubber or plastics (manufacture)</t>
  </si>
  <si>
    <t>Rubber thread or cord covered with textile material (manufacture)</t>
  </si>
  <si>
    <t>Rubber trees growing for harvesting of latex</t>
  </si>
  <si>
    <t>Rubber tyres for furniture and other uses (manufacture)</t>
  </si>
  <si>
    <t>Rubber tyres for mobile machinery (manufacture)</t>
  </si>
  <si>
    <t>Rubber tyres for toys (manufacture)</t>
  </si>
  <si>
    <t>Rubber working machinery (manufacture)</t>
  </si>
  <si>
    <t>Rubberised fabrics (manufacture)</t>
  </si>
  <si>
    <t>Rubberised hair (manufacture)</t>
  </si>
  <si>
    <t>Rubberised textile fabric (manufacture)</t>
  </si>
  <si>
    <t>Rubberising of purchased garments (manufacture)</t>
  </si>
  <si>
    <t>Rubber-like gums (balata, etc.) (manufacture)</t>
  </si>
  <si>
    <t>Rubbing stone mine, pit or quarry</t>
  </si>
  <si>
    <t>Rubbish collection</t>
  </si>
  <si>
    <t>Rug making materials (retail)</t>
  </si>
  <si>
    <t>Rug shampooing</t>
  </si>
  <si>
    <t>Rug tufting (manufacture)</t>
  </si>
  <si>
    <t>Rug weaving (not travelling rug) (manufacture)</t>
  </si>
  <si>
    <t>Rugby League</t>
  </si>
  <si>
    <t>Rugby Union</t>
  </si>
  <si>
    <t>Rugs (other than woven or tufted) (manufacture)</t>
  </si>
  <si>
    <t>Rugs (retail)</t>
  </si>
  <si>
    <t>Rugs (wholesale)</t>
  </si>
  <si>
    <t>Rugs made of coir (manufacture)</t>
  </si>
  <si>
    <t>Rugs made of rag (manufacture)</t>
  </si>
  <si>
    <t>Rugs made of sheepskin (manufacture)</t>
  </si>
  <si>
    <t>Rugs made of skins (manufacture)</t>
  </si>
  <si>
    <t>Rule (measuring) (manufacture)</t>
  </si>
  <si>
    <t>Rulers made of plastic (manufacture)</t>
  </si>
  <si>
    <t>Ruling machinery for printing (manufacture)</t>
  </si>
  <si>
    <t>Rum distilling (manufacture)</t>
  </si>
  <si>
    <t>Running gear for motor vehicles (manufacture)</t>
  </si>
  <si>
    <t>Rush matting (manufacture)</t>
  </si>
  <si>
    <t>Rusk making (manufacture)</t>
  </si>
  <si>
    <t>Russian baths</t>
  </si>
  <si>
    <t>Rustic furniture (manufacture)</t>
  </si>
  <si>
    <t>Rye (manufacture)</t>
  </si>
  <si>
    <t>Rye flaking (manufacture)</t>
  </si>
  <si>
    <t>Rye flour and meal (manufacture)</t>
  </si>
  <si>
    <t>Rye growing</t>
  </si>
  <si>
    <t>Rye milling (manufacture)</t>
  </si>
  <si>
    <t>Rye rolling (manufacture)</t>
  </si>
  <si>
    <t>Saccharin sodium (manufacture)</t>
  </si>
  <si>
    <t>Sachets made of plastic (manufacture)</t>
  </si>
  <si>
    <t>Sacks (woven) (manufacture)</t>
  </si>
  <si>
    <t>Sacks and bags (wholesale)</t>
  </si>
  <si>
    <t>Sacks and bags made of noil (manufacture)</t>
  </si>
  <si>
    <t>Sacks and bags made of paper (manufacture)</t>
  </si>
  <si>
    <t>Sacks and bags used for packing of goods (commission agent)</t>
  </si>
  <si>
    <t>Sacks for coal (manufacture)</t>
  </si>
  <si>
    <t>Sacks made of canvas (manufacture)</t>
  </si>
  <si>
    <t>Sacks made of jute (manufacture)</t>
  </si>
  <si>
    <t>Sacks made of kraft paper (manufacture)</t>
  </si>
  <si>
    <t>Sacks made of non-woven polyethylene (manufacture)</t>
  </si>
  <si>
    <t>Sacks made of paper (manufacture)</t>
  </si>
  <si>
    <t>Sacks made of plastic (manufacture)</t>
  </si>
  <si>
    <t>Sacrificial anodes made of zinc, magnesium or other non-ferrous metal (manufacture)</t>
  </si>
  <si>
    <t>Saddle horse (manufacture)</t>
  </si>
  <si>
    <t>Saddlery (manufacture)</t>
  </si>
  <si>
    <t>Saddlery (retail)</t>
  </si>
  <si>
    <t>Saddlery and harness made of leather (manufacture)</t>
  </si>
  <si>
    <t>Saddlery and leather goods (wholesale)</t>
  </si>
  <si>
    <t>Saddles for motorcycles (manufacture)</t>
  </si>
  <si>
    <t>Saddles for pedal cycles (manufacture)</t>
  </si>
  <si>
    <t>Safe (manufacture)</t>
  </si>
  <si>
    <t>Safe deposit company</t>
  </si>
  <si>
    <t>Safety belt or harness for aircraft crew or passengers (manufacture)</t>
  </si>
  <si>
    <t>Safety belts for cars (manufacture)</t>
  </si>
  <si>
    <t>Safety boots (manufacture)</t>
  </si>
  <si>
    <t>Safety frame for tractors (manufacture)</t>
  </si>
  <si>
    <t>Safety fuse (manufacture)</t>
  </si>
  <si>
    <t>Safety fuses, detonating fuses, caps, igniters and electric detonators (commission agent)</t>
  </si>
  <si>
    <t>Safety glass (manufacture)</t>
  </si>
  <si>
    <t>Safety headgear made of metal (manufacture)</t>
  </si>
  <si>
    <t>Safety helmets made of plastic (manufacture)</t>
  </si>
  <si>
    <t>Safety pins (manufacture)</t>
  </si>
  <si>
    <t>Safety razors (manufacture)</t>
  </si>
  <si>
    <t>Safety valves (manufacture)</t>
  </si>
  <si>
    <t>Safflower seed growing</t>
  </si>
  <si>
    <t>Saggar (manufacture)</t>
  </si>
  <si>
    <t>Sago grinding or milling (manufacture)</t>
  </si>
  <si>
    <t>Sailboards (manufacture)</t>
  </si>
  <si>
    <t>Sailboat building (manufacture)</t>
  </si>
  <si>
    <t>Sailboats for pleasure or sports (wholesale)</t>
  </si>
  <si>
    <t>Sailcloth weaving (manufacture)</t>
  </si>
  <si>
    <t>Sailing boats less than 100 gross tons (manufacture)</t>
  </si>
  <si>
    <t>Sailing clothing for men and boys (weatherproof) (manufacture)</t>
  </si>
  <si>
    <t>Sailing clothing for women and girls (weatherproof) (manufacture)</t>
  </si>
  <si>
    <t>Sailing schools not issuing commercial certificates and permits</t>
  </si>
  <si>
    <t>Sailplane (manufacture)</t>
  </si>
  <si>
    <t>Sails (manufacture)</t>
  </si>
  <si>
    <t>Sails (wholesale)</t>
  </si>
  <si>
    <t>Sails for boats, sailboards or landcraft (commission agents)</t>
  </si>
  <si>
    <t>Sainfoin growing</t>
  </si>
  <si>
    <t>Sake (manufacture)</t>
  </si>
  <si>
    <t>Salad cream (manufacture)</t>
  </si>
  <si>
    <t>Salad dressing (manufacture)</t>
  </si>
  <si>
    <t>Salami (manufacture)</t>
  </si>
  <si>
    <t>Sale of food beverages and tobacco via stalls and markets (retail)</t>
  </si>
  <si>
    <t>Sale of gas to the user through mains</t>
  </si>
  <si>
    <t>Sale of graves</t>
  </si>
  <si>
    <t>Sale via stalls and markets of books (retail)</t>
  </si>
  <si>
    <t>Sale via stalls and markets of carpets and rugs (retail)</t>
  </si>
  <si>
    <t>Sale via stalls and markets of clothing</t>
  </si>
  <si>
    <t>Sale via stalls and markets of consumer electronics (retail)</t>
  </si>
  <si>
    <t>Sale via stalls and markets of footwear (retail)</t>
  </si>
  <si>
    <t>Sale via stalls and markets of games and toys (retail)</t>
  </si>
  <si>
    <t>Sale via stalls and markets of household appliances (retail)</t>
  </si>
  <si>
    <t>Sale via stalls and markets of music and video recordings (retail)</t>
  </si>
  <si>
    <t>Sale via stalls and markets of textiles (retail)</t>
  </si>
  <si>
    <t>Sales management recruitment consultant</t>
  </si>
  <si>
    <t>Salicylic acid and its salts (Commission Agent)</t>
  </si>
  <si>
    <t>Salicylic acid and its salts (manufacture)</t>
  </si>
  <si>
    <t>Salicylic acid and its salts (wholesale)</t>
  </si>
  <si>
    <t>Salicylic acids, o-acetylsalicylic acid and their salts and esters (commission agent)</t>
  </si>
  <si>
    <t>Salicylic medicaments (manufacture)</t>
  </si>
  <si>
    <t>Salines (manufacture)</t>
  </si>
  <si>
    <t>Salmon and trout fishery (hatchery), freshwater</t>
  </si>
  <si>
    <t>Salmon and trout fishery (hatchery), marine</t>
  </si>
  <si>
    <t>Salmon netting (marine)</t>
  </si>
  <si>
    <t>Salt crushing, purification and refining by the producer</t>
  </si>
  <si>
    <t>Salt extraction</t>
  </si>
  <si>
    <t>Salt mine</t>
  </si>
  <si>
    <t>Salt production</t>
  </si>
  <si>
    <t>Salt production by evaporation of sea water or other saline waters</t>
  </si>
  <si>
    <t>Salt production support services provided on a fee or contract basis</t>
  </si>
  <si>
    <t>Salt works</t>
  </si>
  <si>
    <t>Salt, extraction of, from underground including by dissolving and pumping</t>
  </si>
  <si>
    <t>Salt, processing of into food-grade salt, iodised salt (manufacture)</t>
  </si>
  <si>
    <t>Salted crackers (manufacture)</t>
  </si>
  <si>
    <t>Salts of oxometallic or perometallic acids (commission agent)</t>
  </si>
  <si>
    <t>Salvage activities supporting water transport activities</t>
  </si>
  <si>
    <t>Salvage vessel (manufacture)</t>
  </si>
  <si>
    <t>Salvation army</t>
  </si>
  <si>
    <t>Salvation army emigration department</t>
  </si>
  <si>
    <t>Salvation army shelter (charitable)</t>
  </si>
  <si>
    <t>Samian ware (manufacture)</t>
  </si>
  <si>
    <t>Sample card finishing (manufacture)</t>
  </si>
  <si>
    <t>Sample case made of leather (manufacture)</t>
  </si>
  <si>
    <t>Sample mounting in support of printing activities, (manufacture)</t>
  </si>
  <si>
    <t>Sanatoria providing hospital type care (private sector)</t>
  </si>
  <si>
    <t>Sanatoria providing hospital type care (public sector)</t>
  </si>
  <si>
    <t>Sand (wholesale)</t>
  </si>
  <si>
    <t>Sand and gravel merchant (wholesale)</t>
  </si>
  <si>
    <t>Sand blasting for building exteriors</t>
  </si>
  <si>
    <t>Sand blasting machines (manufacture)</t>
  </si>
  <si>
    <t>Sand blasting of metals (manufacture)</t>
  </si>
  <si>
    <t>Sand casting of non-ferrous base metal (manufacture)</t>
  </si>
  <si>
    <t>Sand dredging</t>
  </si>
  <si>
    <t>Sand extraction and dredging for industrial use</t>
  </si>
  <si>
    <t>Sand handling, mixing, treatment or reclamation plant for foundries (manufacture)</t>
  </si>
  <si>
    <t>Sand pit</t>
  </si>
  <si>
    <t>Sand quarry</t>
  </si>
  <si>
    <t>Sandals (manufacture)</t>
  </si>
  <si>
    <t>Sanding and polishing machines for wood (not portable) (manufacture)</t>
  </si>
  <si>
    <t>Sanding or salting of highways, etc.</t>
  </si>
  <si>
    <t>Sanding tool (powered portable) (manufacture)</t>
  </si>
  <si>
    <t>Sandpaper (manufacture)</t>
  </si>
  <si>
    <t>Sandstone mine, pit or quarry</t>
  </si>
  <si>
    <t>Sandwich bar</t>
  </si>
  <si>
    <t>Sandwich cake baking (manufacture)</t>
  </si>
  <si>
    <t>Sandwich panels of coated steel sheet (manufacture)</t>
  </si>
  <si>
    <t>Sandwich spread (manufacture)</t>
  </si>
  <si>
    <t>Sandwiches with cheese filling (manufacture)</t>
  </si>
  <si>
    <t>Sandwiches with egg filling (manufacture)</t>
  </si>
  <si>
    <t>Sandwiches with fish, crustacean and mollusc filling (manufacture)</t>
  </si>
  <si>
    <t>Sandwiches with ham or bacon filling (manufacture)</t>
  </si>
  <si>
    <t>Sandwiches with meat or poultry filling, other than ham or bacon (manufacture)</t>
  </si>
  <si>
    <t>Sandwiches with vegetable filling (manufacture)</t>
  </si>
  <si>
    <t>Sanforising of textiles and textile articles, including wearing apparel (manufacture)</t>
  </si>
  <si>
    <t>Sanitary cleanser (manufacture)</t>
  </si>
  <si>
    <t>Sanitary engineering for buildings</t>
  </si>
  <si>
    <t>Sanitary equipment (retail)</t>
  </si>
  <si>
    <t>Sanitary fixtures made of ceramic (manufacture)</t>
  </si>
  <si>
    <t>Sanitary installation connections, rubber pipes (wholesale)</t>
  </si>
  <si>
    <t>Sanitary installation equipment (wholesale)</t>
  </si>
  <si>
    <t>Sanitary installation taps, t-pieces (wholesale)</t>
  </si>
  <si>
    <t>Sanitary installation tubes, pipes, fittings (wholesale)</t>
  </si>
  <si>
    <t>Sanitary porcelain (wholesale)</t>
  </si>
  <si>
    <t>Sanitary taps (manufacture)</t>
  </si>
  <si>
    <t>Sanitary towels made of paper (manufacture)</t>
  </si>
  <si>
    <t>Sanitary towels made of textile wadding (manufacture)</t>
  </si>
  <si>
    <t>Sanitary valves (manufacture)</t>
  </si>
  <si>
    <t>Sanitary ware (wholesale)</t>
  </si>
  <si>
    <t>Sanitary ware and fittings made of metal (manufacture)</t>
  </si>
  <si>
    <t>Sanitary ware made of ceramics (manufacture)</t>
  </si>
  <si>
    <t>Sanitary ware made of fireclay (manufacture)</t>
  </si>
  <si>
    <t>Sanitary ware made of plastic (manufacture)</t>
  </si>
  <si>
    <t>Sanitary ware made of vitreous china (manufacture)</t>
  </si>
  <si>
    <t>Sash line (manufacture)</t>
  </si>
  <si>
    <t>Satchels made of leather (manufacture)</t>
  </si>
  <si>
    <t>Sateen weaving (manufacture)</t>
  </si>
  <si>
    <t>Satellite circuit rental services</t>
  </si>
  <si>
    <t>Satellite launching</t>
  </si>
  <si>
    <t>Satellite navigation (wholesale)</t>
  </si>
  <si>
    <t>Satellite relay (manufacture)</t>
  </si>
  <si>
    <t>Satellite terminal stations</t>
  </si>
  <si>
    <t>Satellite tracking</t>
  </si>
  <si>
    <t>Satellites (manufacture)</t>
  </si>
  <si>
    <t>Satin weaving (manufacture)</t>
  </si>
  <si>
    <t>Saturated and impregnated base paper (manufacture)</t>
  </si>
  <si>
    <t>Sauce (manufacture)</t>
  </si>
  <si>
    <t>Saucepan (manufacture)</t>
  </si>
  <si>
    <t>Saucepans made of aluminium (manufacture)</t>
  </si>
  <si>
    <t>Saunas</t>
  </si>
  <si>
    <t>Saunas (retail)</t>
  </si>
  <si>
    <t>Saunas made from wood (manufacture)</t>
  </si>
  <si>
    <t>Sausage filler made of cereal (manufacture)</t>
  </si>
  <si>
    <t>Sausage meat (manufacture)</t>
  </si>
  <si>
    <t>Sausage rolls (manufacture)</t>
  </si>
  <si>
    <t>Sausage skins (wholesale)</t>
  </si>
  <si>
    <t>Sausage skins and casings (natural) (manufacture)</t>
  </si>
  <si>
    <t>Sausages (manufacture)</t>
  </si>
  <si>
    <t>Saveloys (manufacture)</t>
  </si>
  <si>
    <t>Savings bank</t>
  </si>
  <si>
    <t>Saw blades for machines including wood cutting (manufacture)</t>
  </si>
  <si>
    <t>Sawdust (wholesale)</t>
  </si>
  <si>
    <t>Sawing machine (metal cutting) (manufacture)</t>
  </si>
  <si>
    <t>Sawing machine for wood (manufacture)</t>
  </si>
  <si>
    <t>Sawing machines for stone, ceramics, asbestos-cement or similar materials (manufacture)</t>
  </si>
  <si>
    <t>Sawlog production</t>
  </si>
  <si>
    <t>Sawmilling (manufacture)</t>
  </si>
  <si>
    <t>Sawn fencing (manufacture)</t>
  </si>
  <si>
    <t>Saws (hand tools) (manufacture)</t>
  </si>
  <si>
    <t>Saws (powered portable) (manufacture)</t>
  </si>
  <si>
    <t>Saws and sawblades (manufacture)</t>
  </si>
  <si>
    <t>Saws and sawblades (wholesale)</t>
  </si>
  <si>
    <t>Saws, screwdrivers and similar hand tools (wholesale)</t>
  </si>
  <si>
    <t>Scaffolding (manufacture)</t>
  </si>
  <si>
    <t>Scaffolding hire (without staff)</t>
  </si>
  <si>
    <t>Scaffolding hiring and erecting</t>
  </si>
  <si>
    <t>Scaffolding tubes made of steel (manufacture)</t>
  </si>
  <si>
    <t>Scaffolds and work platform erecting and dismantling</t>
  </si>
  <si>
    <t>Scale models (manufacture)</t>
  </si>
  <si>
    <t>Scale models (wholesale)</t>
  </si>
  <si>
    <t>Scales (platform) (manufacture)</t>
  </si>
  <si>
    <t>Scales for domestic use (manufacture)</t>
  </si>
  <si>
    <t>Scales for postal use (manufacture)</t>
  </si>
  <si>
    <t>Scales for shop use (manufacture)</t>
  </si>
  <si>
    <t>Scandium, yttrium and mercury (commission agent)</t>
  </si>
  <si>
    <t>Scanner (printing machinery) (manufacture)</t>
  </si>
  <si>
    <t>Scanners for computer use (manufacture)</t>
  </si>
  <si>
    <t>Scarf (lace or knitted) (manufacture)</t>
  </si>
  <si>
    <t>Scarf (not lace or knitted) (manufacture)</t>
  </si>
  <si>
    <t>Scenario writer</t>
  </si>
  <si>
    <t>Scene lighting, road lighting and other lighting (not domestic) (wholesale)</t>
  </si>
  <si>
    <t>Scene shifters and lighting engineers</t>
  </si>
  <si>
    <t>Scenery rental</t>
  </si>
  <si>
    <t>Scenic and sightseeing flights</t>
  </si>
  <si>
    <t>Scenic artist</t>
  </si>
  <si>
    <t>Scenography</t>
  </si>
  <si>
    <t>Scent sprays (manufacture)</t>
  </si>
  <si>
    <t>Scents (wholesale)</t>
  </si>
  <si>
    <t>Scheduled long-distance bus services</t>
  </si>
  <si>
    <t>Schiffli embroidery (manufacture)</t>
  </si>
  <si>
    <t>Scholastic agent</t>
  </si>
  <si>
    <t>School bus service</t>
  </si>
  <si>
    <t>School canteen</t>
  </si>
  <si>
    <t>School canteen (run by catering contractor)</t>
  </si>
  <si>
    <t>School crossing patrols</t>
  </si>
  <si>
    <t>School dental nurse</t>
  </si>
  <si>
    <t>School dormitories</t>
  </si>
  <si>
    <t>School examination board</t>
  </si>
  <si>
    <t>School health service</t>
  </si>
  <si>
    <t>School medical clinic</t>
  </si>
  <si>
    <t>School medical officer</t>
  </si>
  <si>
    <t>School of arts and crafts</t>
  </si>
  <si>
    <t>School of languages</t>
  </si>
  <si>
    <t>School of motoring</t>
  </si>
  <si>
    <t>School of speech and drama</t>
  </si>
  <si>
    <t>School photography</t>
  </si>
  <si>
    <t>School stationery (manufacture)</t>
  </si>
  <si>
    <t>School supplies made of plastic (manufacture)</t>
  </si>
  <si>
    <t>Science museums</t>
  </si>
  <si>
    <t>Science research council</t>
  </si>
  <si>
    <t>Scientific laboratory equipment (non-electrical or non-optical) (manufacture)</t>
  </si>
  <si>
    <t>Scientific machinery rental and operating leasing</t>
  </si>
  <si>
    <t>Scientific models for educational and exhibition purposes (manufacture)</t>
  </si>
  <si>
    <t>Scientific organisation</t>
  </si>
  <si>
    <t>Scientific search results (lease or sale)</t>
  </si>
  <si>
    <t>Scintigraphy apparatus (manufacture)</t>
  </si>
  <si>
    <t>Scintillation scanners (manufacture)</t>
  </si>
  <si>
    <t>Scissor lift (manufacture)</t>
  </si>
  <si>
    <t>Scissors (manufacture)</t>
  </si>
  <si>
    <t>Scone baking (manufacture)</t>
  </si>
  <si>
    <t>Scooters for children (manufacture)</t>
  </si>
  <si>
    <t>Scottish Ambulance Service</t>
  </si>
  <si>
    <t>Scottish National Gallery</t>
  </si>
  <si>
    <t>Scottish Nationalist Party</t>
  </si>
  <si>
    <t>Scottish Special Housing Association (building work)</t>
  </si>
  <si>
    <t>Scourers made of metal (manufacture)</t>
  </si>
  <si>
    <t>Scouring machinery for textiles (manufacture)</t>
  </si>
  <si>
    <t>Scouring pads made of metal (manufacture)</t>
  </si>
  <si>
    <t>Scouring paste or powder coated paper (manufacture)</t>
  </si>
  <si>
    <t>Scouring pastes (manufacture)</t>
  </si>
  <si>
    <t>Scouring powder (manufacture)</t>
  </si>
  <si>
    <t>Scout Association</t>
  </si>
  <si>
    <t>Scrap (wholesale)</t>
  </si>
  <si>
    <t>Scrap iron (wholesale)</t>
  </si>
  <si>
    <t>Scrap leather (wholesale)</t>
  </si>
  <si>
    <t>Scrap merchant (general dealer) (wholesale)</t>
  </si>
  <si>
    <t>Scrap metal (wholesale)</t>
  </si>
  <si>
    <t>Scrap metal recycling into new raw materials (except remelting of ferrous waste and scrap)</t>
  </si>
  <si>
    <t>Scraper (earth moving equipment) (manufacture)</t>
  </si>
  <si>
    <t>Scraper (hand tool) (manufacture)</t>
  </si>
  <si>
    <t>Scrapers (wholesale)</t>
  </si>
  <si>
    <t>Scraping of fur skins and hides with the hair on (manufacture)</t>
  </si>
  <si>
    <t>Screed laying</t>
  </si>
  <si>
    <t>Screen for cinema (manufacture)</t>
  </si>
  <si>
    <t>Screen printing (manufacture)</t>
  </si>
  <si>
    <t>Screen printing of logos (manufacture)</t>
  </si>
  <si>
    <t>Screen printing of textiles (manufacture)</t>
  </si>
  <si>
    <t>Screen printing on glass or pottery (manufacture)</t>
  </si>
  <si>
    <t>Screen process ink (manufacture)</t>
  </si>
  <si>
    <t>Screening plant (not for mines) (manufacture)</t>
  </si>
  <si>
    <t>Screening plant for effluent treatment (manufacture)</t>
  </si>
  <si>
    <t>Screens (non-domestic) (manufacture)</t>
  </si>
  <si>
    <t>Screens made of plaiting materials (manufacture)</t>
  </si>
  <si>
    <t>Screw caps made of metal (manufacture)</t>
  </si>
  <si>
    <t>Screw compressor (manufacture)</t>
  </si>
  <si>
    <t>Screw machine products (manufacture)</t>
  </si>
  <si>
    <t>Screw pump (manufacture)</t>
  </si>
  <si>
    <t>Screwdrivers (manufacture)</t>
  </si>
  <si>
    <t>Screwdrivers (wholesale)</t>
  </si>
  <si>
    <t>Screwing machines (metal cutting) (manufacture)</t>
  </si>
  <si>
    <t>Screws (self tapping) (manufacture)</t>
  </si>
  <si>
    <t>Screws made of plastic (manufacture)</t>
  </si>
  <si>
    <t>Screws of all types made of metal (manufacture)</t>
  </si>
  <si>
    <t>Scrim weaving from flax, hemp, ramie and man-made fibres processed on the flax system (manufacture)</t>
  </si>
  <si>
    <t>Scriptwriter</t>
  </si>
  <si>
    <t>Scrivenery</t>
  </si>
  <si>
    <t>Scrubber for air conditioning equipment (manufacture)</t>
  </si>
  <si>
    <t>Scrubbing brush (manufacture)</t>
  </si>
  <si>
    <t>Scuba diving breathing equipment (wholesale)</t>
  </si>
  <si>
    <t>Sculptors</t>
  </si>
  <si>
    <t>Scutching of flax (manufacture)</t>
  </si>
  <si>
    <t>Scythe (manufacture)</t>
  </si>
  <si>
    <t>Sea ferry (passenger)</t>
  </si>
  <si>
    <t>Sea freight forwarder activities</t>
  </si>
  <si>
    <t>Sea going luxury yachts of 100 gross tons or more (manufacture)</t>
  </si>
  <si>
    <t>Sea mammal catching (land-based)</t>
  </si>
  <si>
    <t>Sea salt production</t>
  </si>
  <si>
    <t>Sea scout association</t>
  </si>
  <si>
    <t>Sea urchin hunting</t>
  </si>
  <si>
    <t>Sea water desalination</t>
  </si>
  <si>
    <t>Seafood and seafood products (retail)</t>
  </si>
  <si>
    <t>Sea-food processing machines and equipment (manufacture)</t>
  </si>
  <si>
    <t>Seal catching (land-based)</t>
  </si>
  <si>
    <t>Sealants (bituminous) (manufacture)</t>
  </si>
  <si>
    <t>Sealants (oil based) (manufacture)</t>
  </si>
  <si>
    <t>Sealants (other than bituminous or oil based) (manufacture)</t>
  </si>
  <si>
    <t>Sealing machinery (manufacture)</t>
  </si>
  <si>
    <t>Sealing of oil and gas wells</t>
  </si>
  <si>
    <t>Sealing or numbering stamps (wholesale)</t>
  </si>
  <si>
    <t>Sealing stamps (manufacture)</t>
  </si>
  <si>
    <t>Seals for use with sealing wax (manufacture)</t>
  </si>
  <si>
    <t>Seals made of rubber (manufacture)</t>
  </si>
  <si>
    <t>Seamless pipes of steel by centrifugal casting (manufacture)</t>
  </si>
  <si>
    <t>Seamless tubes of steel by centrifugal casting (manufacture)</t>
  </si>
  <si>
    <t>Search light (manufacture)</t>
  </si>
  <si>
    <t>Seasoning (manufacture)</t>
  </si>
  <si>
    <t>Sea-squirt hunting</t>
  </si>
  <si>
    <t>Seating (manufacture)</t>
  </si>
  <si>
    <t>Seating for office or school (manufacture)</t>
  </si>
  <si>
    <t>Seating made of metal (not for road vehicle or aircraft) (manufacture)</t>
  </si>
  <si>
    <t>Seats for aircraft (manufacture)</t>
  </si>
  <si>
    <t>Seats for cinema (manufacture)</t>
  </si>
  <si>
    <t>Seats for motor vehicles (manufacture)</t>
  </si>
  <si>
    <t>Seats for ships and floating structures (manufacture)</t>
  </si>
  <si>
    <t>Seats for theatre (manufacture)</t>
  </si>
  <si>
    <t>Seat-sticks (manufacture)</t>
  </si>
  <si>
    <t>Seaweed collecting, cutting and gathering (uncultivated)</t>
  </si>
  <si>
    <t>Seaweed processing (manufacture)</t>
  </si>
  <si>
    <t>Secateurs (manufacture)</t>
  </si>
  <si>
    <t>Secondary battery (manufacture)</t>
  </si>
  <si>
    <t>Secondary copper (manufacture)</t>
  </si>
  <si>
    <t>Secondary level education</t>
  </si>
  <si>
    <t>Secondary modern schools</t>
  </si>
  <si>
    <t>Secondary schools</t>
  </si>
  <si>
    <t>Second-hand books (retail)</t>
  </si>
  <si>
    <t>Second-hand clothing (retail)</t>
  </si>
  <si>
    <t>Second-hand furniture (retail)</t>
  </si>
  <si>
    <t>Second-hand general goods (retail)</t>
  </si>
  <si>
    <t>Secretarial college</t>
  </si>
  <si>
    <t>Sectional coldroom (manufacture)</t>
  </si>
  <si>
    <t>Sections cold formed from flat steel products (manufacture)</t>
  </si>
  <si>
    <t>Sections for ships and floating structures (manufacture)</t>
  </si>
  <si>
    <t>Sections made of aluminium (manufacture)</t>
  </si>
  <si>
    <t>Sections made of brass (manufacture)</t>
  </si>
  <si>
    <t>Sections made of copper (manufacture)</t>
  </si>
  <si>
    <t>Sections of stainless steel (manufacture)</t>
  </si>
  <si>
    <t>Securities broking</t>
  </si>
  <si>
    <t>Securities dealer on own account</t>
  </si>
  <si>
    <t>Securities dealing on behalf of others</t>
  </si>
  <si>
    <t>Securities exchanges administration</t>
  </si>
  <si>
    <t>Securitisation activities</t>
  </si>
  <si>
    <t>Security activities (not government)</t>
  </si>
  <si>
    <t>Security alarms and systems (manufacture)</t>
  </si>
  <si>
    <t>Security and commodity contracts dealing activities</t>
  </si>
  <si>
    <t>Security consultancy for industrial, household and public services</t>
  </si>
  <si>
    <t>Security delivery of prisoners</t>
  </si>
  <si>
    <t>Security guard services</t>
  </si>
  <si>
    <t>Security packaging of pharmaceutical preparations</t>
  </si>
  <si>
    <t>Security paper (manufacture)</t>
  </si>
  <si>
    <t>Security printing (manufacture)</t>
  </si>
  <si>
    <t>Security screens made of metal (manufacture)</t>
  </si>
  <si>
    <t>Security shredding of information on any media</t>
  </si>
  <si>
    <t>Security support services for cash collection or deposit</t>
  </si>
  <si>
    <t>Security systems service activities</t>
  </si>
  <si>
    <t>Security transport of valuables and money</t>
  </si>
  <si>
    <t>Sedimentation plant for effluent treatment (manufacture)</t>
  </si>
  <si>
    <t>Seed and nut crushing (manufacture)</t>
  </si>
  <si>
    <t>Seed cleaner or pre-cleaner for agricultural use (manufacture)</t>
  </si>
  <si>
    <t>Seed cleaning and treating (cereals and other crops)</t>
  </si>
  <si>
    <t>Seed cleaning and treating (fee or contract basis)</t>
  </si>
  <si>
    <t>Seed cleaning and treating (fruit, nuts, beverage and spice crops)</t>
  </si>
  <si>
    <t>Seed cleaning and treating (vegetables, horticultural specialties and other nursery products)</t>
  </si>
  <si>
    <t>Seed cleaning, sorting or grading machines (manufacture)</t>
  </si>
  <si>
    <t>Seed dressing (manufacture)</t>
  </si>
  <si>
    <t>Seed drying (cereals and other crops)</t>
  </si>
  <si>
    <t>Seed drying (fee or contract basis)</t>
  </si>
  <si>
    <t>Seed drying (fruit, nuts, beverage and spice crops)</t>
  </si>
  <si>
    <t>Seed drying (vegetables, horticultural specialties and other nursery products)</t>
  </si>
  <si>
    <t>Seed genetically modified, treatment of these (cereals and other crops)</t>
  </si>
  <si>
    <t>Seed genetically modified, treatment of these (fee or contract basis)</t>
  </si>
  <si>
    <t>Seed genetically modified, treatment of these (fruit, nuts, beverage and spice crops)</t>
  </si>
  <si>
    <t>Seed genetically modified, treatment of these (vegetables, horticultural and other nursery products)</t>
  </si>
  <si>
    <t>Seed grading (cereals and other crops)</t>
  </si>
  <si>
    <t>Seed grading (fee or contract basis)</t>
  </si>
  <si>
    <t>Seed grading (fruit, nuts, beverage and spice crops)</t>
  </si>
  <si>
    <t>Seed grading (vegetables, horticultural specialties and other nursery products)</t>
  </si>
  <si>
    <t>Seed post harvest processing (cereals and other crops)</t>
  </si>
  <si>
    <t>Seed post harvest processing (fee or contract basis)</t>
  </si>
  <si>
    <t>Seed post harvest processing (fruit, nuts, beverage and spice crops)</t>
  </si>
  <si>
    <t>Seed post harvest processing (vegetables, horticultural specialties and other nursery products)</t>
  </si>
  <si>
    <t>Seed potatoes (wholesale)</t>
  </si>
  <si>
    <t>Seed processing for propagation (cereals and other crops)</t>
  </si>
  <si>
    <t>Seed processing for propagation (fee or contract basis)</t>
  </si>
  <si>
    <t>Seed processing for propagation (fruit, nuts, beverage and spice crops)</t>
  </si>
  <si>
    <t>Seed processing for propagation (vegetables, horticultural specialties and other nursery products)</t>
  </si>
  <si>
    <t>Seed trays made of plastic (manufacture)</t>
  </si>
  <si>
    <t>Seeders (manufacture)</t>
  </si>
  <si>
    <t>Seeds (retail)</t>
  </si>
  <si>
    <t>Seeds (wholesale)</t>
  </si>
  <si>
    <t>Segment bonded abrasive (manufacture)</t>
  </si>
  <si>
    <t>Seismic surveying for petroleum</t>
  </si>
  <si>
    <t>Seismometers (electronic) (manufacture)</t>
  </si>
  <si>
    <t>Seismometers (non-electronic) (manufacture)</t>
  </si>
  <si>
    <t>Self storage facilities (rental and operating)</t>
  </si>
  <si>
    <t>Self-adhesive tapes made of plastic (manufacture)</t>
  </si>
  <si>
    <t>Self-copy paper ready for use (manufacture)</t>
  </si>
  <si>
    <t>Self-propelled railway car (manufacture)</t>
  </si>
  <si>
    <t>Self-propelled railway or tramway coaches, vans, maintenance or service vehicles (manufacture)</t>
  </si>
  <si>
    <t>Self-raising and patent flour (manufacture)</t>
  </si>
  <si>
    <t>Self-service restaurant (licensed)</t>
  </si>
  <si>
    <t>Self-service restaurant (unlicensed)</t>
  </si>
  <si>
    <t>Semi-bleached paper pulp made by chemical dissolving (manufacture)</t>
  </si>
  <si>
    <t>Semi-bleached paper pulp made by mechanical processes (manufacture)</t>
  </si>
  <si>
    <t>Semi-bleached paper pulp made by non-dissolving processes (manufacture)</t>
  </si>
  <si>
    <t>Semi-bleached paper pulp made by semi-chemical processes (manufacture)</t>
  </si>
  <si>
    <t>Semi-chemical woodpulp (manufacture)</t>
  </si>
  <si>
    <t>Semi-coke (manufacture)</t>
  </si>
  <si>
    <t>Semi-conductor (not power) (manufacture)</t>
  </si>
  <si>
    <t>Semi-conductor control equipment (converters) (manufacture)</t>
  </si>
  <si>
    <t>Semi-conductor devices (wholesale)</t>
  </si>
  <si>
    <t>Semi-finished dice or wafers, semiconductor (manufacture)</t>
  </si>
  <si>
    <t>Semi-finished products made of rubber (manufacture)</t>
  </si>
  <si>
    <t>Semi-finished products of stainless steel (manufacture)</t>
  </si>
  <si>
    <t>Semi-manufactures made of copper (manufacture)</t>
  </si>
  <si>
    <t>Semi-manufacturing of chrome (manufacture)</t>
  </si>
  <si>
    <t>Semi-manufacturing of manganese (manufacture)</t>
  </si>
  <si>
    <t>Semi-manufacturing of nickel (manufacture)</t>
  </si>
  <si>
    <t>Seminary</t>
  </si>
  <si>
    <t>Semi-precious stones extraction</t>
  </si>
  <si>
    <t>Semi-trailers (manufacture)</t>
  </si>
  <si>
    <t>Semi-trailers (retail)</t>
  </si>
  <si>
    <t>Semi-trailers (used) (retail)</t>
  </si>
  <si>
    <t>Semi-trailers (used) (wholesale)</t>
  </si>
  <si>
    <t>Semi-trailers (wholesale)</t>
  </si>
  <si>
    <t>Semi-worsted yarn spinning (manufacture)</t>
  </si>
  <si>
    <t>Semolina milling (manufacture)</t>
  </si>
  <si>
    <t>Sensitized cloth (manufacture)</t>
  </si>
  <si>
    <t>Sensitized emulsions for photographic use (manufacture)</t>
  </si>
  <si>
    <t>Sensitized paper (manufacture)</t>
  </si>
  <si>
    <t>Sensor for electric process control equipment (manufacture)</t>
  </si>
  <si>
    <t>Separation terminal operation (natural gas)</t>
  </si>
  <si>
    <t>Separators for the grain milling industry (manufacture)</t>
  </si>
  <si>
    <t>Septic tanks emptying and cleaning</t>
  </si>
  <si>
    <t>Sera (manufacture)</t>
  </si>
  <si>
    <t>Sergeants' messes</t>
  </si>
  <si>
    <t>Serum albumin (manufacture)</t>
  </si>
  <si>
    <t>Servers and network servers (manufacture)</t>
  </si>
  <si>
    <t>Service activities incidental to air transportation</t>
  </si>
  <si>
    <t>Service activities incidental to space transportation</t>
  </si>
  <si>
    <t>Service flat letting</t>
  </si>
  <si>
    <t>Servicing of agricultural machinery (manufacture)</t>
  </si>
  <si>
    <t>Servicing of clothes dryers</t>
  </si>
  <si>
    <t>Servicing of domestic electrical appliances</t>
  </si>
  <si>
    <t>Servicing of garden edger</t>
  </si>
  <si>
    <t>Servicing of garden trimmers</t>
  </si>
  <si>
    <t>Servicing of lawnmowers</t>
  </si>
  <si>
    <t>Servicing of motor vehicles</t>
  </si>
  <si>
    <t>Servicing of refrigerators</t>
  </si>
  <si>
    <t>Servicing of room air conditioners</t>
  </si>
  <si>
    <t>Servicing of snow and leaf blowers</t>
  </si>
  <si>
    <t>Servicing of stoves</t>
  </si>
  <si>
    <t>Servicing of washing machines</t>
  </si>
  <si>
    <t>Serviettes made of paper (manufacture)</t>
  </si>
  <si>
    <t>Serving dishes made of base metal (manufacture)</t>
  </si>
  <si>
    <t>Sesame oil refining (manufacture)</t>
  </si>
  <si>
    <t>Sesame seed crushing (manufacture)</t>
  </si>
  <si>
    <t>Sesame seed growing</t>
  </si>
  <si>
    <t>Sett quarry</t>
  </si>
  <si>
    <t>Settee (manufacture)</t>
  </si>
  <si>
    <t>Settlement plant for water treatment (manufacture)</t>
  </si>
  <si>
    <t>Sewage farm</t>
  </si>
  <si>
    <t>Sewage treatment consultancy activities</t>
  </si>
  <si>
    <t>Sewage treatment plant (manufacture)</t>
  </si>
  <si>
    <t>Sewage works</t>
  </si>
  <si>
    <t>Sewerage construction</t>
  </si>
  <si>
    <t>Sewerage system maintenance and operation</t>
  </si>
  <si>
    <t>Sewing machine (manufacture)</t>
  </si>
  <si>
    <t>Sewing machine heads (manufacture)</t>
  </si>
  <si>
    <t>Sewing machinery for bookbinding (manufacture)</t>
  </si>
  <si>
    <t>Sewing machines (retail)</t>
  </si>
  <si>
    <t>Sewing machines (wholesale)</t>
  </si>
  <si>
    <t>Sewing needles (manufacture)</t>
  </si>
  <si>
    <t>Sewing thread (retail)</t>
  </si>
  <si>
    <t>Sewing thread made of cotton (manufacture)</t>
  </si>
  <si>
    <t>Sewing thread reels and similar articles of turned wood (manufacture)</t>
  </si>
  <si>
    <t>Sewing thread, etc (wholesale)</t>
  </si>
  <si>
    <t>Sex articles of rubber (manufacture)</t>
  </si>
  <si>
    <t>Sextant (electronic) (manufacture)</t>
  </si>
  <si>
    <t>Sextant (non-electronic) (manufacture)</t>
  </si>
  <si>
    <t>Shackle (manufacture)</t>
  </si>
  <si>
    <t>Shades made of glass (manufacture)</t>
  </si>
  <si>
    <t>Shaft bearings (manufacture)</t>
  </si>
  <si>
    <t>Shaft couplings (manufacture)</t>
  </si>
  <si>
    <t>Shaft drilling (civil engineering)</t>
  </si>
  <si>
    <t>Shaft sinking</t>
  </si>
  <si>
    <t>Shale oil refining (manufacture)</t>
  </si>
  <si>
    <t>Shallot growing</t>
  </si>
  <si>
    <t>Shampoo (manufacture)</t>
  </si>
  <si>
    <t>Shampoos, hair lacquers and permanent waving or straightening preparations (commission agent)</t>
  </si>
  <si>
    <t>Shandy (non alcholic) (manufacture)</t>
  </si>
  <si>
    <t>Shapes of stainless steel (manufacture)</t>
  </si>
  <si>
    <t>Shaping machine (metal cutting) (manufacture)</t>
  </si>
  <si>
    <t>Share dealer on behalf of others</t>
  </si>
  <si>
    <t>Share dealer on own account</t>
  </si>
  <si>
    <t>Shared business telephone network services (wired telecommunications)</t>
  </si>
  <si>
    <t>Sharpening stones made of bonded abrasives (manufacture)</t>
  </si>
  <si>
    <t>Shave hook (manufacture)</t>
  </si>
  <si>
    <t>Shaver (electric) (manufacture)</t>
  </si>
  <si>
    <t>Shavers and hair clippers with self-contained motors (wholesale)</t>
  </si>
  <si>
    <t>Shaving brush (manufacture)</t>
  </si>
  <si>
    <t>Shaving cream (brushless) (manufacture)</t>
  </si>
  <si>
    <t>Shaving cream (manufacture)</t>
  </si>
  <si>
    <t>Shaving preparations (manufacture)</t>
  </si>
  <si>
    <t>Shaving preparations, personal deodorants and antiperspirants (commission agent)</t>
  </si>
  <si>
    <t>Shaving soap (manufacture)</t>
  </si>
  <si>
    <t>Shawls (manufacture)</t>
  </si>
  <si>
    <t>Shea butter (manufacture)</t>
  </si>
  <si>
    <t>Shea nut crushing (manufacture)</t>
  </si>
  <si>
    <t>Shearing and plucking of fur skins and hides with the hair on (manufacture)</t>
  </si>
  <si>
    <t>Shearing machine (metal forming) (manufacture)</t>
  </si>
  <si>
    <t>Shearing machinery for textiles (manufacture)</t>
  </si>
  <si>
    <t>Shears for agricultural or horticultural use (manufacture)</t>
  </si>
  <si>
    <t>Shears for garden use (manufacture)</t>
  </si>
  <si>
    <t>Sheath contraceptives made of rubber (manufacture)</t>
  </si>
  <si>
    <t>Sheath knife (manufacture)</t>
  </si>
  <si>
    <t>Sheds made of metal (manufacture)</t>
  </si>
  <si>
    <t>Sheds made of wood (manufacture)</t>
  </si>
  <si>
    <t>Sheep (wholesale)</t>
  </si>
  <si>
    <t>Sheep agisting (grazing)</t>
  </si>
  <si>
    <t>Sheep and cattle dressings (manufacture)</t>
  </si>
  <si>
    <t>Sheep and lambskin pulling (manufacture)</t>
  </si>
  <si>
    <t>Sheep dip (manufacture)</t>
  </si>
  <si>
    <t>Sheep farming</t>
  </si>
  <si>
    <t>Sheep milk (raw) production</t>
  </si>
  <si>
    <t>Sheep net (manufacture)</t>
  </si>
  <si>
    <t>Sheep raising and breeding</t>
  </si>
  <si>
    <t>Sheep shearing on a fee or contract basis</t>
  </si>
  <si>
    <t>Sheep shears (not power) (manufacture)</t>
  </si>
  <si>
    <t>Sheep skin preparation (manufacture)</t>
  </si>
  <si>
    <t>Sheet glass merchant (wholesale)</t>
  </si>
  <si>
    <t>Sheet hemming (textiles) (manufacture)</t>
  </si>
  <si>
    <t>Sheet metal forming machine (manufacture)</t>
  </si>
  <si>
    <t>Sheet metal printing (manufacture)</t>
  </si>
  <si>
    <t>Sheet metal working (manufacture)</t>
  </si>
  <si>
    <t>Sheet music (retail)</t>
  </si>
  <si>
    <t>Sheet music printing (manufacture)</t>
  </si>
  <si>
    <t>Sheet piling production (manufacture)</t>
  </si>
  <si>
    <t>Sheeting made of non-woven asbestos/rubber composite (manufacture)</t>
  </si>
  <si>
    <t>Sheeting made of plastic for roofing and cladding (manufacture)</t>
  </si>
  <si>
    <t>Sheeting weaving from flax and man-made fibres processed on the flax system (manufacture)</t>
  </si>
  <si>
    <t>Sheeting weaving from yarn spun on the cotton system (manufacture)</t>
  </si>
  <si>
    <t>Sheets and sheeting made of woven asbestos (manufacture)</t>
  </si>
  <si>
    <t>Sheets made of aluminium (manufacture)</t>
  </si>
  <si>
    <t>Sheets made of brass (manufacture)</t>
  </si>
  <si>
    <t>Sheets made of cellophane (manufacture)</t>
  </si>
  <si>
    <t>Sheets made of concrete (manufacture)</t>
  </si>
  <si>
    <t>Sheets made of copper (manufacture)</t>
  </si>
  <si>
    <t>Sheets made of cork (manufacture)</t>
  </si>
  <si>
    <t>Sheets made of fibre cement (manufacture)</t>
  </si>
  <si>
    <t>Sheets made of glass fibre (manufacture)</t>
  </si>
  <si>
    <t>Sheets made of laminated thermosetting plastic (manufacture)</t>
  </si>
  <si>
    <t>Sheets made of plaster (manufacture)</t>
  </si>
  <si>
    <t>Sheets made of plastic (manufacture)</t>
  </si>
  <si>
    <t>Sheets made of polyethylene (manufacture)</t>
  </si>
  <si>
    <t>Sheets made of polypropylene (manufacture)</t>
  </si>
  <si>
    <t>Sheets made of polyvinyl chloride (PVC) (manufacture)</t>
  </si>
  <si>
    <t>Sheets made of rubber (manufacture)</t>
  </si>
  <si>
    <t>Sheets made of textiles (retail)</t>
  </si>
  <si>
    <t>Sheets of square corrugated steel (manufacture)</t>
  </si>
  <si>
    <t>Shell boiler (manufacture)</t>
  </si>
  <si>
    <t>Shell case (manufacture)</t>
  </si>
  <si>
    <t>Shell fish processing machines and equipment (manufacture)</t>
  </si>
  <si>
    <t>Shellac varnish (manufacture)</t>
  </si>
  <si>
    <t>Shellfish (retail)</t>
  </si>
  <si>
    <t>Shellfish (wholesale)</t>
  </si>
  <si>
    <t>Shellfish freezing (manufacture)</t>
  </si>
  <si>
    <t>Shellfish preserving (not freezing) (manufacture)</t>
  </si>
  <si>
    <t>Shelling of nuts</t>
  </si>
  <si>
    <t>Sheltered housing for the elderly (charitable)</t>
  </si>
  <si>
    <t>Sheltered housing for the elderly (non-charitable)</t>
  </si>
  <si>
    <t>Shelving (non-domestic) (manufacture)</t>
  </si>
  <si>
    <t>Sheriff's Court (Scotland)</t>
  </si>
  <si>
    <t>Sheriff's officer</t>
  </si>
  <si>
    <t>Shingle dredging</t>
  </si>
  <si>
    <t>Shingles and shakes (manufacture)</t>
  </si>
  <si>
    <t>Ship disinfecting and exterminating activities</t>
  </si>
  <si>
    <t>Ship fumigating and scrubbing</t>
  </si>
  <si>
    <t>Ship hire for freight (without crew)</t>
  </si>
  <si>
    <t>Ship hire for passengers (without crew)</t>
  </si>
  <si>
    <t>Ship licence tuition (not commercial certificates)</t>
  </si>
  <si>
    <t>Ship mortgage finance company</t>
  </si>
  <si>
    <t>Ship propeller blades of metal (manufacture)</t>
  </si>
  <si>
    <t>Ship propellers (manufacture)</t>
  </si>
  <si>
    <t>Ship rental for passengers (without operator)</t>
  </si>
  <si>
    <t>Ship surveyor</t>
  </si>
  <si>
    <t>Shipbuilding (manufacture)</t>
  </si>
  <si>
    <t>Shiplap cladding made of plastic (manufacture)</t>
  </si>
  <si>
    <t>Shipping agent or broker</t>
  </si>
  <si>
    <t>Shipping schools not issuing commercial certificates and permits</t>
  </si>
  <si>
    <t>Ships (commission agent)</t>
  </si>
  <si>
    <t>Ships and boats for the carriage of passengers or goods (wholesale)</t>
  </si>
  <si>
    <t>Ships and boats propellers and blades (wholesale)</t>
  </si>
  <si>
    <t>Ship's bottom composition (manufacture)</t>
  </si>
  <si>
    <t>Ships certification</t>
  </si>
  <si>
    <t>Ships chandler (wholesale)</t>
  </si>
  <si>
    <t>Ship's fenders (manufacture)</t>
  </si>
  <si>
    <t>Ship's wiring (manufacture)</t>
  </si>
  <si>
    <t>Shire Horse Association</t>
  </si>
  <si>
    <t>Shirt and collar pressing</t>
  </si>
  <si>
    <t>Shirt front (manufacture)</t>
  </si>
  <si>
    <t>Shirt neckband (manufacture)</t>
  </si>
  <si>
    <t>Shirting weaving from flax and man made fibre processed on the flax system (manufacture)</t>
  </si>
  <si>
    <t>Shirting weaving from yarn spun on the cotton system (manufacture)</t>
  </si>
  <si>
    <t>Shirts for industrial use (manufacture)</t>
  </si>
  <si>
    <t>Shirts for men and boys (manufacture)</t>
  </si>
  <si>
    <t>Shirts for women and girls (manufacture)</t>
  </si>
  <si>
    <t>Shock absorber for motor vehicle (manufacture)</t>
  </si>
  <si>
    <t>Shock absorbers; bodies; etc. of railway or tramway locomotives or of rolling stock (manufacture)</t>
  </si>
  <si>
    <t>Shoddy (carded or combed) (wholesale)</t>
  </si>
  <si>
    <t>Shoe brush (manufacture)</t>
  </si>
  <si>
    <t>Shoe dye (manufacture)</t>
  </si>
  <si>
    <t>Shoe laces (braided) (manufacture)</t>
  </si>
  <si>
    <t>Shoe lasts made of plastic (manufacture)</t>
  </si>
  <si>
    <t>Shoe parts made of wood (manufacture)</t>
  </si>
  <si>
    <t>Shoe polish (manufacture)</t>
  </si>
  <si>
    <t>Shoe shiners</t>
  </si>
  <si>
    <t>Shoe trimmings made of textile materials (manufacture)</t>
  </si>
  <si>
    <t>Shoes (manufacture)</t>
  </si>
  <si>
    <t>Shoes (retail)</t>
  </si>
  <si>
    <t>Shoes (wholesale)</t>
  </si>
  <si>
    <t>Shoes made of wood (manufacture)</t>
  </si>
  <si>
    <t>Shoetrees made of wood (manufacture)</t>
  </si>
  <si>
    <t>Shooting clubs</t>
  </si>
  <si>
    <t>Shooting galleries</t>
  </si>
  <si>
    <t>Shooting galleries (manufacture)</t>
  </si>
  <si>
    <t>Shop fitter</t>
  </si>
  <si>
    <t>Shop fixtures for display and storage of goods (manufacture)</t>
  </si>
  <si>
    <t>Shop fronts and entrances made of aluminium (manufacture)</t>
  </si>
  <si>
    <t>Shop fronts made of wood (manufacture)</t>
  </si>
  <si>
    <t>Shop letting</t>
  </si>
  <si>
    <t>Shopping bags made of plastic (designed for prolonged use) (manufacture)</t>
  </si>
  <si>
    <t>Shopping bags made of stitched plastic (manufacture)</t>
  </si>
  <si>
    <t>Shopping carts (hand-propelled) (manufacture)</t>
  </si>
  <si>
    <t>Shore base (sea transport)</t>
  </si>
  <si>
    <t>Shorthand writing</t>
  </si>
  <si>
    <t>Shorthand writing machines (manufacture)</t>
  </si>
  <si>
    <t>Shortline freight railways</t>
  </si>
  <si>
    <t>Shorts for men and boys (manufacture)</t>
  </si>
  <si>
    <t>Shot peening of metals (manufacture)</t>
  </si>
  <si>
    <t>Shotblasting of buildings</t>
  </si>
  <si>
    <t>Shovel loaders (manufacture)</t>
  </si>
  <si>
    <t>Shovels (manufacture)</t>
  </si>
  <si>
    <t>Show case (manufacture)</t>
  </si>
  <si>
    <t>Showcard (manufacture)</t>
  </si>
  <si>
    <t>Shower cabinets made of metal (manufacture)</t>
  </si>
  <si>
    <t>Shower trays made of plastic (manufacture)</t>
  </si>
  <si>
    <t>Showroom design</t>
  </si>
  <si>
    <t>Shredding of metal waste, end-of-life vehicles</t>
  </si>
  <si>
    <t>Shrimp preserving (not freezing) (manufacture)</t>
  </si>
  <si>
    <t>Shrimp production (post-larvae), freshwater</t>
  </si>
  <si>
    <t>Shrimp production (post-larvae), marine</t>
  </si>
  <si>
    <t>Shrimping</t>
  </si>
  <si>
    <t>Shrimps (wholesale)</t>
  </si>
  <si>
    <t>Shrinking machines for textiles (manufacture)</t>
  </si>
  <si>
    <t>Shrinking of textiles and textile articles, including wearing apparel (manufacture)</t>
  </si>
  <si>
    <t>Shroud and cerement (manufacture)</t>
  </si>
  <si>
    <t>Shutes made of canvas (manufacture)</t>
  </si>
  <si>
    <t>Shuttering made of steel (manufacture)</t>
  </si>
  <si>
    <t>Shuttering made of wood (manufacture)</t>
  </si>
  <si>
    <t>Shutters made of metal (manufacture)</t>
  </si>
  <si>
    <t>Shutters made of plastic (manufacture)</t>
  </si>
  <si>
    <t>Shutters made of wood (manufacture)</t>
  </si>
  <si>
    <t>Shuttle (textile machinery accessory) (manufacture)</t>
  </si>
  <si>
    <t>Shuttle changing machinery (manufacture)</t>
  </si>
  <si>
    <t>Sickles (manufacture)</t>
  </si>
  <si>
    <t>Side loader (manufacture)</t>
  </si>
  <si>
    <t>Sideboard (manufacture)</t>
  </si>
  <si>
    <t>Sidecars for motorcycles (manufacture)</t>
  </si>
  <si>
    <t>Sieving belts (manufacture)</t>
  </si>
  <si>
    <t>Sifters (manufacture)</t>
  </si>
  <si>
    <t>Sight telescopes (manufacture)</t>
  </si>
  <si>
    <t>Sightseeing buses</t>
  </si>
  <si>
    <t>Sign (electric) erection and maintenance</t>
  </si>
  <si>
    <t>Sign language interpretation</t>
  </si>
  <si>
    <t>Sign plates made of metal (manufacture)</t>
  </si>
  <si>
    <t>Signal box equipment (manufacture)</t>
  </si>
  <si>
    <t>Signal generator (manufacture)</t>
  </si>
  <si>
    <t>Signal rocket (manufacture)</t>
  </si>
  <si>
    <t>Signalling equipment for airports, inland waterways, ports, roads and tramways (manufacture)</t>
  </si>
  <si>
    <t>Signalling equipment for railways (electro mechanical) manufacture</t>
  </si>
  <si>
    <t>Signalling equipment for road traffic (electric) (manufacture)</t>
  </si>
  <si>
    <t>Signalling flares, rain rockets, fog signals and other pyrotechnic articles (commission agent)</t>
  </si>
  <si>
    <t>Signalling glassware (manufacture)</t>
  </si>
  <si>
    <t>Signalling, safety and traffic control equipment for railways (manufacture)</t>
  </si>
  <si>
    <t>Signalling, safety or traffic control equipment (electrical) (manufacture)</t>
  </si>
  <si>
    <t>Signs made of plastic (manufacture)</t>
  </si>
  <si>
    <t>Signs made of wood (manufacture)</t>
  </si>
  <si>
    <t>Signwriting</t>
  </si>
  <si>
    <t>Silage making machinery (manufacture)</t>
  </si>
  <si>
    <t>Silencer for motor vehicle (manufacture)</t>
  </si>
  <si>
    <t>Silica stone extraction or quarrying</t>
  </si>
  <si>
    <t>Silicates, borates, perborates and other salts of inorganic acids or peroxoacids (wholesale)</t>
  </si>
  <si>
    <t>Siliceous fossil meals mining</t>
  </si>
  <si>
    <t>Silico manganese steel (manufacture)</t>
  </si>
  <si>
    <t>Silicon and sulphur dioxide (commission agent)</t>
  </si>
  <si>
    <t>Silicon and sulphur dioxide (wholesale)</t>
  </si>
  <si>
    <t>Silicones (manufacture)</t>
  </si>
  <si>
    <t>Silicones in primary forms (commission agent)</t>
  </si>
  <si>
    <t>Silicones in primary forms (wholesale)</t>
  </si>
  <si>
    <t>Silk bleaching (manufacture)</t>
  </si>
  <si>
    <t>Silk creping (manufacture)</t>
  </si>
  <si>
    <t>Silk dyeing (manufacture)</t>
  </si>
  <si>
    <t>Silk finishing and weighting (manufacture)</t>
  </si>
  <si>
    <t>Silk printing (manufacture)</t>
  </si>
  <si>
    <t>Silk screen-printing on wearing apparel (manufacture)</t>
  </si>
  <si>
    <t>Silk throwing (manufacture)</t>
  </si>
  <si>
    <t>Silk twisting (manufacture)</t>
  </si>
  <si>
    <t>Silk type fabrics (manufacture)</t>
  </si>
  <si>
    <t>Silk warping (manufacture)</t>
  </si>
  <si>
    <t>Silk waste noil spinning (manufacture)</t>
  </si>
  <si>
    <t>Silk winding (manufacture)</t>
  </si>
  <si>
    <t>Silk worm cocoon production</t>
  </si>
  <si>
    <t>Silk worm raising</t>
  </si>
  <si>
    <t>Silk woven cloth (manufacture)</t>
  </si>
  <si>
    <t>Silk yarn (manufacture)</t>
  </si>
  <si>
    <t>Silk yarn and fabrics (wholesale)</t>
  </si>
  <si>
    <t>Silo assembly (on-site)</t>
  </si>
  <si>
    <t>Silos made of steel exceeding 300 litres (manufacture)</t>
  </si>
  <si>
    <t>Silos made of wood (manufacture)</t>
  </si>
  <si>
    <t>Siloxanes (manufacture)</t>
  </si>
  <si>
    <t>Silver (manufacture)</t>
  </si>
  <si>
    <t>Silver burnishing (manufacture)</t>
  </si>
  <si>
    <t>Silver mining and preparation</t>
  </si>
  <si>
    <t>Silver ore and concentrate extraction and preparation</t>
  </si>
  <si>
    <t>Silver oxide cells (manufacture)</t>
  </si>
  <si>
    <t>Silver rolled onto base metals production (manufacture)</t>
  </si>
  <si>
    <t>Silversmiths' work (manufacture)</t>
  </si>
  <si>
    <t>Silviculture and other forestry activities</t>
  </si>
  <si>
    <t>Simulator (battle) (manufacture)</t>
  </si>
  <si>
    <t>Simulator (driving) (manufacture)</t>
  </si>
  <si>
    <t>Simulator (other training (except flying trainers)) (manufacture)</t>
  </si>
  <si>
    <t>Singeing machinery for textiles (manufacture)</t>
  </si>
  <si>
    <t>Singer (own account)</t>
  </si>
  <si>
    <t>Single feeds, unmixed, for farm animals (manufacture)</t>
  </si>
  <si>
    <t>Single strand wire made of steel (manufacture)</t>
  </si>
  <si>
    <t>Single yarn of man-made continuous fibres, including high tenacity and textured yarn (manufacture)</t>
  </si>
  <si>
    <t>Single-use drapes made up of fabrics (used during surgical procedures) (wholesale)</t>
  </si>
  <si>
    <t>Single-use drapes made up of fabrics (used during surgical procedures) (commission agent)</t>
  </si>
  <si>
    <t>Single-use drapes made up of fabrics (used during surgical procedures) (manufacture)</t>
  </si>
  <si>
    <t>Sinking machine for mining (manufacture)</t>
  </si>
  <si>
    <t>Sinks made of ceramic fireclay (manufacture)</t>
  </si>
  <si>
    <t>Sinks made of fibre cement (manufacture)</t>
  </si>
  <si>
    <t>Sinks made of metal (other than cast iron) (manufacture)</t>
  </si>
  <si>
    <t>Sinks made of plastic (manufacture)</t>
  </si>
  <si>
    <t>Sintering of metals (manufacture)</t>
  </si>
  <si>
    <t>Sirens for motor vehicles (manufacture)</t>
  </si>
  <si>
    <t>Sisal growing and other textile fibre of the genus agave growing</t>
  </si>
  <si>
    <t>Site preparation</t>
  </si>
  <si>
    <t>Sixth form colleges</t>
  </si>
  <si>
    <t>Size reduction equipment for the chemical industry (manufacture)</t>
  </si>
  <si>
    <t>Size separation equipment for the chemical industry (manufacture)</t>
  </si>
  <si>
    <t>Sizing machinery for textiles (manufacture)</t>
  </si>
  <si>
    <t>Skateboards (manufacture)</t>
  </si>
  <si>
    <t>Skeletal trailer (motor drawn) (manufacture)</t>
  </si>
  <si>
    <t>Sketches for presentation (manufacture)</t>
  </si>
  <si>
    <t>Ski and cable lifts operation</t>
  </si>
  <si>
    <t>Ski bindings and poles (manufacture)</t>
  </si>
  <si>
    <t>Ski instructor (own account)</t>
  </si>
  <si>
    <t>Ski lifts (manufacture)</t>
  </si>
  <si>
    <t>Ski suits (manufacture)</t>
  </si>
  <si>
    <t>Ski wax (manufacture)</t>
  </si>
  <si>
    <t>Ski-boots (manufacture)</t>
  </si>
  <si>
    <t>Skid chain (manufacture)</t>
  </si>
  <si>
    <t>Skiff building (manufacture)</t>
  </si>
  <si>
    <t>Skiing equipment (manufacture)</t>
  </si>
  <si>
    <t>Skin care preparations (manufacture)</t>
  </si>
  <si>
    <t>Skin drying (manufacture)</t>
  </si>
  <si>
    <t>Skin pickling (manufacture)</t>
  </si>
  <si>
    <t>Skin production from slaughterhouses (manufacture)</t>
  </si>
  <si>
    <t>Skin sorting (manufacture)</t>
  </si>
  <si>
    <t>Skins (wholesale)</t>
  </si>
  <si>
    <t>Skip hire (waste transportation)</t>
  </si>
  <si>
    <t>Skip plant for mining (manufacture)</t>
  </si>
  <si>
    <t>Skips made of leather (manufacture)</t>
  </si>
  <si>
    <t>Skirting boards made of plastic (manufacture)</t>
  </si>
  <si>
    <t>Skirting boards made of unmoulded wood (manufacture)</t>
  </si>
  <si>
    <t>Skirts for women and girls (dressmade) (manufacture)</t>
  </si>
  <si>
    <t>Skis (manufacture)</t>
  </si>
  <si>
    <t>Skis renting and leasing</t>
  </si>
  <si>
    <t>Skittle alley</t>
  </si>
  <si>
    <t>Skylights made of metal (manufacture)</t>
  </si>
  <si>
    <t>Slabs made of brass (manufacture)</t>
  </si>
  <si>
    <t>Slabs made of copper (manufacture)</t>
  </si>
  <si>
    <t>Slabs made of cork (manufacture)</t>
  </si>
  <si>
    <t>Slabs made of glass fibre (manufacture)</t>
  </si>
  <si>
    <t>Slacks for women and girls (manufacture)</t>
  </si>
  <si>
    <t>Slag cement (manufacture)</t>
  </si>
  <si>
    <t>Slag wool (manufacture)</t>
  </si>
  <si>
    <t>Slaked lime (manufacture)</t>
  </si>
  <si>
    <t>Slate (wholesale)</t>
  </si>
  <si>
    <t>Slate mine or quarry</t>
  </si>
  <si>
    <t>Slate polishing (manufacture)</t>
  </si>
  <si>
    <t>Slate quarrying support services provided on a fee or contract basis</t>
  </si>
  <si>
    <t>Slate slab and sheet cutting and preparation (manufacture)</t>
  </si>
  <si>
    <t>Slate slabs (wholesale)</t>
  </si>
  <si>
    <t>Slate working (manufacture)</t>
  </si>
  <si>
    <t>Slates and boards (wholesale)</t>
  </si>
  <si>
    <t>Slates for writing (manufacture)</t>
  </si>
  <si>
    <t>Slats for the manufacture of pencils (manufacture)</t>
  </si>
  <si>
    <t>Slaughterhouse (manufacture)</t>
  </si>
  <si>
    <t>Slaughterhouse machinery (manufacture)</t>
  </si>
  <si>
    <t>Slaughterhouses killing, dressing or packing meat (manufacture)</t>
  </si>
  <si>
    <t>Slaughterhouses killing, dressing or packing poultry (manufacture)</t>
  </si>
  <si>
    <t>Sledges (hand-propelled) (manufacture)</t>
  </si>
  <si>
    <t>Sleepers (cross ties) made of iron or steel (hot rolled) (manufacture)</t>
  </si>
  <si>
    <t>Sleepers (wholesale)</t>
  </si>
  <si>
    <t>Sleepers made of wood (manufacture)</t>
  </si>
  <si>
    <t>Sleeping bag (manufacture)</t>
  </si>
  <si>
    <t>Sleeping bags (commission agent)</t>
  </si>
  <si>
    <t>Sleeves made of steel (manufacture)</t>
  </si>
  <si>
    <t>Slicers for bakeries (manufacture)</t>
  </si>
  <si>
    <t>Slide and negative duplicating</t>
  </si>
  <si>
    <t>Slide fasteners (manufacture)</t>
  </si>
  <si>
    <t>Slide fasteners made of metal (manufacture)</t>
  </si>
  <si>
    <t>Slide fasteners made of plastic (manufacture)</t>
  </si>
  <si>
    <t>Slide mounting</t>
  </si>
  <si>
    <t>Slide projector (manufacture)</t>
  </si>
  <si>
    <t>Slide rules (manufacture)</t>
  </si>
  <si>
    <t>Slipper leather soles (manufacture)</t>
  </si>
  <si>
    <t>Slippers (manufacture)</t>
  </si>
  <si>
    <t>Slips (manufacture)</t>
  </si>
  <si>
    <t>Slitting machine for paper (manufacture)</t>
  </si>
  <si>
    <t>Slitting machinery for textiles (manufacture)</t>
  </si>
  <si>
    <t>Slitting saw (manufacture)</t>
  </si>
  <si>
    <t>Sliver can (textile machinery accessory) (manufacture)</t>
  </si>
  <si>
    <t>Sliver dyeing of wool (manufacture)</t>
  </si>
  <si>
    <t>Sliver knitted fabric (manufacture)</t>
  </si>
  <si>
    <t>Sloe growing</t>
  </si>
  <si>
    <t>Slot machine rental</t>
  </si>
  <si>
    <t>Slotting machine (metal working) (manufacture)</t>
  </si>
  <si>
    <t>Slow speed diesel engine for marine use (manufacture)</t>
  </si>
  <si>
    <t>Slub dyeing (manufacture)</t>
  </si>
  <si>
    <t>Slubbing dyeing of wool (manufacture)</t>
  </si>
  <si>
    <t>Sludge vessel (manufacture)</t>
  </si>
  <si>
    <t>Slugs made of aluminium (manufacture)</t>
  </si>
  <si>
    <t>Sluice gates made of steel (manufacture)</t>
  </si>
  <si>
    <t>Slurry transport via pipelines</t>
  </si>
  <si>
    <t>Small arms (manufacture)</t>
  </si>
  <si>
    <t>Small metal hand-operated kitchen appliances and accessories (manufacture)</t>
  </si>
  <si>
    <t>Small ware bleaching (manufacture)</t>
  </si>
  <si>
    <t>Small ware dyeing (manufacture)</t>
  </si>
  <si>
    <t>Small ware made of textiles (manufacture)</t>
  </si>
  <si>
    <t>Smallpox hospital (public sector)</t>
  </si>
  <si>
    <t>Smart boards (wholesale)</t>
  </si>
  <si>
    <t>Smart card readers (manufacture)</t>
  </si>
  <si>
    <t>Smart cards (manufacture)</t>
  </si>
  <si>
    <t>Smelting furnace (manufacture)</t>
  </si>
  <si>
    <t>Smoke detection equipment (electronic) (manufacture)</t>
  </si>
  <si>
    <t>Smoked meat (other than bacon and ham) (manufacture)</t>
  </si>
  <si>
    <t>Smoked salmon, trout and herring production (manufacture)</t>
  </si>
  <si>
    <t>Smokers' requisites (manufacture)</t>
  </si>
  <si>
    <t>Smokers' requisites (retail)</t>
  </si>
  <si>
    <t>Smoking pipes (manufacture)</t>
  </si>
  <si>
    <t>Smoking pipes and cigarette and cigar holders (wholesale)</t>
  </si>
  <si>
    <t>Smoothing irons (electric) (wholesale)</t>
  </si>
  <si>
    <t>Smoothing irons (manufacture)</t>
  </si>
  <si>
    <t>Snack bar</t>
  </si>
  <si>
    <t>Snack products of puffed or extruded farinaceous or proteinaceous materials (manufacture)</t>
  </si>
  <si>
    <t>Snack products whether sweet or salted (manufacture)</t>
  </si>
  <si>
    <t>Snail farming</t>
  </si>
  <si>
    <t>Snap fasteners (manufacture)</t>
  </si>
  <si>
    <t>Snooker club</t>
  </si>
  <si>
    <t>Snow and ice clearing of highways, etc.</t>
  </si>
  <si>
    <t>Snow blowers (manufacture)</t>
  </si>
  <si>
    <t>Snow mobiles (manufacture)</t>
  </si>
  <si>
    <t>Snow ploughs (manufacture)</t>
  </si>
  <si>
    <t>Snow skis, ice skates and roller skates (wholesale)</t>
  </si>
  <si>
    <t>Snow-ploughs and blowers (wholesale)</t>
  </si>
  <si>
    <t>Snuff (manufacture)</t>
  </si>
  <si>
    <t>Soap (manufacture)</t>
  </si>
  <si>
    <t>Soap (wholesale)</t>
  </si>
  <si>
    <t>Soap and organic surface-active products and preparations (internet) (retail)</t>
  </si>
  <si>
    <t>Soap and organic surface-active products and preparations (manufacture)</t>
  </si>
  <si>
    <t>Soap and organic surface-active products and preparations (retail)</t>
  </si>
  <si>
    <t>Soap and organic surface-active products and preparations (wholesale)</t>
  </si>
  <si>
    <t>Soap and organic surface-active products and preparations for toilet use (commission agent)</t>
  </si>
  <si>
    <t>Soap and organic surface-active products and preparations for toilet use (internet) (retail)</t>
  </si>
  <si>
    <t>Soap and organic surface-active products and preparations for toilet use (manufacture)</t>
  </si>
  <si>
    <t>Soap and organic surface-active products and preparations for toilet use (retail)</t>
  </si>
  <si>
    <t>Soap and organic surface-active products and preparations for toilet use (wholesale)</t>
  </si>
  <si>
    <t>Soap and organic surface-active products and preparations for use as soap (commission agent)</t>
  </si>
  <si>
    <t>Soap chips (manufacture)</t>
  </si>
  <si>
    <t>Soap flakes (manufacture)</t>
  </si>
  <si>
    <t>Soap flakes, soap wafers, soap granules or soap powders (commission agent)</t>
  </si>
  <si>
    <t>Soap flakes, soap wafers, soap granules or soap powders (internet) (retail)</t>
  </si>
  <si>
    <t>Soap flakes, soap wafers, soap granules or soap powders (manufacture)</t>
  </si>
  <si>
    <t>Soap flakes, soap wafers, soap granules or soap powders (wholesale)</t>
  </si>
  <si>
    <t>Soap flakes, soap wafers, soap granules or soap powders(retail)</t>
  </si>
  <si>
    <t>Soap making machinery (manufacture)</t>
  </si>
  <si>
    <t>Soap or detergent coated felt, paper and wadding (manufacture)</t>
  </si>
  <si>
    <t>Soap powder (manufacture)</t>
  </si>
  <si>
    <t>Social club (not licensed to sell alcohol)</t>
  </si>
  <si>
    <t>Social clubs (licensed to sell alcohol)</t>
  </si>
  <si>
    <t>Social Democratic and Labour Party</t>
  </si>
  <si>
    <t>Social medicine specialist (private practice)</t>
  </si>
  <si>
    <t>Social medicine specialist (public sector)</t>
  </si>
  <si>
    <t>Social Science Research Council</t>
  </si>
  <si>
    <t>Social sciences research and experimental development</t>
  </si>
  <si>
    <t>Social Services Department</t>
  </si>
  <si>
    <t>Social welfare society (charitable)</t>
  </si>
  <si>
    <t>Social work activities for immigrants (charitable)</t>
  </si>
  <si>
    <t>Social work activities for immigrants (non-charitable)</t>
  </si>
  <si>
    <t>Social work activities with accommodation (charitable)</t>
  </si>
  <si>
    <t>Social work activities with accommodation (non-charitable)</t>
  </si>
  <si>
    <t>Social work activities without accommodation (charitable)</t>
  </si>
  <si>
    <t>Social work activities without accommodation (non-charitable)</t>
  </si>
  <si>
    <t>Social worker (charitable)</t>
  </si>
  <si>
    <t>Social worker (non-charitable)</t>
  </si>
  <si>
    <t>Society of Apothecaries</t>
  </si>
  <si>
    <t>Society of Arts</t>
  </si>
  <si>
    <t>Sociology research and experimental development</t>
  </si>
  <si>
    <t>Socket set (manufacture)</t>
  </si>
  <si>
    <t>Sockets (electric) (manufacture)</t>
  </si>
  <si>
    <t>Socks and stockings (knitted) (manufacture)</t>
  </si>
  <si>
    <t>Socks for children (manufacture)</t>
  </si>
  <si>
    <t>Socks for men (manufacture)</t>
  </si>
  <si>
    <t>Socks for women and girls (manufacture)</t>
  </si>
  <si>
    <t>Socks made of leather (manufacture)</t>
  </si>
  <si>
    <t>Soda (wholesale)</t>
  </si>
  <si>
    <t>Soda water (manufacture)</t>
  </si>
  <si>
    <t>Sodium and sodium compounds (manufacture)</t>
  </si>
  <si>
    <t>Sodium nitrate (commission agent)</t>
  </si>
  <si>
    <t>Sodium nitrate (wholesale)</t>
  </si>
  <si>
    <t>Sodium vapour lamp (manufacture)</t>
  </si>
  <si>
    <t>Sofa (manufacture)</t>
  </si>
  <si>
    <t>Sofa sets (manufacture)</t>
  </si>
  <si>
    <t>Sofabeds (manufacture)</t>
  </si>
  <si>
    <t>Soft drinks (manufacture)</t>
  </si>
  <si>
    <t>Soft drinks (milk based) (manufacture)</t>
  </si>
  <si>
    <t>Soft drinks (retail)</t>
  </si>
  <si>
    <t>Soft drinks (wholesale)</t>
  </si>
  <si>
    <t>Soft drinks exporter (wholesale)</t>
  </si>
  <si>
    <t>Soft drinks importer (wholesale)</t>
  </si>
  <si>
    <t>Soft drinks machinery (manufacture)</t>
  </si>
  <si>
    <t>Soft furnishing articles, made-up, of knitted or crocheted fabrics (manufacture)</t>
  </si>
  <si>
    <t>Soft furnishing articles, made-up, of textile material (manufacture)</t>
  </si>
  <si>
    <t>Soft furnishings (manufacture)</t>
  </si>
  <si>
    <t>Soft goods (commission agent)</t>
  </si>
  <si>
    <t>Soft toys (manufacture)</t>
  </si>
  <si>
    <t>Software (non customised) (wholesale)</t>
  </si>
  <si>
    <t>Software (non-customised) (retail)</t>
  </si>
  <si>
    <t>Software (ready-made) publishing (except computer games publishing)</t>
  </si>
  <si>
    <t>Software consultancy</t>
  </si>
  <si>
    <t>Software copyright consultancy activities</t>
  </si>
  <si>
    <t>Software development and publishing</t>
  </si>
  <si>
    <t>Software disaster recovery services</t>
  </si>
  <si>
    <t>Software house</t>
  </si>
  <si>
    <t>Software installation services.</t>
  </si>
  <si>
    <t>Software reproduction from master copies (manufacture)</t>
  </si>
  <si>
    <t>Software systems maintenance services</t>
  </si>
  <si>
    <t>Soil fumigant (manufacture)</t>
  </si>
  <si>
    <t>Solar collectors (non-electric) (retail)</t>
  </si>
  <si>
    <t>Solar heating collectors (manufacture)</t>
  </si>
  <si>
    <t>Solar panels (photovoltaic cell type) (manufacture)</t>
  </si>
  <si>
    <t>Solar panels, domestic (other than photovoltaic cell type) (manufacture)</t>
  </si>
  <si>
    <t>Solar panels, non-domestic (other than photovoltaic cell type) (manufacture)</t>
  </si>
  <si>
    <t>Solariums</t>
  </si>
  <si>
    <t>Solder (manufacture)</t>
  </si>
  <si>
    <t>Soldering irons (electrical, hand-held) (manufacture)</t>
  </si>
  <si>
    <t>Soldering machines (electric) (manufacture)</t>
  </si>
  <si>
    <t>Soldering machines (gas) (manufacture)</t>
  </si>
  <si>
    <t>Sole leather preparation (manufacture)</t>
  </si>
  <si>
    <t>Sole plates (hot rolled) (manufacture)</t>
  </si>
  <si>
    <t>Solenoids for electronic apparatus (manufacture)</t>
  </si>
  <si>
    <t>Solicitor (own account)</t>
  </si>
  <si>
    <t>Solid fuel briquettes production (manufacture)</t>
  </si>
  <si>
    <t>Solid fuels (wholesale)</t>
  </si>
  <si>
    <t>Solid fuels production (manufacture)</t>
  </si>
  <si>
    <t>Solid sections made of aluminium (manufacture)</t>
  </si>
  <si>
    <t>Solid smokeless ovoids and briquettes preparation (manufacture)</t>
  </si>
  <si>
    <t>Solid state battery chargers (manufacture)</t>
  </si>
  <si>
    <t>Solid state circuit (manufacture)</t>
  </si>
  <si>
    <t>Solid state fuel cells (manufacture)</t>
  </si>
  <si>
    <t>Solid state inverters (manufacture)</t>
  </si>
  <si>
    <t>Soluble coffee (manufacture)</t>
  </si>
  <si>
    <t>Soluble starch (manufacture)</t>
  </si>
  <si>
    <t>Soluble tea (manufacture)</t>
  </si>
  <si>
    <t>Solvent dye (manufacture)</t>
  </si>
  <si>
    <t>Solvent extraction equipment for the chemical industry (manufacture)</t>
  </si>
  <si>
    <t>Solvent recovery equipment for the chemical industry (manufacture)</t>
  </si>
  <si>
    <t>Sonar (manufacture)</t>
  </si>
  <si>
    <t>Song writer</t>
  </si>
  <si>
    <t>Sorbet production (manufacture)</t>
  </si>
  <si>
    <t>Sorghum growing</t>
  </si>
  <si>
    <t>Sorting and pelleting of plastics to produce secondary raw material for tubes, flower pots, pallets</t>
  </si>
  <si>
    <t>Sorting and pelleting of plastics to produce secondary raw materials</t>
  </si>
  <si>
    <t>Sorting, grinding and mixing machinery for earth, stones and other mineral substances (manufacture)</t>
  </si>
  <si>
    <t>Sound absorbing materials (manufacture)</t>
  </si>
  <si>
    <t>Sound equipment rental</t>
  </si>
  <si>
    <t>Sound heads (manufacture)</t>
  </si>
  <si>
    <t>Sound insulating materials (manufacture)</t>
  </si>
  <si>
    <t>Sound interface cards (manufacture)</t>
  </si>
  <si>
    <t>Sound or visual signalling equipment for motor vehicles (manufacture)</t>
  </si>
  <si>
    <t>Sound recording and reproducing equipment (manufacture)</t>
  </si>
  <si>
    <t>Sound recording publishing</t>
  </si>
  <si>
    <t>Sound recording reproduction (manufacture)</t>
  </si>
  <si>
    <t>Sound recording studios</t>
  </si>
  <si>
    <t>Sound transmission via cables, broadcasting, relay or satellite</t>
  </si>
  <si>
    <t>Soup containing meat or vegetables or both (manufacture)</t>
  </si>
  <si>
    <t>Sour cherry growing</t>
  </si>
  <si>
    <t>Souvenirs (retail)</t>
  </si>
  <si>
    <t>Soya bean crushing (manufacture)</t>
  </si>
  <si>
    <t>Soya bean grinding (manufacture)</t>
  </si>
  <si>
    <t>Soya bean growing</t>
  </si>
  <si>
    <t>Soya bean milling (manufacture)</t>
  </si>
  <si>
    <t>Soya bean oil (crude) (manufacture)</t>
  </si>
  <si>
    <t>Soya bean oil refining (manufacture)</t>
  </si>
  <si>
    <t>Soya flour and meal (manufacture)</t>
  </si>
  <si>
    <t>Space heaters (gas) (manufacture)</t>
  </si>
  <si>
    <t>Space heaters (oil) (manufacture)</t>
  </si>
  <si>
    <t>Space heaters for domestic use (electric) (manufacture)</t>
  </si>
  <si>
    <t>Space heating and soil heating apparatus (electric) (wholesale)</t>
  </si>
  <si>
    <t>Space shuttles (manufacture)</t>
  </si>
  <si>
    <t>Space transport</t>
  </si>
  <si>
    <t>Space transport of freight</t>
  </si>
  <si>
    <t>Space transport of passengers</t>
  </si>
  <si>
    <t>Space vehicle launching</t>
  </si>
  <si>
    <t>Spacecraft (manufacture)</t>
  </si>
  <si>
    <t>Spade (manufacture)</t>
  </si>
  <si>
    <t>Spaghetti (manufacture)</t>
  </si>
  <si>
    <t>Spaghetti canning (manufacture)</t>
  </si>
  <si>
    <t>Spanner (manufacture)</t>
  </si>
  <si>
    <t>Spark erosion machines (metal working) (manufacture)</t>
  </si>
  <si>
    <t>Spark ignition and compression ignition engines (except motor vehicle and outboard) (wholesale)</t>
  </si>
  <si>
    <t>Spark ignition engines for industrial use (manufacture)</t>
  </si>
  <si>
    <t>Sparking plug (manufacture)</t>
  </si>
  <si>
    <t>Sparkling wine (manufacture)</t>
  </si>
  <si>
    <t>Spas</t>
  </si>
  <si>
    <t>Spats made of leather (manufacture)</t>
  </si>
  <si>
    <t>Speaker systems (manufacture)</t>
  </si>
  <si>
    <t>Speakers (after dinner etc.)</t>
  </si>
  <si>
    <t>Special hospital (private sector)</t>
  </si>
  <si>
    <t>Special hospital (public sector)</t>
  </si>
  <si>
    <t>Special purpose caravans (manufacture)</t>
  </si>
  <si>
    <t>Special purpose machinery n.e.c. (wholesale)</t>
  </si>
  <si>
    <t>Special purpose paper (manufacture)</t>
  </si>
  <si>
    <t>Special purpose railway wagon (manufacture)</t>
  </si>
  <si>
    <t>Special schools at primary and pre-primary level</t>
  </si>
  <si>
    <t>Special schools at secondary level</t>
  </si>
  <si>
    <t>Special sports footwear such as ski boots (wholesale)</t>
  </si>
  <si>
    <t>Special steelworks crane (manufacture)</t>
  </si>
  <si>
    <t>Specialised cleaning of tanks and reservoirs</t>
  </si>
  <si>
    <t>Specialised pollution control activities</t>
  </si>
  <si>
    <t>Specialist medical consultant (private practice)</t>
  </si>
  <si>
    <t>Specialist medical consultation and treatment</t>
  </si>
  <si>
    <t>Specialist physician and surgeon (private practice)</t>
  </si>
  <si>
    <t>Specialist processing of gluten free flour and the like</t>
  </si>
  <si>
    <t>Spectacle cases made of leather (manufacture)</t>
  </si>
  <si>
    <t>Spectacle frames (manufacture)</t>
  </si>
  <si>
    <t>Spectacle glass (manufacture)</t>
  </si>
  <si>
    <t>Spectacle lens (manufacture)</t>
  </si>
  <si>
    <t>Spectacle mounts (manufacture)</t>
  </si>
  <si>
    <t>Spectacles (manufacture)</t>
  </si>
  <si>
    <t>Spectacles (retail)</t>
  </si>
  <si>
    <t>Spectrofluorimeter (electronic) (manufacture)</t>
  </si>
  <si>
    <t>Spectrofluorimeter (non-electronic) (manufacture)</t>
  </si>
  <si>
    <t>Spectrograph (electronic) (manufacture)</t>
  </si>
  <si>
    <t>Spectrograph (non-electronic) (manufacture)</t>
  </si>
  <si>
    <t>Spectrometers (electronic) (manufacture)</t>
  </si>
  <si>
    <t>Spectrometers (non-electronic) (manufacture)</t>
  </si>
  <si>
    <t>Spectrophotometer (manufacture)</t>
  </si>
  <si>
    <t>Spectrum analysers (manufacture)</t>
  </si>
  <si>
    <t>Speech therapist (NHS)</t>
  </si>
  <si>
    <t>Speech therapist (own account)</t>
  </si>
  <si>
    <t>Speed changers (manufacture)</t>
  </si>
  <si>
    <t>Speed indicators and tachometers (wholesale)</t>
  </si>
  <si>
    <t>Speed reading instruction</t>
  </si>
  <si>
    <t>Speedometers (electronic) (manufacture)</t>
  </si>
  <si>
    <t>Speedometers (non-electronic) (manufacture)</t>
  </si>
  <si>
    <t>Speedway racing</t>
  </si>
  <si>
    <t>Spelter (wholesale)</t>
  </si>
  <si>
    <t>Spent nuclear fuel re-processing (manufacture)</t>
  </si>
  <si>
    <t>Sperm banks</t>
  </si>
  <si>
    <t>Sperm oil refining (manufacture)</t>
  </si>
  <si>
    <t>Spherical roller bearings (manufacture)</t>
  </si>
  <si>
    <t>Spheroidal graphite pig iron (manufacture)</t>
  </si>
  <si>
    <t>Spice (ground) (manufacture)</t>
  </si>
  <si>
    <t>Spice (purifying) (manufacture)</t>
  </si>
  <si>
    <t>Spice (wholesale)</t>
  </si>
  <si>
    <t>Spice broker (commission agent)</t>
  </si>
  <si>
    <t>Spice crops growing</t>
  </si>
  <si>
    <t>Spiegeleisen (manufacture)</t>
  </si>
  <si>
    <t>Spills made of wood (manufacture)</t>
  </si>
  <si>
    <t>Spin dryer</t>
  </si>
  <si>
    <t>Spinach growing</t>
  </si>
  <si>
    <t>Spindles (textile machinery accessories) (manufacture)</t>
  </si>
  <si>
    <t>Spindles and spindle flyers (manufacture)</t>
  </si>
  <si>
    <t>Spinning and manufacture of yarn for weaving, for the trade or for further processing (manufacture)</t>
  </si>
  <si>
    <t>Spinning and manufacture of yarn or sewing thread, for the trade or further processing (manufacture)</t>
  </si>
  <si>
    <t>Spinning lathes (metal working) (manufacture)</t>
  </si>
  <si>
    <t>Spinning machinery for textiles (manufacture)</t>
  </si>
  <si>
    <t>Spinning machines (manufacture)</t>
  </si>
  <si>
    <t>Spinning on the cotton system (manufacture)</t>
  </si>
  <si>
    <t>Spinning on the flax system (manufacture)</t>
  </si>
  <si>
    <t>Spinning on the woollen system (manufacture)</t>
  </si>
  <si>
    <t>Spinning on the worsted and semi-worsted systems (manufacture)</t>
  </si>
  <si>
    <t>Spinning wheels made of wood (manufacture)</t>
  </si>
  <si>
    <t>Spiral binding and finishing of books and brochures, (manufacture)</t>
  </si>
  <si>
    <t>Spirit distilling and compounding (manufacture)</t>
  </si>
  <si>
    <t>Spirit level (manufacture)</t>
  </si>
  <si>
    <t>Spirit of turpentine (manufacture)</t>
  </si>
  <si>
    <t>Spirits (wholesale)</t>
  </si>
  <si>
    <t>Spiritualist church</t>
  </si>
  <si>
    <t>Spiritualists' activities</t>
  </si>
  <si>
    <t>Splints (manufacture)</t>
  </si>
  <si>
    <t>Split pole production (unprocessed form)</t>
  </si>
  <si>
    <t>Split poles, pickets and other similar products (manufacture)</t>
  </si>
  <si>
    <t>Splitting or cleaving machines for stone, ceramics, asbestos-cement or similar (manufacture)</t>
  </si>
  <si>
    <t>Splitting, stamping and fragmenting machines (manufacture)</t>
  </si>
  <si>
    <t>Splitwood production (unprocessed form)</t>
  </si>
  <si>
    <t>Spoke shave (manufacture)</t>
  </si>
  <si>
    <t>Sponge bleaching (manufacture)</t>
  </si>
  <si>
    <t>Sponge dressing (manufacture)</t>
  </si>
  <si>
    <t>Sponge gathering</t>
  </si>
  <si>
    <t>Sponge importer (wholesale)</t>
  </si>
  <si>
    <t>Sponge iron (manufacture)</t>
  </si>
  <si>
    <t>Sponge trimming (manufacture)</t>
  </si>
  <si>
    <t>Sponges made of rubber (manufacture)</t>
  </si>
  <si>
    <t>Spool (textile machinery accessory) (manufacture)</t>
  </si>
  <si>
    <t>Spooling machinery for carpet making (manufacture)</t>
  </si>
  <si>
    <t>Spools made of paper (manufacture)</t>
  </si>
  <si>
    <t>Spools made of wood (manufacture)</t>
  </si>
  <si>
    <t>Spoons made of metal (manufacture)</t>
  </si>
  <si>
    <t>Spoons made of plastic (manufacture)</t>
  </si>
  <si>
    <t>Spoons made of wood (manufacture)</t>
  </si>
  <si>
    <t>Sporran (manufacture)</t>
  </si>
  <si>
    <t>Sport and game schools</t>
  </si>
  <si>
    <t>Sport facilities construction</t>
  </si>
  <si>
    <t>Sport fishing requisites (manufacture)</t>
  </si>
  <si>
    <t>Sport nets (commission agent)</t>
  </si>
  <si>
    <t>Sporting carbine (manufacture)</t>
  </si>
  <si>
    <t>Sporting goods (commission agent)</t>
  </si>
  <si>
    <t>Sporting gun (manufacture)</t>
  </si>
  <si>
    <t>Sporting rifle (manufacture)</t>
  </si>
  <si>
    <t>Sports and outdoor and indoor games, articles and equipment (manufacture)</t>
  </si>
  <si>
    <t>Sports and recreation education</t>
  </si>
  <si>
    <t>Sports and recreation grounds, laying out</t>
  </si>
  <si>
    <t>Sports arenas</t>
  </si>
  <si>
    <t>Sports bags made of fabric (manufacture)</t>
  </si>
  <si>
    <t>Sports bags made of leather (manufacture)</t>
  </si>
  <si>
    <t>Sports clothes (wholesale)</t>
  </si>
  <si>
    <t>Sports club</t>
  </si>
  <si>
    <t>Sports cups and trophies (retail)</t>
  </si>
  <si>
    <t>Sports cups and trophies (wholesale)</t>
  </si>
  <si>
    <t>Sports equipment made of plastic (manufacture)</t>
  </si>
  <si>
    <t>Sports equipment rental</t>
  </si>
  <si>
    <t>Sports facilities operation</t>
  </si>
  <si>
    <t>Sports footwear (manufacture)</t>
  </si>
  <si>
    <t>Sports gloves (specialist) (manufacture)</t>
  </si>
  <si>
    <t>Sports goods (manufacture)</t>
  </si>
  <si>
    <t>Sports goods (retail)</t>
  </si>
  <si>
    <t>Sports goods (wholesale)</t>
  </si>
  <si>
    <t>Sports goods carrier (manufacture)</t>
  </si>
  <si>
    <t>Sports insurance</t>
  </si>
  <si>
    <t>Sports leagues and regulating bodies</t>
  </si>
  <si>
    <t>Sports nets (manufacture)</t>
  </si>
  <si>
    <t>Sports referees</t>
  </si>
  <si>
    <t>Sportsmen and sportswomen</t>
  </si>
  <si>
    <t>Sportswear for men and boys (manufacture)</t>
  </si>
  <si>
    <t>Sportswear for women and girls (manufacture)</t>
  </si>
  <si>
    <t>Spotlight (manufacture)</t>
  </si>
  <si>
    <t>Spotting table (manufacture)</t>
  </si>
  <si>
    <t>Spray guns (manufacture)</t>
  </si>
  <si>
    <t>Spraying and painting of motorcycles and motorcycle equipment</t>
  </si>
  <si>
    <t>Spraying lorry (manufacture)</t>
  </si>
  <si>
    <t>Spraying machine for agricultural use (manufacture)</t>
  </si>
  <si>
    <t>Spraying machinery parts (manufacture)</t>
  </si>
  <si>
    <t>Spraying of furniture (manufacture)</t>
  </si>
  <si>
    <t>Spring balance (manufacture)</t>
  </si>
  <si>
    <t>Spring presswork (manufacture)</t>
  </si>
  <si>
    <t>Spring suspension for motor vehicles (manufacture)</t>
  </si>
  <si>
    <t>Spring washer (manufacture)</t>
  </si>
  <si>
    <t>Spring wire mattress (manufacture)</t>
  </si>
  <si>
    <t>Springs (manufacture)</t>
  </si>
  <si>
    <t>Springs for upholstery (manufacture)</t>
  </si>
  <si>
    <t>Springs made of steel for upholstery (manufacture)</t>
  </si>
  <si>
    <t>Sprinklers for fire extinguishing (manufacture)</t>
  </si>
  <si>
    <t>Sprocket chain (manufacture)</t>
  </si>
  <si>
    <t>Spudding in for oil wells</t>
  </si>
  <si>
    <t>Squash club</t>
  </si>
  <si>
    <t>Squash drink (manufacture)</t>
  </si>
  <si>
    <t>Squash racket (manufacture)</t>
  </si>
  <si>
    <t>Squeegees (manufacture)</t>
  </si>
  <si>
    <t>Squeeze presses (manufacture)</t>
  </si>
  <si>
    <t>St Andrew’s ambulance brigade</t>
  </si>
  <si>
    <t>St James’s park</t>
  </si>
  <si>
    <t>St John's ambulance brigade</t>
  </si>
  <si>
    <t>Stabiliser for ship (manufacture)</t>
  </si>
  <si>
    <t>Stabilisers and extenders for PVC processing (manufacture)</t>
  </si>
  <si>
    <t>Stabilisers for rubber or plastics (manufacture)</t>
  </si>
  <si>
    <t>Stabilising valve (manufacture)</t>
  </si>
  <si>
    <t>Stacking machines (manufacture)</t>
  </si>
  <si>
    <t>Stadium construction</t>
  </si>
  <si>
    <t>Stadium operation</t>
  </si>
  <si>
    <t>Staff canteen (run by catering contractor)</t>
  </si>
  <si>
    <t>Stage lighting (manufacture)</t>
  </si>
  <si>
    <t>Stage productions</t>
  </si>
  <si>
    <t>Stage set designers and builders</t>
  </si>
  <si>
    <t>Staging of sports events by organizations with their own facilities</t>
  </si>
  <si>
    <t>Stain (manufacture)</t>
  </si>
  <si>
    <t>Stained glass (manufacture)</t>
  </si>
  <si>
    <t>Stainless steel (manufacture)</t>
  </si>
  <si>
    <t>Stair rods made of metal (manufacture)</t>
  </si>
  <si>
    <t>Stair rods made of wood (manufacture)</t>
  </si>
  <si>
    <t>Staircase made of wood (manufacture)</t>
  </si>
  <si>
    <t>Stakes (of wood) production (unprocessed form)</t>
  </si>
  <si>
    <t>Stamp dealer (retail)</t>
  </si>
  <si>
    <t>Stamp embossed paper (manufacture)</t>
  </si>
  <si>
    <t>Stamp hinges (manufacture)</t>
  </si>
  <si>
    <t>Stamping of base metal (manufacture)</t>
  </si>
  <si>
    <t>Stamping or pressing machine tools (manufacture)</t>
  </si>
  <si>
    <t>Stamps (retail)</t>
  </si>
  <si>
    <t>Stamps made of rubber (manufacture)</t>
  </si>
  <si>
    <t>Standby vessel services</t>
  </si>
  <si>
    <t>Staple fibre of acetate, synthetic or viscose production (manufacture)</t>
  </si>
  <si>
    <t>Staple removers (manufacture)</t>
  </si>
  <si>
    <t>Staplers (manufacture)</t>
  </si>
  <si>
    <t>Staples (not wire) (manufacture)</t>
  </si>
  <si>
    <t>Staples for office use (manufacture)</t>
  </si>
  <si>
    <t>Staples of man-made fibre (manufacture)</t>
  </si>
  <si>
    <t>Stapling machines (machine tools) (manufacture)</t>
  </si>
  <si>
    <t>Stapling machines for industrial use (manufacture)</t>
  </si>
  <si>
    <t>Stapling machines for office use (manufacture)</t>
  </si>
  <si>
    <t>Starch (manufacture)</t>
  </si>
  <si>
    <t>Starch (wholesale)</t>
  </si>
  <si>
    <t>Starch based adhesives (manufacture)</t>
  </si>
  <si>
    <t>Starch derivatives (wholesale)</t>
  </si>
  <si>
    <t>Starter motor for vehicle (manufacture)</t>
  </si>
  <si>
    <t>Static caravan sales</t>
  </si>
  <si>
    <t>Static converters (wholesale)</t>
  </si>
  <si>
    <t>Static drilling derricks (manufacture)</t>
  </si>
  <si>
    <t>Station wagon (manufacture)</t>
  </si>
  <si>
    <t>Stationary machines for nailing, glueing or otherwise assembling wood, cork bone, etc. (manufacture)</t>
  </si>
  <si>
    <t>Stationary rotary or rotary percussion drills, filing machines, sheet metal cutters (manufacture)</t>
  </si>
  <si>
    <t>Stationers' sundries (wholesale)</t>
  </si>
  <si>
    <t>Stationery (commission agent)</t>
  </si>
  <si>
    <t>Stationery (retail)</t>
  </si>
  <si>
    <t>Stationery (wholesale)</t>
  </si>
  <si>
    <t>Stationery paper (manufacture)</t>
  </si>
  <si>
    <t>Statistical services (public sector)</t>
  </si>
  <si>
    <t>Statuary made of concrete, plaster, cement or artificial stone (manufacture)</t>
  </si>
  <si>
    <t>Statuettes and other ornaments made of base metal (manufacture)</t>
  </si>
  <si>
    <t>Statuettes and other ornaments made of wood (commission agent)</t>
  </si>
  <si>
    <t>Statuettes made of ceramic (manufacture)</t>
  </si>
  <si>
    <t>Statuettes made of plastic (manufacture)</t>
  </si>
  <si>
    <t>Statuettes made of wood (not artistic originals) (manufacture)</t>
  </si>
  <si>
    <t>Stave and cask croze cutting machines (manufacture)</t>
  </si>
  <si>
    <t>Stave jointing, planing, bending machinery (manufacture)</t>
  </si>
  <si>
    <t>Staves made of wood (manufacture)</t>
  </si>
  <si>
    <t>Steak houses (licensed)</t>
  </si>
  <si>
    <t>Steam accumulator (manufacture)</t>
  </si>
  <si>
    <t>Steam and other vapour turbine parts (manufacture)</t>
  </si>
  <si>
    <t>Steam and sand blasting machinery and appliances (excluding agricultural) (wholesale)</t>
  </si>
  <si>
    <t>Steam baths</t>
  </si>
  <si>
    <t>Steam boiler (manufacture)</t>
  </si>
  <si>
    <t>Steam cleaning for building exteriors</t>
  </si>
  <si>
    <t>Steam cleaning machines (manufacture)</t>
  </si>
  <si>
    <t>Steam collector (manufacture)</t>
  </si>
  <si>
    <t>Steam engine (manufacture)</t>
  </si>
  <si>
    <t>Steam generator (manufacture)</t>
  </si>
  <si>
    <t>Steam generator parts (manufacture)</t>
  </si>
  <si>
    <t>Steam generators (wholesale)</t>
  </si>
  <si>
    <t>Steam production, collection and distribution</t>
  </si>
  <si>
    <t>Steam pulsators (pulsometers) (manufacture)</t>
  </si>
  <si>
    <t>Steam rail locomotives (manufacture)</t>
  </si>
  <si>
    <t>Steam turbine (not marine or for electricity generation) (manufacture)</t>
  </si>
  <si>
    <t>Steam turbine for marine use (manufacture)</t>
  </si>
  <si>
    <t>Steam turbines and other vapour turbines (manufacture)</t>
  </si>
  <si>
    <t>Steaming machinery for textiles (manufacture)</t>
  </si>
  <si>
    <t>Steaming of textiles and textile articles, including wearing apparel (manufacture)</t>
  </si>
  <si>
    <t>Stearic acid (manufacture)</t>
  </si>
  <si>
    <t>Steatite (talc) mining and quarrying</t>
  </si>
  <si>
    <t>Steel (wholesale)</t>
  </si>
  <si>
    <t>Steel bending</t>
  </si>
  <si>
    <t>Steel elements (not self-manufactured) erection</t>
  </si>
  <si>
    <t>Steel founders (manufacture)</t>
  </si>
  <si>
    <t>Steel in primary form, from ore or scrap, production (manufacture)</t>
  </si>
  <si>
    <t>Steel making pig iron (manufacture)</t>
  </si>
  <si>
    <t>Steel moulder's composition (manufacture)</t>
  </si>
  <si>
    <t>Steel powders (manufacture)</t>
  </si>
  <si>
    <t>Steel sheet (not finally annealed) (manufacture)</t>
  </si>
  <si>
    <t>Steel shot (manufacture)</t>
  </si>
  <si>
    <t>Steel stockholder (wholesale)</t>
  </si>
  <si>
    <t>Steel wool for domestic use (manufacture)</t>
  </si>
  <si>
    <t>Steelmaking furnace (manufacture)</t>
  </si>
  <si>
    <t>Steelwork erection (building)</t>
  </si>
  <si>
    <t>Steelwork erection (civil engineering)</t>
  </si>
  <si>
    <t>Steelwork for agricultural buildings (manufacture)</t>
  </si>
  <si>
    <t>Steelwork for bridges (manufacture)</t>
  </si>
  <si>
    <t>Steelwork for buildings (manufacture)</t>
  </si>
  <si>
    <t>Steelwork for commercial buildings (manufacture)</t>
  </si>
  <si>
    <t>Steelwork for distribution depots (manufacture)</t>
  </si>
  <si>
    <t>Steelwork for docks (manufacture)</t>
  </si>
  <si>
    <t>Steelwork for domestic buildings (manufacture)</t>
  </si>
  <si>
    <t>Steelwork for exhibition centres (manufacture)</t>
  </si>
  <si>
    <t>Steelwork for factory buildings (manufacture)</t>
  </si>
  <si>
    <t>Steelwork for glass roofs (manufacture)</t>
  </si>
  <si>
    <t>Steelwork for harbours (manufacture)</t>
  </si>
  <si>
    <t>Steelwork for hospital buildings (manufacture)</t>
  </si>
  <si>
    <t>Steelwork for jetties (manufacture)</t>
  </si>
  <si>
    <t>Steelwork for school buildings (manufacture)</t>
  </si>
  <si>
    <t>Steelwork for tunnels (manufacture)</t>
  </si>
  <si>
    <t>Steelwork for viaducts (manufacture)</t>
  </si>
  <si>
    <t>Steeplejacking</t>
  </si>
  <si>
    <t>Steering box for motor vehicle (manufacture)</t>
  </si>
  <si>
    <t>Steering column and gear for powered mobility chair (manufacture)</t>
  </si>
  <si>
    <t>Steering column for motor vehicle (manufacture)</t>
  </si>
  <si>
    <t>Steering equipment components for motor vehicles (manufacture)</t>
  </si>
  <si>
    <t>Steering gear for marine use (manufacture)</t>
  </si>
  <si>
    <t>Steering wheels for motor vehicle (manufacture)</t>
  </si>
  <si>
    <t>Stemmed drinking vessels made of glass (manufacture)</t>
  </si>
  <si>
    <t>Stencil basepaper (manufacture)</t>
  </si>
  <si>
    <t>Stencil duplicating (manufacture)</t>
  </si>
  <si>
    <t>Stencil duplicating machines (manufacture)</t>
  </si>
  <si>
    <t>Stencil paper in large sheets (manufacture)</t>
  </si>
  <si>
    <t>Stencil paper in rolls (manufacture)</t>
  </si>
  <si>
    <t>Stenography machines (manufacture)</t>
  </si>
  <si>
    <t>Stentering machinery for textiles (manufacture)</t>
  </si>
  <si>
    <t>Step ladders made of wood (manufacture)</t>
  </si>
  <si>
    <t>Steps made of metal (manufacture)</t>
  </si>
  <si>
    <t>Steps made of wood (manufacture)</t>
  </si>
  <si>
    <t>Stereo systems (manufacture)</t>
  </si>
  <si>
    <t>Stereotyping (manufacture)</t>
  </si>
  <si>
    <t>Sterile plastic hose and tube (commission agent)</t>
  </si>
  <si>
    <t>Sterile plastic hose and tube (internet) (retail)</t>
  </si>
  <si>
    <t xml:space="preserve">Sterile plastic hose and tube (manufacture) </t>
  </si>
  <si>
    <t>Sterile plastic hose and tube (retail)</t>
  </si>
  <si>
    <t>Sterile plastic hose and tube (wholesale)</t>
  </si>
  <si>
    <t>Sterilisation equipment for food and drink (manufacture)</t>
  </si>
  <si>
    <t>Sterilisation of objects or premises (e.g. Operating theatres)</t>
  </si>
  <si>
    <t>Sterilised bone flour (not for fertilisers) (manufacture)</t>
  </si>
  <si>
    <t>Sterilised cream (manufacture)</t>
  </si>
  <si>
    <t>Sterilisers for medical, surgical or laboratory use (commission agent)</t>
  </si>
  <si>
    <t>Sterilisers for medical, surgical or laboratory use (manufacture)</t>
  </si>
  <si>
    <t>Sterilisers for medical, surgical or laboratory use (wholesale)</t>
  </si>
  <si>
    <t>Sterilising equipment for medical use (manufacture)</t>
  </si>
  <si>
    <t>Sterilizers (manufacture)</t>
  </si>
  <si>
    <t>Stern gear (manufacture)</t>
  </si>
  <si>
    <t>Steroids used primarily as hormones (commission agent)</t>
  </si>
  <si>
    <t>Steroids used primarily as hormones (wholesale)</t>
  </si>
  <si>
    <t>Sterro metal (manufacture)</t>
  </si>
  <si>
    <t>Stevedoring</t>
  </si>
  <si>
    <t>Stewpans (manufacture)</t>
  </si>
  <si>
    <t>Sticking plaster (surgical) (manufacture)</t>
  </si>
  <si>
    <t>Stiffened textile fabrics (manufacture)</t>
  </si>
  <si>
    <t>Stillage made of metal (manufacture)</t>
  </si>
  <si>
    <t>Stillage made of wood (manufacture)</t>
  </si>
  <si>
    <t>Stillage truck (manufacture)</t>
  </si>
  <si>
    <t>Stilts made of ceramic (manufacture)</t>
  </si>
  <si>
    <t>Stipendiary magistrates</t>
  </si>
  <si>
    <t>Stitch bonding machinery (wholesale)</t>
  </si>
  <si>
    <t>Stitching machine for bookbinding (manufacture)</t>
  </si>
  <si>
    <t>Stitching of books, brochures, etc. (manufacture)</t>
  </si>
  <si>
    <t>Stochastic printing (manufacture)</t>
  </si>
  <si>
    <t>Stock control activities</t>
  </si>
  <si>
    <t>Stock exchange activities</t>
  </si>
  <si>
    <t>Stock exchange money broker activities</t>
  </si>
  <si>
    <t>Stock footage, film library activities</t>
  </si>
  <si>
    <t>Stock haulage by road</t>
  </si>
  <si>
    <t>Stock market reporting service</t>
  </si>
  <si>
    <t>Stock or commodity options exchanges administration</t>
  </si>
  <si>
    <t>Stock preparation plant for paper and board (manufacture)</t>
  </si>
  <si>
    <t>Stockinette goods (manufacture)</t>
  </si>
  <si>
    <t>Stockings (manufacture)</t>
  </si>
  <si>
    <t>Stockings for women and girls (manufacture)</t>
  </si>
  <si>
    <t>Stoles made of fur (manufacture)</t>
  </si>
  <si>
    <t>Stone articles for use in construction (manufacture)</t>
  </si>
  <si>
    <t>Stone carving</t>
  </si>
  <si>
    <t>Stone chippings production</t>
  </si>
  <si>
    <t>Stone dust production</t>
  </si>
  <si>
    <t>Stone fruit growing</t>
  </si>
  <si>
    <t>Stone furniture (manufacture)</t>
  </si>
  <si>
    <t>Stone setting</t>
  </si>
  <si>
    <t>Stone walling</t>
  </si>
  <si>
    <t>Stone working (manufacture)</t>
  </si>
  <si>
    <t>Stonemasonry (building)</t>
  </si>
  <si>
    <t>Stones (wholesale)</t>
  </si>
  <si>
    <t>Stones for sharpening or polishing (manufacture)</t>
  </si>
  <si>
    <t>Stoneware for domestic use (manufacture)</t>
  </si>
  <si>
    <t>Stop watch (manufacture)</t>
  </si>
  <si>
    <t>Stopcocks for domestic use (manufacture)</t>
  </si>
  <si>
    <t>Stopper insets made of cork (manufacture)</t>
  </si>
  <si>
    <t>Stoppers made of cork (manufacture)</t>
  </si>
  <si>
    <t>Stoppers made of glass (manufacture)</t>
  </si>
  <si>
    <t>Stoppers made of metal (manufacture)</t>
  </si>
  <si>
    <t>Storage cabinets for domestic use (manufacture)</t>
  </si>
  <si>
    <t>Storage facilities n.e.c. for air transport activities</t>
  </si>
  <si>
    <t>Storage facilities n.e.c. for land transport activities</t>
  </si>
  <si>
    <t>Storage facilities n.e.c. for water transport activities</t>
  </si>
  <si>
    <t>Storage heaters (manufacture)</t>
  </si>
  <si>
    <t>Storage of goods in foreign trade zones for air transport activities</t>
  </si>
  <si>
    <t>Storage of goods in foreign trade zones for land transport activities</t>
  </si>
  <si>
    <t>Storage of goods in foreign trade zones for water transport activities</t>
  </si>
  <si>
    <t>Storage tanks made of heavy steel plate exceeding 300 litres (manufacture)</t>
  </si>
  <si>
    <t>Storage tanks made of plastic (manufacture)</t>
  </si>
  <si>
    <t>Storage tanks operation for air transport activities</t>
  </si>
  <si>
    <t>Storage tanks operation for land transport activities</t>
  </si>
  <si>
    <t>Storage tanks operation for water transport activities</t>
  </si>
  <si>
    <t>Store detective activities</t>
  </si>
  <si>
    <t>Storing yarn (manufacture)</t>
  </si>
  <si>
    <t>Stout brewing (manufacture)</t>
  </si>
  <si>
    <t>Stove (gas) (manufacture)</t>
  </si>
  <si>
    <t>Stove (oil) (manufacture)</t>
  </si>
  <si>
    <t>Stove (solid fuel) (manufacture)</t>
  </si>
  <si>
    <t>Stove cleaning</t>
  </si>
  <si>
    <t>Stove painting (manufacture)</t>
  </si>
  <si>
    <t>Stoves for domestic use (non-electric) (manufacture)</t>
  </si>
  <si>
    <t>Stowing machine for mining (manufacture)</t>
  </si>
  <si>
    <t>Straddle carrier (manufacture)</t>
  </si>
  <si>
    <t>Straddle carriers and works trucks fitted with a crane (wholesale)</t>
  </si>
  <si>
    <t>Strained fruit (manufacture)</t>
  </si>
  <si>
    <t>Strained vegetables (manufacture)</t>
  </si>
  <si>
    <t>Straining cloth (manufacture)</t>
  </si>
  <si>
    <t>Stranded un-insulated wire made of copper (manufacture)</t>
  </si>
  <si>
    <t>Stranded wires, cables, plaited bands, slings and the like (not electrically insulated) (wholesale)</t>
  </si>
  <si>
    <t>Strap paste for transmission belts (manufacture)</t>
  </si>
  <si>
    <t>Straps made of leather (manufacture)</t>
  </si>
  <si>
    <t>Strategic business plan consultancy services</t>
  </si>
  <si>
    <t>Straw (wholesale)</t>
  </si>
  <si>
    <t>Straw and felt hats (wholesale)</t>
  </si>
  <si>
    <t>Straw articles (manufacture)</t>
  </si>
  <si>
    <t>Straw hat blocking (manufacture)</t>
  </si>
  <si>
    <t>Straw hats (manufacture)</t>
  </si>
  <si>
    <t>Strawberry growing</t>
  </si>
  <si>
    <t>Strawboard (manufacture)</t>
  </si>
  <si>
    <t>Strawpaper (manufacture)</t>
  </si>
  <si>
    <t>Street car (scheduled passenger transport)</t>
  </si>
  <si>
    <t>Street cleaning and watering</t>
  </si>
  <si>
    <t>Street construction</t>
  </si>
  <si>
    <t>Street furniture (manufacture)</t>
  </si>
  <si>
    <t>Street lighting fixtures (manufacture)</t>
  </si>
  <si>
    <t>Street musician or singer</t>
  </si>
  <si>
    <t>Street patrol</t>
  </si>
  <si>
    <t>Street photographer</t>
  </si>
  <si>
    <t>Street sweepers (manufacture)</t>
  </si>
  <si>
    <t>Street sweeping lorry (manufacture)</t>
  </si>
  <si>
    <t>Strength and failure testing</t>
  </si>
  <si>
    <t>Stretch covers for furniture (manufacture)</t>
  </si>
  <si>
    <t>Stretchers and trolley stretchers (medical) (commission agent)</t>
  </si>
  <si>
    <t>Stretchers and trolley stretchers (medical) (manufacture)</t>
  </si>
  <si>
    <t>Stretchers and trolley stretchers (medical) (wholesale)</t>
  </si>
  <si>
    <t>Stretchers made of canvas (manufacture)</t>
  </si>
  <si>
    <t>Striking of medals (manufacture)</t>
  </si>
  <si>
    <t>String (manufacture)</t>
  </si>
  <si>
    <t>String bag (manufacture)</t>
  </si>
  <si>
    <t>String made of asbestos (manufacture)</t>
  </si>
  <si>
    <t>Stringed instruments (manufacture)</t>
  </si>
  <si>
    <t>Strings for musical instruments (manufacture)</t>
  </si>
  <si>
    <t>Strip flooring made of hardwood (manufacture)</t>
  </si>
  <si>
    <t>Strip processing line furnace (manufacture)</t>
  </si>
  <si>
    <t>Strips made of aluminium (manufacture)</t>
  </si>
  <si>
    <t>Strips made of brass (manufacture)</t>
  </si>
  <si>
    <t>Strips made of copper (manufacture)</t>
  </si>
  <si>
    <t>Strips made of plastic (manufacture)</t>
  </si>
  <si>
    <t>Strips made of rubber (manufacture)</t>
  </si>
  <si>
    <t>Stroboscope (manufacture)</t>
  </si>
  <si>
    <t>Stroboscopes (wholesale)</t>
  </si>
  <si>
    <t>Strong box (manufacture)</t>
  </si>
  <si>
    <t>Strong room (manufacture)</t>
  </si>
  <si>
    <t>Strong room door (manufacture)</t>
  </si>
  <si>
    <t>Strops made of leather (manufacture)</t>
  </si>
  <si>
    <t>Structural steel (manufacture)</t>
  </si>
  <si>
    <t>Structural steelwork erection (building)</t>
  </si>
  <si>
    <t>Structural steelwork erection (civil engineering)</t>
  </si>
  <si>
    <t>Structural steelwork for buildings (manufacture)</t>
  </si>
  <si>
    <t>Structural wall panels made of precast concrete (manufacture)</t>
  </si>
  <si>
    <t>Structures for buildings made of aluminium (manufacture)</t>
  </si>
  <si>
    <t>Structures for civil engineering made of aluminium (manufacture)</t>
  </si>
  <si>
    <t>Stucco application in buildings</t>
  </si>
  <si>
    <t>Stud farming</t>
  </si>
  <si>
    <t>Stud link chain (manufacture)</t>
  </si>
  <si>
    <t>Stud services on a fee or contract basis</t>
  </si>
  <si>
    <t>Student associations</t>
  </si>
  <si>
    <t>Student Christian Movement</t>
  </si>
  <si>
    <t>Student house accommodation</t>
  </si>
  <si>
    <t>Student residences</t>
  </si>
  <si>
    <t>Student Union</t>
  </si>
  <si>
    <t>Studio couch (manufacture)</t>
  </si>
  <si>
    <t>Study leading to a one year post graduate certificate of education (PGCE)</t>
  </si>
  <si>
    <t>Stuffed toy (manufacture)</t>
  </si>
  <si>
    <t>Stuffing (manufacture)</t>
  </si>
  <si>
    <t>Stylographic pen (manufacture)</t>
  </si>
  <si>
    <t>Stylus for record player (manufacture)</t>
  </si>
  <si>
    <t>Styrene (manufacture)</t>
  </si>
  <si>
    <t>Styrene polymers (manufacture)</t>
  </si>
  <si>
    <t>Sub post office (principally devoted to post office business)</t>
  </si>
  <si>
    <t>Submarine (manufacture)</t>
  </si>
  <si>
    <t>Submarine cable (manufacture)</t>
  </si>
  <si>
    <t>Submersible motor pump (manufacture)</t>
  </si>
  <si>
    <t>Subscriber apparatus (telephone) (manufacture)</t>
  </si>
  <si>
    <t>Substation transformers for electric power distribution (manufacture)</t>
  </si>
  <si>
    <t>Sub-surface surveying activities</t>
  </si>
  <si>
    <t>Subsurface work</t>
  </si>
  <si>
    <t>Suburban area passenger railway transportation by underground, metro and similar systems</t>
  </si>
  <si>
    <t>Suburban scheduled passenger land transport other than by underground, metro and similar systems</t>
  </si>
  <si>
    <t>Subway construction</t>
  </si>
  <si>
    <t>Suction and discharge hose made of rubber (manufacture)</t>
  </si>
  <si>
    <t>Suction pump (commission agent)</t>
  </si>
  <si>
    <t>Suction pump (manufacture)</t>
  </si>
  <si>
    <t>Suction pump (wholesale)</t>
  </si>
  <si>
    <t>Suet (manufacture)</t>
  </si>
  <si>
    <t>Sugar (wholesale)</t>
  </si>
  <si>
    <t>Sugar and chocolate and sugar confectionery exporter (wholesale)</t>
  </si>
  <si>
    <t>Sugar and chocolate and sugar confectionery importer (wholesale)</t>
  </si>
  <si>
    <t>Sugar beet growing</t>
  </si>
  <si>
    <t>Sugar beet harvester (manufacture)</t>
  </si>
  <si>
    <t>Sugar beet seed production</t>
  </si>
  <si>
    <t>Sugar cane growing</t>
  </si>
  <si>
    <t>Sugar confectionery (manufacture)</t>
  </si>
  <si>
    <t>Sugar confectionery (retail)</t>
  </si>
  <si>
    <t>Sugar confectionery making machinery (manufacture)</t>
  </si>
  <si>
    <t>Sugar ethers, sugar esters and their salts and chemically pure sugar (commission agent)</t>
  </si>
  <si>
    <t>Sugar making and refining machinery (manufacture)</t>
  </si>
  <si>
    <t>Sugar milling (manufacture)</t>
  </si>
  <si>
    <t>Sugar refining (manufacture)</t>
  </si>
  <si>
    <t>Sugar substitutes refining and production (manufacture)</t>
  </si>
  <si>
    <t>Sugar sucrose and sugar substitutes from cane, manufacture or refining (manufacture)</t>
  </si>
  <si>
    <t>Sugar sucrose and sugar substitutes from maple, manufacture or refining (manufacture)</t>
  </si>
  <si>
    <t>Sugar sucrose and sugar substitutes from palm, manufacture or refining (manufacture)</t>
  </si>
  <si>
    <t>Sugar syrups (manufacture)</t>
  </si>
  <si>
    <t>Suitcase fittings made of metal (manufacture)</t>
  </si>
  <si>
    <t>Suitcases made of leather or leather substitute (manufacture)</t>
  </si>
  <si>
    <t>Suitcases made of wood (manufacture)</t>
  </si>
  <si>
    <t>Suiting woollen weaving (manufacture)</t>
  </si>
  <si>
    <t>Suiting worsted weaving (manufacture)</t>
  </si>
  <si>
    <t>Suits for men and boys (manufacture)</t>
  </si>
  <si>
    <t>Suits for women and girls (dressmade) (manufacture)</t>
  </si>
  <si>
    <t>Sulphate and soda woodpulp (manufacture)</t>
  </si>
  <si>
    <t>Sulphate of ammonia from coke ovens (manufacture)</t>
  </si>
  <si>
    <t>Sulphides, sulphites and sulphates (wholesale)</t>
  </si>
  <si>
    <t>Sulphite woodpulp (manufacture)</t>
  </si>
  <si>
    <t>Sulphite wrapping paper (manufacture)</t>
  </si>
  <si>
    <t>Sulphonamides (commission agent)</t>
  </si>
  <si>
    <t>Sulphonamides (manufacture)</t>
  </si>
  <si>
    <t>Sulphonamides (wholesale)</t>
  </si>
  <si>
    <t>Sulphur (manufacture)</t>
  </si>
  <si>
    <t>Sulphur (wholesale)</t>
  </si>
  <si>
    <t>Sulphur dye (manufacture)</t>
  </si>
  <si>
    <t>Sulphuric acid (manufacture)</t>
  </si>
  <si>
    <t>Sun blinds (manufacture)</t>
  </si>
  <si>
    <t>Sun car (manufacture)</t>
  </si>
  <si>
    <t>Sun drying of herbs and spices</t>
  </si>
  <si>
    <t>Sun drying of tobacco</t>
  </si>
  <si>
    <t>Sun umbrellas and garden umbrellas (wholesale)</t>
  </si>
  <si>
    <t>Sunburn prevention and sun tan preparations (manufacture)</t>
  </si>
  <si>
    <t>Sunflower oil refining (manufacture)</t>
  </si>
  <si>
    <t>Sunflower seed crushing (manufacture)</t>
  </si>
  <si>
    <t>Sunflower seed growing</t>
  </si>
  <si>
    <t>Sunflower seed production</t>
  </si>
  <si>
    <t>Sunflower-seed oil production (manufacture)</t>
  </si>
  <si>
    <t>Sunglass blank (manufacture)</t>
  </si>
  <si>
    <t>Sunglasses (manufacture)</t>
  </si>
  <si>
    <t>Sunn hemp (manufacture)</t>
  </si>
  <si>
    <t>Sunshade (manufacture)</t>
  </si>
  <si>
    <t>Sun-umbrellas (manufacture)</t>
  </si>
  <si>
    <t>Superannuation fund (autonomous)</t>
  </si>
  <si>
    <t>Super-heaters (manufacture)</t>
  </si>
  <si>
    <t>Supermarket (selling mainly foodstuffs) with alcohol licence (retail)</t>
  </si>
  <si>
    <t>Supermarket (selling mainly foodstuffs) without alcohol licence (retail)</t>
  </si>
  <si>
    <t>Superphosphate (manufacture)</t>
  </si>
  <si>
    <t>Superphosphate cements (manufacture)</t>
  </si>
  <si>
    <t>Superstore (selling mainly foodstuffs) with alcohol licence (retail)</t>
  </si>
  <si>
    <t>Superstore (selling mainly foodstuffs) without alcohol licence (retail)</t>
  </si>
  <si>
    <t>Supper bar or room (unlicensed)</t>
  </si>
  <si>
    <t>Supply and provision of personnel (temporary employment agency)</t>
  </si>
  <si>
    <t>Supply line (third rail) for railway construction</t>
  </si>
  <si>
    <t>Support activities to performing arts e.g. stage set-up, costume and lighting design etc.</t>
  </si>
  <si>
    <t>Support for defence plans and exercises for civilians</t>
  </si>
  <si>
    <t>Supreme Courts of the United Kingdon</t>
  </si>
  <si>
    <t>Surface active chemicals (excluding finished detergents and scouring powder) (manufacture)</t>
  </si>
  <si>
    <t>Surface active preparations (manufacture)</t>
  </si>
  <si>
    <t>Surface mining of hard coal</t>
  </si>
  <si>
    <t>Surface tempering machines (manufacture)</t>
  </si>
  <si>
    <t>Surface tension instruments (electronic) (manufacture)</t>
  </si>
  <si>
    <t>Surface tension instruments (non-electronic) (manufacture)</t>
  </si>
  <si>
    <t>Surface work on elevated highways, bridges and in tunnels</t>
  </si>
  <si>
    <t>Surface work on streets, roads, highways, bridges or tunnels</t>
  </si>
  <si>
    <t>Surfboard (manufacture)</t>
  </si>
  <si>
    <t>Surge damper for hydraulic equipment (manufacture)</t>
  </si>
  <si>
    <t>Surge suppressors (manufacture)</t>
  </si>
  <si>
    <t>Surgeon (private practice)</t>
  </si>
  <si>
    <t>Surgeon (public sector)</t>
  </si>
  <si>
    <t>Surgical and dental instruments and appliances (wholesale)</t>
  </si>
  <si>
    <t>Surgical appliances (retail)</t>
  </si>
  <si>
    <t>Surgical bandage (manufacture)</t>
  </si>
  <si>
    <t>Surgical belts (manufacture)</t>
  </si>
  <si>
    <t>Surgical boot (manufacture)</t>
  </si>
  <si>
    <t>Surgical corset (manufacture)</t>
  </si>
  <si>
    <t>Surgical drapes and sterile string and tissue (manufacture)</t>
  </si>
  <si>
    <t>Surgical dressing (manufacture)</t>
  </si>
  <si>
    <t>Surgical equipment (manufacture)</t>
  </si>
  <si>
    <t>Surgical gauze (manufacture)</t>
  </si>
  <si>
    <t>Surgical goods made of rubber (manufacture)</t>
  </si>
  <si>
    <t>Surgical gut string (manufacture)</t>
  </si>
  <si>
    <t>Surgical hosiery (manufacture)</t>
  </si>
  <si>
    <t>Surgical implants (manufacture)</t>
  </si>
  <si>
    <t>Surgical instrument (manufacture)</t>
  </si>
  <si>
    <t>Surgical lint (manufacture)</t>
  </si>
  <si>
    <t>Surgical rubber gloves (commission agent)</t>
  </si>
  <si>
    <t>Surgical rubber gloves (wholesale)</t>
  </si>
  <si>
    <t>Surgical sutures (manufacture)</t>
  </si>
  <si>
    <t>Surgical truss (manufacture)</t>
  </si>
  <si>
    <t>Surgical wadding (manufacture)</t>
  </si>
  <si>
    <t>Surplice (manufacture)</t>
  </si>
  <si>
    <t>Surveillance activities</t>
  </si>
  <si>
    <t>Survey analysis and other social and economic intelligence services</t>
  </si>
  <si>
    <t>Survey design services</t>
  </si>
  <si>
    <t>Surveying activities (industrial and engineering)</t>
  </si>
  <si>
    <t>Surveying instruments (electronic) (manufacture)</t>
  </si>
  <si>
    <t>Surveying instruments (non-electronic) (manufacture)</t>
  </si>
  <si>
    <t>Surveying instruments (optical non-electronic) (manufacture)</t>
  </si>
  <si>
    <t>Surveying instruments (optical) (manufacture)</t>
  </si>
  <si>
    <t>Surveying, hydrographic, oceanographic, hydrological and meteorological instruments (wholesale)</t>
  </si>
  <si>
    <t>Surveyor (other than valuer)</t>
  </si>
  <si>
    <t>Surveyor and valuer (real estate)</t>
  </si>
  <si>
    <t>Survival training</t>
  </si>
  <si>
    <t>Suspender (manufacture)</t>
  </si>
  <si>
    <t>Suspender belt (manufacture)</t>
  </si>
  <si>
    <t>Suspension railway (manufacture)</t>
  </si>
  <si>
    <t>Suspension shock absorbers for motor vehicle (manufacture)</t>
  </si>
  <si>
    <t>Suspension springs for motor vehicle (manufacture)</t>
  </si>
  <si>
    <t>Swaging machine (metal forming) (manufacture)</t>
  </si>
  <si>
    <t>Swaps, options and other hedging arrangements</t>
  </si>
  <si>
    <t>Swede growing (cultivated)</t>
  </si>
  <si>
    <t>Swede growing (fodder)</t>
  </si>
  <si>
    <t>Sweet crackers (manufacture)</t>
  </si>
  <si>
    <t>Sweet marjoram growing</t>
  </si>
  <si>
    <t>Sweet potato growing</t>
  </si>
  <si>
    <t>Sweetened skimmed whey production (manufacture)</t>
  </si>
  <si>
    <t>Sweets (retail)</t>
  </si>
  <si>
    <t>Sweets (sugar confectionery) (manufacture)</t>
  </si>
  <si>
    <t>Swimming and paddling pools (wholesale)</t>
  </si>
  <si>
    <t>Swimming baths</t>
  </si>
  <si>
    <t>Swimming clubs</t>
  </si>
  <si>
    <t>Swimming instruction</t>
  </si>
  <si>
    <t>Swimming pool cleaning and maintenance activities</t>
  </si>
  <si>
    <t>Swimming pools</t>
  </si>
  <si>
    <t>Swimming pools construction</t>
  </si>
  <si>
    <t>Swimwear (manufacture)</t>
  </si>
  <si>
    <t>Swine farming</t>
  </si>
  <si>
    <t>Swine raising and breeding</t>
  </si>
  <si>
    <t>Swings (fairground equipment) (manufacture)</t>
  </si>
  <si>
    <t>Swings for playgrounds (manufacture)</t>
  </si>
  <si>
    <t>Swiss embroidery (manufacture)</t>
  </si>
  <si>
    <t>Switch (electric) (manufacture)</t>
  </si>
  <si>
    <t>Switch boxes for electrical wiring (manufacture)</t>
  </si>
  <si>
    <t>Switchback (fairground)</t>
  </si>
  <si>
    <t>Switchboard for telecommunications (manufacture)</t>
  </si>
  <si>
    <t>Switches (wholesale)</t>
  </si>
  <si>
    <t>Switches and transducers for electronic applications (manufacture)</t>
  </si>
  <si>
    <t>Switchgear (power) (manufacture)</t>
  </si>
  <si>
    <t>Switching and shunting</t>
  </si>
  <si>
    <t>Switching and shunting on railways</t>
  </si>
  <si>
    <t>Switching equipment for telegraph and telex (manufacture)</t>
  </si>
  <si>
    <t>Sword (manufacture)</t>
  </si>
  <si>
    <t>Swords, cutlasses, bayonets, lances and similar arms (wholesale)</t>
  </si>
  <si>
    <t>Sworn timber measurer</t>
  </si>
  <si>
    <t>Sworn weigher</t>
  </si>
  <si>
    <t>Synagogue</t>
  </si>
  <si>
    <t>Synthetic alcohol (manufacture)</t>
  </si>
  <si>
    <t>Synthetic and organic colouring matter, colouring lakes and preparations (commission agent)</t>
  </si>
  <si>
    <t>Synthetic animal feed protein (manufacture)</t>
  </si>
  <si>
    <t>Synthetic aromatic products (manufacture)</t>
  </si>
  <si>
    <t>Synthetic detergent (manufacture)</t>
  </si>
  <si>
    <t>Synthetic dyestuffs (manufacture)</t>
  </si>
  <si>
    <t>Synthetic ethyl alcohol (manufacture)</t>
  </si>
  <si>
    <t>Synthetic fibre (manufacture)</t>
  </si>
  <si>
    <t>Synthetic fibre woodpulp (manufacture)</t>
  </si>
  <si>
    <t>Synthetic glycerol (manufacture)</t>
  </si>
  <si>
    <t>Synthetic iron oxide (manufacture)</t>
  </si>
  <si>
    <t>Synthetic or reconstructed precious or semi-precious stones (manufacture)</t>
  </si>
  <si>
    <t>Synthetic or reconstructed precious or semi-precious stones (unworked) (manufacture)</t>
  </si>
  <si>
    <t>Synthetic or reconstructed precious or semi-precious unworked stones (commission agent)</t>
  </si>
  <si>
    <t>Synthetic or reconstructed precious or semi-precious unworked stones (wholesale)</t>
  </si>
  <si>
    <t>Synthetic organic colouring matter and colouring lakes and preparations based on them (wholesale)</t>
  </si>
  <si>
    <t>Synthetic organic pigment (manufacture)</t>
  </si>
  <si>
    <t>Synthetic precious and semi-precious stones (manufacture)</t>
  </si>
  <si>
    <t>Synthetic resin (wholesale)</t>
  </si>
  <si>
    <t>Synthetic resin adhesive (manufacture)</t>
  </si>
  <si>
    <t>Synthetic resin adhesive (unformulated) (manufacture)</t>
  </si>
  <si>
    <t>Synthetic resins (manufacture)</t>
  </si>
  <si>
    <t>Synthetic rubber (commission agent)</t>
  </si>
  <si>
    <t>Synthetic rubber (manufacture)</t>
  </si>
  <si>
    <t>Synthetic rubber (wholesale)</t>
  </si>
  <si>
    <t>Synthetic rubber and natural rubber mixtures (manufacture)</t>
  </si>
  <si>
    <t>Synthetic, organic or inorganic tanning extracts and preparations (commission agent)</t>
  </si>
  <si>
    <t>Syphons made of glass (manufacture)</t>
  </si>
  <si>
    <t>Syringes (manufacture)</t>
  </si>
  <si>
    <t>Syringes (with or without needles) (Commission Agent)</t>
  </si>
  <si>
    <t>Syringes (with or without needles) (internet) (retail)</t>
  </si>
  <si>
    <t>Syringes (with or without needles) (manufacture)</t>
  </si>
  <si>
    <t>Syringes (with or without needles) (retail)</t>
  </si>
  <si>
    <t>Syringes (with or without needles) (wholesale)</t>
  </si>
  <si>
    <t>Syringes, needles, catheters and cannulae (wholesale)</t>
  </si>
  <si>
    <t>Syrup (sugar) (manufacture)</t>
  </si>
  <si>
    <t>System maintenance and support services</t>
  </si>
  <si>
    <t>System software acceptance testing consultancy services</t>
  </si>
  <si>
    <t>Systems analysis (computer)</t>
  </si>
  <si>
    <t>Systems and technical consultancy services</t>
  </si>
  <si>
    <t>Table jelly (manufacture)</t>
  </si>
  <si>
    <t>Table linen (manufacture)</t>
  </si>
  <si>
    <t>Table linen (retail)</t>
  </si>
  <si>
    <t>Table mats made of textiles (manufacture)</t>
  </si>
  <si>
    <t>Table or parlour games (manufacture)</t>
  </si>
  <si>
    <t>Table runner (manufacture)</t>
  </si>
  <si>
    <t>Table tennis ball (manufacture)</t>
  </si>
  <si>
    <t>Table tennis equipment (manufacture)</t>
  </si>
  <si>
    <t>Table water (manufacture)</t>
  </si>
  <si>
    <t>Table-cloths (retail)</t>
  </si>
  <si>
    <t>Table-cloths made of paper (manufacture)</t>
  </si>
  <si>
    <t>Tables for casino games (manufacture)</t>
  </si>
  <si>
    <t>Tables for domestic use (manufacture)</t>
  </si>
  <si>
    <t>Tables for office or school (manufacture)</t>
  </si>
  <si>
    <t>Tables for turn-tables (manufacture)</t>
  </si>
  <si>
    <t>Tableting and pelleting press for the chemical industry (manufacture)</t>
  </si>
  <si>
    <t>Tableware and kitchenware made of wood (commission agent)</t>
  </si>
  <si>
    <t>Tableware made of base metal (manufacture)</t>
  </si>
  <si>
    <t>Tableware made of ceramic (manufacture)</t>
  </si>
  <si>
    <t>Tableware made of glass (manufacture)</t>
  </si>
  <si>
    <t>Tableware made of lead crystal (manufacture)</t>
  </si>
  <si>
    <t>Tableware made of plastic (manufacture)</t>
  </si>
  <si>
    <t>Tableware made of precious metal (manufacture)</t>
  </si>
  <si>
    <t>Tableware rental and leasing</t>
  </si>
  <si>
    <t>Tabulating machine cards (manufacture)</t>
  </si>
  <si>
    <t>Tabulating machines (manufacture)</t>
  </si>
  <si>
    <t>Tabulating service</t>
  </si>
  <si>
    <t>Tachometer (electronic) (manufacture)</t>
  </si>
  <si>
    <t>Tachometer (non-electronic) (manufacture)</t>
  </si>
  <si>
    <t>Tack made of metal (not wire) (manufacture)</t>
  </si>
  <si>
    <t>Taffeta made of silk (manufacture)</t>
  </si>
  <si>
    <t>Taffeta woollen weaving (manufacture)</t>
  </si>
  <si>
    <t>Tail gas (manufacture)</t>
  </si>
  <si>
    <t>Tailboard lift (manufacture)</t>
  </si>
  <si>
    <t>Tailored outerwear for men and boys (manufacture)</t>
  </si>
  <si>
    <t>Tailored outerwear for women and girls (manufacture)</t>
  </si>
  <si>
    <t>Tailored skirts (manufacture)</t>
  </si>
  <si>
    <t>Tailors' chalk (manufacture)</t>
  </si>
  <si>
    <t>Tailors' dummy (not plastic) (manufacture)</t>
  </si>
  <si>
    <t>Tailors' dummy made of plastic (manufacture)</t>
  </si>
  <si>
    <t>Tailors' pad (manufacture)</t>
  </si>
  <si>
    <t>Tailors' shears (manufacture)</t>
  </si>
  <si>
    <t>Tailors' trimmings (wholesale)</t>
  </si>
  <si>
    <t>Take away food shop</t>
  </si>
  <si>
    <t>Take-out eating places</t>
  </si>
  <si>
    <t>Talc mine or quarry</t>
  </si>
  <si>
    <t>Talcum powder (manufacture)</t>
  </si>
  <si>
    <t>Tallow (wholesale)</t>
  </si>
  <si>
    <t>Tally counters (non-electronic) (manufacture)</t>
  </si>
  <si>
    <t>Tamping machines (wholesale)</t>
  </si>
  <si>
    <t>Tampons made of paper and cellulose wadding (manufacture)</t>
  </si>
  <si>
    <t>Tampons made of textile wadding (manufacture)</t>
  </si>
  <si>
    <t>Tandems (manufacture)</t>
  </si>
  <si>
    <t>Tangerine growing</t>
  </si>
  <si>
    <t>Tanker (ship) (manufacture)</t>
  </si>
  <si>
    <t>Tanker trailer (motor drawn) (manufacture)</t>
  </si>
  <si>
    <t>Tanker wagon for railway (manufacture)</t>
  </si>
  <si>
    <t>Tanks (tracked armoured fighting vehicles) (manufacture)</t>
  </si>
  <si>
    <t>Tanks and other fighting vehicles (manufacture)</t>
  </si>
  <si>
    <t>Tanks made of galvanised steel exceeding 300 litres (manufacture)</t>
  </si>
  <si>
    <t>Tanks made of metal exceeding 300 litres (manufacture)</t>
  </si>
  <si>
    <t>Tanks made of metal for domestic storage exceeding 300 litres (manufacture)</t>
  </si>
  <si>
    <t>Tanks made of plastic (open and closed) (manufacture)</t>
  </si>
  <si>
    <t>Tanks, casks, drums, cans, boxes and similar containers (excluding for gas) (wholesale)</t>
  </si>
  <si>
    <t>Tanning agents (synthetic) (manufacture)</t>
  </si>
  <si>
    <t>Tanning beds (manufacture)</t>
  </si>
  <si>
    <t>Tanning leather (manufacture)</t>
  </si>
  <si>
    <t>Tanning of fur skins and hides with the hair on (manufacture)</t>
  </si>
  <si>
    <t>Tanning of hairless skins and hides (manufacture)</t>
  </si>
  <si>
    <t>Tanning preparations (wholesale)</t>
  </si>
  <si>
    <t>Tantalum (manufacture)</t>
  </si>
  <si>
    <t>Tantalum mining and preparation</t>
  </si>
  <si>
    <t>Tap parts (manufacture)</t>
  </si>
  <si>
    <t>Tape bleaching (manufacture)</t>
  </si>
  <si>
    <t>Tape dispensers (manufacture)</t>
  </si>
  <si>
    <t>Tape measure (manufacture)</t>
  </si>
  <si>
    <t>Tape office-type binding equipment (manufacture)</t>
  </si>
  <si>
    <t>Tape player and recorder (audio and visual) (manufacture)</t>
  </si>
  <si>
    <t>Tape pre-recording, except master copies for records or audio material (manufacture)</t>
  </si>
  <si>
    <t>Tape reader for computers (manufacture)</t>
  </si>
  <si>
    <t>Tape recorder cabinets made of wood (manufacture)</t>
  </si>
  <si>
    <t>Tape recorders (retail)</t>
  </si>
  <si>
    <t>Tape streamers and other magnetic tape storage units (manufacture)</t>
  </si>
  <si>
    <t>Taped radio programming production</t>
  </si>
  <si>
    <t>Tapered roller bearings (manufacture)</t>
  </si>
  <si>
    <t>Tapers and the like (manufacture)</t>
  </si>
  <si>
    <t>Tapes (music and video) lending and storage</t>
  </si>
  <si>
    <t>Tapes (recorded) (wholesale)</t>
  </si>
  <si>
    <t>Tapes made of asbestos (manufacture)</t>
  </si>
  <si>
    <t>Tapes made of non-elastic and non-elastomeric textile materials (manufacture)</t>
  </si>
  <si>
    <t>Tapestry (not woollen or worsted) (manufacture)</t>
  </si>
  <si>
    <t>Tapestry making materials (retail)</t>
  </si>
  <si>
    <t>Tapestry woollen weaving (manufacture)</t>
  </si>
  <si>
    <t>Tapioca (manufacture)</t>
  </si>
  <si>
    <t>Tapioca grinding (manufacture)</t>
  </si>
  <si>
    <t>Taps (manufacture)</t>
  </si>
  <si>
    <t>Taps and valves made of plastic (manufacture)</t>
  </si>
  <si>
    <t>Taps for domestic use (manufacture)</t>
  </si>
  <si>
    <t>Tar acids (manufacture)</t>
  </si>
  <si>
    <t>Tar laying plant (manufacture)</t>
  </si>
  <si>
    <t>Tar processing plant (manufacture)</t>
  </si>
  <si>
    <t>Tar spraying contractor (civil engineering)</t>
  </si>
  <si>
    <t>Tarmacadam laying contracting</t>
  </si>
  <si>
    <t>Tarmacadam laying plant (manufacture)</t>
  </si>
  <si>
    <t>Tarmacadam processing plant (manufacture)</t>
  </si>
  <si>
    <t>Tarpaulins (manufacture)</t>
  </si>
  <si>
    <t>Tarpaulins (retail)</t>
  </si>
  <si>
    <t>Tarpaulins (wholesale)</t>
  </si>
  <si>
    <t>Tarpaulins, awnings, sunblinds and circus tents (commission agent)</t>
  </si>
  <si>
    <t>Tarragon growing</t>
  </si>
  <si>
    <t>Tarts (manufacture)</t>
  </si>
  <si>
    <t>Tassels made of textile material (manufacture)</t>
  </si>
  <si>
    <t>Tate Britain</t>
  </si>
  <si>
    <t>Tattooist</t>
  </si>
  <si>
    <t>Taverns (independent)</t>
  </si>
  <si>
    <t>Taverns (managed)</t>
  </si>
  <si>
    <t>Taverns (tenanted)</t>
  </si>
  <si>
    <t>Tax consultancy</t>
  </si>
  <si>
    <t>Tax violation investigation services</t>
  </si>
  <si>
    <t>Taxation schemes</t>
  </si>
  <si>
    <t>Taxation stamps printing (manufacture)</t>
  </si>
  <si>
    <t>Taxi (manufacture)</t>
  </si>
  <si>
    <t>Taxi cab service</t>
  </si>
  <si>
    <t>Taxi radio services</t>
  </si>
  <si>
    <t>Taxidermy activities (manufacture)</t>
  </si>
  <si>
    <t>Taximeters (electronic) (manufacture)</t>
  </si>
  <si>
    <t>Taximeters (non-electronic) (manufacture)</t>
  </si>
  <si>
    <t>Taximeters (wholesale)</t>
  </si>
  <si>
    <t>Tea (packing into tea bags) (manufacture)</t>
  </si>
  <si>
    <t>Tea (wholesale)</t>
  </si>
  <si>
    <t>Tea and coffee grocer (retail)</t>
  </si>
  <si>
    <t>Tea and maté blending (manufacture)</t>
  </si>
  <si>
    <t>Tea bar</t>
  </si>
  <si>
    <t>Tea blending (manufacture)</t>
  </si>
  <si>
    <t>Tea chests made of wood (manufacture)</t>
  </si>
  <si>
    <t>Tea exchange (commission agent)</t>
  </si>
  <si>
    <t>Tea extract and essence (manufacture)</t>
  </si>
  <si>
    <t>Tea garden (unlicensed)</t>
  </si>
  <si>
    <t>Tea growing</t>
  </si>
  <si>
    <t>Tea merchant (retail)</t>
  </si>
  <si>
    <t>Tea merchant (wholesale)</t>
  </si>
  <si>
    <t>Tea or maté based extracts and preparations (manufacture)</t>
  </si>
  <si>
    <t>Tea processing machinery and plant (manufacture)</t>
  </si>
  <si>
    <t>Tea room or shop (unlicensed)</t>
  </si>
  <si>
    <t>Tea sets made of base metal (manufacture)</t>
  </si>
  <si>
    <t>Tea towels (manufacture)</t>
  </si>
  <si>
    <t>Tea warehouse for air transport activities</t>
  </si>
  <si>
    <t>Tea warehouse for land transport activities</t>
  </si>
  <si>
    <t>Tea warehouse for water transport activities</t>
  </si>
  <si>
    <t>Teacher n.e.c.</t>
  </si>
  <si>
    <t>Teachers of sport</t>
  </si>
  <si>
    <t>Teachers' Registration Council</t>
  </si>
  <si>
    <t>Teaching aids (electronic) (manufacture)</t>
  </si>
  <si>
    <t>Teaching personnel (supply) (temporary employment agency)</t>
  </si>
  <si>
    <t>Teapots made of base metal (manufacture)</t>
  </si>
  <si>
    <t>Teapots made of ceramic (manufacture)</t>
  </si>
  <si>
    <t>Teapots made of precious metal (manufacture)</t>
  </si>
  <si>
    <t>Teasel growing</t>
  </si>
  <si>
    <t>Teasel rod (textile machinery accessory) (manufacture)</t>
  </si>
  <si>
    <t>Teats made of rubber (manufacture)</t>
  </si>
  <si>
    <t>Technical and non-destructive testing services</t>
  </si>
  <si>
    <t>Technical and training manual authors</t>
  </si>
  <si>
    <t>Technical and vocational adult education (excl. cultural, sports, recreation education and the like)</t>
  </si>
  <si>
    <t>Technical and vocational education</t>
  </si>
  <si>
    <t>Technical and vocational secondary education</t>
  </si>
  <si>
    <t>Technical assistance and training programmes abroad (public sector)</t>
  </si>
  <si>
    <t>Technical automobile inspection activities</t>
  </si>
  <si>
    <t>Technical ceramic products (manufacture)</t>
  </si>
  <si>
    <t>Technical college</t>
  </si>
  <si>
    <t>Technical inspection services of buildings</t>
  </si>
  <si>
    <t>Technical organisations</t>
  </si>
  <si>
    <t>Technical tallow (manufacture)</t>
  </si>
  <si>
    <t>Technical testing of bridges and other engineering structures</t>
  </si>
  <si>
    <t>Technical testing of lifting and handling equipment</t>
  </si>
  <si>
    <t>Technical toy (manufacture)</t>
  </si>
  <si>
    <t>Technical white oil (manufacture)</t>
  </si>
  <si>
    <t>Technological museums</t>
  </si>
  <si>
    <t>Telecommunication instruments and apparatus (wholesale)</t>
  </si>
  <si>
    <t>Telecommunication network maintenance (wired telecommunications)</t>
  </si>
  <si>
    <t>Telecommunications consultancy activities</t>
  </si>
  <si>
    <t>Telecommunications equipment (wholesale)</t>
  </si>
  <si>
    <t>Telecommunications equipment other than mobile telephones (retail)</t>
  </si>
  <si>
    <t>Telecommunications machinery, equipment and materials for professional use (wholesale)</t>
  </si>
  <si>
    <t>Telecommunications resellers</t>
  </si>
  <si>
    <t>Telecommunications satellite relay station</t>
  </si>
  <si>
    <t>Telecommunications wire (manufacture)</t>
  </si>
  <si>
    <t>Teleconferencing services (wired telecommunications)</t>
  </si>
  <si>
    <t>Teleferics (manufacture)</t>
  </si>
  <si>
    <t>Telegram service</t>
  </si>
  <si>
    <t>Telegraph apparatus (manufacture)</t>
  </si>
  <si>
    <t>Telegraph communication</t>
  </si>
  <si>
    <t>Telegraph poles (manufacture)</t>
  </si>
  <si>
    <t>Telemetering instruments (manufacture)</t>
  </si>
  <si>
    <t>Telemetric equipment (manufacture)</t>
  </si>
  <si>
    <t>Telephone (manufacture)</t>
  </si>
  <si>
    <t>Telephone and communications equipment (wholesale)</t>
  </si>
  <si>
    <t>Telephone and internet access in public facilities</t>
  </si>
  <si>
    <t>Telephone answering machines (manufacture)</t>
  </si>
  <si>
    <t>Telephone apparatus (manufacture)</t>
  </si>
  <si>
    <t>Telephone based information services</t>
  </si>
  <si>
    <t>Telephone books (in print) publishing</t>
  </si>
  <si>
    <t>Telephone booths made of metal (manufacture)</t>
  </si>
  <si>
    <t>Telephone cleaning and sterilising service</t>
  </si>
  <si>
    <t>Telephone communication (wired telecommunications)</t>
  </si>
  <si>
    <t>Telephone direct sales (retail)</t>
  </si>
  <si>
    <t>Telephone exchange</t>
  </si>
  <si>
    <t>Telephone exchange equipment (manufacture)</t>
  </si>
  <si>
    <t>Telephone exchanges (manufacture)</t>
  </si>
  <si>
    <t>Telephone handset (manufacture)</t>
  </si>
  <si>
    <t>Telephone hire (other than by public telephone undertakings)</t>
  </si>
  <si>
    <t>Telephone service (wired telecommunications)</t>
  </si>
  <si>
    <t>Telephone service operation of 0898 numbers</t>
  </si>
  <si>
    <t>Telephone sterilising</t>
  </si>
  <si>
    <t>Teleprinter (manufacture)</t>
  </si>
  <si>
    <t>Telescope (manufacture)</t>
  </si>
  <si>
    <t>Telescopic sights (manufacture)</t>
  </si>
  <si>
    <t>Teletext and other electronic message and information services (wired telecommunications)</t>
  </si>
  <si>
    <t>Television (domestic) hire</t>
  </si>
  <si>
    <t>Television broadcasting station</t>
  </si>
  <si>
    <t>Television cabinets made of wood (manufacture)</t>
  </si>
  <si>
    <t>Television camera (manufacture)</t>
  </si>
  <si>
    <t>Television camera lens (manufacture)</t>
  </si>
  <si>
    <t>Television camera tubes (manufacture)</t>
  </si>
  <si>
    <t>Television cameras for domestic use (wholesale)</t>
  </si>
  <si>
    <t>Television cameras for professional use (wholesale)</t>
  </si>
  <si>
    <t>Television channel programme creation from purchased and/or self produced programme components</t>
  </si>
  <si>
    <t>Television direct sales (retail)</t>
  </si>
  <si>
    <t>Television distribution rights acquisition</t>
  </si>
  <si>
    <t>Television equipment (not domestic) rental and operating leasing</t>
  </si>
  <si>
    <t>Television goods (retail)</t>
  </si>
  <si>
    <t>Television monitors and displays (manufacture)</t>
  </si>
  <si>
    <t>Television picture tube (manufacture)</t>
  </si>
  <si>
    <t>Television post-production activities</t>
  </si>
  <si>
    <t>Television programme distribution activities</t>
  </si>
  <si>
    <t>Television programme production activities</t>
  </si>
  <si>
    <t>Television programmes transmission</t>
  </si>
  <si>
    <t>Television receiver (manufacture)</t>
  </si>
  <si>
    <t>Television relay service</t>
  </si>
  <si>
    <t>Television scan coil (manufacture)</t>
  </si>
  <si>
    <t>Television sets and equipment (retail)</t>
  </si>
  <si>
    <t>Television studio</t>
  </si>
  <si>
    <t>Television transmitter (manufacture)</t>
  </si>
  <si>
    <t>Telewriter (manufacture)</t>
  </si>
  <si>
    <t>Telex machine (manufacture)</t>
  </si>
  <si>
    <t>Telex service (wired telecommunications)</t>
  </si>
  <si>
    <t>Temperance association</t>
  </si>
  <si>
    <t>Temperance buffet</t>
  </si>
  <si>
    <t>Temperature measuring and control instrument (non-electronic) (manufacture)</t>
  </si>
  <si>
    <t>Temperature regulators (manufacture)</t>
  </si>
  <si>
    <t>Temple (for worship)</t>
  </si>
  <si>
    <t>Temporary accommodation for the homeless (charitable)</t>
  </si>
  <si>
    <t>Temporary accommodation for the homeless (non-charitable)</t>
  </si>
  <si>
    <t>Temporary employment agency activities</t>
  </si>
  <si>
    <t>Temporary homeless shelters (charitable)</t>
  </si>
  <si>
    <t>Temporary homeless shelters (non-charitable)</t>
  </si>
  <si>
    <t>Tenders (manufacture)</t>
  </si>
  <si>
    <t>Tennis ball core (manufacture)</t>
  </si>
  <si>
    <t>Tennis balls (finished) (manufacture)</t>
  </si>
  <si>
    <t>Tennis club</t>
  </si>
  <si>
    <t>Tennis court</t>
  </si>
  <si>
    <t>Tennis courts construction</t>
  </si>
  <si>
    <t>Tennis racket (manufacture)</t>
  </si>
  <si>
    <t>Tension strapping tool (manufacture)</t>
  </si>
  <si>
    <t>Tensional steel strapping (manufacture)</t>
  </si>
  <si>
    <t>Tent poles made of wood (manufacture)</t>
  </si>
  <si>
    <t>Tents (commission agent)</t>
  </si>
  <si>
    <t>Tents (internet) (retail)</t>
  </si>
  <si>
    <t>Tents (manufacture)</t>
  </si>
  <si>
    <t>Tents (retail)</t>
  </si>
  <si>
    <t>Tents (wholesale)</t>
  </si>
  <si>
    <t>Tents and other camping goods (commission agent)</t>
  </si>
  <si>
    <t>Terminal equipment for telegraphic and data communications (manufacture)</t>
  </si>
  <si>
    <t>Terminal facilities operation (air transport)</t>
  </si>
  <si>
    <t>Terminal facilities operation (land transport)</t>
  </si>
  <si>
    <t>Terminal facilities operation (water transport)</t>
  </si>
  <si>
    <t>Terminals for electronic apparatus (manufacture)</t>
  </si>
  <si>
    <t>Terminals for issuing of tickets and reservations (manufacture)</t>
  </si>
  <si>
    <t>Terneplate (manufacture)</t>
  </si>
  <si>
    <t>Terracotta ware (manufacture)</t>
  </si>
  <si>
    <t>Terrazzo work (building)</t>
  </si>
  <si>
    <t>Territorial Army</t>
  </si>
  <si>
    <t>Terry fabrics (manufacture)</t>
  </si>
  <si>
    <t>Terry towelling (manufacture)</t>
  </si>
  <si>
    <t>Tertiary college</t>
  </si>
  <si>
    <t>Tessellated glazed pavement tiles (manufacture)</t>
  </si>
  <si>
    <t>Tesserae made of earthenware (manufacture)</t>
  </si>
  <si>
    <t>Test benches (electronic) (manufacture)</t>
  </si>
  <si>
    <t>Test benches (non-electronic) (manufacture)</t>
  </si>
  <si>
    <t>Test boring for construction</t>
  </si>
  <si>
    <t>Test boring incidental to oil and gas extraction</t>
  </si>
  <si>
    <t>Test drilling for construction</t>
  </si>
  <si>
    <t>Test tube (manufacture)</t>
  </si>
  <si>
    <t>Test wagons for railway (manufacture)</t>
  </si>
  <si>
    <t>Testing and measuring of environmental indicators: air and water pollution</t>
  </si>
  <si>
    <t>Testing instruments and appliances (electronic) (manufacture)</t>
  </si>
  <si>
    <t>Testing instruments and appliances (non-electronic) (manufacture)</t>
  </si>
  <si>
    <t>Testing machines and equipment (electronic) (manufacture)</t>
  </si>
  <si>
    <t>Testing of calculations for building elements</t>
  </si>
  <si>
    <t>Testing of composition and purity of minerals</t>
  </si>
  <si>
    <t>Testing of physical characteristics and performance of materials</t>
  </si>
  <si>
    <t>Testing or analysing laboratory</t>
  </si>
  <si>
    <t>Tetrachloroethylene (manufacture)</t>
  </si>
  <si>
    <t>Text and composition writing on a fee or contract basis</t>
  </si>
  <si>
    <t>Textile binding and mending (manufacture)</t>
  </si>
  <si>
    <t>Textile bleaching (manufacture)</t>
  </si>
  <si>
    <t>Textile calendering (manufacture)</t>
  </si>
  <si>
    <t>Textile chemical auxiliaries (manufacture)</t>
  </si>
  <si>
    <t>Textile converter (wholesale)</t>
  </si>
  <si>
    <t>Textile dressing or impregnating machinery (manufacture)</t>
  </si>
  <si>
    <t>Textile dyeing (manufacture)</t>
  </si>
  <si>
    <t>Textile embossing (manufacture)</t>
  </si>
  <si>
    <t>Textile ending and mending (manufacture)</t>
  </si>
  <si>
    <t>Textile fabric making machinery (manufacture)</t>
  </si>
  <si>
    <t>Textile face masks (commission agent)</t>
  </si>
  <si>
    <t>Textile face masks (internet) (retail)</t>
  </si>
  <si>
    <t>Textile face masks (manufacture)</t>
  </si>
  <si>
    <t>Textile face masks (retail)</t>
  </si>
  <si>
    <t>Textile face masks (wholesale)</t>
  </si>
  <si>
    <t>Textile fibre preparation machinery (manufacture)</t>
  </si>
  <si>
    <t>Textile fibre preparation machinery (wholesale)</t>
  </si>
  <si>
    <t>Textile fibres (wholesale)</t>
  </si>
  <si>
    <t>Textile finishing (manufacture)</t>
  </si>
  <si>
    <t>Textile gloves (commission agent)</t>
  </si>
  <si>
    <t>Textile gloves (internet) (retail)</t>
  </si>
  <si>
    <t>Textile gloves (Manufacture)</t>
  </si>
  <si>
    <t>Textile gloves (retail)</t>
  </si>
  <si>
    <t>Textile gloves (wholesale)</t>
  </si>
  <si>
    <t>Textile industry machinery (wholesale)</t>
  </si>
  <si>
    <t>Textile lacquering (manufacture)</t>
  </si>
  <si>
    <t>Textile machinery (manufacture)</t>
  </si>
  <si>
    <t>Textile material cordage (manufacture)</t>
  </si>
  <si>
    <t>Textile or wallpaper printing designing</t>
  </si>
  <si>
    <t>Textile packing incidental to transport</t>
  </si>
  <si>
    <t>Textile part of electric blankets (manufacture)</t>
  </si>
  <si>
    <t>Textile plants growing</t>
  </si>
  <si>
    <t>Textile printing machinery (manufacture)</t>
  </si>
  <si>
    <t>Textile raw materials (commission agent)</t>
  </si>
  <si>
    <t>Textile soap (manufacture)</t>
  </si>
  <si>
    <t>Textile softeners (manufacture)</t>
  </si>
  <si>
    <t>Textile spinning, doubling or twisting machinery (wholesale)</t>
  </si>
  <si>
    <t>Textile unreeling, folding, or pinking machinery (manufacture)</t>
  </si>
  <si>
    <t>Textile wadding and articles of wadding (manufacture)</t>
  </si>
  <si>
    <t>Textile wall coverings (manufacture)</t>
  </si>
  <si>
    <t>Textile wallpaper (manufacture)</t>
  </si>
  <si>
    <t>Textile waste (wholesale)</t>
  </si>
  <si>
    <t>Textile weaving machinery (wholesale)</t>
  </si>
  <si>
    <t>Textile wicks (manufacture)</t>
  </si>
  <si>
    <t>Textile winding or reeling machinery (wholesale)</t>
  </si>
  <si>
    <t>Textile yarn impregnated, coated or sheathed with rubber or plastic (manufacture)</t>
  </si>
  <si>
    <t>Textile yarn preparation machinery (manufacture)</t>
  </si>
  <si>
    <t>Textiles (commission agent)</t>
  </si>
  <si>
    <t>Textiles (retail)</t>
  </si>
  <si>
    <t>Textiles (wholesale)</t>
  </si>
  <si>
    <t>Textiles and leather finishing materials (manufacture)</t>
  </si>
  <si>
    <t>Textiles exporter (wholesale)</t>
  </si>
  <si>
    <t>Textiles importer (wholesale)</t>
  </si>
  <si>
    <t>Textiles rental and leasing</t>
  </si>
  <si>
    <t>Textured single yarn (manufacture)</t>
  </si>
  <si>
    <t>Texturing and softening machinery for textiles (manufacture)</t>
  </si>
  <si>
    <t>Thatching</t>
  </si>
  <si>
    <t>The seeking of sponsorship, appearance money and prize money for horse racing</t>
  </si>
  <si>
    <t>The Tote</t>
  </si>
  <si>
    <t>Theatre ticket agency</t>
  </si>
  <si>
    <t>Theatrical agency</t>
  </si>
  <si>
    <t>Theatrical costumes (manufacture)</t>
  </si>
  <si>
    <t>Theatrical costumes leasing</t>
  </si>
  <si>
    <t>Theatrical costumes rental</t>
  </si>
  <si>
    <t>Theatrical presentations (live production))</t>
  </si>
  <si>
    <t>Theatrical scenery leasing</t>
  </si>
  <si>
    <t>Theatrical touring company</t>
  </si>
  <si>
    <t>Theme park operation</t>
  </si>
  <si>
    <t>Theodolite (electronic) (manufacture)</t>
  </si>
  <si>
    <t>Theodolite (non-electronic) (manufacture)</t>
  </si>
  <si>
    <t>Theological college specialising in higher education course</t>
  </si>
  <si>
    <t>Theosophical Society</t>
  </si>
  <si>
    <t>Therapeutic instruments and appliances (wholesale)</t>
  </si>
  <si>
    <t>Thermal and sound insulating material made of glass fibre (manufacture)</t>
  </si>
  <si>
    <t>Thermionic valves or tubes (manufacture)</t>
  </si>
  <si>
    <t>Thermo forming machines (manufacture)</t>
  </si>
  <si>
    <t>Thermocopier printing (manufacture)</t>
  </si>
  <si>
    <t>Thermographs (manufacture)</t>
  </si>
  <si>
    <t>Thermometer (electronic) (manufacture)</t>
  </si>
  <si>
    <t>Thermometer (non-electronic) (manufacture)</t>
  </si>
  <si>
    <t>Thermoplastic resins (manufacture)</t>
  </si>
  <si>
    <t>Thermosetting resins (manufacture)</t>
  </si>
  <si>
    <t>Thermostat (electronic) (manufacture)</t>
  </si>
  <si>
    <t>Thermostat (non-electronic) (manufacture)</t>
  </si>
  <si>
    <t>Thinners for paint and varnish (manufacture)</t>
  </si>
  <si>
    <t>Thiourea resins (manufacture)</t>
  </si>
  <si>
    <t>Thorium ores mining</t>
  </si>
  <si>
    <t>Thread (wholesale)</t>
  </si>
  <si>
    <t>Thread counters (manufacture)</t>
  </si>
  <si>
    <t>Thread for sewing and embroidery, made of cotton (manufacture)</t>
  </si>
  <si>
    <t>Thread guide (textile machinery accessory) (manufacture)</t>
  </si>
  <si>
    <t>Thread made of hemp (manufacture)</t>
  </si>
  <si>
    <t>Thread made of jute (manufacture)</t>
  </si>
  <si>
    <t>Thread made of linen (manufacture)</t>
  </si>
  <si>
    <t>Thread made of silk (manufacture)</t>
  </si>
  <si>
    <t>Thread rollers or machines for working wires (manufacture)</t>
  </si>
  <si>
    <t>Thread rolling machines (manufacture)</t>
  </si>
  <si>
    <t>Threaded and non-threaded fasteners (wholesale)</t>
  </si>
  <si>
    <t>Threaded fasteners (manufacture)</t>
  </si>
  <si>
    <t>Threading die (manufacture)</t>
  </si>
  <si>
    <t>Threading machine (metal cutting) (manufacture)</t>
  </si>
  <si>
    <t>Threading tap (manufacture)</t>
  </si>
  <si>
    <t>Threshers (wholesale)</t>
  </si>
  <si>
    <t>Threshing by contractor</t>
  </si>
  <si>
    <t>Threshing machine (manufacture)</t>
  </si>
  <si>
    <t>Thyratron (manufacture)</t>
  </si>
  <si>
    <t>Thyristor (manufacture)</t>
  </si>
  <si>
    <t>Tic tac person</t>
  </si>
  <si>
    <t>Ticket agencies for other entertainment activities</t>
  </si>
  <si>
    <t>Ticket agencies for theatre</t>
  </si>
  <si>
    <t>Ticket agencies for travel</t>
  </si>
  <si>
    <t>Ticket cutting and punching (manufacture)</t>
  </si>
  <si>
    <t>Ticket issuing machine (manufacture)</t>
  </si>
  <si>
    <t>Ticket machine hire</t>
  </si>
  <si>
    <t>Ticket printing (manufacture)</t>
  </si>
  <si>
    <t>Ticket punch (manufacture)</t>
  </si>
  <si>
    <t>Ticket sales activities for sports events</t>
  </si>
  <si>
    <t>Ticket sales for other recreational activities</t>
  </si>
  <si>
    <t>Ticking weaving (manufacture)</t>
  </si>
  <si>
    <t>Tie pin (not of, or clad in, precious metal, or of precious/semi precious stones) (manufacture)</t>
  </si>
  <si>
    <t>Tie silk (manufacture)</t>
  </si>
  <si>
    <t>Ties (retail)</t>
  </si>
  <si>
    <t>Ties (wholesale)</t>
  </si>
  <si>
    <t>Ties made of silk (manufacture)</t>
  </si>
  <si>
    <t>Tights (manufacture)</t>
  </si>
  <si>
    <t>Tile making machine (not plastic working) (manufacture)</t>
  </si>
  <si>
    <t>Tiles (other than floor tiles made of plastic) (manufacture)</t>
  </si>
  <si>
    <t>Tiles (wholesale)</t>
  </si>
  <si>
    <t>Tiles and construction products, made of baked clay (manufacture)</t>
  </si>
  <si>
    <t>Tiles for wall or floor made of ceramic (retail)</t>
  </si>
  <si>
    <t>Tiles laying or fitting</t>
  </si>
  <si>
    <t>Tiles made of asphalt thermoplastic (manufacture)</t>
  </si>
  <si>
    <t>Tiles made of ceramics (manufacture)</t>
  </si>
  <si>
    <t>Tiles made of concrete (manufacture)</t>
  </si>
  <si>
    <t>Tiles made of cork (manufacture)</t>
  </si>
  <si>
    <t>Tiles made of felt (manufacture)</t>
  </si>
  <si>
    <t>Tiles made of fibre cement (manufacture)</t>
  </si>
  <si>
    <t>Tiles made of glass (manufacture)</t>
  </si>
  <si>
    <t>Tiles made of glazed earthenware (manufacture)</t>
  </si>
  <si>
    <t>Tiles made of needleloom carpet (manufacture)</t>
  </si>
  <si>
    <t>Tiles made of plaster (manufacture)</t>
  </si>
  <si>
    <t>Tiles made of slate (manufacture)</t>
  </si>
  <si>
    <t>Tiles made of tufted carpet (manufacture)</t>
  </si>
  <si>
    <t>Tiles made of vinyl asbestos (manufacture)</t>
  </si>
  <si>
    <t>Tiles made of woven asbestos (manufacture)</t>
  </si>
  <si>
    <t>Tiling contractor (floors and walls)</t>
  </si>
  <si>
    <t>Tiling made of rubber (manufacture)</t>
  </si>
  <si>
    <t>Tillot and seal making (manufacture)</t>
  </si>
  <si>
    <t>Timber (commission agent)</t>
  </si>
  <si>
    <t>Timber broker (commission agent)</t>
  </si>
  <si>
    <t>Timber evaluation</t>
  </si>
  <si>
    <t>Timber felling on a fee or contract basis</t>
  </si>
  <si>
    <t>Timber growing</t>
  </si>
  <si>
    <t>Timber importer (wholesale)</t>
  </si>
  <si>
    <t>Timber measurer</t>
  </si>
  <si>
    <t>Timber merchant (wholesale)</t>
  </si>
  <si>
    <t>Timber yard (wholesale)</t>
  </si>
  <si>
    <t>Time clock (manufacture)</t>
  </si>
  <si>
    <t>Time lock (manufacture)</t>
  </si>
  <si>
    <t>Time recorder (manufacture)</t>
  </si>
  <si>
    <t>Time sharing services (computer)</t>
  </si>
  <si>
    <t>Time switch (manufacture)</t>
  </si>
  <si>
    <t>Time/date stamps (manufacture)</t>
  </si>
  <si>
    <t>Timekeepers of sport</t>
  </si>
  <si>
    <t>Timer for industrial use (manufacture)</t>
  </si>
  <si>
    <t>Time-share exchange services</t>
  </si>
  <si>
    <t>Timeshare operations (real estate)</t>
  </si>
  <si>
    <t>Timetable printing (manufacture)</t>
  </si>
  <si>
    <t>Timetable publishing</t>
  </si>
  <si>
    <t>Timing belt for motor vehicles (manufacture)</t>
  </si>
  <si>
    <t>Tin (manufacture)</t>
  </si>
  <si>
    <t>Tin foil (manufacture)</t>
  </si>
  <si>
    <t>Tin mining and preparation</t>
  </si>
  <si>
    <t>Tin openers (electric) (manufacture)</t>
  </si>
  <si>
    <t>Tin ore and concentrate extraction and preparation</t>
  </si>
  <si>
    <t>Tin printing (manufacture)</t>
  </si>
  <si>
    <t>Tin wire made by drawing (manufacture)</t>
  </si>
  <si>
    <t>Tinman's snips (manufacture)</t>
  </si>
  <si>
    <t>Tinned broth (manufacture)</t>
  </si>
  <si>
    <t>Tinned ham (manufacture)</t>
  </si>
  <si>
    <t>Tinned meat (other than tinned ham) (manufacture)</t>
  </si>
  <si>
    <t>Tinned soup (manufacture)</t>
  </si>
  <si>
    <t>Tinplate (manufacture)</t>
  </si>
  <si>
    <t>Tinplate (wholesale)</t>
  </si>
  <si>
    <t>Tins for food products (manufacture)</t>
  </si>
  <si>
    <t>Tinted glass (manufacture)</t>
  </si>
  <si>
    <t>Tip for cutting tool (manufacture)</t>
  </si>
  <si>
    <t>Tipper (manufacture)</t>
  </si>
  <si>
    <t>Tipping gear and parts thereof for motor vehicles (not hydraulic) (manufacture)</t>
  </si>
  <si>
    <t>Tips made of cork (manufacture)</t>
  </si>
  <si>
    <t>Tissue made of glass fibre (manufacture)</t>
  </si>
  <si>
    <t>Tissue paper (uncut) (manufacture)</t>
  </si>
  <si>
    <t>Titanium (manufacture)</t>
  </si>
  <si>
    <t>Titanium dioxide (manufacture)</t>
  </si>
  <si>
    <t>Titanium oxide (wholesale)</t>
  </si>
  <si>
    <t>Title document printing (manufacture)</t>
  </si>
  <si>
    <t>Toast racks made of base metal (manufacture)</t>
  </si>
  <si>
    <t>Toaster (electric) (manufacture)</t>
  </si>
  <si>
    <t>Toastmaster</t>
  </si>
  <si>
    <t>Tobacco (commission agent)</t>
  </si>
  <si>
    <t>Tobacco (retail)</t>
  </si>
  <si>
    <t>Tobacco (unmanufactured) (wholesale)</t>
  </si>
  <si>
    <t>Tobacco broker (commission agent)</t>
  </si>
  <si>
    <t>Tobacco exporter (unmanufactured) (wholesale)</t>
  </si>
  <si>
    <t>Tobacco for use in pipes and rolled cigarettes (manufacture)</t>
  </si>
  <si>
    <t>Tobacco growing</t>
  </si>
  <si>
    <t>Tobacco importer (unmanufactured) (wholesale)</t>
  </si>
  <si>
    <t>Tobacco leaves, drying and preparation</t>
  </si>
  <si>
    <t>Tobacco merchant (wholesale)</t>
  </si>
  <si>
    <t>Tobacco preparation and making-up machinery (wholesale)</t>
  </si>
  <si>
    <t>Tobacco processing machinery (manufacture)</t>
  </si>
  <si>
    <t>Tobacco products (manufacture)</t>
  </si>
  <si>
    <t>Tobacco products exporter (wholesale)</t>
  </si>
  <si>
    <t>Tobacco products importer (wholesale)</t>
  </si>
  <si>
    <t>Tobacco refuse (commission agent)</t>
  </si>
  <si>
    <t>Tobacco stemming and redrying (manufacture)</t>
  </si>
  <si>
    <t>Tobacco substitute products (manufacture)</t>
  </si>
  <si>
    <t>Tobacco, homogenised or reconstituted (manufacture)</t>
  </si>
  <si>
    <t>Tobacconist (retail)</t>
  </si>
  <si>
    <t>Tobacconist (wholesale)</t>
  </si>
  <si>
    <t>Tobacconists' sundriesman (wholesale)</t>
  </si>
  <si>
    <t>Toe puff (manufacture)</t>
  </si>
  <si>
    <t>Toffee (manufacture)</t>
  </si>
  <si>
    <t>Toilet articles made of ceramic (manufacture)</t>
  </si>
  <si>
    <t>Toilet articles made of plastic (manufacture)</t>
  </si>
  <si>
    <t>Toilet articles of base metals clad with precious metals (manufacture)</t>
  </si>
  <si>
    <t>Toilet brush (manufacture)</t>
  </si>
  <si>
    <t>Toilet case (fitted) made of leather (manufacture)</t>
  </si>
  <si>
    <t>Toilet goods (retail)</t>
  </si>
  <si>
    <t>Toilet linen (manufacture)</t>
  </si>
  <si>
    <t>Toilet paper (cut to size) (manufacture)</t>
  </si>
  <si>
    <t>Toilet paper (uncut) (manufacture)</t>
  </si>
  <si>
    <t>Toilet preparations (manufacture)</t>
  </si>
  <si>
    <t>Toilet preparations (wholesale)</t>
  </si>
  <si>
    <t>Toilet soap (manufacture)</t>
  </si>
  <si>
    <t>Toilet water (manufacture)</t>
  </si>
  <si>
    <t>Toiletries (manufacture)</t>
  </si>
  <si>
    <t>Toilets (wholesale)</t>
  </si>
  <si>
    <t>Toll bridge, road or tunnel</t>
  </si>
  <si>
    <t>Toluene (manufacture)</t>
  </si>
  <si>
    <t>Tomato growing</t>
  </si>
  <si>
    <t>Tomographs (manufacture)</t>
  </si>
  <si>
    <t>Tone arms (manufacture)</t>
  </si>
  <si>
    <t>Toner (pigment) (manufacture)</t>
  </si>
  <si>
    <t>Toner cartridges (manufacture)</t>
  </si>
  <si>
    <t>Toner for photographic use (manufacture)</t>
  </si>
  <si>
    <t>Tongued wood (manufacture)</t>
  </si>
  <si>
    <t>Tonic water production (manufacture)</t>
  </si>
  <si>
    <t>Tonic wine production (manufacture)</t>
  </si>
  <si>
    <t>Tool bar for agricultural use (manufacture)</t>
  </si>
  <si>
    <t>Tool handles made of wood (manufacture)</t>
  </si>
  <si>
    <t>Tool holder (manufacture)</t>
  </si>
  <si>
    <t>Toolbags made of leather (manufacture)</t>
  </si>
  <si>
    <t>Tools (not machine tools) (retail)</t>
  </si>
  <si>
    <t>Tools (precision) (manufacture)</t>
  </si>
  <si>
    <t>Tools (wholesale)</t>
  </si>
  <si>
    <t>Tools except power driven hand tools (manufacture)</t>
  </si>
  <si>
    <t>Tools for construction hire (without operator)</t>
  </si>
  <si>
    <t>Tools for mechanics or engineers hire</t>
  </si>
  <si>
    <t>Tools made of wood (manufacture)</t>
  </si>
  <si>
    <t>Tooth brush (electric) (manufacture)</t>
  </si>
  <si>
    <t>Tooth brush (not electric) (manufacture)</t>
  </si>
  <si>
    <t>Tooth brushes (wholesale)</t>
  </si>
  <si>
    <t>Tooth powder (manufacture)</t>
  </si>
  <si>
    <t>Toothpaste (manufacture)</t>
  </si>
  <si>
    <t>Toothpicks made of bone (manufacture)</t>
  </si>
  <si>
    <t>Top soil stripping work</t>
  </si>
  <si>
    <t>Topmaking (wool) (manufacture)</t>
  </si>
  <si>
    <t>Torch (manufacture)</t>
  </si>
  <si>
    <t>Torpedo (manufacture)</t>
  </si>
  <si>
    <t>Torsion bar spring (manufacture)</t>
  </si>
  <si>
    <t>Totalisator</t>
  </si>
  <si>
    <t>Toughened glass (manufacture)</t>
  </si>
  <si>
    <t>Tour operator activities</t>
  </si>
  <si>
    <t>Touring caravan (manufacture)</t>
  </si>
  <si>
    <t>Touring clubs</t>
  </si>
  <si>
    <t>Tourism development consultancy services</t>
  </si>
  <si>
    <t>Tourism promotion activities</t>
  </si>
  <si>
    <t>Tourism services administration and regulation (public sector)</t>
  </si>
  <si>
    <t>Tourist assistance activities n.e.c.</t>
  </si>
  <si>
    <t>Tourist board or information service</t>
  </si>
  <si>
    <t>Tourist guide activities</t>
  </si>
  <si>
    <t>Tourist guide instruction</t>
  </si>
  <si>
    <t>Tow of flax (manufacture)</t>
  </si>
  <si>
    <t>Tow yarn made of hard fibres (manufacture)</t>
  </si>
  <si>
    <t>Towel (manufacture)</t>
  </si>
  <si>
    <t>Towel hire</t>
  </si>
  <si>
    <t>Towel rail (electric) (manufacture)</t>
  </si>
  <si>
    <t>Towel supply company</t>
  </si>
  <si>
    <t>Towelling weaving (manufacture)</t>
  </si>
  <si>
    <t>Towels (retail)</t>
  </si>
  <si>
    <t>Towels made of paper (manufacture)</t>
  </si>
  <si>
    <t>Tower made of steel (manufacture)</t>
  </si>
  <si>
    <t>Tower made of wood (manufacture)</t>
  </si>
  <si>
    <t>Towing and road side assistance</t>
  </si>
  <si>
    <t>Towing away of vehicles</t>
  </si>
  <si>
    <t>Towing rope (manufacture)</t>
  </si>
  <si>
    <t>Towing services for distressed freight vessels in inland waters</t>
  </si>
  <si>
    <t>Towing services for distressed freight vessels on sea and coastal waters</t>
  </si>
  <si>
    <t>Towing services for distressed passenger vessels in inland waters</t>
  </si>
  <si>
    <t>Towing services for distressed passenger vessels on sea and coastal waters</t>
  </si>
  <si>
    <t>Town and city planning</t>
  </si>
  <si>
    <t>Town crier</t>
  </si>
  <si>
    <t>Town gas distribution</t>
  </si>
  <si>
    <t>Town-to-airport transport by bus</t>
  </si>
  <si>
    <t>Town-to-airport transport by rail</t>
  </si>
  <si>
    <t>Town-to-station transport by bus</t>
  </si>
  <si>
    <t>Town-to-station transport by rail</t>
  </si>
  <si>
    <t>Toxic waste treatment service</t>
  </si>
  <si>
    <t>Toy animal (manufacture)</t>
  </si>
  <si>
    <t>Toy balloon (manufacture)</t>
  </si>
  <si>
    <t>Toy car circuit (electric) (manufacture)</t>
  </si>
  <si>
    <t>Toy cars (electric) (manufacture)</t>
  </si>
  <si>
    <t>Toy cars (pedal) (manufacture)</t>
  </si>
  <si>
    <t>Toy furniture (manufacture)</t>
  </si>
  <si>
    <t>Toy guns (not operated by compressed air) (manufacture)</t>
  </si>
  <si>
    <t>Toy musical instruments including electronic (manufacture)</t>
  </si>
  <si>
    <t>Toy perambulators and pushchairs (manufacture)</t>
  </si>
  <si>
    <t>Toy push cart (manufacture)</t>
  </si>
  <si>
    <t>Toy trains (electric) (manufacture)</t>
  </si>
  <si>
    <t>Toy trains and accessories (wholesale)</t>
  </si>
  <si>
    <t>Toy wheelbarrow (manufacture)</t>
  </si>
  <si>
    <t>Toys (mechanical) (manufacture)</t>
  </si>
  <si>
    <t>Toys (retail)</t>
  </si>
  <si>
    <t>Toys (wholesale)</t>
  </si>
  <si>
    <t>Toys and games (electronic) with fixed (non replaceable software) (manufacture)</t>
  </si>
  <si>
    <t>Toys and games exporter (wholesale)</t>
  </si>
  <si>
    <t>Toys and games importer (wholesale)</t>
  </si>
  <si>
    <t>Toys and games made of paper or paperboard (manufacture)</t>
  </si>
  <si>
    <t>Toys and games made of wood (manufacture)</t>
  </si>
  <si>
    <t>Toys for professional and arcade use (manufacture)</t>
  </si>
  <si>
    <t>Toys made of cardboard (manufacture)</t>
  </si>
  <si>
    <t>Toys made of fabric (manufacture)</t>
  </si>
  <si>
    <t>Toys made of metal (manufacture)</t>
  </si>
  <si>
    <t>Toys made of plastic (manufacture)</t>
  </si>
  <si>
    <t>Toys made of rubber (manufacture)</t>
  </si>
  <si>
    <t>Tracing cloth (textile finishing) (manufacture)</t>
  </si>
  <si>
    <t>Tracing cloth (woven) (manufacture)</t>
  </si>
  <si>
    <t>Tracing cloth weaving (manufacture)</t>
  </si>
  <si>
    <t>Tracing paper (manufacture)</t>
  </si>
  <si>
    <t>Track laying and other tractors used in construction (manufacture)</t>
  </si>
  <si>
    <t>Track laying tractors and other tractors used in mining (manufacture)</t>
  </si>
  <si>
    <t>Track rods for motor vehicles (manufacture)</t>
  </si>
  <si>
    <t>Tracksuits (manufacture)</t>
  </si>
  <si>
    <t>Traction battery (rechargeable) (manufacture)</t>
  </si>
  <si>
    <t>Traction motors with or without associated control equipment (manufacture)</t>
  </si>
  <si>
    <t>Traction or suspension devices for medical beds (manufacture)</t>
  </si>
  <si>
    <t>Tractor (half track) (manufacture)</t>
  </si>
  <si>
    <t>Tractor (pedestrian controlled) (manufacture)</t>
  </si>
  <si>
    <t>Tractor (skidded unit) (manufacture)</t>
  </si>
  <si>
    <t>Tractor (wheeled) (manufacture)</t>
  </si>
  <si>
    <t>Tractor for agricultural use (manufacture)</t>
  </si>
  <si>
    <t>Tractor for forestry use (manufacture)</t>
  </si>
  <si>
    <t>Tractor hire for agriculture (without driver)</t>
  </si>
  <si>
    <t>Tractor hoe (manufacture)</t>
  </si>
  <si>
    <t>Tractor parts for wheeled and half-track tractors (manufacture)</t>
  </si>
  <si>
    <t>Tractor plough (manufacture)</t>
  </si>
  <si>
    <t>Tractor shovel (manufacture)</t>
  </si>
  <si>
    <t>Tractor winch (manufacture)</t>
  </si>
  <si>
    <t>Tractors (wholesale)</t>
  </si>
  <si>
    <t>Tractors for agricultural use (wholesale)</t>
  </si>
  <si>
    <t>Tractors for semi-trailers (manufacture)</t>
  </si>
  <si>
    <t>Tractors of a type used on railway station platforms (wholesale)</t>
  </si>
  <si>
    <t>Tractors used in forestry (wholesale)</t>
  </si>
  <si>
    <t>Trade association</t>
  </si>
  <si>
    <t>Trade binding (manufacture)</t>
  </si>
  <si>
    <t>Trade centre</t>
  </si>
  <si>
    <t>Trade journal printing (manufacture)</t>
  </si>
  <si>
    <t>Trade journal publishing</t>
  </si>
  <si>
    <t>Trade mark agent</t>
  </si>
  <si>
    <t>Trade of internet access packages</t>
  </si>
  <si>
    <t>Trade of phone cards</t>
  </si>
  <si>
    <t>Trade unions</t>
  </si>
  <si>
    <t>Trades exhibition organiser</t>
  </si>
  <si>
    <t>Trades union congress</t>
  </si>
  <si>
    <t>Tradesmen's knife (manufacture)</t>
  </si>
  <si>
    <t>Trading stamp printing (manufacture)</t>
  </si>
  <si>
    <t>Traffic control equipment for roads and inland waterways (manufacture)</t>
  </si>
  <si>
    <t>Traffic engineering design projects</t>
  </si>
  <si>
    <t>Traffic indicators for motor vehicles (manufacture)</t>
  </si>
  <si>
    <t>Traffic regulation administration and operation</t>
  </si>
  <si>
    <t>Traffic wardens</t>
  </si>
  <si>
    <t>Trailer (motor drawn) (manufacture)</t>
  </si>
  <si>
    <t>Trailer chassis (manufacture)</t>
  </si>
  <si>
    <t>Trailers (retail)</t>
  </si>
  <si>
    <t>Trailers (used) (retail)</t>
  </si>
  <si>
    <t>Trailers (used) (wholesale)</t>
  </si>
  <si>
    <t>Trailers (wholesale)</t>
  </si>
  <si>
    <t>Trailers and semi-trailers (manufacture)</t>
  </si>
  <si>
    <t>Trailers and semi-trailers for agricultural use (manufacture)</t>
  </si>
  <si>
    <t>Trailers and semi-trailers rental</t>
  </si>
  <si>
    <t>Train cleaning (non-specialised)</t>
  </si>
  <si>
    <t>Train disinfecting and exterminating activities</t>
  </si>
  <si>
    <t>Trainer (electronic training equipment) (manufacture)</t>
  </si>
  <si>
    <t>Trainer (racehorse or greyhound)</t>
  </si>
  <si>
    <t>Training film production</t>
  </si>
  <si>
    <t>Training of pet animals</t>
  </si>
  <si>
    <t>Training stables</t>
  </si>
  <si>
    <t>Training video production</t>
  </si>
  <si>
    <t>Tramway (scheduled passenger transport)</t>
  </si>
  <si>
    <t>Tramways construction</t>
  </si>
  <si>
    <t>Transcribing services from tapes, discs, etc.</t>
  </si>
  <si>
    <t>Transcription of documents, and other secretarial services</t>
  </si>
  <si>
    <t>Transfer moulding press for rubber or plastics (manufacture)</t>
  </si>
  <si>
    <t>Transfer printing (manufacture)</t>
  </si>
  <si>
    <t>Transformation of pipeline natural gas into compressed natural gas (cng)</t>
  </si>
  <si>
    <t>Transformer (generator, transmission system and distribution) (manufacture)</t>
  </si>
  <si>
    <t>Transformer for electronic apparatus (manufacture)</t>
  </si>
  <si>
    <t>Transformer for industrial use (manufacture)</t>
  </si>
  <si>
    <t>Transformer oil (at refineries) (manufacture)</t>
  </si>
  <si>
    <t>Transformer oil formulation outside refineries (manufacture)</t>
  </si>
  <si>
    <t>Transformers (wholesale)</t>
  </si>
  <si>
    <t>Transfusion apparatus (manufacture)</t>
  </si>
  <si>
    <t>Transfusion pods (manufacture)</t>
  </si>
  <si>
    <t>Transistors (manufacture)</t>
  </si>
  <si>
    <t>Translation activities</t>
  </si>
  <si>
    <t>Transmission and distribution voltage regulators (manufacture)</t>
  </si>
  <si>
    <t>Transmission apparatus for radio-broadcasting (manufacture)</t>
  </si>
  <si>
    <t>Transmission belting made of rubber (manufacture)</t>
  </si>
  <si>
    <t>Transmission belts made of plastic (manufacture)</t>
  </si>
  <si>
    <t>Transmission chain (manufacture)</t>
  </si>
  <si>
    <t>Transmission equipment for telephone and telegraph (manufacture)</t>
  </si>
  <si>
    <t>Transmission kit for radio-telephony and telegraphy, radio or television broadcasting (wholesale)</t>
  </si>
  <si>
    <t>Transmission line construction</t>
  </si>
  <si>
    <t>Transmission of aural programming via over-the-air broadcasts, cable or satellite</t>
  </si>
  <si>
    <t>Transmission or conveyor belts or belting, made of textiles (manufacture)</t>
  </si>
  <si>
    <t>Transmission pole and line hardware (manufacture)</t>
  </si>
  <si>
    <t>Transmission shafts (manufacture)</t>
  </si>
  <si>
    <t>Transmission v-belts made of rubber (manufacture)</t>
  </si>
  <si>
    <t>Transmitter-receivers (manufacture)</t>
  </si>
  <si>
    <t>Transmitting and receiving antenna (manufacture)</t>
  </si>
  <si>
    <t>Transplant organ banks</t>
  </si>
  <si>
    <t>Transplanter for agricultural use (manufacture)</t>
  </si>
  <si>
    <t>Transponders (manufacture)</t>
  </si>
  <si>
    <t>Transport by towing or pushing of barges (except inland waterway)</t>
  </si>
  <si>
    <t>Transport documents issue and procurement</t>
  </si>
  <si>
    <t>Transport equipment (except motor vehicles, motorcycles and bicycles) (wholesale)</t>
  </si>
  <si>
    <t>Transport equipment cleaning (non-specialised)</t>
  </si>
  <si>
    <t>Transport insurance</t>
  </si>
  <si>
    <t>Transport of freight over seas and coastal waters (whether scheduled or not)</t>
  </si>
  <si>
    <t>Transport of freight via canals</t>
  </si>
  <si>
    <t>Transport of freight via lakes</t>
  </si>
  <si>
    <t>Transport of freight via ports</t>
  </si>
  <si>
    <t>Transport of freight via rivers</t>
  </si>
  <si>
    <t>Transport of gases slurry via pipelines</t>
  </si>
  <si>
    <t>Transport of passengers over seas and coastal waters</t>
  </si>
  <si>
    <t>Transport of passengers over water (except for inland waterway service)</t>
  </si>
  <si>
    <t>Transport of passengers over water (inland waterway service)</t>
  </si>
  <si>
    <t>Transport of passengers via canals</t>
  </si>
  <si>
    <t>Transport of passengers via inside harbours</t>
  </si>
  <si>
    <t>Transport of passengers via lakes</t>
  </si>
  <si>
    <t>Transport of passengers via ports</t>
  </si>
  <si>
    <t>Transport of passengers via rivers</t>
  </si>
  <si>
    <t>Transport of waste and waste materials</t>
  </si>
  <si>
    <t>Transport of water via pipelines</t>
  </si>
  <si>
    <t>Transport operations arranging or carrying out by air</t>
  </si>
  <si>
    <t>Transport operations arranging or carrying out by road</t>
  </si>
  <si>
    <t>Transport operations arranging or carrying out by sea</t>
  </si>
  <si>
    <t>Transport services administration and regulation (public sector)</t>
  </si>
  <si>
    <t>Transport via pipeline</t>
  </si>
  <si>
    <t>Transporter (manufacture)</t>
  </si>
  <si>
    <t>Trash collection</t>
  </si>
  <si>
    <t>Trash compactor for domestic use (electric) (manufacture)</t>
  </si>
  <si>
    <t>Travel accessories (wholesale)</t>
  </si>
  <si>
    <t>Travel accessories made of leather and leather substitutes (retail)</t>
  </si>
  <si>
    <t>Travel agency activities</t>
  </si>
  <si>
    <t>Travel and fancy goods exporter (wholesale)</t>
  </si>
  <si>
    <t>Travel and fancy goods importer (wholesale)</t>
  </si>
  <si>
    <t>Travel goods (retail)</t>
  </si>
  <si>
    <t>Travel goods made of leather or leather substitute (manufacture)</t>
  </si>
  <si>
    <t>Travel insurance</t>
  </si>
  <si>
    <t>Travelling clock (manufacture)</t>
  </si>
  <si>
    <t>Travelling crane (manufacture)</t>
  </si>
  <si>
    <t>Travelling libraries, banks, etc. (not trailers) (manufacture)</t>
  </si>
  <si>
    <t>Travelling rug making-up (outside weaving establishment) (manufacture)</t>
  </si>
  <si>
    <t>Travelling rugs made of wool (manufacture)</t>
  </si>
  <si>
    <t>Travelling show</t>
  </si>
  <si>
    <t>Travelling trunks made of wood (manufacture)</t>
  </si>
  <si>
    <t>Travelling wave tube (manufacture)</t>
  </si>
  <si>
    <t>Trawl door (manufacture)</t>
  </si>
  <si>
    <t>Trawler (manufacture)</t>
  </si>
  <si>
    <t>Trays made of base metal (manufacture)</t>
  </si>
  <si>
    <t>Trays made of paper (manufacture)</t>
  </si>
  <si>
    <t>Trays made of plastic (manufacture)</t>
  </si>
  <si>
    <t>Trays made of wood (manufacture)</t>
  </si>
  <si>
    <t>Treacle (manufacture)</t>
  </si>
  <si>
    <t>Treadle operated and other non power-operated tools (manufacture)</t>
  </si>
  <si>
    <t>Treatment and coating of metals (manufacture)</t>
  </si>
  <si>
    <t>Treatment and disposal of foul liquids (e.g. Leachate)</t>
  </si>
  <si>
    <t>Treatment and disposal of hazardous waste</t>
  </si>
  <si>
    <t>Treatment and disposal of non-hazardous waste</t>
  </si>
  <si>
    <t>Treatment and disposal of nuclear waste</t>
  </si>
  <si>
    <t>Treatment and disposal of radioactive waste from hospitals, etc.</t>
  </si>
  <si>
    <t>Treatment and disposal of toxic live or dead animals and other contaminated waste</t>
  </si>
  <si>
    <t>Treatment and disposal of transition radioactive waste</t>
  </si>
  <si>
    <t>Treatment of human waste water by means of physical, chemical and biological processes</t>
  </si>
  <si>
    <t>Treatment of organic waste for disposal</t>
  </si>
  <si>
    <t>Treatment of waste oil</t>
  </si>
  <si>
    <t>Treatment of waste water (human, industrial, from swimming pools etc.) by various processes.</t>
  </si>
  <si>
    <t>Treatment of water for industrial and other purposes</t>
  </si>
  <si>
    <t>Treatment, disposal and storage of radioactive nuclear waste</t>
  </si>
  <si>
    <t>Tree felling on a fee or contract basis</t>
  </si>
  <si>
    <t>Tree growing for extraction of sap</t>
  </si>
  <si>
    <t>Tree nurseries (except forest tree nurseries)</t>
  </si>
  <si>
    <t>Tree nursery (not fruit or ornamental trees)</t>
  </si>
  <si>
    <t>Tree pruning, replanting, on a fee or contract basis (except as an agricultural service activity)</t>
  </si>
  <si>
    <t>Tree seedling raising</t>
  </si>
  <si>
    <t>Trellis work made of metal (manufacture)</t>
  </si>
  <si>
    <t>Trellis work made of wood (manufacture)</t>
  </si>
  <si>
    <t>Trench digging</t>
  </si>
  <si>
    <t>Trencher (manufacture)</t>
  </si>
  <si>
    <t>Tribunals</t>
  </si>
  <si>
    <t>Trichologist</t>
  </si>
  <si>
    <t>Tricycles (including delivery tricycles) (manufacture)</t>
  </si>
  <si>
    <t>Tricycles and parts (manufacture)</t>
  </si>
  <si>
    <t>Tricycles for children (manufacture)</t>
  </si>
  <si>
    <t>Trimming of books, brochures, etc. (manufacture)</t>
  </si>
  <si>
    <t>Trimmings made of fur (manufacture)</t>
  </si>
  <si>
    <t>Trimmings made of leather (manufacture)</t>
  </si>
  <si>
    <t>Trinitrotoluene (TNT) (manufacture)</t>
  </si>
  <si>
    <t>Trinity House</t>
  </si>
  <si>
    <t>Tripe (retail)</t>
  </si>
  <si>
    <t>Tripe dressing (manufacture)</t>
  </si>
  <si>
    <t>Trishaw (cycle rickshaw) taxi service</t>
  </si>
  <si>
    <t>Trolley bus (manufacture)</t>
  </si>
  <si>
    <t>Trolley bus (scheduled passenger transport)</t>
  </si>
  <si>
    <t>Troop carrier (armoured) (manufacture)</t>
  </si>
  <si>
    <t>Tropical helmet (manufacture)</t>
  </si>
  <si>
    <t>Trotting Club</t>
  </si>
  <si>
    <t>Troughs made of fibre cement (manufacture)</t>
  </si>
  <si>
    <t>Trouser suits for women and girls (manufacture)</t>
  </si>
  <si>
    <t>Trousers for industrial use (manufacture)</t>
  </si>
  <si>
    <t>Trousers for men and boys (manufacture)</t>
  </si>
  <si>
    <t>Trousers for women and girls (manufacture)</t>
  </si>
  <si>
    <t>Trowel (not garden) (manufacture)</t>
  </si>
  <si>
    <t>Truck (commercial vehicle) (manufacture)</t>
  </si>
  <si>
    <t>Truck rental (with driver)</t>
  </si>
  <si>
    <t>Truck rental (without driver)</t>
  </si>
  <si>
    <t>Trucks and other heavy vehicles exceeding 3.5 tonnes renting and leasing</t>
  </si>
  <si>
    <t>True hemp growing</t>
  </si>
  <si>
    <t>Trueing and grinding machines for cold working of glass (manufacture)</t>
  </si>
  <si>
    <t>Truffles growing</t>
  </si>
  <si>
    <t>Truffles, gathering from the wild</t>
  </si>
  <si>
    <t>Truncheons and night sticks (manufacture)</t>
  </si>
  <si>
    <t>Trunk handles made of leather (manufacture)</t>
  </si>
  <si>
    <t>Trunks made of leather (manufacture)</t>
  </si>
  <si>
    <t>Truss rafter (manufacture)</t>
  </si>
  <si>
    <t>Trust territory programme administration (public sector)</t>
  </si>
  <si>
    <t>Trustee, fiduciary and custody services on a fee or contract basis</t>
  </si>
  <si>
    <t>Trusts preparation</t>
  </si>
  <si>
    <t>T-shirts for men and boys (manufacture)</t>
  </si>
  <si>
    <t>Tube (electronic) (manufacture)</t>
  </si>
  <si>
    <t>Tube blanks made of copper (manufacture)</t>
  </si>
  <si>
    <t>Tube containers made of plastic (manufacture)</t>
  </si>
  <si>
    <t>Tube coupling and equipment for pneumatics (manufacture)</t>
  </si>
  <si>
    <t>Tube fittings made of aluminium (manufacture)</t>
  </si>
  <si>
    <t>Tube fittings made of copper (manufacture)</t>
  </si>
  <si>
    <t>Tube fittings made of glass for electric lights (manufacture)</t>
  </si>
  <si>
    <t>Tube fittings made of paper (manufacture)</t>
  </si>
  <si>
    <t>Tube fittings made of steel (manufacture)</t>
  </si>
  <si>
    <t>Tube hollows made of steel (manufacture)</t>
  </si>
  <si>
    <t>Tube mill plant (manufacture)</t>
  </si>
  <si>
    <t>Tube shells made of copper (manufacture)</t>
  </si>
  <si>
    <t>Tuberculosis hospital (public sector)</t>
  </si>
  <si>
    <t>Tuberous vegetable growing</t>
  </si>
  <si>
    <t>Tubes (valves) or bulbs producing machinery (manufacture)</t>
  </si>
  <si>
    <t>Tubes and fittings made of cast iron (manufacture)</t>
  </si>
  <si>
    <t>Tubes made of aluminium for packaging (collapsible) (manufacture)</t>
  </si>
  <si>
    <t>Tubes made of brass (manufacture)</t>
  </si>
  <si>
    <t>Tubes made of canvas for ventilating purposes (manufacture)</t>
  </si>
  <si>
    <t>Tubes made of cardboard (not for packing) (manufacture)</t>
  </si>
  <si>
    <t>Tubes made of centrifugally cast steel (manufacture)</t>
  </si>
  <si>
    <t>Tubes made of cold drawn steel (manufacture)</t>
  </si>
  <si>
    <t>Tubes made of concrete (manufacture)</t>
  </si>
  <si>
    <t>Tubes made of copper (manufacture)</t>
  </si>
  <si>
    <t>Tubes made of fibre cement (manufacture)</t>
  </si>
  <si>
    <t>Tubes made of glass (manufacture)</t>
  </si>
  <si>
    <t>Tubes made of metal (collapsible) (manufacture)</t>
  </si>
  <si>
    <t>Tubes made of plastic (manufacture)</t>
  </si>
  <si>
    <t>Tubes made of refractory ceramic (manufacture)</t>
  </si>
  <si>
    <t>Tubes made of rubber (manufacture)</t>
  </si>
  <si>
    <t>Tubes made of seamless steel (manufacture)</t>
  </si>
  <si>
    <t>Tubes made of steel (manufacture)</t>
  </si>
  <si>
    <t>Tubes, pipes, tube and pipe fittings made of lead (manufacture)</t>
  </si>
  <si>
    <t>Tubes, pipes, tube and pipe fittings made of tin (manufacture)</t>
  </si>
  <si>
    <t>Tubes, pipes, tube and pipe fittings made of zinc (manufacture)</t>
  </si>
  <si>
    <t>Tubing made of glass (manufacture)</t>
  </si>
  <si>
    <t>Tubing made of plastic (manufacture)</t>
  </si>
  <si>
    <t>Tubing made of rubber (manufacture)</t>
  </si>
  <si>
    <t>Tubing made of steel (manufacture)</t>
  </si>
  <si>
    <t>Tubs made of plastic (manufacture)</t>
  </si>
  <si>
    <t>Tubs made of wood (manufacture)</t>
  </si>
  <si>
    <t>Tubular containers made of aluminium (manufacture)</t>
  </si>
  <si>
    <t>Tubular containers made of glass (manufacture)</t>
  </si>
  <si>
    <t>Tubular containers made of metal (manufacture)</t>
  </si>
  <si>
    <t>Tubular metal needles and needles for sutures (commission agent)</t>
  </si>
  <si>
    <t>Tubular metal needles and needles for sutures (internet) (retail)</t>
  </si>
  <si>
    <t>Tubular metal needles and needles for sutures (manufacture)</t>
  </si>
  <si>
    <t>Tubular metal needles and needles for sutures (retail)</t>
  </si>
  <si>
    <t>Tubular metal needles and needles for sutures (wholesale)</t>
  </si>
  <si>
    <t>Tubular modules for oil rigs (manufacture)</t>
  </si>
  <si>
    <t>Tubular rivets (manufacture)</t>
  </si>
  <si>
    <t>Tufted carpet (manufacture)</t>
  </si>
  <si>
    <t>Tufted fabrics (other than household textiles) (manufacture)</t>
  </si>
  <si>
    <t>Tufting blankets (manufacture)</t>
  </si>
  <si>
    <t>Tufting household textiles (manufacture)</t>
  </si>
  <si>
    <t>Tufting machinery (wholesale)</t>
  </si>
  <si>
    <t>Tufting machinery for carpet making (manufacture)</t>
  </si>
  <si>
    <t>Tug (manufacture)</t>
  </si>
  <si>
    <t>Tug boat service for inland waterways</t>
  </si>
  <si>
    <t>Tug boat service for offshore installations</t>
  </si>
  <si>
    <t>Tug boat service for sea barge or off-shore well</t>
  </si>
  <si>
    <t>Tug boat service for sea barges on domestic coastal routes</t>
  </si>
  <si>
    <t>Tug lessee or owner for inland waterways service</t>
  </si>
  <si>
    <t>Tug owner or lessee for in port service or salvage</t>
  </si>
  <si>
    <t>Tugs and pusher craft (wholesale)</t>
  </si>
  <si>
    <t>Tuition for ships' licences for commercial certificates and permits</t>
  </si>
  <si>
    <t>Tulip bulbs (wholesale)</t>
  </si>
  <si>
    <t>Tulles and other net fabrics (manufacture)</t>
  </si>
  <si>
    <t>Tulles in motifs (manufacture)</t>
  </si>
  <si>
    <t>Tulles in one piece (manufacture)</t>
  </si>
  <si>
    <t>Tulles in strips (manufacture)</t>
  </si>
  <si>
    <t>Tumble dryer for domestic use (manufacture)</t>
  </si>
  <si>
    <t>Tumblers made of glass (manufacture)</t>
  </si>
  <si>
    <t>Tuner (audio separate) (manufacture)</t>
  </si>
  <si>
    <t>Tuner for radio and television (other than audio separates) (manufacture)</t>
  </si>
  <si>
    <t>Tung oil extraction (manufacture)</t>
  </si>
  <si>
    <t>Tungsten (manufacture)</t>
  </si>
  <si>
    <t>Tunicate hunting</t>
  </si>
  <si>
    <t>Tuning fork (manufacture)</t>
  </si>
  <si>
    <t>Tuning of musical instruments</t>
  </si>
  <si>
    <t>Tunnel oven refractory (manufacture)</t>
  </si>
  <si>
    <t>Tunnelling machine for mining (manufacture)</t>
  </si>
  <si>
    <t>Tunnels operation</t>
  </si>
  <si>
    <t>Tuns made of wood (manufacture)</t>
  </si>
  <si>
    <t>Turbine drilling services</t>
  </si>
  <si>
    <t>Turbine for electricity generation (manufacture)</t>
  </si>
  <si>
    <t>Turbine rental and operating leasing</t>
  </si>
  <si>
    <t>Turbine-generator sets (manufacture)</t>
  </si>
  <si>
    <t>Turbines and parts thereof (manufacture)</t>
  </si>
  <si>
    <t>Turbo alternator (manufacture)</t>
  </si>
  <si>
    <t>Turbo-compressors (wholesale)</t>
  </si>
  <si>
    <t>Turbo-jets and parts for aircraft (manufacture)</t>
  </si>
  <si>
    <t>Turbo-propellers and parts for aircraft (manufacture)</t>
  </si>
  <si>
    <t>Turf accountant</t>
  </si>
  <si>
    <t>Turf commission agency</t>
  </si>
  <si>
    <t>Turf for transplanting</t>
  </si>
  <si>
    <t>Turkey farming</t>
  </si>
  <si>
    <t>Turkey raising and breeding</t>
  </si>
  <si>
    <t>Turkish baths</t>
  </si>
  <si>
    <t>Turkish delight (manufacture)</t>
  </si>
  <si>
    <t>Turned wood products (manufacture)</t>
  </si>
  <si>
    <t>Turning machine (metal cutting) (manufacture)</t>
  </si>
  <si>
    <t>Turning, engraving, carving, etc. machines for stone, ceramics, and similar (manufacture)</t>
  </si>
  <si>
    <t>Turnip growing</t>
  </si>
  <si>
    <t>Turnstiles (manufacturer)</t>
  </si>
  <si>
    <t>Turn-tables (record decks) (manufacture)</t>
  </si>
  <si>
    <t>Turtle hunting</t>
  </si>
  <si>
    <t>Tweed (manufacture)</t>
  </si>
  <si>
    <t>Twill weaving (manufacture)</t>
  </si>
  <si>
    <t>Twin sets (knitted) (manufacture)</t>
  </si>
  <si>
    <t>Twine (manufacture)</t>
  </si>
  <si>
    <t>Twine (wholesale)</t>
  </si>
  <si>
    <t>Twine made of paper (manufacture)</t>
  </si>
  <si>
    <t>Twist cord (fabric) (manufacture)</t>
  </si>
  <si>
    <t>Twist drill (manufacture)</t>
  </si>
  <si>
    <t>Twisting machinery for textiles (manufacture)</t>
  </si>
  <si>
    <t>Type metal (manufacture)</t>
  </si>
  <si>
    <t>Type setting machine (manufacture)</t>
  </si>
  <si>
    <t>Typesetting and phototypesetting (manufacture)</t>
  </si>
  <si>
    <t>Type-setting machinery, equipment and apparatus (wholesale)</t>
  </si>
  <si>
    <t>Typewriter (manufacture)</t>
  </si>
  <si>
    <t>Typewriter case made of leather (manufacture)</t>
  </si>
  <si>
    <t>Typewriter rental and operating leasing</t>
  </si>
  <si>
    <t>Typewriter ribbons (manufacture)</t>
  </si>
  <si>
    <t>Typewriter ribbons (wholesale)</t>
  </si>
  <si>
    <t>Typewriters (retail)</t>
  </si>
  <si>
    <t>Typewriters (wholesale)</t>
  </si>
  <si>
    <t>Typing, word processing and desk top publication service</t>
  </si>
  <si>
    <t>Tyre alignment and balancing equipment (except wheel balancing) (manufacture)</t>
  </si>
  <si>
    <t>Tyre cord (cotton system) (manufacture)</t>
  </si>
  <si>
    <t>Tyre cord fabric made of high-tenacity man-made yarn (manufacture)</t>
  </si>
  <si>
    <t>Tyre dealer (retail)</t>
  </si>
  <si>
    <t>Tyre fabric woven from yarn spun on the cotton system (manufacture)</t>
  </si>
  <si>
    <t>Tyre flaps (manufacture)</t>
  </si>
  <si>
    <t>Tyre rebuilding and retreading (manufacture)</t>
  </si>
  <si>
    <t>Tyre repair materials and kits (manufacture)</t>
  </si>
  <si>
    <t>Tyre retreading (manufacture)</t>
  </si>
  <si>
    <t>Tyres (manufacture)</t>
  </si>
  <si>
    <t>Tyres for aircraft (manufacture)</t>
  </si>
  <si>
    <t>Tyres for cars or vans (manufacture)</t>
  </si>
  <si>
    <t>Tyres for commercial vehicles (manufacture)</t>
  </si>
  <si>
    <t>Tyres for cycles (manufacture)</t>
  </si>
  <si>
    <t>Tyres for industrial use (manufacture)</t>
  </si>
  <si>
    <t>Tyres for motorcycles and mopeds (manufacture)</t>
  </si>
  <si>
    <t>Tyres for scooters (manufacture)</t>
  </si>
  <si>
    <t>Tyres for tractors (manufacture)</t>
  </si>
  <si>
    <t>Tyres made of rubber (manufacture)</t>
  </si>
  <si>
    <t>Tyres made of solid rubber (manufacture)</t>
  </si>
  <si>
    <t>Ultrasonic cleaning machines (except laboratory and dental) (manufacture)</t>
  </si>
  <si>
    <t>Ultrasonic diagnostic equipment (manufacture)</t>
  </si>
  <si>
    <t>Ultrasonic sounding instruments (electronic) (manufacture)</t>
  </si>
  <si>
    <t>Ultrasonic sounding instruments (non-electronic) (manufacture)</t>
  </si>
  <si>
    <t>Ultra-violet and infra-red apparatus for medical use (wholesale)</t>
  </si>
  <si>
    <t>Ultra-violet lamps (manufacture)</t>
  </si>
  <si>
    <t>Umbrella (manufacture)</t>
  </si>
  <si>
    <t>Umbrella trimmings made of textile material (manufacture)</t>
  </si>
  <si>
    <t>Umbrellas (retail)</t>
  </si>
  <si>
    <t>Umbrellas (wholesale)</t>
  </si>
  <si>
    <t>Unbleached paper pulp made by chemical dissolving (manufacture)</t>
  </si>
  <si>
    <t>Unbleached paper pulp made by mechanical processes (manufacture)</t>
  </si>
  <si>
    <t>Unbleached paper pulp made by non-dissolving processes (manufacture)</t>
  </si>
  <si>
    <t>Unbleached paper pulp made by semi-chemical processes (manufacture)</t>
  </si>
  <si>
    <t>Uncooked pizza (manufacture)</t>
  </si>
  <si>
    <t>Undenatured ethyl alcohol (manufacture)</t>
  </si>
  <si>
    <t>Underclothing for infants (manufacture)</t>
  </si>
  <si>
    <t>Underground railways (scheduled passenger transport)</t>
  </si>
  <si>
    <t>Underground train cleaning (non-specialised)</t>
  </si>
  <si>
    <t>Underskirt (manufacture)</t>
  </si>
  <si>
    <t>Undertaking</t>
  </si>
  <si>
    <t>Underwater photography services</t>
  </si>
  <si>
    <t>Underwater swimming suit made of rubber (manufacture)</t>
  </si>
  <si>
    <t>Underwear for men and boys (manufacture)</t>
  </si>
  <si>
    <t>Underwear for women and girls (manufacture)</t>
  </si>
  <si>
    <t>Underwear made of paper (manufacture)</t>
  </si>
  <si>
    <t>Underwriter (life insurance)</t>
  </si>
  <si>
    <t>Underwriter (non-life insurance)</t>
  </si>
  <si>
    <t>Underwriter (stock and share issues)</t>
  </si>
  <si>
    <t>Underwriting brokers (insurance)</t>
  </si>
  <si>
    <t>Undifferentiated goods producing activities of private households for own use</t>
  </si>
  <si>
    <t>Undifferentiated services producing activities of private households for own use</t>
  </si>
  <si>
    <t>Unexposed materials (manufacture)</t>
  </si>
  <si>
    <t>Unglazed building brick (manufacture)</t>
  </si>
  <si>
    <t>Uniform hats and caps (manufacture)</t>
  </si>
  <si>
    <t>Uniform helmets (manufacture)</t>
  </si>
  <si>
    <t>Uniforms for men and boys (manufacture)</t>
  </si>
  <si>
    <t>Uniforms for women and girls (manufacture)</t>
  </si>
  <si>
    <t>Uninsulated metal cable or insulated cable not useable as a conductor of electricity (manufacture)</t>
  </si>
  <si>
    <t>Uninterruptible power supplies (UPS) (manufacture)</t>
  </si>
  <si>
    <t>Union cloth (cotton/linen) (manufacture)</t>
  </si>
  <si>
    <t>Unionist parties</t>
  </si>
  <si>
    <t>Unit construction and transfer machine (metal working) (manufacture)</t>
  </si>
  <si>
    <t>Unit furniture (non-upholstered) (manufacture)</t>
  </si>
  <si>
    <t>Unit seating for domestic use (upholstered) (manufacture)</t>
  </si>
  <si>
    <t>Unit trust activities</t>
  </si>
  <si>
    <t>Unitarian Church</t>
  </si>
  <si>
    <t>United Nations and affiliated organisations (not United Nations Association)</t>
  </si>
  <si>
    <t>United Nations associations</t>
  </si>
  <si>
    <t>United Reform Church</t>
  </si>
  <si>
    <t>United Society for Christian Literature</t>
  </si>
  <si>
    <t>Universal ac/dc motors (manufacture)</t>
  </si>
  <si>
    <t>Universal joints for motor vehicles (manufacture)</t>
  </si>
  <si>
    <t>Universities and Colleges Admissions Service</t>
  </si>
  <si>
    <t>University</t>
  </si>
  <si>
    <t>University canteen</t>
  </si>
  <si>
    <t>University college</t>
  </si>
  <si>
    <t>University dining halls</t>
  </si>
  <si>
    <t>University halls of residence</t>
  </si>
  <si>
    <t>University medical or dental school</t>
  </si>
  <si>
    <t>Unlicensed carriers</t>
  </si>
  <si>
    <t>Unloading cushions (manufacture)</t>
  </si>
  <si>
    <t>Unrecorded media for sound recording or similar recording of other phenomena (commission agent)</t>
  </si>
  <si>
    <t>Unwrought aluminium (manufacture)</t>
  </si>
  <si>
    <t>Unwrought brass (manufacture)</t>
  </si>
  <si>
    <t>Unwrought bronze (manufacture)</t>
  </si>
  <si>
    <t>Unwrought cadmium copper (manufacture)</t>
  </si>
  <si>
    <t>Unwrought copper (manufacture)</t>
  </si>
  <si>
    <t>Unwrought cupro-nickel (manufacture)</t>
  </si>
  <si>
    <t>Unwrought delta metal (manufacture)</t>
  </si>
  <si>
    <t>Unwrought German silver (manufacture)</t>
  </si>
  <si>
    <t>Unwrought gun metal (manufacture)</t>
  </si>
  <si>
    <t>Unwrought manganese bronze (manufacture)</t>
  </si>
  <si>
    <t>Unwrought naval brass (manufacture)</t>
  </si>
  <si>
    <t>Unwrought red metal (manufacture)</t>
  </si>
  <si>
    <t>Upholstered base for mattress (manufacture)</t>
  </si>
  <si>
    <t>Upholstered furniture (other than chairs and seats) (manufacture)</t>
  </si>
  <si>
    <t>Upholsterer (not repair and maintenance) (manufacture)</t>
  </si>
  <si>
    <t>Upholsterer (repair and restoration)</t>
  </si>
  <si>
    <t>Upholsterers' trimmings (textile material) (manufacture)</t>
  </si>
  <si>
    <t>Upholsterers' trimmings (wholesale)</t>
  </si>
  <si>
    <t>Upholstery hair fibre and filling (manufacture)</t>
  </si>
  <si>
    <t>Upholstery leather preparation (manufacture)</t>
  </si>
  <si>
    <t>Upholstery of chairs and seats (manufacture)</t>
  </si>
  <si>
    <t>Upper leather (manufacture)</t>
  </si>
  <si>
    <t>Uranium (enriched) (manufacture)</t>
  </si>
  <si>
    <t>Uranium and thorium ore concentration</t>
  </si>
  <si>
    <t>Uranium and thorium ore mining support services provided on a fee or contract basis</t>
  </si>
  <si>
    <t>Uranium metal production from pitchblende or other ores (manufacture)</t>
  </si>
  <si>
    <t>Uranium ore mining</t>
  </si>
  <si>
    <t>Uranium smelting and refining (manufacture)</t>
  </si>
  <si>
    <t>Urban area passenger railway transportation by underground, metro and similar systems</t>
  </si>
  <si>
    <t>Urban area scheduled passenger land transport other than by underground, metro and similar systems</t>
  </si>
  <si>
    <t>Urban communication and powerlines construction</t>
  </si>
  <si>
    <t>Urban pipelines construction</t>
  </si>
  <si>
    <t>Urban planning activities</t>
  </si>
  <si>
    <t>Urea (not for use as fertiliser) (manufacture)</t>
  </si>
  <si>
    <t>Urea for use as fertiliser (manufacture)</t>
  </si>
  <si>
    <t>Urea, thiourea and melamine resins in primary forms (commission agent)</t>
  </si>
  <si>
    <t>Urea, thiourea and melamine resins in primary forms (wholesale)</t>
  </si>
  <si>
    <t>Ureines (manufacture)</t>
  </si>
  <si>
    <t>Urinals made of ceramic, fireclay, etc. (manufacture)</t>
  </si>
  <si>
    <t>Urine bottle holders and other accessories for medical beds (manufacture)</t>
  </si>
  <si>
    <t>Urological reagents (manufacture)</t>
  </si>
  <si>
    <t>Urologist (private practice)</t>
  </si>
  <si>
    <t>Urologist (public sector)</t>
  </si>
  <si>
    <t>USB cables (manufacture)</t>
  </si>
  <si>
    <t>Vaccine (manufacture)</t>
  </si>
  <si>
    <t>Vacuum cleaners for domestic use (manufacture)</t>
  </si>
  <si>
    <t>Vacuum cleaners for industrial and commercial use (manufacture)</t>
  </si>
  <si>
    <t>Vacuum flask (complete) (manufacture)</t>
  </si>
  <si>
    <t>Vacuum flask inners (manufacture)</t>
  </si>
  <si>
    <t>Vacuum forming machine (manufacture)</t>
  </si>
  <si>
    <t>Vacuum jar (manufacture)</t>
  </si>
  <si>
    <t>Vacuum pump (manufacture)</t>
  </si>
  <si>
    <t>Vacuum pumps (wholesale)</t>
  </si>
  <si>
    <t>Vacuum treatment of wood (manufacture)</t>
  </si>
  <si>
    <t>Vacuum vessels for personal or household use (manufacture)</t>
  </si>
  <si>
    <t>Valances (manufacture)</t>
  </si>
  <si>
    <t>Valet car parkers</t>
  </si>
  <si>
    <t>Valet service</t>
  </si>
  <si>
    <t>Valuer (any trade except real estate)</t>
  </si>
  <si>
    <t>Valuer (real estate)</t>
  </si>
  <si>
    <t>Valve actuators (electrical (other than electric motors)) (manufacture)</t>
  </si>
  <si>
    <t>Valve actuators (hydraulic and pneumatic) (manufacture)</t>
  </si>
  <si>
    <t>Valve parts (manufacture)</t>
  </si>
  <si>
    <t>Valves (electronic) (manufacture)</t>
  </si>
  <si>
    <t>Valves for aerosols (moulded components) (manufacture)</t>
  </si>
  <si>
    <t>Valves for hydraulic equipment (manufacture)</t>
  </si>
  <si>
    <t>Valves for industrial use (manufacture)</t>
  </si>
  <si>
    <t>Valves for motor vehicle engines (manufacture)</t>
  </si>
  <si>
    <t>Valves for pneumatic control equipment (manufacture)</t>
  </si>
  <si>
    <t>Valves for tyres (manufacture)</t>
  </si>
  <si>
    <t>Van (manufacture)</t>
  </si>
  <si>
    <t>Van hire (exceeding 3.5 tonnes without driver)</t>
  </si>
  <si>
    <t>Van rental (self drive not exceeding 3.5 tonnes)</t>
  </si>
  <si>
    <t>Vanadium (manufacture)</t>
  </si>
  <si>
    <t>Vanadium mining and preparation</t>
  </si>
  <si>
    <t>Vane pump (manufacture)</t>
  </si>
  <si>
    <t>Vanilla growing</t>
  </si>
  <si>
    <t>Vaporising oil (manufacture)</t>
  </si>
  <si>
    <t>Vapour generators (manufacture)</t>
  </si>
  <si>
    <t>Variety agency</t>
  </si>
  <si>
    <t>Variety artiste (own account)</t>
  </si>
  <si>
    <t>Varnish (manufacture)</t>
  </si>
  <si>
    <t>Varnish removers (manufacture)</t>
  </si>
  <si>
    <t>Varnishes (retail)</t>
  </si>
  <si>
    <t>Varnishes (wholesale)</t>
  </si>
  <si>
    <t>Varnishing (manufacture)</t>
  </si>
  <si>
    <t>Vascular access kits (commission agent)</t>
  </si>
  <si>
    <t>Vascular access kits (manufacture)</t>
  </si>
  <si>
    <t>Vascular access kits (wholesale)</t>
  </si>
  <si>
    <t>Vascular prostheses (manufacture)</t>
  </si>
  <si>
    <t>Vaseline (at refinery) (manufacture)</t>
  </si>
  <si>
    <t>Vases made of ceramic (manufacture)</t>
  </si>
  <si>
    <t>Vases made of concrete, plaster, cement or artificial stone (manufacture)</t>
  </si>
  <si>
    <t>Vases made of glassware (manufacture)</t>
  </si>
  <si>
    <t>Vases made of plastic (manufacture)</t>
  </si>
  <si>
    <t>Vat dye (manufacture)</t>
  </si>
  <si>
    <t>Vats made of wood (manufacture)</t>
  </si>
  <si>
    <t>Vegetable bulb growing</t>
  </si>
  <si>
    <t>Vegetable dehydrating for human consumption (manufacture)</t>
  </si>
  <si>
    <t>Vegetable dishes (manufacture)</t>
  </si>
  <si>
    <t>Vegetable down (manufacture)</t>
  </si>
  <si>
    <t>Vegetable fats or oils extraction or preparation machinery (manufacture)</t>
  </si>
  <si>
    <t>Vegetable fibre pulp (manufacture)</t>
  </si>
  <si>
    <t>Vegetable hair gathering</t>
  </si>
  <si>
    <t>Vegetable harvesting and sorting machinery (manufacture)</t>
  </si>
  <si>
    <t>Vegetable juice (manufacture)</t>
  </si>
  <si>
    <t>Vegetable materials used for plaiting growing</t>
  </si>
  <si>
    <t>Vegetable milling (manufacture)</t>
  </si>
  <si>
    <t>Vegetable oil processing: blowing, boiling, dehydration, hydrogenation (manufacture)</t>
  </si>
  <si>
    <t>Vegetable oil refining (manufacture)</t>
  </si>
  <si>
    <t>Vegetable or resin product derivatives (commission agent)</t>
  </si>
  <si>
    <t>Vegetable or resin product derivatives (wholesale)</t>
  </si>
  <si>
    <t>Vegetable pickling (manufacture)</t>
  </si>
  <si>
    <t>Vegetable plaiting material growing</t>
  </si>
  <si>
    <t>Vegetable preparation and preserving (manufacture)</t>
  </si>
  <si>
    <t>Vegetable processing machines and equipment (manufacture)</t>
  </si>
  <si>
    <t>Vegetable quick freezing (manufacture)</t>
  </si>
  <si>
    <t>Vegetable saps and extracts (commission agent)</t>
  </si>
  <si>
    <t>Vegetable tanning and dyeing extracts (manufacture)</t>
  </si>
  <si>
    <t>Vegetable-based bio diesel (manufacture)</t>
  </si>
  <si>
    <t>Vegetable-based biodiesel (manufacture)</t>
  </si>
  <si>
    <t>Vegetables (retail)</t>
  </si>
  <si>
    <t>Vegetables (unprocessed) (wholesale)</t>
  </si>
  <si>
    <t>Vegetables (wholesale)</t>
  </si>
  <si>
    <t>Vegetarian foods (retail)</t>
  </si>
  <si>
    <t>Vehicle fuel credit card services</t>
  </si>
  <si>
    <t>Vehicle lamps (bulb and sealed beam unit) (manufacture)</t>
  </si>
  <si>
    <t>Vehicle licence issuing on a fee or contract basis</t>
  </si>
  <si>
    <t>Vehicle motors testing and regulating apparatus (non-electronic) (manufacture)</t>
  </si>
  <si>
    <t>Vehicles drawn by animals (manufacture)</t>
  </si>
  <si>
    <t>Veiling (not silk) (manufacture)</t>
  </si>
  <si>
    <t>Veiling made of silk (manufacture)</t>
  </si>
  <si>
    <t>Vellum (manufacture)</t>
  </si>
  <si>
    <t>Velocity measuring instruments (electronic) (manufacture)</t>
  </si>
  <si>
    <t>Velocity measuring instruments (non-electronic) (manufacture)</t>
  </si>
  <si>
    <t>Velvet (manufacture)</t>
  </si>
  <si>
    <t>Velvet cutting and shearing (manufacture)</t>
  </si>
  <si>
    <t>Velvet dyeing (manufacture)</t>
  </si>
  <si>
    <t>Velveteen (manufacture)</t>
  </si>
  <si>
    <t>Velveteen cutting and shearing (manufacture)</t>
  </si>
  <si>
    <t>Velveteen dyeing (manufacture)</t>
  </si>
  <si>
    <t>Vending machine (manufacture)</t>
  </si>
  <si>
    <t>Vending machine sales (retail)</t>
  </si>
  <si>
    <t>Vending machines (wholesale)</t>
  </si>
  <si>
    <t>Veneer log sawing (manufacture)</t>
  </si>
  <si>
    <t>Veneer press (manufacture)</t>
  </si>
  <si>
    <t>Veneer shearing machines (manufacture)</t>
  </si>
  <si>
    <t>Veneer sheet (manufacture)</t>
  </si>
  <si>
    <t>Veneer splicing machines (manufacture)</t>
  </si>
  <si>
    <t>Ventilating fans (non-domestic) (manufacture)</t>
  </si>
  <si>
    <t>Ventilating or recycling hoods (manufacture)</t>
  </si>
  <si>
    <t>Ventilating unit (non-domestic) (manufacture)</t>
  </si>
  <si>
    <t>Ventilation ducts cleaning</t>
  </si>
  <si>
    <t>Ventilation equipment (wholesale)</t>
  </si>
  <si>
    <t>Ventilation equipment for non-domestic use (manufacture)</t>
  </si>
  <si>
    <t>Ventriloquist</t>
  </si>
  <si>
    <t>Venture and development capital companies and funds activities</t>
  </si>
  <si>
    <t>Vermicelli (manufacture)</t>
  </si>
  <si>
    <t>Vermin destroying (not agricultural)</t>
  </si>
  <si>
    <t>Vermin destroying and trapping on agricultural land</t>
  </si>
  <si>
    <t>Vermouth (manufacture)</t>
  </si>
  <si>
    <t>Vertical boiler (manufacture)</t>
  </si>
  <si>
    <t>Vervain herb infusions (manufacture)</t>
  </si>
  <si>
    <t>Vessel laying up and storage services</t>
  </si>
  <si>
    <t>Vessel registration services</t>
  </si>
  <si>
    <t>Vessels for pleasure or sports (wholesale)</t>
  </si>
  <si>
    <t>Vessels only engaged in processing and preserving fish (other than by freezing) (manufacture)</t>
  </si>
  <si>
    <t>Vessels only engaged in processing and preserving fish by freezing (manufacture)</t>
  </si>
  <si>
    <t>Vestments for clerical use (manufacture)</t>
  </si>
  <si>
    <t>Vests for men and boys (manufacture)</t>
  </si>
  <si>
    <t>Vests for women and girls (manufacture)</t>
  </si>
  <si>
    <t>Veterinary activities</t>
  </si>
  <si>
    <t>Veterinary assistants or other auxiliary veterinary personnel</t>
  </si>
  <si>
    <t>Veterinary biologicals (manufacture)</t>
  </si>
  <si>
    <t>Veterinary drugs (wholesale)</t>
  </si>
  <si>
    <t>Veterinary feed additives (medicinal) (manufacture)</t>
  </si>
  <si>
    <t>Veterinary laboratory</t>
  </si>
  <si>
    <t>Veterinary medicines (manufacture)</t>
  </si>
  <si>
    <t>Veterinary pharmaceuticals (manufacture)</t>
  </si>
  <si>
    <t>Veterinary surgery</t>
  </si>
  <si>
    <t>Viaduct construction</t>
  </si>
  <si>
    <t>Vial (manufacture)</t>
  </si>
  <si>
    <t>Viatical settlement company activities</t>
  </si>
  <si>
    <t>Vices (manufacture)</t>
  </si>
  <si>
    <t>Victoria and Albert Museum</t>
  </si>
  <si>
    <t>Victoria and Albert Museum of Childhood</t>
  </si>
  <si>
    <t>Video conferencing equipment (manufacture)</t>
  </si>
  <si>
    <t>Video disc reproduction (manufacture)</t>
  </si>
  <si>
    <t>Video equipment (retail)</t>
  </si>
  <si>
    <t>Video game consoles (manufacture)</t>
  </si>
  <si>
    <t>Video game consoles (retail)</t>
  </si>
  <si>
    <t>Video games (wholesale)</t>
  </si>
  <si>
    <t>Video games machines (manufacture)</t>
  </si>
  <si>
    <t>Video games of a kind used with a television receiver (wholesale)</t>
  </si>
  <si>
    <t>Video interface cards (manufacture)</t>
  </si>
  <si>
    <t>Video post-production activities</t>
  </si>
  <si>
    <t>Video producer (own account)</t>
  </si>
  <si>
    <t>Video production</t>
  </si>
  <si>
    <t>Video projector (manufacture)</t>
  </si>
  <si>
    <t>Video recorder/player (domestic) hire</t>
  </si>
  <si>
    <t>Video recorders (retail)</t>
  </si>
  <si>
    <t>Video recording or reproducing apparatus including camcorders (manufacture)</t>
  </si>
  <si>
    <t>Video signalling equipment (manufacture)</t>
  </si>
  <si>
    <t>Video studios</t>
  </si>
  <si>
    <t>Video tape and dvd distribution rights acquisition</t>
  </si>
  <si>
    <t>Video tape projection</t>
  </si>
  <si>
    <t>Video tape recordings reproduction (manufacture)</t>
  </si>
  <si>
    <t>Video tape rental</t>
  </si>
  <si>
    <t>Video tapes (retail)</t>
  </si>
  <si>
    <t>Video tapes distribution to other industries</t>
  </si>
  <si>
    <t>Videoing of live events such as weddings, graduations, conventions, fashion shows, etc.</t>
  </si>
  <si>
    <t>Videos (recorded) (wholesale)</t>
  </si>
  <si>
    <t>Village general store (selling mainly foodstuffs) with alcohol licence (retail)</t>
  </si>
  <si>
    <t>Village general store (selling mainly foodstuffs) without alcohol licence (retail)</t>
  </si>
  <si>
    <t>Village hall letting</t>
  </si>
  <si>
    <t>Vinegar processing machinery (manufacture)</t>
  </si>
  <si>
    <t>Vinegars (malt, spirit, wine, acetic acid) (manufacture)</t>
  </si>
  <si>
    <t>Vineyards</t>
  </si>
  <si>
    <t>Vinyl acetate (manufacture)</t>
  </si>
  <si>
    <t>Vinyl acetate polymers (manufacture)</t>
  </si>
  <si>
    <t>Vinyl chloride polymers (manufacture)</t>
  </si>
  <si>
    <t>Vinyl floor covering (homogeneous and printed) (manufacture)</t>
  </si>
  <si>
    <t>Vinyl paint (manufacture)</t>
  </si>
  <si>
    <t>Vinyl-coated wall coverings (manufacture)</t>
  </si>
  <si>
    <t>Vinyl-coated wallpaper (manufacture)</t>
  </si>
  <si>
    <t>Viola (manufacture)</t>
  </si>
  <si>
    <t>Violin (manufacture)</t>
  </si>
  <si>
    <t>Violin case (not wooden) (manufacture)</t>
  </si>
  <si>
    <t>Violin cases made of wood (manufacture)</t>
  </si>
  <si>
    <t>Virtual gambling web site operation</t>
  </si>
  <si>
    <t>Virtual reality helmets (manufacture)</t>
  </si>
  <si>
    <t>Viscometers (electronic) (manufacture)</t>
  </si>
  <si>
    <t>Viscometers (non-electronic) (manufacture)</t>
  </si>
  <si>
    <t>Visible record computer (tabulator) (manufacture)</t>
  </si>
  <si>
    <t>Visitor assistance services</t>
  </si>
  <si>
    <t>Visitor flats and bungalows provided in holiday centres and holiday villages</t>
  </si>
  <si>
    <t>Visual display unit for computer (manufacture)</t>
  </si>
  <si>
    <t>Vitreous enamel frits (manufacture)</t>
  </si>
  <si>
    <t>Vitrifiable enamels (manufacture)</t>
  </si>
  <si>
    <t>Vitrifiable enamels and glazes, englobes, liquid lustres and glass frit (commission agent)</t>
  </si>
  <si>
    <t>Vitrified bonded abrasives (manufacture)</t>
  </si>
  <si>
    <t>V-jointed wood (manufacture)</t>
  </si>
  <si>
    <t>Vocational education at post-secondary non-tertial level</t>
  </si>
  <si>
    <t>Vocational rehabilitation (charitable)</t>
  </si>
  <si>
    <t>Vocational rehabilitation (non-charitable)</t>
  </si>
  <si>
    <t>Vodka distilling (manufacture)</t>
  </si>
  <si>
    <t>Voile weaving (manufacture)</t>
  </si>
  <si>
    <t>VOIP (voice over internet protocol) provision</t>
  </si>
  <si>
    <t>Voltage checking instruments (manufacture)</t>
  </si>
  <si>
    <t>Voltage limiters (manufacture)</t>
  </si>
  <si>
    <t>Voltage regulators for vehicles (manufacture)</t>
  </si>
  <si>
    <t>Voltmeter (electronic) (manufacture)</t>
  </si>
  <si>
    <t>Voltmeter (non-electronic) (manufacture)</t>
  </si>
  <si>
    <t>Volumetric glassware (manufacture)</t>
  </si>
  <si>
    <t>Voting machines (manufacture)</t>
  </si>
  <si>
    <t>Voucher issuing</t>
  </si>
  <si>
    <t>Voucher issuing and handling</t>
  </si>
  <si>
    <t>Vulcanized and unvulcanized rubber and articles thereof (commission agent)</t>
  </si>
  <si>
    <t>Vulcanized fibre (manufacture)</t>
  </si>
  <si>
    <t>Vulcanizing machines for working rubber and plastics (manufacture)</t>
  </si>
  <si>
    <t>Wadding made from yarn spun on the cotton system (manufacture)</t>
  </si>
  <si>
    <t>Wadding, gauze, bandages, cotton sticks and similar articles (commission agent)</t>
  </si>
  <si>
    <t>Wadding, gauze, bandages, cotton sticks and similar articles (internet) (retail)</t>
  </si>
  <si>
    <t xml:space="preserve">Wadding, gauze, bandages, cotton sticks and similar articles (manufacture) </t>
  </si>
  <si>
    <t>Wadding, gauze, bandages, cotton sticks and similar articles (retail)</t>
  </si>
  <si>
    <t xml:space="preserve">Wadding, gauze, bandages, cotton sticks and similar articles (wholesale) </t>
  </si>
  <si>
    <t>Wafer biscuits (manufacture)</t>
  </si>
  <si>
    <t>Waffle irons (manufacture)</t>
  </si>
  <si>
    <t>Waffles (manufacture)</t>
  </si>
  <si>
    <t>Wagon and locomotive frames (manufacture)</t>
  </si>
  <si>
    <t>Wagon cover (manufacture)</t>
  </si>
  <si>
    <t>Wagon timber (sawn) (manufacture)</t>
  </si>
  <si>
    <t>Waistcoats and other similar articles (knitted) (manufacture)</t>
  </si>
  <si>
    <t>Waistcoats for men and boys (manufacture)</t>
  </si>
  <si>
    <t>Walking draglines (manufacture)</t>
  </si>
  <si>
    <t>Walking sticks (manufacture)</t>
  </si>
  <si>
    <t>Walking sticks and seat sticks (wholesale)</t>
  </si>
  <si>
    <t>Walking sticks made of wood (manufacture)</t>
  </si>
  <si>
    <t>Wall boards (wholesale)</t>
  </si>
  <si>
    <t>Wall covering</t>
  </si>
  <si>
    <t>Wall coverings made of plastic (manufacture)</t>
  </si>
  <si>
    <t>Wall panels for structural use made of precast concrete (manufacture)</t>
  </si>
  <si>
    <t>Wall tiles (glazed) (manufacture)</t>
  </si>
  <si>
    <t>Wall tiles made of unglazed clay (manufacture)</t>
  </si>
  <si>
    <t>Wall unit (manufacture)</t>
  </si>
  <si>
    <t>Wallace collection</t>
  </si>
  <si>
    <t>Wallets (retail)</t>
  </si>
  <si>
    <t>Wallets containing an assortment of paper stationery (manufacture)</t>
  </si>
  <si>
    <t>Wallets made of leather or leather substitute (manufacture)</t>
  </si>
  <si>
    <t>Wall-mounted hand disinfectant dispenser (commission agent)</t>
  </si>
  <si>
    <t>Wall-mounted hand disinfectant dispenser (manufacture)</t>
  </si>
  <si>
    <t>Wall-mounted hand disinfectant dispenser (wholesale)</t>
  </si>
  <si>
    <t>Wallpaper (retail)</t>
  </si>
  <si>
    <t>Wallpaper (wholesale)</t>
  </si>
  <si>
    <t>Wallpaper and lining paper (manufacture)</t>
  </si>
  <si>
    <t>Wallpaper base (manufacture)</t>
  </si>
  <si>
    <t>Wallpaper hanging</t>
  </si>
  <si>
    <t>Walnut growing</t>
  </si>
  <si>
    <t>Walrus catching (land-based)</t>
  </si>
  <si>
    <t>War ammunition (manufacture)</t>
  </si>
  <si>
    <t>War veterans' associations</t>
  </si>
  <si>
    <t>Warden assisted dwellings for the elderly (charitable)</t>
  </si>
  <si>
    <t>Warden assisted dwellings for the elderly (non-charitable)</t>
  </si>
  <si>
    <t>Wardrobes (manufacture)</t>
  </si>
  <si>
    <t>Wardrobes made of metal (manufacture)</t>
  </si>
  <si>
    <t>Warehouse (general) operation for air transport activities</t>
  </si>
  <si>
    <t>Warehouse (general) operation for land transport activities</t>
  </si>
  <si>
    <t>Warehouse (general) operation for water transport activities</t>
  </si>
  <si>
    <t>Warm air generator (non-electric) (manufacture)</t>
  </si>
  <si>
    <t>Warp dressing (woollen) (manufacture)</t>
  </si>
  <si>
    <t>Warp knitted fabric (manufacture)</t>
  </si>
  <si>
    <t>Warp knitted fabric dyeing and finishing (manufacture)</t>
  </si>
  <si>
    <t>Warp knitting (manufacture)</t>
  </si>
  <si>
    <t>Warp sizing and dressing (worsted) (manufacture)</t>
  </si>
  <si>
    <t>Warp starch (manufacture)</t>
  </si>
  <si>
    <t>Warpers for preparing textile yarns (manufacture)</t>
  </si>
  <si>
    <t>Warping machinery (manufacture)</t>
  </si>
  <si>
    <t>Warship (manufacture)</t>
  </si>
  <si>
    <t>Wash basins made of metal (manufacture)</t>
  </si>
  <si>
    <t>Wash basins made of plastic (manufacture)</t>
  </si>
  <si>
    <t>Wash basins or sinks made of ceramic, fireclay, etc. (manufacture)</t>
  </si>
  <si>
    <t>Washbasins (wholesale)</t>
  </si>
  <si>
    <t>Washers made of leather (manufacture)</t>
  </si>
  <si>
    <t>Washers made of metal (manufacture)</t>
  </si>
  <si>
    <t>Washers made of rubber (manufacture)</t>
  </si>
  <si>
    <t>Washing and cleaning of fur products</t>
  </si>
  <si>
    <t>Washing and dry cleaning of clothing</t>
  </si>
  <si>
    <t>Washing and dry cleaning of textile products</t>
  </si>
  <si>
    <t>Washing machines (laundry) (manufacture)</t>
  </si>
  <si>
    <t>Washing machines (textile) (non-domestic) (manufacture)</t>
  </si>
  <si>
    <t>Washing machines for domestic use (manufacture)</t>
  </si>
  <si>
    <t>Washing powders and preparations in solid or liquid form (manufacture)</t>
  </si>
  <si>
    <t>Washing products (e.g. Washing powder) (wholesale)</t>
  </si>
  <si>
    <t>Waste (wholesale)</t>
  </si>
  <si>
    <t>Waste and scrap (commission agent)</t>
  </si>
  <si>
    <t>Waste and scrap exporter (wholesale)</t>
  </si>
  <si>
    <t>Waste and scrap importer (wholesale)</t>
  </si>
  <si>
    <t>Waste collection</t>
  </si>
  <si>
    <t>Waste collection centre</t>
  </si>
  <si>
    <t>Waste compressing machinery (manufacture)</t>
  </si>
  <si>
    <t>Waste cotton yarn (manufacture)</t>
  </si>
  <si>
    <t>Waste disposal (non hazardous)</t>
  </si>
  <si>
    <t>Waste disposers (manufacture)</t>
  </si>
  <si>
    <t>Waste glass resulting from glass product production (other than glass container) (manufacture)</t>
  </si>
  <si>
    <t>Waste heat boiler (manufacture)</t>
  </si>
  <si>
    <t>Waste incineration (non hazardous)</t>
  </si>
  <si>
    <t>Waste paper (wholesale)</t>
  </si>
  <si>
    <t>Waste rubber (wholesale)</t>
  </si>
  <si>
    <t>Waste string (wholesale)</t>
  </si>
  <si>
    <t>Waste textile dyeing (manufacture)</t>
  </si>
  <si>
    <t>Waste treatment by composting of plant materials</t>
  </si>
  <si>
    <t>Waste, parings and scrap of plastic (wholesale)</t>
  </si>
  <si>
    <t>Waste, parings and scrap of rubber (commission agent)</t>
  </si>
  <si>
    <t>Watch (manufacture)</t>
  </si>
  <si>
    <t>Watch bands of non-metallic material such as fabric, leather or plastic (manufacture)</t>
  </si>
  <si>
    <t>Watch case (manufacture)</t>
  </si>
  <si>
    <t>Watch glass (manufacture)</t>
  </si>
  <si>
    <t>Watch straps (non-metallic) (manufacture)</t>
  </si>
  <si>
    <t>Watch straps made of leather or leather substitute (manufacture)</t>
  </si>
  <si>
    <t>Watch straps, bands and bracelets made of non-precious metal (manufacture)</t>
  </si>
  <si>
    <t>Watchbands, wristbands and watch straps, of precious metal (manufacture)</t>
  </si>
  <si>
    <t>Watches and clocks (retail)</t>
  </si>
  <si>
    <t>Watches and clocks (wholesale)</t>
  </si>
  <si>
    <t>Watchmakers' jewels (manufacture)</t>
  </si>
  <si>
    <t>Watchman activities</t>
  </si>
  <si>
    <t>Water authority (headquarters and water supply)</t>
  </si>
  <si>
    <t>Water bottling (manufacture)</t>
  </si>
  <si>
    <t>Water butts made of plastic (manufacture)</t>
  </si>
  <si>
    <t>Water cannon (manufacture)</t>
  </si>
  <si>
    <t>Water closet bowls made of ceramic, fireclay, etc. (manufacture)</t>
  </si>
  <si>
    <t>Water collection, purification and distribution</t>
  </si>
  <si>
    <t>Water company</t>
  </si>
  <si>
    <t>Water conservation</t>
  </si>
  <si>
    <t>Water divining and other scientific prospecting activities</t>
  </si>
  <si>
    <t>Water freight transport equipment rental (without operator)</t>
  </si>
  <si>
    <t>Water heaters (gas) (manufacture)</t>
  </si>
  <si>
    <t>Water heaters for domestic use (electric) (manufacture)</t>
  </si>
  <si>
    <t>Water heaters for domestic use (non-electric) (manufacture)</t>
  </si>
  <si>
    <t>Water ices (manufacture)</t>
  </si>
  <si>
    <t>Water main and line construction</t>
  </si>
  <si>
    <t>Water management projects design</t>
  </si>
  <si>
    <t>Water measuring related to cleanness</t>
  </si>
  <si>
    <t>Water meters (non-electronic) (manufacture)</t>
  </si>
  <si>
    <t>Water passenger transport equipment rental (without operator)</t>
  </si>
  <si>
    <t>Water project construction</t>
  </si>
  <si>
    <t>Water sensitive adhesive tapes made of plastic (manufacture)</t>
  </si>
  <si>
    <t>Water softening plant (manufacture)</t>
  </si>
  <si>
    <t>Water sports equipment (manufacture)</t>
  </si>
  <si>
    <t>Water stop and bar made of plastic (manufacture)</t>
  </si>
  <si>
    <t>Water supply pipeline cleaning</t>
  </si>
  <si>
    <t>Water taxis operation (except for inland waterway service)</t>
  </si>
  <si>
    <t>Water taxis operation (inland waterway service)</t>
  </si>
  <si>
    <t>Water tower made of steel plate (manufacture)</t>
  </si>
  <si>
    <t>Water transport (supporting activities)</t>
  </si>
  <si>
    <t>Water transport of freight inside harbours and docks</t>
  </si>
  <si>
    <t>Water treatment chemicals (manufacture)</t>
  </si>
  <si>
    <t>Water treatment plant (manufacture)</t>
  </si>
  <si>
    <t>Water treatment plant construction</t>
  </si>
  <si>
    <t>Water tube boilers (manufacture)</t>
  </si>
  <si>
    <t>Water well drilling</t>
  </si>
  <si>
    <t>Waterbed mattresses of rubber (manufacture)</t>
  </si>
  <si>
    <t>Waterborne freight transport (except for inland waterway service)</t>
  </si>
  <si>
    <t>Watercress growing</t>
  </si>
  <si>
    <t>Watering cans made of plastic (manufacture)</t>
  </si>
  <si>
    <t>Watermelon growing</t>
  </si>
  <si>
    <t>Waterproof paper (manufacture)</t>
  </si>
  <si>
    <t>Waterproofed covers made of canvas (manufacture)</t>
  </si>
  <si>
    <t>Waterproofing of buildings</t>
  </si>
  <si>
    <t>Waterproofing of purchased garments (manufacture)</t>
  </si>
  <si>
    <t>Water-skis, surf-boards, sail-boards and other water-sport equipment (wholesale)</t>
  </si>
  <si>
    <t>Waterway construction</t>
  </si>
  <si>
    <t>Waterway locks operation</t>
  </si>
  <si>
    <t>Water-wheels (manufacture)</t>
  </si>
  <si>
    <t>Waterwheels and regulators and parts thereof: (manufacture)</t>
  </si>
  <si>
    <t>Waterwings made of rubber (manufacture)</t>
  </si>
  <si>
    <t>Watt meter (electronic) (manufacture)</t>
  </si>
  <si>
    <t>Watt meter (non-electronic) (manufacture)</t>
  </si>
  <si>
    <t>Wave form generator (manufacture)</t>
  </si>
  <si>
    <t>Waving and hair straightening preparations (manufacture)</t>
  </si>
  <si>
    <t>Waxworks</t>
  </si>
  <si>
    <t>Way-bills issue and procurement</t>
  </si>
  <si>
    <t>WC seat and cover units made of plastic (manufacture)</t>
  </si>
  <si>
    <t>Weapons (manufacture)</t>
  </si>
  <si>
    <t>Weapons (retail)</t>
  </si>
  <si>
    <t>Wearing apparel and clothing accessories made of fur (manufacture)</t>
  </si>
  <si>
    <t>Wearing apparel and clothing accessories made of rubber (for all purposes,  including gloves, mittens and mitts) (commission agent)</t>
  </si>
  <si>
    <t>Wearing apparel and clothing accessories made of rubber (for all purposes, including gloves, mittens and mitts) (internet) (retail)</t>
  </si>
  <si>
    <t>Wearing apparel and clothing accessories made of rubber (for all purposes, including gloves, mittens and mitts) (manufacture)</t>
  </si>
  <si>
    <t>Wearing apparel and clothing accessories made of rubber (for all purposes, including gloves, mittens and mitts) (retail)</t>
  </si>
  <si>
    <t>Wearing apparel and clothing accessories made of rubber (for all purposes, including gloves, mittens and mitts) (wholesale)</t>
  </si>
  <si>
    <t>Wearing apparel rental and leasing</t>
  </si>
  <si>
    <t>Weather forecasting activities</t>
  </si>
  <si>
    <t>Weather insurance</t>
  </si>
  <si>
    <t>Weather protective industrial clothing (manufacture)</t>
  </si>
  <si>
    <t>Weatherboard (manufacture)</t>
  </si>
  <si>
    <t>Weatherboarding made of plastic (manufacture)</t>
  </si>
  <si>
    <t>Weatherproof jackets for men and boys (manufacture)</t>
  </si>
  <si>
    <t>Weatherproof jackets for women and girls (manufacture)</t>
  </si>
  <si>
    <t>Weatherproof outerwear for infants (manufacture)</t>
  </si>
  <si>
    <t>Weatherproof outerwear for men and boys (manufacture)</t>
  </si>
  <si>
    <t>Weatherproof outerwear for women and girls (manufacture)</t>
  </si>
  <si>
    <t>Weatherproof skiing clothing (manufacture)</t>
  </si>
  <si>
    <t>Weaving (woollen) (manufacture)</t>
  </si>
  <si>
    <t>Weaving (worsted) (manufacture)</t>
  </si>
  <si>
    <t>Weaving machinery (looms) (manufacture)</t>
  </si>
  <si>
    <t>Weaving machines (manufacture)</t>
  </si>
  <si>
    <t>Weaving of cotton and man-made fibres (manufacture)</t>
  </si>
  <si>
    <t>Web hosting</t>
  </si>
  <si>
    <t>Web page design</t>
  </si>
  <si>
    <t>Web search portals</t>
  </si>
  <si>
    <t>Webbing equipment making-up (manufacture)</t>
  </si>
  <si>
    <t>Webbing made of non-elastic and non-elastomeric (manufacture)</t>
  </si>
  <si>
    <t>Webbing weaving (manufacture)</t>
  </si>
  <si>
    <t>Website usability testing</t>
  </si>
  <si>
    <t>Wedding catering</t>
  </si>
  <si>
    <t>Wedding photography</t>
  </si>
  <si>
    <t>Wedge (optical) (manufacture)</t>
  </si>
  <si>
    <t>Weed killer (manufacture)</t>
  </si>
  <si>
    <t>Weft knitted fabric (manufacture)</t>
  </si>
  <si>
    <t>Weft knitted fabric dyeing and finishing (manufacture)</t>
  </si>
  <si>
    <t>Weighbridge (manufacture)</t>
  </si>
  <si>
    <t>Weighbridge services</t>
  </si>
  <si>
    <t>Weighing machine (manufacture)</t>
  </si>
  <si>
    <t>Weighing machine operation (coin operated)</t>
  </si>
  <si>
    <t>Weighing machines and scales for commercial use (wholesale)</t>
  </si>
  <si>
    <t>Weights for weighing machine (manufacture)</t>
  </si>
  <si>
    <t>Welded sections of iron and steel (manufacture)</t>
  </si>
  <si>
    <t>Welded tubes (manufacture)</t>
  </si>
  <si>
    <t>Welding electrode (manufacture)</t>
  </si>
  <si>
    <t>Welding machines (electric) (manufacture)</t>
  </si>
  <si>
    <t>Welding machines (gas) (manufacture)</t>
  </si>
  <si>
    <t>Welding rods (coated/covered with flux) made of steel (manufacture)</t>
  </si>
  <si>
    <t>Welding torch (manufacture)</t>
  </si>
  <si>
    <t>Welding wire (uncoated) made of steel (manufacture)</t>
  </si>
  <si>
    <t>Welfare and guidance activities for children and adolescents (charitable)</t>
  </si>
  <si>
    <t>Welfare and guidance activities for children and adolescents (non-charitable)</t>
  </si>
  <si>
    <t>Welfare service (charitable)</t>
  </si>
  <si>
    <t>Welfare service (non-charitable)</t>
  </si>
  <si>
    <t>Well and bulkhead glass (manufacture)</t>
  </si>
  <si>
    <t>Well drilling equipment (manufacture)</t>
  </si>
  <si>
    <t>Well sinking (except gas or oil)</t>
  </si>
  <si>
    <t>Wellhead running tools (manufacture)</t>
  </si>
  <si>
    <t>Wellheads (manufacture)</t>
  </si>
  <si>
    <t>Wellington boot (manufacture)</t>
  </si>
  <si>
    <t>Well-perforating services</t>
  </si>
  <si>
    <t>Wesleyan reform union</t>
  </si>
  <si>
    <t>Wet cell batteries (manufacture)</t>
  </si>
  <si>
    <t>Wet corn milling (manufacture)</t>
  </si>
  <si>
    <t>Wet fish (retail)</t>
  </si>
  <si>
    <t>Wet fish dealer (wholesale)</t>
  </si>
  <si>
    <t>Wet suits of rubber (manufacture)</t>
  </si>
  <si>
    <t>Whale oil (wholesale)</t>
  </si>
  <si>
    <t>Whale oil production (manufacture)</t>
  </si>
  <si>
    <t>Whale oil refining (manufacture)</t>
  </si>
  <si>
    <t>Whalebone cutting and splitting (manufacture)</t>
  </si>
  <si>
    <t>Whaler (manufacture)</t>
  </si>
  <si>
    <t>Whales processing on land or on specialised vessels (manufacture)</t>
  </si>
  <si>
    <t>Whaling</t>
  </si>
  <si>
    <t>Wharfinger</t>
  </si>
  <si>
    <t>Wheat flake (manufacture)</t>
  </si>
  <si>
    <t>Wheat growing</t>
  </si>
  <si>
    <t>Wheat milling (manufacture)</t>
  </si>
  <si>
    <t>Wheat offal (manufacture)</t>
  </si>
  <si>
    <t>Wheat pellets (manufacture)</t>
  </si>
  <si>
    <t>Wheat starch (manufacture)</t>
  </si>
  <si>
    <t>Wheel balancing machine (electronic) (manufacture)</t>
  </si>
  <si>
    <t>Wheel balancing machine (non-electronic) (manufacture)</t>
  </si>
  <si>
    <t>Wheel chair (manufacture)</t>
  </si>
  <si>
    <t>Wheelbarrow hire</t>
  </si>
  <si>
    <t>Wheelbarrows made of metal (manufacture)</t>
  </si>
  <si>
    <t>Wheelbarrows made of plastic (manufacture)</t>
  </si>
  <si>
    <t>Wheelbarrows made of wood (manufacture)</t>
  </si>
  <si>
    <t>Wheelchair repair and maintenance (manufacture)</t>
  </si>
  <si>
    <t>Wheeled toys designed to be ridden (manufacture)</t>
  </si>
  <si>
    <t>Wheeled toys designed to be ridden by children (wholesale)</t>
  </si>
  <si>
    <t>Wheeled tractor (wholesale)</t>
  </si>
  <si>
    <t>Wheels and hubs for motor vehicles (manufacture)</t>
  </si>
  <si>
    <t>Wheels for motorcycles (manufacture)</t>
  </si>
  <si>
    <t>Wheels for pedal cycles (manufacture)</t>
  </si>
  <si>
    <t>Whey (sweetened skimmed) production (manufacture)</t>
  </si>
  <si>
    <t>'While-you-wait' printing of textile articles (manufacture)</t>
  </si>
  <si>
    <t>Whinstone quarry</t>
  </si>
  <si>
    <t>Whips (manufacture)</t>
  </si>
  <si>
    <t>Whips and riding crops (wholesale)</t>
  </si>
  <si>
    <t>Whisky (manufacture)</t>
  </si>
  <si>
    <t>Whisky blending (manufacture)</t>
  </si>
  <si>
    <t>Whisky distilling (manufacture)</t>
  </si>
  <si>
    <t>Whistles (manufacture)</t>
  </si>
  <si>
    <t>White boards (manufacture)</t>
  </si>
  <si>
    <t>White chocolate (manufacture)</t>
  </si>
  <si>
    <t>White currant growing</t>
  </si>
  <si>
    <t>White lead (not in paste form) (manufacture)</t>
  </si>
  <si>
    <t>White lead in paste form (manufacture)</t>
  </si>
  <si>
    <t>White metal (manufacture)</t>
  </si>
  <si>
    <t>White salt production</t>
  </si>
  <si>
    <t>White spirit (manufacture)</t>
  </si>
  <si>
    <t>White sugar (manufacture)</t>
  </si>
  <si>
    <t>Whitewash brush (manufacture)</t>
  </si>
  <si>
    <t>Whiting and prepared chalk production</t>
  </si>
  <si>
    <t>Wholesale grocer (wholesale)</t>
  </si>
  <si>
    <t>Wholesale of a variety of goods without any particular specialisation (wholesale)</t>
  </si>
  <si>
    <t>Wicker baskets (manufacture)</t>
  </si>
  <si>
    <t>Wicker furniture (manufacture)</t>
  </si>
  <si>
    <t>Wickerwork (manufacture)</t>
  </si>
  <si>
    <t>Wickerwork (wholesale)</t>
  </si>
  <si>
    <t>Wickerwork goods (retail)</t>
  </si>
  <si>
    <t>Wicks for lamps, stoves or candles (manufacture)</t>
  </si>
  <si>
    <t>Wide cut gasoline (manufacture)</t>
  </si>
  <si>
    <t>Wide slabs made of semi-finished steel (manufacture)</t>
  </si>
  <si>
    <t>Wig (manufacture)</t>
  </si>
  <si>
    <t>Wild frog catching</t>
  </si>
  <si>
    <t>Wildlife preservation services</t>
  </si>
  <si>
    <t>Willow growing</t>
  </si>
  <si>
    <t>Wilton carpet (manufacture)</t>
  </si>
  <si>
    <t>Winceyette weaving (manufacture)</t>
  </si>
  <si>
    <t>Winch (manufacture)</t>
  </si>
  <si>
    <t>Winches and capstans (wholesale)</t>
  </si>
  <si>
    <t>Winches specially designed for use underground (wholesale)</t>
  </si>
  <si>
    <t>Wind farms</t>
  </si>
  <si>
    <t>Wind instrument (manufacture)</t>
  </si>
  <si>
    <t>Wind turbines (manufacture)</t>
  </si>
  <si>
    <t>Winding device (manufacture)</t>
  </si>
  <si>
    <t>Winding machine for mining (manufacture)</t>
  </si>
  <si>
    <t>Winding machine for textiles (manufacture)</t>
  </si>
  <si>
    <t>Winding wire and strip (manufacture)</t>
  </si>
  <si>
    <t>Windlass (manufacture)</t>
  </si>
  <si>
    <t>Window blinds and accessories made of plastic (manufacture)</t>
  </si>
  <si>
    <t>Window cleaning</t>
  </si>
  <si>
    <t>Window cord (manufacture)</t>
  </si>
  <si>
    <t>Window dressing</t>
  </si>
  <si>
    <t>Window fittings made of metal (manufacture)</t>
  </si>
  <si>
    <t>Window frames made of fibre-cement (manufacture)</t>
  </si>
  <si>
    <t>Window frames made of metal (manufacture)</t>
  </si>
  <si>
    <t>Window frames made of plastic (manufacture)</t>
  </si>
  <si>
    <t>Window frames made of wood (manufacture)</t>
  </si>
  <si>
    <t>Window furnishing knitted fabric (manufacture)</t>
  </si>
  <si>
    <t>Window glass (not cut to size) (manufacture)</t>
  </si>
  <si>
    <t>Window glass cut to size (manufacture)</t>
  </si>
  <si>
    <t>Window ticket (manufacture)</t>
  </si>
  <si>
    <t>Window winding gear for motor vehicles (not electric) (manufacture)</t>
  </si>
  <si>
    <t>Windscreen replacement services</t>
  </si>
  <si>
    <t>Windscreen wipers (manufacture)</t>
  </si>
  <si>
    <t>Windscreen wipers for motor vehicles (non-electric) (manufacture)</t>
  </si>
  <si>
    <t>Windscreens made of glass (manufacture)</t>
  </si>
  <si>
    <t>Windsor Great Park</t>
  </si>
  <si>
    <t>Wine (of own manufacture) blending, purification and bottling (manufacture)</t>
  </si>
  <si>
    <t>Wine (purchased in bulk) blending, purification and bottling (manufacture)</t>
  </si>
  <si>
    <t>Wine and spirit merchant (retail)</t>
  </si>
  <si>
    <t>Wine and spirit merchant (wholesale)</t>
  </si>
  <si>
    <t>Wine and spirits (retail)</t>
  </si>
  <si>
    <t>Wine based on concentrated grape must (manufacture)</t>
  </si>
  <si>
    <t>Wine importer (wholesale)</t>
  </si>
  <si>
    <t>Wine making machinery (manufacture)</t>
  </si>
  <si>
    <t>Wine making preparations (excluding yeast) (manufacture)</t>
  </si>
  <si>
    <t>Wine production from fresh grapes and grape juice (manufacture)</t>
  </si>
  <si>
    <t>Wine production from self produced grapes</t>
  </si>
  <si>
    <t>Wine racks made of wood (manufacture)</t>
  </si>
  <si>
    <t>Wine, cider, fruit beverage production machinery (wholesale)</t>
  </si>
  <si>
    <t>Wine, cider, fruit juice, etc. Press (manufacture)</t>
  </si>
  <si>
    <t>Wings for aircraft (manufacture)</t>
  </si>
  <si>
    <t>Winkle gathering</t>
  </si>
  <si>
    <t>Winnower for agricultural use (manufacture)</t>
  </si>
  <si>
    <t>Winnowers for milling (manufacture)</t>
  </si>
  <si>
    <t>Winter sport arenas and stadiums</t>
  </si>
  <si>
    <t>Winter sport clubs</t>
  </si>
  <si>
    <t>Wire and cable drums made of wood (manufacture)</t>
  </si>
  <si>
    <t>Wire brush (manufacture)</t>
  </si>
  <si>
    <t>Wire cable made of steel (manufacture)</t>
  </si>
  <si>
    <t>Wire coiling machine (manufacture)</t>
  </si>
  <si>
    <t>Wire fabric made of steel (manufacture)</t>
  </si>
  <si>
    <t>Wire for industrial use (wholesale)</t>
  </si>
  <si>
    <t>Wire made of aluminium (manufacture)</t>
  </si>
  <si>
    <t>Wire made of copper (uninsulated) (manufacture)</t>
  </si>
  <si>
    <t>Wire netting (wholesale)</t>
  </si>
  <si>
    <t>Wire of precious metals, made by drawing (manufacture)</t>
  </si>
  <si>
    <t>Wire products (manufacture)</t>
  </si>
  <si>
    <t>Wire products made of uninsulated copper (manufacture)</t>
  </si>
  <si>
    <t>Wire rods made of copper (manufacture)</t>
  </si>
  <si>
    <t>Wire rods made of steel (manufacture)</t>
  </si>
  <si>
    <t>Wire rope making machine (manufacture)</t>
  </si>
  <si>
    <t>Wire strands made of aluminium (manufacture)</t>
  </si>
  <si>
    <t>Wire weaving machine (manufacture)</t>
  </si>
  <si>
    <t>Wire, switches and other installation equipment for industrial use (wholesale)</t>
  </si>
  <si>
    <t>Wirebar made of aluminium (manufacture)</t>
  </si>
  <si>
    <t>Wired glass (manufacture)</t>
  </si>
  <si>
    <t>Wireless telecommunications activities</t>
  </si>
  <si>
    <t>Wires and switches for domestic lighting use (wholesale)</t>
  </si>
  <si>
    <t>Wiring accessories (manufacture)</t>
  </si>
  <si>
    <t>Wiring devices (manufacture)</t>
  </si>
  <si>
    <t>Wiring sets (manufacture)</t>
  </si>
  <si>
    <t>Withy growing</t>
  </si>
  <si>
    <t>Wolfram (manufacture)</t>
  </si>
  <si>
    <t>Women's bespoke tailor (retail)</t>
  </si>
  <si>
    <t>Women's clothier and outfitter (retail)</t>
  </si>
  <si>
    <t>Women's clothing (retail)</t>
  </si>
  <si>
    <t>Women's clothing (wholesale)</t>
  </si>
  <si>
    <t>Women's clothing accessories (retail)</t>
  </si>
  <si>
    <t>Women's hats (retail)</t>
  </si>
  <si>
    <t>Women's hosiery (retail)</t>
  </si>
  <si>
    <t>Women's outfitter (retail)</t>
  </si>
  <si>
    <t>Women's Royal Voluntary Service</t>
  </si>
  <si>
    <t>Women's tailor (retail)</t>
  </si>
  <si>
    <t>Women's wear (retail)</t>
  </si>
  <si>
    <t>Wood (commission agent)</t>
  </si>
  <si>
    <t>Wood (wholesale)</t>
  </si>
  <si>
    <t>Wood blocks for printing (manufacture)</t>
  </si>
  <si>
    <t>Wood boring bit (manufacture)</t>
  </si>
  <si>
    <t>Wood carving (manufacture)</t>
  </si>
  <si>
    <t>Wood charcoal (not fuel) (wholesale)</t>
  </si>
  <si>
    <t>Wood charcoal for fuel (commission agent)</t>
  </si>
  <si>
    <t>Wood chip (manufacture)</t>
  </si>
  <si>
    <t>Wood chipboard agglomerated with non-mineral binding substances (manufacture)</t>
  </si>
  <si>
    <t>Wood chisel (manufacture)</t>
  </si>
  <si>
    <t>Wood creosoting, impregnation, preservation, spraying, varnishing and drying (manufacture)</t>
  </si>
  <si>
    <t>Wood drying (manufacture)</t>
  </si>
  <si>
    <t>Wood engraver (artistic)</t>
  </si>
  <si>
    <t>Wood flour (manufacture)</t>
  </si>
  <si>
    <t>Wood gathering and production, for energy</t>
  </si>
  <si>
    <t>Wood grooving, milling, planing, sawing etc. (manufacture)</t>
  </si>
  <si>
    <t>Wood impregnation (manufacture)</t>
  </si>
  <si>
    <t>Wood in the rough (wholesale)</t>
  </si>
  <si>
    <t>Wood in the rough production (untreated)</t>
  </si>
  <si>
    <t>Wood logging, etc. within forestry site</t>
  </si>
  <si>
    <t>Wood machining (manufacture)</t>
  </si>
  <si>
    <t>Wood marquetry (manufacture)</t>
  </si>
  <si>
    <t>Wood mill (manufacture)</t>
  </si>
  <si>
    <t>Wood particles (manufacture)</t>
  </si>
  <si>
    <t>Wood partitions (manufacture)</t>
  </si>
  <si>
    <t>Wood planing (manufacture)</t>
  </si>
  <si>
    <t>Wood preservation (manufacture)</t>
  </si>
  <si>
    <t>Wood products of primary processing (wholesale)</t>
  </si>
  <si>
    <t>Wood pulp (manufacture)</t>
  </si>
  <si>
    <t>Wood rot preventative treatment service</t>
  </si>
  <si>
    <t>Wood sawing (manufacture)</t>
  </si>
  <si>
    <t>Wood sculpturing and engraving machines (manufacture)</t>
  </si>
  <si>
    <t>Wood shavings (manufacture)</t>
  </si>
  <si>
    <t>Wood spraying (manufacture)</t>
  </si>
  <si>
    <t>Wood stain (manufacture)</t>
  </si>
  <si>
    <t>Wood tar chemicals (manufacture)</t>
  </si>
  <si>
    <t>Wood varnishing (manufacture)</t>
  </si>
  <si>
    <t>Wood veneers (manufacture)</t>
  </si>
  <si>
    <t>Wood wool (manufacture)</t>
  </si>
  <si>
    <t>Wood worm preventative treatment service</t>
  </si>
  <si>
    <t>Wood, construction materials and sanitary equipment exporter (wholesale)</t>
  </si>
  <si>
    <t>Wood, construction materials and sanitary equipment importer (wholesale)</t>
  </si>
  <si>
    <t>Wooden articles n.e.c. (manufacture)</t>
  </si>
  <si>
    <t>Wooden beams for the construction industry (manufacture)</t>
  </si>
  <si>
    <t>Wooden button making machinery (manufacture)</t>
  </si>
  <si>
    <t>Wooden cases for jewellery (manufacture)</t>
  </si>
  <si>
    <t>Wooden display stand (manufacture)</t>
  </si>
  <si>
    <t>Wooden exhibition stand (manufacture)</t>
  </si>
  <si>
    <t>Wooden goods intended to be used primarily in the construction industry (manufacture)</t>
  </si>
  <si>
    <t>Wooden parquet floor blocks assembled into panels (manufacture)</t>
  </si>
  <si>
    <t>Wooden parquet floor strips assembled into panels (manufacture)</t>
  </si>
  <si>
    <t>Wooden ware (retail)</t>
  </si>
  <si>
    <t>Wooden ware (wholesale)</t>
  </si>
  <si>
    <t>Woodpulp and paper making materials (wholesale)</t>
  </si>
  <si>
    <t>Woodwind instruments (manufacture)</t>
  </si>
  <si>
    <t>Woodworking machinery (manufacture)</t>
  </si>
  <si>
    <t>Wool (fellmongery) (manufacture)</t>
  </si>
  <si>
    <t>Wool (raw) production</t>
  </si>
  <si>
    <t>Wool broker (commission agent)</t>
  </si>
  <si>
    <t>Wool carbonisers (manufacture)</t>
  </si>
  <si>
    <t>Wool carbonising (manufacture)</t>
  </si>
  <si>
    <t>Wool carding (manufacture)</t>
  </si>
  <si>
    <t>Wool cleaning (manufacture)</t>
  </si>
  <si>
    <t>Wool condensing (manufacture)</t>
  </si>
  <si>
    <t>Wool dyeing (loose) (manufacture)</t>
  </si>
  <si>
    <t>Wool exchange (commission agent)</t>
  </si>
  <si>
    <t>Wool extracting (manufacture)</t>
  </si>
  <si>
    <t>Wool felt and fur felt hood and capeline (manufacture)</t>
  </si>
  <si>
    <t>Wool grease including lanolin (commission agent)</t>
  </si>
  <si>
    <t>Wool merchant (wholesale)</t>
  </si>
  <si>
    <t>Wool opening and willeying (manufacture)</t>
  </si>
  <si>
    <t>Wool printing (manufacture)</t>
  </si>
  <si>
    <t>Wool recovery (manufacture)</t>
  </si>
  <si>
    <t>Wool scourers (manufacture)</t>
  </si>
  <si>
    <t>Wool scouring (manufacture)</t>
  </si>
  <si>
    <t>Wool sorting (manufacture)</t>
  </si>
  <si>
    <t>Wool topmaking (manufacture)</t>
  </si>
  <si>
    <t>Wool warehouse for air transport activities</t>
  </si>
  <si>
    <t>Wool warehouse for land transport activities</t>
  </si>
  <si>
    <t>Wool warehouse for water transport activities</t>
  </si>
  <si>
    <t>Woollen and worsted fabric bleaching, dyeing, or otherwise finishing (manufacture)</t>
  </si>
  <si>
    <t>Woollen cloth weaving (manufacture)</t>
  </si>
  <si>
    <t>Woollen draper (retail)</t>
  </si>
  <si>
    <t>Woollen flock (wholesale)</t>
  </si>
  <si>
    <t>Woollen rag (wholesale)</t>
  </si>
  <si>
    <t>Woollen rag carbonising (manufacture)</t>
  </si>
  <si>
    <t>Woollen rag carding (manufacture)</t>
  </si>
  <si>
    <t>Woollen rag garnetting (manufacture)</t>
  </si>
  <si>
    <t>Woollen rag grinding or pulling (manufacture)</t>
  </si>
  <si>
    <t>Woollen waste breaking (manufacture)</t>
  </si>
  <si>
    <t>Woollen waste garnetting (manufacture)</t>
  </si>
  <si>
    <t>Woollen waste grinding (manufacture)</t>
  </si>
  <si>
    <t>Woollen waste opening and willeying (manufacture)</t>
  </si>
  <si>
    <t>Woollen yarn carding (manufacture)</t>
  </si>
  <si>
    <t>Woollen yarn condensing (manufacture)</t>
  </si>
  <si>
    <t>Woollen yarn reeling (manufacture)</t>
  </si>
  <si>
    <t>Woollen yarn sizing (manufacture)</t>
  </si>
  <si>
    <t>Woollen yarn spinning (manufacture)</t>
  </si>
  <si>
    <t>Woollen yarn twisting (manufacture)</t>
  </si>
  <si>
    <t>Woollen yarn warping (manufacture)</t>
  </si>
  <si>
    <t>Woollen yarn winding (manufacture)</t>
  </si>
  <si>
    <t>Woollens (wholesale)</t>
  </si>
  <si>
    <t>Woollen-type fabrics (manufacture)</t>
  </si>
  <si>
    <t>Woollen-type fibre preparation and spinning (manufacture)</t>
  </si>
  <si>
    <t>Woollen-type weaving (manufacture)</t>
  </si>
  <si>
    <t>Woollen-type yarns (manufacture)</t>
  </si>
  <si>
    <t>Word processing machines (manufacture)</t>
  </si>
  <si>
    <t>Word processing machines rental and operating leasing</t>
  </si>
  <si>
    <t>Work benches made of wood (manufacture)</t>
  </si>
  <si>
    <t>Work holders (engineers' small tools) (manufacture)</t>
  </si>
  <si>
    <t>Work holders for machine tools (manufacture)</t>
  </si>
  <si>
    <t>Work platform rental without erection and dismantling</t>
  </si>
  <si>
    <t>Work uniforms rental from laundries</t>
  </si>
  <si>
    <t>Work with specialist access requirements necessitating climbing skills and related equipment</t>
  </si>
  <si>
    <t>Worked pearls (manufacture)</t>
  </si>
  <si>
    <t>Worked peat, articles thereof (manufacture)</t>
  </si>
  <si>
    <t>Workers' Educational Association</t>
  </si>
  <si>
    <t>Workers' hostels</t>
  </si>
  <si>
    <t>Working capital and liquidity management consultancy services</t>
  </si>
  <si>
    <t>Working men's club (not licensed to sell alcohol)</t>
  </si>
  <si>
    <t>Working men's clubs (licensed to sell alcohol)</t>
  </si>
  <si>
    <t>Workplace training</t>
  </si>
  <si>
    <t>Works of art (retail)</t>
  </si>
  <si>
    <t>Works trucks (manufacture)</t>
  </si>
  <si>
    <t>Works trucks (wholesale)</t>
  </si>
  <si>
    <t>Workshop wagon for railways (manufacture)</t>
  </si>
  <si>
    <t>Workwear (commission agent)</t>
  </si>
  <si>
    <t>Workwear (manufacture)</t>
  </si>
  <si>
    <t>Workwear clothing for women (manufacture)</t>
  </si>
  <si>
    <t>World bank</t>
  </si>
  <si>
    <t>Worm (other than marine) farming</t>
  </si>
  <si>
    <t>Worm farms, marine</t>
  </si>
  <si>
    <t>Worsted carding (manufacture)</t>
  </si>
  <si>
    <t>Worsted doubling (manufacture)</t>
  </si>
  <si>
    <t>Worsted spinning and twisting (manufacture)</t>
  </si>
  <si>
    <t>Worsted waste grinding (manufacture)</t>
  </si>
  <si>
    <t>Worsted yarn reeling (manufacture)</t>
  </si>
  <si>
    <t>Worsted yarn warping (manufacture)</t>
  </si>
  <si>
    <t>Worsted yarn winding (manufacture)</t>
  </si>
  <si>
    <t>Worsted-type fabrics (manufacture)</t>
  </si>
  <si>
    <t>Worsted-type fibres preparation and spinning (manufacture)</t>
  </si>
  <si>
    <t>Worsted-type weaving (manufacture)</t>
  </si>
  <si>
    <t>Worsted-type yarns (manufacture)</t>
  </si>
  <si>
    <t>Woven cloth made of polypropylene (manufacture)</t>
  </si>
  <si>
    <t>Woven conveyor belting (manufacture)</t>
  </si>
  <si>
    <t>Woven elastic over 30cm wide (manufacture)</t>
  </si>
  <si>
    <t>Woven elastomeric over 30cm wide (manufacture)</t>
  </si>
  <si>
    <t>Woven fabric bleaching, dyeing, printing or otherwise finishing (manufacture)</t>
  </si>
  <si>
    <t>Woven fibre furniture (manufacture)</t>
  </si>
  <si>
    <t>Woven machinery belting (manufacture)</t>
  </si>
  <si>
    <t>Woven pile cotton-type fabrics (manufacture)</t>
  </si>
  <si>
    <t>Woven trimmings (manufacture)</t>
  </si>
  <si>
    <t>Wrapping and packaging paper including coated (manufacture)</t>
  </si>
  <si>
    <t>Wrapping foil made of aluminium (manufacture)</t>
  </si>
  <si>
    <t>Wrapping machinery (manufacture)</t>
  </si>
  <si>
    <t>Wrapping paper cut and packed in ready to use sheets or rolls (manufacture)</t>
  </si>
  <si>
    <t>Wreck raising</t>
  </si>
  <si>
    <t>Wrecking bars (manufacture)</t>
  </si>
  <si>
    <t>Wrench (manufacture)</t>
  </si>
  <si>
    <t>Wrestling clubs</t>
  </si>
  <si>
    <t>Wrist watch (manufacture)</t>
  </si>
  <si>
    <t>Writers associations</t>
  </si>
  <si>
    <t>Writing compendiums (manufacture)</t>
  </si>
  <si>
    <t>Writing implement sets (wholesale)</t>
  </si>
  <si>
    <t>Writing ink (manufacture)</t>
  </si>
  <si>
    <t>Writing instrument sets (manufacture)</t>
  </si>
  <si>
    <t>Writing on metal by laser beam (manufacture)</t>
  </si>
  <si>
    <t>Writing paper (manufacture)</t>
  </si>
  <si>
    <t>Writing paper pads (manufacture)</t>
  </si>
  <si>
    <t>Xerographic copying machines (manufacture)</t>
  </si>
  <si>
    <t>X-ray and other speciality photography activities</t>
  </si>
  <si>
    <t>X-ray apparatus for industrial use (manufacture)</t>
  </si>
  <si>
    <t>X-ray apparatus for medical use (manufacture)</t>
  </si>
  <si>
    <t>X-ray diffraction or fluorescence apparatus (manufacture)</t>
  </si>
  <si>
    <t>X-ray or alpha, beta or gamma radiation apparatus (manufacture)</t>
  </si>
  <si>
    <t>X-ray tubes (manufacture)</t>
  </si>
  <si>
    <t>X-ray, alpha, beta or gamma radiation apparatus (wholesale)</t>
  </si>
  <si>
    <t>Xylene (manufacture)</t>
  </si>
  <si>
    <t>Yacht building (manufacture)</t>
  </si>
  <si>
    <t>Yacht chandler (retail)</t>
  </si>
  <si>
    <t>Yacht club</t>
  </si>
  <si>
    <t>Yachts (wholesale)</t>
  </si>
  <si>
    <t>Yam growing</t>
  </si>
  <si>
    <t>Yarn (commission agent)</t>
  </si>
  <si>
    <t>Yarn (core spun on the cotton system) (manufacture)</t>
  </si>
  <si>
    <t>Yarn (rubberised) (manufacture)</t>
  </si>
  <si>
    <t>Yarn (wholesale)</t>
  </si>
  <si>
    <t>Yarn bleaching, dyeing or otherwise finishing (manufacture)</t>
  </si>
  <si>
    <t>Yarn finishing (manufacture)</t>
  </si>
  <si>
    <t>Yarn gassing (manufacture)</t>
  </si>
  <si>
    <t>Yarn made of asbestos (manufacture)</t>
  </si>
  <si>
    <t>Yarn made of glass fibre (manufacture)</t>
  </si>
  <si>
    <t>Yarn made of paper (manufacture)</t>
  </si>
  <si>
    <t>Yarn mercerising (manufacture)</t>
  </si>
  <si>
    <t>Yarn of cotton (manufacture)</t>
  </si>
  <si>
    <t>Yarn polishing (manufacture)</t>
  </si>
  <si>
    <t>Yarn storing (manufacture)</t>
  </si>
  <si>
    <t>Yeast (wholesale)</t>
  </si>
  <si>
    <t>Yeast and vegetable extract (manufacture)</t>
  </si>
  <si>
    <t>Yeast preparation (manufacture)</t>
  </si>
  <si>
    <t>Yeasts and prepared baking powders (commission agent)</t>
  </si>
  <si>
    <t>Yellowcake production</t>
  </si>
  <si>
    <t>Yellowcake to uranium tetrafluoride and hexafluoride conversion (manufacture)</t>
  </si>
  <si>
    <t>YMCA (not hostel)</t>
  </si>
  <si>
    <t>YMCA hostel</t>
  </si>
  <si>
    <t>Yoga instruction</t>
  </si>
  <si>
    <t>Yoghurt (manufacture)</t>
  </si>
  <si>
    <t>Yoghurt (wholesale)</t>
  </si>
  <si>
    <t>Young offender centres</t>
  </si>
  <si>
    <t>Young people's auxiliaries associated with a political party</t>
  </si>
  <si>
    <t>Young persons associations</t>
  </si>
  <si>
    <t>Youth centre</t>
  </si>
  <si>
    <t>Youth club</t>
  </si>
  <si>
    <t>Youth hostel</t>
  </si>
  <si>
    <t>Zephyr weaving (manufacture)</t>
  </si>
  <si>
    <t>Zimmer frames and other walking aids (manufacture)</t>
  </si>
  <si>
    <t>Zinc (manufacture)</t>
  </si>
  <si>
    <t>Zinc (wholesale)</t>
  </si>
  <si>
    <t>Zinc mining and preparation</t>
  </si>
  <si>
    <t>Zinc oxide (manufacture)</t>
  </si>
  <si>
    <t>Zinc oxide and peroxide (wholesale)</t>
  </si>
  <si>
    <t>Zinc paint (manufacture)</t>
  </si>
  <si>
    <t>Zinc wire made by drawing (manufacture)</t>
  </si>
  <si>
    <t>Zionist organisation</t>
  </si>
  <si>
    <t>Zip fasteners made of metal (manufacture)</t>
  </si>
  <si>
    <t>Zip fasteners made of plastic (manufacture)</t>
  </si>
  <si>
    <t>Zirconium (manufacture)</t>
  </si>
  <si>
    <t>Zoological gardens</t>
  </si>
  <si>
    <t>Chief executives and senior officials</t>
  </si>
  <si>
    <t>Elected officers and representatives</t>
  </si>
  <si>
    <t>Production managers and directors in manufacturing</t>
  </si>
  <si>
    <t>Production managers and directors in construction</t>
  </si>
  <si>
    <t>Production managers and directors in mining and energy</t>
  </si>
  <si>
    <t>Financial managers and directors</t>
  </si>
  <si>
    <t>Marketing, sales and advertising directors</t>
  </si>
  <si>
    <t>Public relations and communications directors</t>
  </si>
  <si>
    <t>Purchasing managers and directors</t>
  </si>
  <si>
    <t>Charitable organisation managers and directors</t>
  </si>
  <si>
    <t>Human resource managers and directors</t>
  </si>
  <si>
    <t>Information technology directors</t>
  </si>
  <si>
    <t>Functional managers and directors n.e.c.</t>
  </si>
  <si>
    <t>Directors in logistics, warehousing and transport</t>
  </si>
  <si>
    <t>Managers and directors in retail and wholesale</t>
  </si>
  <si>
    <t>Officers in armed forces</t>
  </si>
  <si>
    <t>Senior police officers</t>
  </si>
  <si>
    <t>Senior officers in fire, ambulance, prison and related services</t>
  </si>
  <si>
    <t>Health services and public health managers and directors</t>
  </si>
  <si>
    <t>Social services managers and directors</t>
  </si>
  <si>
    <t>Managers and proprietors in agriculture and horticulture</t>
  </si>
  <si>
    <t>Managers and proprietors in forestry, fishing and related services</t>
  </si>
  <si>
    <t>Hotel and accommodation managers and proprietors</t>
  </si>
  <si>
    <t>Restaurant and catering establishment managers and proprietors</t>
  </si>
  <si>
    <t>Publicans and managers of licensed premises</t>
  </si>
  <si>
    <t>Leisure and sports managers and proprietors</t>
  </si>
  <si>
    <t>Travel agency managers and proprietors</t>
  </si>
  <si>
    <t>Health care practice managers</t>
  </si>
  <si>
    <t>Residential, day and domiciliary care managers and proprietors</t>
  </si>
  <si>
    <t>Early education and childcare services proprietors</t>
  </si>
  <si>
    <t>Managers in transport and distribution</t>
  </si>
  <si>
    <t>Managers in storage and warehousing</t>
  </si>
  <si>
    <t>Managers in logistics</t>
  </si>
  <si>
    <t>Property, housing and estate managers</t>
  </si>
  <si>
    <t>Garage managers and proprietors</t>
  </si>
  <si>
    <t>Hairdressing and beauty salon managers and proprietors</t>
  </si>
  <si>
    <t>Waste disposal and environmental services managers</t>
  </si>
  <si>
    <t>Managers and directors in the creative industries</t>
  </si>
  <si>
    <t>Betting shop and gambling establishment managers</t>
  </si>
  <si>
    <t>Hire services managers and proprietors</t>
  </si>
  <si>
    <t>Directors in consultancy services</t>
  </si>
  <si>
    <t>Managers and proprietors in other services n.e.c.</t>
  </si>
  <si>
    <t>Chemical scientists</t>
  </si>
  <si>
    <t>Biological scientists</t>
  </si>
  <si>
    <t>Biochemists and biomedical scientists</t>
  </si>
  <si>
    <t>Physical scientists</t>
  </si>
  <si>
    <t>Social and humanities scientists</t>
  </si>
  <si>
    <t>Natural and social science professionals n.e.c.</t>
  </si>
  <si>
    <t>Civil engineers</t>
  </si>
  <si>
    <t>Mechanical engineers</t>
  </si>
  <si>
    <t>Electrical engineers</t>
  </si>
  <si>
    <t>Electronics engineers</t>
  </si>
  <si>
    <t>Production and process engineers</t>
  </si>
  <si>
    <t>Aerospace engineers</t>
  </si>
  <si>
    <t>Engineering project managers and project engineers</t>
  </si>
  <si>
    <t>Engineering professionals n.e.c.</t>
  </si>
  <si>
    <t>IT project managers</t>
  </si>
  <si>
    <t>IT managers</t>
  </si>
  <si>
    <t>IT business analysts, architects and systems designers</t>
  </si>
  <si>
    <t>Programmers and software development professionals</t>
  </si>
  <si>
    <t>Cyber security professionals</t>
  </si>
  <si>
    <t>IT quality and testing professionals</t>
  </si>
  <si>
    <t>IT network professionals</t>
  </si>
  <si>
    <t>Information technology professionals n.e.c.</t>
  </si>
  <si>
    <t>Web design professionals</t>
  </si>
  <si>
    <t>Graphic and multimedia designers</t>
  </si>
  <si>
    <t>Conservation professionals</t>
  </si>
  <si>
    <t>Environment professionals</t>
  </si>
  <si>
    <t>Research and development (R&amp;D) managers</t>
  </si>
  <si>
    <t>Other researchers, unspecified discipline</t>
  </si>
  <si>
    <t>Generalist medical practitioners</t>
  </si>
  <si>
    <t>Specialist medical practitioners</t>
  </si>
  <si>
    <t>Physiotherapists</t>
  </si>
  <si>
    <t>Occupational therapists</t>
  </si>
  <si>
    <t>Speech and language therapists</t>
  </si>
  <si>
    <t>Psychotherapists and cognitive behaviour therapists</t>
  </si>
  <si>
    <t>Clinical psychologists</t>
  </si>
  <si>
    <t>Other psychologists</t>
  </si>
  <si>
    <t>Therapy professionals n.e.c.</t>
  </si>
  <si>
    <t>Midwifery nurses</t>
  </si>
  <si>
    <t>Registered community nurses</t>
  </si>
  <si>
    <t>Registered specialist nurses</t>
  </si>
  <si>
    <t>Registered nurse practitioners</t>
  </si>
  <si>
    <t>Registered mental health nurses</t>
  </si>
  <si>
    <t>Registered children's nurses</t>
  </si>
  <si>
    <t>Other registered nursing professionals</t>
  </si>
  <si>
    <t>Veterinarians</t>
  </si>
  <si>
    <t>Pharmacists</t>
  </si>
  <si>
    <t>Optometrists</t>
  </si>
  <si>
    <t>Dental practitioners</t>
  </si>
  <si>
    <t>Medical radiographers</t>
  </si>
  <si>
    <t>Paramedics</t>
  </si>
  <si>
    <t>Podiatrists</t>
  </si>
  <si>
    <t>Other health professionals n.e.c.</t>
  </si>
  <si>
    <t>Higher education teaching professionals</t>
  </si>
  <si>
    <t>Further education teaching professionals</t>
  </si>
  <si>
    <t>Secondary education teaching professionals</t>
  </si>
  <si>
    <t>Primary education teaching professionals</t>
  </si>
  <si>
    <t>Nursery education teaching professionals</t>
  </si>
  <si>
    <t>Special and additional needs education teaching professionals</t>
  </si>
  <si>
    <t>Teachers of English as a foreign language</t>
  </si>
  <si>
    <t>Teaching professionals n.e.c.</t>
  </si>
  <si>
    <t>Head teachers and principals</t>
  </si>
  <si>
    <t>Education managers</t>
  </si>
  <si>
    <t>Education advisers and school inspectors</t>
  </si>
  <si>
    <t>Early education and childcare services managers</t>
  </si>
  <si>
    <t>Other educational professionals n.e.c</t>
  </si>
  <si>
    <t>Barristers and judges</t>
  </si>
  <si>
    <t>Solicitors and lawyers</t>
  </si>
  <si>
    <t>Legal professionals n.e.c.</t>
  </si>
  <si>
    <t>Chartered and certified accountants</t>
  </si>
  <si>
    <t>Finance and investment analysts and advisers</t>
  </si>
  <si>
    <t>Taxation experts</t>
  </si>
  <si>
    <t>Management consultants and business analysts</t>
  </si>
  <si>
    <t>Marketing and commercial managers</t>
  </si>
  <si>
    <t>Actuaries, economists and statisticians</t>
  </si>
  <si>
    <t>Business and related research professionals</t>
  </si>
  <si>
    <t>Professional/Chartered company secretaries</t>
  </si>
  <si>
    <t>Business, research and administrative professionals n.e.c.</t>
  </si>
  <si>
    <t>Business and financial project management professionals</t>
  </si>
  <si>
    <t>Architects</t>
  </si>
  <si>
    <t>Chartered architectural technologists, planning officers and consultants</t>
  </si>
  <si>
    <t>Quantity surveyors</t>
  </si>
  <si>
    <t>Chartered surveyors</t>
  </si>
  <si>
    <t>Construction project managers and related professionals</t>
  </si>
  <si>
    <t>Social workers</t>
  </si>
  <si>
    <t>Probation officers</t>
  </si>
  <si>
    <t>Clergy</t>
  </si>
  <si>
    <t>Youth work professionals</t>
  </si>
  <si>
    <t>Welfare professionals n.e.c.</t>
  </si>
  <si>
    <t>Librarians</t>
  </si>
  <si>
    <t>Archivists, conservators and curators</t>
  </si>
  <si>
    <t>Quality control and planning engineers</t>
  </si>
  <si>
    <t>Quality assurance and regulatory professionals</t>
  </si>
  <si>
    <t>Environmental health professionals</t>
  </si>
  <si>
    <t>Newspaper, periodical and broadcast editors</t>
  </si>
  <si>
    <t>Newspaper and periodical broadcast journalists and reporters</t>
  </si>
  <si>
    <t>Public relations professionals</t>
  </si>
  <si>
    <t>Advertising accounts managers and creative directors</t>
  </si>
  <si>
    <t>Laboratory technicians</t>
  </si>
  <si>
    <t>Electrical and electronics technicians</t>
  </si>
  <si>
    <t>Engineering technicians</t>
  </si>
  <si>
    <t>Building and civil engineering technicians</t>
  </si>
  <si>
    <t>Quality assurance technicians</t>
  </si>
  <si>
    <t>Planning, process and production technicians</t>
  </si>
  <si>
    <t>Science, engineering and production technicians n.e.c.</t>
  </si>
  <si>
    <t>CAD, drawing and architectural technicians</t>
  </si>
  <si>
    <t>IT operations technicians</t>
  </si>
  <si>
    <t>IT user support technicians</t>
  </si>
  <si>
    <t>Database administrators and web content technicians</t>
  </si>
  <si>
    <t>Dispensing opticians</t>
  </si>
  <si>
    <t>Pharmaceutical technicians</t>
  </si>
  <si>
    <t>Medical and dental technicians</t>
  </si>
  <si>
    <t>Complementary health associate professionals</t>
  </si>
  <si>
    <t>Health associate professionals n.e.c.</t>
  </si>
  <si>
    <t>Youth and community workers</t>
  </si>
  <si>
    <t>Child and early years officers</t>
  </si>
  <si>
    <t>Housing officers</t>
  </si>
  <si>
    <t>Counsellors</t>
  </si>
  <si>
    <t>Welfare and housing associate professionals n.e.c.</t>
  </si>
  <si>
    <t>Higher level teaching assistants</t>
  </si>
  <si>
    <t>Early education and childcare practitioners</t>
  </si>
  <si>
    <t>Veterinary nurses</t>
  </si>
  <si>
    <t>Non-commissioned officers and other ranks</t>
  </si>
  <si>
    <t>Police officers (sergeant and below)</t>
  </si>
  <si>
    <t>Fire service officers (watch manager and below)</t>
  </si>
  <si>
    <t>Prison service officers (below principal officer)</t>
  </si>
  <si>
    <t>Protective service associate professionals n.e.c.</t>
  </si>
  <si>
    <t>Artists</t>
  </si>
  <si>
    <t>Authors, writers and translators</t>
  </si>
  <si>
    <t>Actors, entertainers and presenters</t>
  </si>
  <si>
    <t>Dancers and choreographers</t>
  </si>
  <si>
    <t>Arts officers, producers and directors</t>
  </si>
  <si>
    <t>Photographers, audio-visual and broadcasting equipment operators</t>
  </si>
  <si>
    <t>Clothing, fashion and accessories designers</t>
  </si>
  <si>
    <t>Design occupations n.e.c.</t>
  </si>
  <si>
    <t>Sports players</t>
  </si>
  <si>
    <t>Sports coaches, instructors and officials</t>
  </si>
  <si>
    <t>Fitness and wellbeing instructors</t>
  </si>
  <si>
    <t>Aircraft pilots and air traffic controllers</t>
  </si>
  <si>
    <t>Ship and hovercraft officers</t>
  </si>
  <si>
    <t>Legal associate professionals</t>
  </si>
  <si>
    <t>Brokers</t>
  </si>
  <si>
    <t>Insurance underwriters</t>
  </si>
  <si>
    <t>Financial and accounting technicians</t>
  </si>
  <si>
    <t>Financial accounts managers</t>
  </si>
  <si>
    <t>Estimators, valuers and assessors</t>
  </si>
  <si>
    <t>Importers and exporters</t>
  </si>
  <si>
    <t>Project support officers</t>
  </si>
  <si>
    <t>Data analysts</t>
  </si>
  <si>
    <t>Business associate professionals n.e.c.</t>
  </si>
  <si>
    <t>Buyers and procurement officers</t>
  </si>
  <si>
    <t>Business sales executives</t>
  </si>
  <si>
    <t>Merchandisers</t>
  </si>
  <si>
    <t>Advertising and marketing associate professionals</t>
  </si>
  <si>
    <t>Estate agents and auctioneers</t>
  </si>
  <si>
    <t>Sales accounts and business development managers</t>
  </si>
  <si>
    <t>Events managers and organisers</t>
  </si>
  <si>
    <t>Public services associate professionals</t>
  </si>
  <si>
    <t>Human resources and industrial relations officers</t>
  </si>
  <si>
    <t>Careers advisers and vocational guidance specialists</t>
  </si>
  <si>
    <t>Information technology trainers</t>
  </si>
  <si>
    <t>Other vocational and industrial trainers</t>
  </si>
  <si>
    <t>Inspectors of standards and regulations</t>
  </si>
  <si>
    <t>Health and safety managers and officers</t>
  </si>
  <si>
    <t>National government administrative occupations</t>
  </si>
  <si>
    <t>Local government administrative occupations</t>
  </si>
  <si>
    <t>Officers of non-governmental organisations</t>
  </si>
  <si>
    <t>Credit controllers</t>
  </si>
  <si>
    <t>Book-keepers, payroll managers and wages clerks</t>
  </si>
  <si>
    <t>Bank and post office clerks</t>
  </si>
  <si>
    <t>Finance officers</t>
  </si>
  <si>
    <t>Financial administrative occupations n.e.c.</t>
  </si>
  <si>
    <t>Records clerks and assistants</t>
  </si>
  <si>
    <t>Pensions and insurance clerks and assistants</t>
  </si>
  <si>
    <t>Stock control clerks and assistants</t>
  </si>
  <si>
    <t>Transport and distribution clerks and assistants</t>
  </si>
  <si>
    <t>Library clerks and assistants</t>
  </si>
  <si>
    <t>Human resources administrative occupations</t>
  </si>
  <si>
    <t>Office managers</t>
  </si>
  <si>
    <t>Office supervisors</t>
  </si>
  <si>
    <t>Customer service managers</t>
  </si>
  <si>
    <t>Sales administrators</t>
  </si>
  <si>
    <t>Data entry administrators</t>
  </si>
  <si>
    <t>Other administrative occupations n.e.c.</t>
  </si>
  <si>
    <t>Medical secretaries</t>
  </si>
  <si>
    <t>Legal secretaries</t>
  </si>
  <si>
    <t>School secretaries</t>
  </si>
  <si>
    <t>Company secretaries and administrators</t>
  </si>
  <si>
    <t>Personal assistants and other secretaries</t>
  </si>
  <si>
    <t>Receptionists</t>
  </si>
  <si>
    <t>Typists and related keyboard occupations</t>
  </si>
  <si>
    <t>Farmers</t>
  </si>
  <si>
    <t>Horticultural trades</t>
  </si>
  <si>
    <t>Gardeners and landscape gardeners</t>
  </si>
  <si>
    <t>Groundsmen and greenkeepers</t>
  </si>
  <si>
    <t>Agricultural and fishing trades n.e.c.</t>
  </si>
  <si>
    <t>Sheet metal workers</t>
  </si>
  <si>
    <t>Metal plate workers, smiths, moulders and related occupations</t>
  </si>
  <si>
    <t>Welding trades</t>
  </si>
  <si>
    <t>Pipe fitters</t>
  </si>
  <si>
    <t>Metal machining setters and setter-operators</t>
  </si>
  <si>
    <t>Tool makers, tool fitters and markers-out</t>
  </si>
  <si>
    <t>Metal working production and maintenance fitters</t>
  </si>
  <si>
    <t>Precision instrument makers and repairers</t>
  </si>
  <si>
    <t>Air-conditioning and refrigeration installers and repairers</t>
  </si>
  <si>
    <t>Vehicle technicians, mechanics and electricians</t>
  </si>
  <si>
    <t>Vehicle body builders and repairers</t>
  </si>
  <si>
    <t>Vehicle paint technicians</t>
  </si>
  <si>
    <t>Aircraft maintenance and related trades</t>
  </si>
  <si>
    <t>Boat and ship builders and repairers</t>
  </si>
  <si>
    <t>Rail and rolling stock builders and repairers</t>
  </si>
  <si>
    <t>Electricians and electrical fitters</t>
  </si>
  <si>
    <t>Telecoms and related network installers and repairers</t>
  </si>
  <si>
    <t>TV, video and audio servicers and repairers</t>
  </si>
  <si>
    <t>Computer system and equipment installers and servicers</t>
  </si>
  <si>
    <t>Security system installers and repairers</t>
  </si>
  <si>
    <t>Electrical service and maintenance mechanics and repairers</t>
  </si>
  <si>
    <t>Electrical and electronic trades n.e.c.</t>
  </si>
  <si>
    <t>Skilled metal, electrical and electronic trades supervisors</t>
  </si>
  <si>
    <t>Steel erectors</t>
  </si>
  <si>
    <t>Stonemasons and related trades</t>
  </si>
  <si>
    <t>Bricklayers</t>
  </si>
  <si>
    <t>Roofers, roof tilers and slaters</t>
  </si>
  <si>
    <t>Plumbers and heating and ventilating installers and repairers</t>
  </si>
  <si>
    <t>Carpenters and joiners</t>
  </si>
  <si>
    <t>Glaziers, window fabricators and fitters</t>
  </si>
  <si>
    <t>Construction and building trades n.e.c.</t>
  </si>
  <si>
    <t>Plasterers</t>
  </si>
  <si>
    <t>Floorers and wall tilers</t>
  </si>
  <si>
    <t>Painters and decorators</t>
  </si>
  <si>
    <t>Construction and building trades supervisors</t>
  </si>
  <si>
    <t>Upholsterers</t>
  </si>
  <si>
    <t>Footwear and leather working trades</t>
  </si>
  <si>
    <t>Tailors and dressmakers</t>
  </si>
  <si>
    <t>Textiles, garments and related trades n.e.c.</t>
  </si>
  <si>
    <t>Pre-press technicians</t>
  </si>
  <si>
    <t>Printers</t>
  </si>
  <si>
    <t>Print finishing and binding workers</t>
  </si>
  <si>
    <t>Butchers</t>
  </si>
  <si>
    <t>Bakers and flour confectioners</t>
  </si>
  <si>
    <t>Fishmongers and poultry dressers</t>
  </si>
  <si>
    <t>Chefs</t>
  </si>
  <si>
    <t>Cooks</t>
  </si>
  <si>
    <t>Catering and bar managers</t>
  </si>
  <si>
    <t>Glass and ceramics makers, decorators and finishers</t>
  </si>
  <si>
    <t>Furniture makers and other craft woodworkers</t>
  </si>
  <si>
    <t>Florists</t>
  </si>
  <si>
    <t>Other skilled trades n.e.c.</t>
  </si>
  <si>
    <t>Early education and childcare assistants</t>
  </si>
  <si>
    <t>Teaching assistants</t>
  </si>
  <si>
    <t>Educational support assistants</t>
  </si>
  <si>
    <t>Childminders</t>
  </si>
  <si>
    <t>Nannies and au pairs</t>
  </si>
  <si>
    <t>Playworkers</t>
  </si>
  <si>
    <t>Pest control officers</t>
  </si>
  <si>
    <t>Animal care services occupations n.e.c.</t>
  </si>
  <si>
    <t>Nursing auxiliaries and assistants</t>
  </si>
  <si>
    <t>Ambulance staff (excluding paramedics)</t>
  </si>
  <si>
    <t>Dental nurses</t>
  </si>
  <si>
    <t>Houseparents and residential wardens</t>
  </si>
  <si>
    <t>Care workers and home carers</t>
  </si>
  <si>
    <t>Senior care workers</t>
  </si>
  <si>
    <t>Care escorts</t>
  </si>
  <si>
    <t>Undertakers, mortuary and crematorium assistants</t>
  </si>
  <si>
    <t>Sports and leisure assistants</t>
  </si>
  <si>
    <t>Travel agents</t>
  </si>
  <si>
    <t>Air travel assistants</t>
  </si>
  <si>
    <t>Rail travel assistants</t>
  </si>
  <si>
    <t>Leisure and travel service occupations n.e.c.</t>
  </si>
  <si>
    <t>Hairdressers and barbers</t>
  </si>
  <si>
    <t>Beauticians and related occupations</t>
  </si>
  <si>
    <t>Housekeepers and related occupations</t>
  </si>
  <si>
    <t>Caretakers</t>
  </si>
  <si>
    <t>Cleaning and housekeeping managers and supervisors</t>
  </si>
  <si>
    <t>Bed and breakfast and guest house owners and proprietors</t>
  </si>
  <si>
    <t>Police community support officers</t>
  </si>
  <si>
    <t>Parking and civil enforcement occupations</t>
  </si>
  <si>
    <t>Sales and retail assistants</t>
  </si>
  <si>
    <t>Retail cashiers and check-out operators</t>
  </si>
  <si>
    <t>Telephone salespersons</t>
  </si>
  <si>
    <t>Pharmacy and optical dispensing assistants</t>
  </si>
  <si>
    <t>Vehicle and parts salespersons and advisers</t>
  </si>
  <si>
    <t>Collector salespersons and credit agents</t>
  </si>
  <si>
    <t>Debt, rent and other cash collectors</t>
  </si>
  <si>
    <t>Roundspersons and van salespersons</t>
  </si>
  <si>
    <t>Market and street traders and assistants</t>
  </si>
  <si>
    <t>Visual merchandisers and related occupations</t>
  </si>
  <si>
    <t>Sales related occupations n.e.c.</t>
  </si>
  <si>
    <t>Shopkeepers and owners - retail and wholesale</t>
  </si>
  <si>
    <t>Sales supervisors - retail and wholesale</t>
  </si>
  <si>
    <t>Call and contact centre occupations</t>
  </si>
  <si>
    <t>Telephonists</t>
  </si>
  <si>
    <t>Communication operators</t>
  </si>
  <si>
    <t>Market research interviewers</t>
  </si>
  <si>
    <t>Customer service occupations n.e.c.</t>
  </si>
  <si>
    <t>Customer service supervisors</t>
  </si>
  <si>
    <t>Food, drink and tobacco process operatives</t>
  </si>
  <si>
    <t>Textile process operatives</t>
  </si>
  <si>
    <t>Chemical and related process operatives</t>
  </si>
  <si>
    <t>Plastics process operatives</t>
  </si>
  <si>
    <t>Metal making and treating process operatives</t>
  </si>
  <si>
    <t>Process operatives n.e.c.</t>
  </si>
  <si>
    <t>Metal working machine operatives</t>
  </si>
  <si>
    <t>Paper and wood machine operatives</t>
  </si>
  <si>
    <t>Mining and quarry workers and related operatives</t>
  </si>
  <si>
    <t>Energy plant operatives</t>
  </si>
  <si>
    <t>Water and sewerage plant operatives</t>
  </si>
  <si>
    <t>Printing machine assistants</t>
  </si>
  <si>
    <t>Plant and machine operatives n.e.c.</t>
  </si>
  <si>
    <t>Assemblers (electrical and electronic products)</t>
  </si>
  <si>
    <t>Assemblers (vehicles and metal goods)</t>
  </si>
  <si>
    <t>Routine inspectors and testers</t>
  </si>
  <si>
    <t>Weighers, graders and sorters</t>
  </si>
  <si>
    <t>Tyre, exhaust and windscreen fitters</t>
  </si>
  <si>
    <t>Sewing machinists</t>
  </si>
  <si>
    <t>Assemblers and routine operatives n.e.c.</t>
  </si>
  <si>
    <t>Scaffolders, stagers and riggers</t>
  </si>
  <si>
    <t>Road construction operatives</t>
  </si>
  <si>
    <t>Rail construction and maintenance operatives</t>
  </si>
  <si>
    <t>Construction operatives n.e.c.</t>
  </si>
  <si>
    <t>Production, factory and assembly supervisors</t>
  </si>
  <si>
    <t>Heavy and large goods vehicle drivers</t>
  </si>
  <si>
    <t>Bus and coach drivers</t>
  </si>
  <si>
    <t>Taxi and cab drivers and chauffeurs</t>
  </si>
  <si>
    <t>Delivery drivers and couriers</t>
  </si>
  <si>
    <t>Driving instructors</t>
  </si>
  <si>
    <t>Road transport drivers n.e.c.</t>
  </si>
  <si>
    <t>Crane drivers</t>
  </si>
  <si>
    <t>Fork-lift truck drivers</t>
  </si>
  <si>
    <t>Mobile machine drivers and operatives n.e.c.</t>
  </si>
  <si>
    <t>Train and tram drivers</t>
  </si>
  <si>
    <t>Marine and waterways transport operatives</t>
  </si>
  <si>
    <t>Air transport operatives</t>
  </si>
  <si>
    <t>Rail transport operatives</t>
  </si>
  <si>
    <t>Other drivers and transport operatives n.e.c.</t>
  </si>
  <si>
    <t>Farm workers</t>
  </si>
  <si>
    <t>Forestry and related workers</t>
  </si>
  <si>
    <t>Fishing and other elementary agriculture occupations n.e.c.</t>
  </si>
  <si>
    <t>Groundworkers</t>
  </si>
  <si>
    <t>Elementary construction occupations n.e.c.</t>
  </si>
  <si>
    <t>Industrial cleaning process occupations</t>
  </si>
  <si>
    <t>Packers, bottlers, canners and fillers</t>
  </si>
  <si>
    <t>Elementary process plant occupations n.e.c.</t>
  </si>
  <si>
    <t>Postal workers, mail sorters and messengers</t>
  </si>
  <si>
    <t>Elementary administration occupations n.e.c.</t>
  </si>
  <si>
    <t>Window cleaners</t>
  </si>
  <si>
    <t>Street cleaners</t>
  </si>
  <si>
    <t>Cleaners and domestics</t>
  </si>
  <si>
    <t>Launderers, dry cleaners and pressers</t>
  </si>
  <si>
    <t>Refuse and salvage occupations</t>
  </si>
  <si>
    <t>Vehicle valeters and cleaners</t>
  </si>
  <si>
    <t>Elementary cleaning occupations n.e.c.</t>
  </si>
  <si>
    <t>Security guards and related occupations</t>
  </si>
  <si>
    <t>School midday and crossing patrol occupations</t>
  </si>
  <si>
    <t>Exam invigilators</t>
  </si>
  <si>
    <t>Shelf fillers</t>
  </si>
  <si>
    <t>Elementary sales occupations n.e.c.</t>
  </si>
  <si>
    <t>Elementary storage supervisors</t>
  </si>
  <si>
    <t>Warehouse operatives</t>
  </si>
  <si>
    <t>Delivery operatives</t>
  </si>
  <si>
    <t>Elementary storage occupations n.e.c.</t>
  </si>
  <si>
    <t>Bar and catering supervisors</t>
  </si>
  <si>
    <t>Hospital porters</t>
  </si>
  <si>
    <t>Kitchen and catering assistants</t>
  </si>
  <si>
    <t>Waiters and waitresses</t>
  </si>
  <si>
    <t>Bar staff</t>
  </si>
  <si>
    <t>Coffee shop workers</t>
  </si>
  <si>
    <t>Leisure and theme park attendants</t>
  </si>
  <si>
    <t>Other elementary services occupations n.e.c.</t>
  </si>
  <si>
    <t>ONS Microdata Equivalent</t>
  </si>
  <si>
    <t>10% Individual Secure dataset</t>
  </si>
  <si>
    <t>2022 Safeguarded/Secure Microdata sample codes</t>
  </si>
  <si>
    <t>yes</t>
  </si>
  <si>
    <t>Variable Description</t>
  </si>
  <si>
    <t>10% Individual Secure sample</t>
  </si>
  <si>
    <t>10% Household Secure sample</t>
  </si>
  <si>
    <t>5% Regional Safeguarded sample</t>
  </si>
  <si>
    <t>5% Grouped Local Area Safeguarded sample</t>
  </si>
  <si>
    <t>Variable Name and Description</t>
  </si>
  <si>
    <t>List of variables</t>
  </si>
  <si>
    <t>Four or more dependent grandchildren</t>
  </si>
  <si>
    <t>No female pensioners in the household</t>
  </si>
  <si>
    <t>One female pensioner in household</t>
  </si>
  <si>
    <t>Two female pensioners in household</t>
  </si>
  <si>
    <t>Three or more female pensioners in household</t>
  </si>
  <si>
    <t>Two male pensioners in household</t>
  </si>
  <si>
    <t>Three or more male pensioners in household</t>
  </si>
  <si>
    <t>One male pensioner in household</t>
  </si>
  <si>
    <t>No male pensioners in the household</t>
  </si>
  <si>
    <t>Number of male people over 65 in household</t>
  </si>
  <si>
    <t>hh_male_pensioners</t>
  </si>
  <si>
    <t>COUNCIL_AREA</t>
  </si>
  <si>
    <t>AGE_70</t>
  </si>
  <si>
    <t>Age (less detail)</t>
  </si>
  <si>
    <t>0-69</t>
  </si>
  <si>
    <t>70-74</t>
  </si>
  <si>
    <t>75-79</t>
  </si>
  <si>
    <t>80-84</t>
  </si>
  <si>
    <t>85-89</t>
  </si>
  <si>
    <t>no</t>
  </si>
  <si>
    <t>DEPRIVE_HOUSE_IND_H</t>
  </si>
  <si>
    <t>HRP_AGE_NUM_H_70</t>
  </si>
  <si>
    <t>Age of Household Reference Person (less detail)</t>
  </si>
  <si>
    <t>hrp_age_59m</t>
  </si>
  <si>
    <t>HH_COMP_ALT_CAT_H_10c</t>
  </si>
  <si>
    <t>Household composition (10 categories)</t>
  </si>
  <si>
    <t>1 person aged 65 and over</t>
  </si>
  <si>
    <t>1 person aged under 65</t>
  </si>
  <si>
    <t>Other Households: No adults or one adult and one or more children</t>
  </si>
  <si>
    <t>Other Households: One adult aged 16 to 64 and one aged 65 and over and no children or two adults aged 65 and over and no children</t>
  </si>
  <si>
    <t>Other Households: Two adults and one or two children</t>
  </si>
  <si>
    <t>Other Households: Two adults aged 16 to 64 and no children</t>
  </si>
  <si>
    <t>Other Households: Two adults and three or more children</t>
  </si>
  <si>
    <t>Other Households: Three or more adults and one or more children</t>
  </si>
  <si>
    <t>Other Households: Three or more adults and no children</t>
  </si>
  <si>
    <t>CARS_6c</t>
  </si>
  <si>
    <t>Number of cars/vans (6 categories)</t>
  </si>
  <si>
    <t>No cars or vans</t>
  </si>
  <si>
    <t>1 car or van</t>
  </si>
  <si>
    <t>2 cars or vans</t>
  </si>
  <si>
    <t>3 cars or vans</t>
  </si>
  <si>
    <t>4 or more cars or vans</t>
  </si>
  <si>
    <t>All hospitals and health units</t>
  </si>
  <si>
    <t>Care homes</t>
  </si>
  <si>
    <t>Childrens homes</t>
  </si>
  <si>
    <t>Hotel and holiday</t>
  </si>
  <si>
    <t>CE_TYPE_MGMT_CAT_C_10c</t>
  </si>
  <si>
    <t>Communal establishments according to management and type (10 categories)</t>
  </si>
  <si>
    <t>COB_26c</t>
  </si>
  <si>
    <t>Country of birth (26 categories)</t>
  </si>
  <si>
    <t>country_of_birth_25a</t>
  </si>
  <si>
    <t>Europe: United Kingdom: England</t>
  </si>
  <si>
    <t>Europe: United Kingdom: Northern Ireland</t>
  </si>
  <si>
    <t>Europe: United Kingdom: Scotland</t>
  </si>
  <si>
    <t>Europe: United Kingdom: Wales</t>
  </si>
  <si>
    <t>Europe: United Kingdom: United Kingdom not otherwise specified</t>
  </si>
  <si>
    <t>Europe: Republic of Ireland</t>
  </si>
  <si>
    <t>Europe: Germany</t>
  </si>
  <si>
    <t>Europe: Poland</t>
  </si>
  <si>
    <t>Europe: Other Europe: EU countries: Other Member countries in March 2001</t>
  </si>
  <si>
    <t>Europe: Other Europe: EU countries:  OtherAccession countries April 2001 to March 2011</t>
  </si>
  <si>
    <t>Africa: North Africa</t>
  </si>
  <si>
    <t>Africa: Central and Western Africa</t>
  </si>
  <si>
    <t>Africa: South and Eastern Africa</t>
  </si>
  <si>
    <t>Middle East and Asia: Middle East</t>
  </si>
  <si>
    <t>Middle East and Asia: Eastern Asia</t>
  </si>
  <si>
    <t>Middle East and Asia: Southern Asia</t>
  </si>
  <si>
    <t>Middle East and Asia: South-East Asia</t>
  </si>
  <si>
    <t>Middle East and Asia: Central Asia</t>
  </si>
  <si>
    <t>The Americas and the Caribbean: North America</t>
  </si>
  <si>
    <t>The Americas and the Caribbean: Central America</t>
  </si>
  <si>
    <t>The Americas and the Caribbean: South America</t>
  </si>
  <si>
    <t>The Americas and the Caribbean: The Caribbean</t>
  </si>
  <si>
    <t>Antarctica, Oceania and other</t>
  </si>
  <si>
    <t>Europe: Channel Islands and Isle of Man</t>
  </si>
  <si>
    <t>Europe: Other Europe: Non EU countries</t>
  </si>
  <si>
    <t>HRP_COB_CAT_H_26c</t>
  </si>
  <si>
    <t>Household reference person country of birth (26 categories)</t>
  </si>
  <si>
    <t>hrp_cob_25m</t>
  </si>
  <si>
    <t>CARER_COUNT_H_4c</t>
  </si>
  <si>
    <t>Number of Unpaid Carers in Household (4 categories)</t>
  </si>
  <si>
    <t>No unpaid carers in household</t>
  </si>
  <si>
    <t>1 unpaid carer</t>
  </si>
  <si>
    <t>2 or more unpaid carers</t>
  </si>
  <si>
    <t>hh_carers_6a</t>
  </si>
  <si>
    <t>WRK_STUDY_TRAVEL_DIST_CAT_P</t>
  </si>
  <si>
    <t>Place of Work or Study Distance (Grouped)</t>
  </si>
  <si>
    <t>Mainly work or study from home</t>
  </si>
  <si>
    <t>Less than 2km</t>
  </si>
  <si>
    <t>2km to less than 5 km</t>
  </si>
  <si>
    <t>5km to less than 10km</t>
  </si>
  <si>
    <t>10km to less than 20km</t>
  </si>
  <si>
    <t>20km to less than 30km</t>
  </si>
  <si>
    <t>30km to less than 40km</t>
  </si>
  <si>
    <t>40km to less than 60km</t>
  </si>
  <si>
    <t>60km and over</t>
  </si>
  <si>
    <t>DISTPS11</t>
  </si>
  <si>
    <t>Schoolchildren and full-time students living at their non term-time address and those who are not currently working or studying.</t>
  </si>
  <si>
    <t>ECON_ACT_CAT_P_17c</t>
  </si>
  <si>
    <t>Economic activity (17 categories)</t>
  </si>
  <si>
    <t>Economically Active Full time student - Self-employed (all)</t>
  </si>
  <si>
    <t>economic_activity_status_17m</t>
  </si>
  <si>
    <t>ENG_LANG_CAT_P_8c</t>
  </si>
  <si>
    <t>English Language skills (8 categories)</t>
  </si>
  <si>
    <t>english_proficiency_5a</t>
  </si>
  <si>
    <t>ETHNIC_CAT_P_17c</t>
  </si>
  <si>
    <t>Other white</t>
  </si>
  <si>
    <t>Caribbean or Black</t>
  </si>
  <si>
    <t>Ethnic group (17 categories)</t>
  </si>
  <si>
    <t>HRP_ETHNIC_CAT_H_17c</t>
  </si>
  <si>
    <t>Ethnic Group of Household Reference Person (17 categories)</t>
  </si>
  <si>
    <t>GAEL_LANG_CAT_P</t>
  </si>
  <si>
    <t>GAEL2PS11</t>
  </si>
  <si>
    <t>Gaelic Language skills</t>
  </si>
  <si>
    <t>Understands spoken Gaelic only</t>
  </si>
  <si>
    <t>Speaks, reads and writes Gaelic</t>
  </si>
  <si>
    <t>Speaks but does not read or write Gaelic</t>
  </si>
  <si>
    <t>Speaks and reads but does not write Gaelic</t>
  </si>
  <si>
    <t>Reads but doesnt not speak or write Gaelic</t>
  </si>
  <si>
    <t>Other combination of skills in Gaelic</t>
  </si>
  <si>
    <t>No skills in Gaelic</t>
  </si>
  <si>
    <t>Gaelic language skills</t>
  </si>
  <si>
    <t>NAT_IDENT_OTHER_21c</t>
  </si>
  <si>
    <t>National Identity (non-UK) (21 categories)</t>
  </si>
  <si>
    <t>national_identity_detailed_23m</t>
  </si>
  <si>
    <t>Europe: German</t>
  </si>
  <si>
    <t>Europe: Polish</t>
  </si>
  <si>
    <t>Europe: Other Europe: EU countries: Member countries in March 2001</t>
  </si>
  <si>
    <t>Europe: Other Europe: EU countries: Accession countries April 2001 to March 2011</t>
  </si>
  <si>
    <t>Europe: Other Europe: Rest of Europe</t>
  </si>
  <si>
    <t>Africa: North African</t>
  </si>
  <si>
    <t>Africa: Central and Western African</t>
  </si>
  <si>
    <t>Africa: South and Eastern African</t>
  </si>
  <si>
    <t>Africa: Africa not otherwise specified</t>
  </si>
  <si>
    <t>Middle East and Asia: Middle Eastern</t>
  </si>
  <si>
    <t>Middle East and Asia: Eastern Asian</t>
  </si>
  <si>
    <t>Middle East and Asia: Southern Asia: Bangladeshi</t>
  </si>
  <si>
    <t>Middle East and Asia: Southern Asia: Indian</t>
  </si>
  <si>
    <t>Middle East and Asia: Southern Asia: Pakistani</t>
  </si>
  <si>
    <t>Middle East and Asia: Rest of Southern Asia</t>
  </si>
  <si>
    <t>Middle East and Asia: South-East Asian</t>
  </si>
  <si>
    <t>Middle East and Asia: Central Asian</t>
  </si>
  <si>
    <t>The Americas and the Caribbean: North American and Caribbean</t>
  </si>
  <si>
    <t>The Americas and the Caribbean: Central and South American</t>
  </si>
  <si>
    <t>Australiasian, Oceanian and Other</t>
  </si>
  <si>
    <t>Main language used at home (12 categories)</t>
  </si>
  <si>
    <t>main_language_detailed_10m</t>
  </si>
  <si>
    <t>MAIN_LANG_EXT_CAT_P_12c</t>
  </si>
  <si>
    <t>Chinese languages</t>
  </si>
  <si>
    <t>LIV_ARRANGE_CAT_P_10c</t>
  </si>
  <si>
    <t>Living arrangements (10 categories)</t>
  </si>
  <si>
    <t>LT_COND_COUNT_P</t>
  </si>
  <si>
    <t>Number of long-term health conditions (person)</t>
  </si>
  <si>
    <t>LTCOND2</t>
  </si>
  <si>
    <t>No long-term health conditions or disabilities</t>
  </si>
  <si>
    <t>1 long-term health condition or disability</t>
  </si>
  <si>
    <t>4 or more long-term health conditions and/or disabilities</t>
  </si>
  <si>
    <t>2 long-term health conditions and/or disabilities</t>
  </si>
  <si>
    <t>3 long-term health conditions and/or disabilities</t>
  </si>
  <si>
    <t>MAR_STAT_7c</t>
  </si>
  <si>
    <t>Separated, but still legally married or in a civil partnership</t>
  </si>
  <si>
    <t>Formerly married or in a civil partnership, which is now legally divorced or dissolved</t>
  </si>
  <si>
    <t>Surviving partner from a marriage (widowed) or civil partnership</t>
  </si>
  <si>
    <t>Marital status (7 categories)</t>
  </si>
  <si>
    <t>legal_partnership_status_7a</t>
  </si>
  <si>
    <t>OCCUPATION_CAT_P</t>
  </si>
  <si>
    <t>Occupation (Grouped)</t>
  </si>
  <si>
    <t>Corporate Managers and Directors</t>
  </si>
  <si>
    <t>Other Managers and Proprietors</t>
  </si>
  <si>
    <t>Science, Research, Engineering and Technology Professionals</t>
  </si>
  <si>
    <t>Health Professionals</t>
  </si>
  <si>
    <t>Teaching and Educational Professionals</t>
  </si>
  <si>
    <t>Business, Media and Public Service Professionals</t>
  </si>
  <si>
    <t>Science, Engineering and Technology Associate Professionals</t>
  </si>
  <si>
    <t>Health and Social Care Associate Professionals</t>
  </si>
  <si>
    <t>Protective Service Occupations</t>
  </si>
  <si>
    <t>Culture, Media and Sports Occupations</t>
  </si>
  <si>
    <t>Business and Public Service Associate Professionals</t>
  </si>
  <si>
    <t>Administrative Occupations</t>
  </si>
  <si>
    <t>Secretarial and related Occupations</t>
  </si>
  <si>
    <t>Skilled Agriculture and related Trades</t>
  </si>
  <si>
    <t>Skilled Metal, Electrical and Electronic Trades</t>
  </si>
  <si>
    <t>Skilled Construction and Building Trades</t>
  </si>
  <si>
    <t>Textiles, Printing and Other Skilled Trades</t>
  </si>
  <si>
    <t>Caring Personal Service Occupations</t>
  </si>
  <si>
    <t>Leisure, Travel and Related Personal Service</t>
  </si>
  <si>
    <t>COMMUNITY AND CIVIL ENFORCEMENT OCCUPATIONS</t>
  </si>
  <si>
    <t>Sales Occupations</t>
  </si>
  <si>
    <t>Customer Service Occupations</t>
  </si>
  <si>
    <t>Process, Plant and Machine Operatives</t>
  </si>
  <si>
    <t>Transport and Mobile machine Drivers and Operatives</t>
  </si>
  <si>
    <t>Elementary Trades and Related Occupations</t>
  </si>
  <si>
    <t>Elementary Administration and Service Occupations</t>
  </si>
  <si>
    <t>Schoolchildren and full-time students living away from home during term time, all those under the age of 16 and all those who have never worked.</t>
  </si>
  <si>
    <t>occupation_27a</t>
  </si>
  <si>
    <t>Occupation (grouped)</t>
  </si>
  <si>
    <t>SCOTS_LANG_CAT_P</t>
  </si>
  <si>
    <t>Scots Language Skills</t>
  </si>
  <si>
    <t>Understands spoken Scots only</t>
  </si>
  <si>
    <t>Speaks, reads and writes Scots</t>
  </si>
  <si>
    <t>Speaks but does not read or write Scots</t>
  </si>
  <si>
    <t>Speaks and reads but does not write Scots</t>
  </si>
  <si>
    <t>Reads but does not speak or write Scots</t>
  </si>
  <si>
    <t>Other combination of skills in Scots</t>
  </si>
  <si>
    <t>No skills in Scots</t>
  </si>
  <si>
    <t>SCOTS2PS11</t>
  </si>
  <si>
    <t>No residents in household</t>
  </si>
  <si>
    <t>1 resident in household</t>
  </si>
  <si>
    <t>9 or more residents in household</t>
  </si>
  <si>
    <t>2 residents in household</t>
  </si>
  <si>
    <t>OCCUPATION_3d</t>
  </si>
  <si>
    <t>Standard Occupation classification (3 digits)</t>
  </si>
  <si>
    <t>SOC 3 digit codes</t>
  </si>
  <si>
    <t>3-digit code</t>
  </si>
  <si>
    <t>Occupation Group</t>
  </si>
  <si>
    <t>Chief Executives and Senior Officials</t>
  </si>
  <si>
    <t>Production Managers and Directors</t>
  </si>
  <si>
    <t>Functional Managers and Directors</t>
  </si>
  <si>
    <t>Directors in Logistics, Warehousing and Transport</t>
  </si>
  <si>
    <t>Managers and Directors in Retail and Wholesale</t>
  </si>
  <si>
    <t>Senior Officers in Protective Services</t>
  </si>
  <si>
    <t>Health and Social Services Managers and Directors</t>
  </si>
  <si>
    <t>Managers and Proprietors in Agriculture Related Services</t>
  </si>
  <si>
    <t>Managers and Proprietors in Hospitality and Leisure Services</t>
  </si>
  <si>
    <t>Managers and Proprietors in Health and Care Services</t>
  </si>
  <si>
    <t>Managers in Logistics, Warehousing and Transport</t>
  </si>
  <si>
    <t>Managers and Proprietors in Other Services</t>
  </si>
  <si>
    <t>Natural and Social Science Professionals</t>
  </si>
  <si>
    <t>Engineering Professionals</t>
  </si>
  <si>
    <t>Information Technology Professionals</t>
  </si>
  <si>
    <t>Web and Multimedia Design Professionals</t>
  </si>
  <si>
    <t>Conservation and Environment Professionals</t>
  </si>
  <si>
    <t>Research and Development (R&amp;D) and Other Research Professionals</t>
  </si>
  <si>
    <t>Medical Practitioners</t>
  </si>
  <si>
    <t>Therapy Professionals</t>
  </si>
  <si>
    <t>Nursing Professionals</t>
  </si>
  <si>
    <t>Other Health Professionals</t>
  </si>
  <si>
    <t>Teaching Professionals</t>
  </si>
  <si>
    <t>Other Educational Professionals</t>
  </si>
  <si>
    <t>Legal Professionals</t>
  </si>
  <si>
    <t>Finance Professionals</t>
  </si>
  <si>
    <t>Business, Research and Administrative Professionals</t>
  </si>
  <si>
    <t>Business and Financial Project Management Professionals</t>
  </si>
  <si>
    <t>Architects, Chartered Architectural Technologists, Planning Officers, Surveyors and Construction Professionals</t>
  </si>
  <si>
    <t>Welfare Professionals</t>
  </si>
  <si>
    <t>Librarians and Related Professionals</t>
  </si>
  <si>
    <t>Quality and Regulatory Professionals</t>
  </si>
  <si>
    <t>Media Professionals</t>
  </si>
  <si>
    <t>Science, Engineering and Production Technicians</t>
  </si>
  <si>
    <t>CAD, Drawing and Architectural Technicians</t>
  </si>
  <si>
    <t>Information Technology Technicians</t>
  </si>
  <si>
    <t>Health Associate Professionals</t>
  </si>
  <si>
    <t>Welfare and Housing Associate Professionals</t>
  </si>
  <si>
    <t>Teaching and Childcare Associate Professionals</t>
  </si>
  <si>
    <t>Artistic, Literary and Media Occupations</t>
  </si>
  <si>
    <t xml:space="preserve">Design Occupations </t>
  </si>
  <si>
    <t>Sports and Fitness Occupations</t>
  </si>
  <si>
    <t>Transport Associate Professionals</t>
  </si>
  <si>
    <t>Legal Associate Professionals</t>
  </si>
  <si>
    <t>Finance Associate Professionals</t>
  </si>
  <si>
    <t>Business Associate Professionals</t>
  </si>
  <si>
    <t>Sales, Marketing and Related Associate Professionals</t>
  </si>
  <si>
    <t>Public Services Associate Professionals</t>
  </si>
  <si>
    <t>HR, Training and Other Vocational Associate Guidance Professionals</t>
  </si>
  <si>
    <t>Regulatory Associate Professionals</t>
  </si>
  <si>
    <t>Administrative Occupations: Government and Related Organisations</t>
  </si>
  <si>
    <t>Administrative Occupations: Finance</t>
  </si>
  <si>
    <t>Administrative Occupations: Records</t>
  </si>
  <si>
    <t>Administrative Occupations: Office Managers and Supervisors</t>
  </si>
  <si>
    <t>Other Administrative Occupations</t>
  </si>
  <si>
    <t>Secretarial and Related Occupations</t>
  </si>
  <si>
    <t>Agricultural and Related Trades</t>
  </si>
  <si>
    <t>Metal Forming, Welding and Related Trades</t>
  </si>
  <si>
    <t>Metal Machining, Fitting and Instrument Making Trades</t>
  </si>
  <si>
    <t>Vehicle Trades</t>
  </si>
  <si>
    <t>Electrical and Electronic Trades</t>
  </si>
  <si>
    <t>Skilled Metal, Electrical and Electronic Trades Supervisors</t>
  </si>
  <si>
    <t>Construction and Building Trades</t>
  </si>
  <si>
    <t>Building Finishing Trades</t>
  </si>
  <si>
    <t>Construction and Building Trades Supervisors</t>
  </si>
  <si>
    <t>Textiles and Garments Trades</t>
  </si>
  <si>
    <t>Printing Trades</t>
  </si>
  <si>
    <t>Food Preparation and Hospitality Trades</t>
  </si>
  <si>
    <t>Other Skilled Trades</t>
  </si>
  <si>
    <t>Teaching and Childcare Support Occupations</t>
  </si>
  <si>
    <t>Animal Care and Control Services</t>
  </si>
  <si>
    <t>Caring Personal Services</t>
  </si>
  <si>
    <t>Leisure and Travel Services</t>
  </si>
  <si>
    <t>Hairdressers and Related Services</t>
  </si>
  <si>
    <t>Housekeeping and Related Services</t>
  </si>
  <si>
    <t>Cleaning and Housekeeping Managers and Supervisors</t>
  </si>
  <si>
    <t xml:space="preserve">Bed and Breakfast and Guest House Owners and Proprietors </t>
  </si>
  <si>
    <t>Community and Civil Enforcement Occupations</t>
  </si>
  <si>
    <t>Sales Assistants and Retail Cashiers</t>
  </si>
  <si>
    <t>Sales Related Occupations</t>
  </si>
  <si>
    <t>Shopkeepers and Sales Supervisors</t>
  </si>
  <si>
    <t>Customer Service Supervisors</t>
  </si>
  <si>
    <t>Process Operatives</t>
  </si>
  <si>
    <t>Metal Working Machine Operatives</t>
  </si>
  <si>
    <t>Plant and Machine Operatives</t>
  </si>
  <si>
    <t>Assemblers and Routine Operatives</t>
  </si>
  <si>
    <t>Construction Operatives</t>
  </si>
  <si>
    <t xml:space="preserve">Production, Factory and Assembly Supervisors </t>
  </si>
  <si>
    <t>Road Transport Drivers</t>
  </si>
  <si>
    <t>Mobile Machine Drivers and Operatives</t>
  </si>
  <si>
    <t>Other Drivers and Transport Operatives</t>
  </si>
  <si>
    <t>Elementary Agricultural Occupations</t>
  </si>
  <si>
    <t>Elementary Construction Occupations</t>
  </si>
  <si>
    <t>Elementary Process Plant Occupations</t>
  </si>
  <si>
    <t>Elementary Administration Occupations</t>
  </si>
  <si>
    <t>Elementary Cleaning Occupations</t>
  </si>
  <si>
    <t>Elementary Security Occupations</t>
  </si>
  <si>
    <t>Elementary Sales Occupations</t>
  </si>
  <si>
    <t>Elementary Storage Occupations</t>
  </si>
  <si>
    <t>Other Elementary Services Occupations</t>
  </si>
  <si>
    <t>AGE_20c</t>
  </si>
  <si>
    <t>Age (20 categories)</t>
  </si>
  <si>
    <t>5-9</t>
  </si>
  <si>
    <t>10-15</t>
  </si>
  <si>
    <t>19-24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</si>
  <si>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</si>
  <si>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</si>
  <si>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</si>
  <si>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</si>
  <si>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</si>
  <si>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</si>
  <si>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</si>
  <si>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</si>
  <si>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</si>
  <si>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Aged 4 or under</t>
  </si>
  <si>
    <t>HRP_AGE_NUM_H_17c</t>
  </si>
  <si>
    <t>Age of Household Reference Person (17 categories)</t>
  </si>
  <si>
    <t>hrp_age_16m</t>
  </si>
  <si>
    <t>COUNCIL_AREA_GROUP</t>
  </si>
  <si>
    <t>Council area (grouped)</t>
  </si>
  <si>
    <t>Aberdeenshire &amp; Moray</t>
  </si>
  <si>
    <t>East Dunbartonshire &amp; East Renfrewshire</t>
  </si>
  <si>
    <t>East Lothian &amp; Midlothian</t>
  </si>
  <si>
    <t>Edinburgh, City of</t>
  </si>
  <si>
    <t>Highland, Eilean Siar, Orkney Islands and Shetland Islands</t>
  </si>
  <si>
    <t>Inverclyde, Argyll &amp; Bute</t>
  </si>
  <si>
    <t>Perth, Kinross &amp; Angus</t>
  </si>
  <si>
    <t>Renfrewshire &amp; West Dunbartonshire</t>
  </si>
  <si>
    <t>Scottish Borders, South Ayrshire, Dumfries &amp; Galloway</t>
  </si>
  <si>
    <t>Stirling &amp; Clackmannanshire</t>
  </si>
  <si>
    <t>COB_14c</t>
  </si>
  <si>
    <t>Country of birth (14 categories)</t>
  </si>
  <si>
    <t>Europe: Other Europe: Member countries in March 2001</t>
  </si>
  <si>
    <t>Europe: Other Europe: Accession countries April 2001 to March 2011</t>
  </si>
  <si>
    <t>Africa</t>
  </si>
  <si>
    <t>Middle East and Asia</t>
  </si>
  <si>
    <t>The Americas and the Caribbean</t>
  </si>
  <si>
    <t>country_of_birth_10a</t>
  </si>
  <si>
    <t>HRP_COB_CAT_H_14c</t>
  </si>
  <si>
    <t>Household reference person country of birth (14 categories)</t>
  </si>
  <si>
    <t>hrp_cob_10m</t>
  </si>
  <si>
    <t>DEP_CHILD_FAM_CAT_F_8c</t>
  </si>
  <si>
    <t>Dependent Children in Family (8 categories)</t>
  </si>
  <si>
    <t>One dependent child aged 0-11</t>
  </si>
  <si>
    <t>One dependent child aged 12-18</t>
  </si>
  <si>
    <t>Two dependent children, youngest aged 0-11</t>
  </si>
  <si>
    <t>Two dependent children, youngest aged 12-18</t>
  </si>
  <si>
    <t>Three or more dependent children, youngest aged 0-11</t>
  </si>
  <si>
    <t>Three or more dependent children, youngest aged 12-18</t>
  </si>
  <si>
    <t>family_dependent_children_8m</t>
  </si>
  <si>
    <t>ECON_ACT_CAT_P_14c</t>
  </si>
  <si>
    <t>Economic activity (14 categories)</t>
  </si>
  <si>
    <t>Economically Active Full time student</t>
  </si>
  <si>
    <t>economic_activity_status_10m</t>
  </si>
  <si>
    <t>Arab or Other Ethnic Group</t>
  </si>
  <si>
    <t>ETHNIC_CAT_P_13c</t>
  </si>
  <si>
    <t>Ethnic group (13 categories)</t>
  </si>
  <si>
    <t>HRP_ETHNIC_CAT_H_13c</t>
  </si>
  <si>
    <t>Ethnic Group of Household Reference Person (13 categories)</t>
  </si>
  <si>
    <t>FAM_STATUS_CAT_P_7c</t>
  </si>
  <si>
    <t>Person in family (7 categories)</t>
  </si>
  <si>
    <t>Not in a family</t>
  </si>
  <si>
    <t>In a couple family - child of couple</t>
  </si>
  <si>
    <t>In a lone parent family - child</t>
  </si>
  <si>
    <t>NAT_IDENT_OTHER_8c</t>
  </si>
  <si>
    <t>National Identity (non-UK) (8 categories)</t>
  </si>
  <si>
    <t>Europe: EU countries: Member countries in March 2001</t>
  </si>
  <si>
    <t>Europe: EU countries: Accession countries April 2001 to March 2011</t>
  </si>
  <si>
    <t>Middle Eastern or Asian</t>
  </si>
  <si>
    <t>North, Central or South American, or Caribbean</t>
  </si>
  <si>
    <t>national_identity_detailed_10m</t>
  </si>
  <si>
    <t>Number of people with Long-term health problem or disability in Household (4 categories)</t>
  </si>
  <si>
    <t>ILL_DISAB_COUNT_H_4c</t>
  </si>
  <si>
    <t>0 people with a disability in the household</t>
  </si>
  <si>
    <t>1 person with a disability in the household</t>
  </si>
  <si>
    <t>2 or more people with a disability in the household</t>
  </si>
  <si>
    <t>INDUSTRY_CAT_P</t>
  </si>
  <si>
    <t>Industry of employment (22 categories)</t>
  </si>
  <si>
    <t>Agriculture; Forestry; Fishing</t>
  </si>
  <si>
    <t>Mining and Quarrying</t>
  </si>
  <si>
    <t>Manufacturing</t>
  </si>
  <si>
    <t>Electricity, Gas, Steam and Air Conditioning Supply</t>
  </si>
  <si>
    <t>Water Supply; Sewage; Waste Management and Remediation activities</t>
  </si>
  <si>
    <t>Construction</t>
  </si>
  <si>
    <t>Wholesale and Retail trade; Repair of Motor Vehicles and Motorcycles</t>
  </si>
  <si>
    <t>Transport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</si>
  <si>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</si>
  <si>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</si>
  <si>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</si>
  <si>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</si>
  <si>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</si>
  <si>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</si>
  <si>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</si>
  <si>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</si>
  <si>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</si>
  <si>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</si>
  <si>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</si>
  <si>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 as Employers; Undifferentiated Goods – and Services – Producing Activities of Households for Own Use</t>
  </si>
  <si>
    <t>Activities of Extra-Territorial Organisations and Bodies</t>
  </si>
  <si>
    <t>INDUSTRY_CAT_P_16c</t>
  </si>
  <si>
    <t>Industry of employment (16 categories)</t>
  </si>
  <si>
    <t>Agriculture, Mining, Energy and Water</t>
  </si>
  <si>
    <t>Other Industries</t>
  </si>
  <si>
    <t>industry_22a</t>
  </si>
  <si>
    <t>industry_16a</t>
  </si>
  <si>
    <t>MAIN_LANG_EXT_CAT_P_7c</t>
  </si>
  <si>
    <t>Main language used at home (7 categories)</t>
  </si>
  <si>
    <t>LIV_ARRANGE_CAT_P_8c</t>
  </si>
  <si>
    <t>Living arrangements (8 categories)</t>
  </si>
  <si>
    <t>Living in a couple - Married or in a civil partnership (including separated)</t>
  </si>
  <si>
    <t>Not living in a couple - Married or in a civil partnership</t>
  </si>
  <si>
    <t>Not living in a couple - Divorced or dissolved</t>
  </si>
  <si>
    <t>Not living in a couple - Widowed or survived</t>
  </si>
  <si>
    <t>DISTANCE_MOVED_CAT_P_12c</t>
  </si>
  <si>
    <t>Distance moved from address one year ago (12 categories)</t>
  </si>
  <si>
    <t>0-9km</t>
  </si>
  <si>
    <t>10-39km</t>
  </si>
  <si>
    <t>40-99km</t>
  </si>
  <si>
    <t>migration_distance_7m</t>
  </si>
  <si>
    <t>OCCUPATION_CAT_P_10c</t>
  </si>
  <si>
    <t>Occupation (Grouped) (10 categories)</t>
  </si>
  <si>
    <t>Managers, directors and senior officials</t>
  </si>
  <si>
    <t>Professional occupations</t>
  </si>
  <si>
    <t>Associate professional and technical occupations</t>
  </si>
  <si>
    <t>Administrative and secretarial occupations</t>
  </si>
  <si>
    <t>Skilled trades occupations</t>
  </si>
  <si>
    <t>Caring, leisure and other service occupations</t>
  </si>
  <si>
    <t>Sales and customer service occupations</t>
  </si>
  <si>
    <t>Process, plant and machine operatives</t>
  </si>
  <si>
    <t>Elementary occupations</t>
  </si>
  <si>
    <t>occupation_10a</t>
  </si>
  <si>
    <t>Occupation (grouped) (10 categories)</t>
  </si>
  <si>
    <t>RELIGION_CAT_P_11c</t>
  </si>
  <si>
    <t>Religion (11 categories)</t>
  </si>
  <si>
    <t>Christian</t>
  </si>
  <si>
    <t>HH_SIZE_COUNT_H_11c</t>
  </si>
  <si>
    <t>Household size (11 categories)</t>
  </si>
  <si>
    <t>HH_SIZE_COUNT_H_9c</t>
  </si>
  <si>
    <t>Household size (9 categories)</t>
  </si>
  <si>
    <t>7 or more residents in household</t>
  </si>
  <si>
    <t>TENURE_LANDLORD_CAT_H_5c</t>
  </si>
  <si>
    <t>Household Tenure (5 categories)</t>
  </si>
  <si>
    <t>Shared ownership, including mortgage and shared equity</t>
  </si>
  <si>
    <t>Privately rented, rent free, or other</t>
  </si>
  <si>
    <t>hh_tenure_4a</t>
  </si>
  <si>
    <t>TYPE_ACCOM_5c</t>
  </si>
  <si>
    <t>Type of accomodation (5 categories)</t>
  </si>
  <si>
    <t>Flat, Maisonette or apartment, mobile/temporary accomodation, all other accommodation types</t>
  </si>
  <si>
    <t>Landlord</t>
  </si>
  <si>
    <t>Council (Local Authority) or Housing Association/ Registered Social Landlord</t>
  </si>
  <si>
    <t>Communal establishments</t>
  </si>
  <si>
    <t>LANDLORD</t>
  </si>
  <si>
    <t>MAIN_LANG_CAT_P</t>
  </si>
  <si>
    <t>Main language used at home (grouped)</t>
  </si>
  <si>
    <t>Other UK language</t>
  </si>
  <si>
    <t>Other European Language (EU)</t>
  </si>
  <si>
    <t>Other European Language (non-EU)</t>
  </si>
  <si>
    <t>Other European Language (non-national)</t>
  </si>
  <si>
    <t>West/Central Asian Language</t>
  </si>
  <si>
    <t>South Asian Language</t>
  </si>
  <si>
    <t>East Asian Language</t>
  </si>
  <si>
    <t>Caribbean Creole</t>
  </si>
  <si>
    <t>African Language</t>
  </si>
  <si>
    <t>Other Languages</t>
  </si>
  <si>
    <t>Sign Language</t>
  </si>
  <si>
    <t>main_language_detailed_23a</t>
  </si>
  <si>
    <t>Main language used at home</t>
  </si>
  <si>
    <t>EVER_WORKED</t>
  </si>
  <si>
    <t>Ever Worked</t>
  </si>
  <si>
    <t>Yes, in the last 12 months</t>
  </si>
  <si>
    <t>Yes, but not in the last 12 months</t>
  </si>
  <si>
    <t>No, have never worked</t>
  </si>
  <si>
    <t>EVERWORK</t>
  </si>
  <si>
    <t>Schoolchildren and full-time students living away from home during term time, all those aged under 16 and all those aged 16 and over who are in employment.</t>
  </si>
  <si>
    <t>Ever worked</t>
  </si>
  <si>
    <t>NATION_ID_COMBINED_CAT_P</t>
  </si>
  <si>
    <t>Combined National Identity</t>
  </si>
  <si>
    <t>Scottish identity only</t>
  </si>
  <si>
    <t>British identity only</t>
  </si>
  <si>
    <t>Scottish and British identities only</t>
  </si>
  <si>
    <t>Scottish and any other identities</t>
  </si>
  <si>
    <t>Any other combination of UK identities (UK only)</t>
  </si>
  <si>
    <t>Other identity only</t>
  </si>
  <si>
    <t>Other identity and at least one UK identity</t>
  </si>
  <si>
    <t>NATIDPS11</t>
  </si>
  <si>
    <t>WRK_STUDY_TRAVEL_IND_P</t>
  </si>
  <si>
    <t>Place of Work or Study indicator</t>
  </si>
  <si>
    <t>Mainly work or study at or from home</t>
  </si>
  <si>
    <t>Offshore Installation</t>
  </si>
  <si>
    <t>Working or studying outside UK</t>
  </si>
  <si>
    <t>Working inside UK</t>
  </si>
  <si>
    <t>Schoolchildren and full-time students living away from home during term time and those who are not currently working or studying</t>
  </si>
  <si>
    <t>POWSPS11</t>
  </si>
  <si>
    <t>Other sexual orientation</t>
  </si>
  <si>
    <t>FEMALE_PENSION_COUNT_H</t>
  </si>
  <si>
    <t>MALE_PENSION_COUNT_H</t>
  </si>
  <si>
    <t>REL_TO_HRP_SPOUSE_CAT_P</t>
  </si>
  <si>
    <t>Not in a family, or in an ‘other related’ family, or resident of communal establishment. Variable does not count student households were at most 1 usual resident is not a student living away from home during term time.</t>
  </si>
  <si>
    <t>People living in household spaces with no usual residents, communal establishment residents, one person households. Variable does not count student households were at most 1 usual resident is not a student living away from home during term time.</t>
  </si>
  <si>
    <t>Males, females without children in a household, residents of communal establishments. Variable does not count student households were at most 1 usual resident is not a student living away from home during term time.</t>
  </si>
  <si>
    <t>Schoolchildren and full-time students living away from home during term time, Males, Females without children in household. Variable does not count student households were at most 1 usual resident is not a student living away from home during term time.</t>
  </si>
  <si>
    <t>Not a child of anyone in the family, communal establishment residents. Variable does not count student households were at most 1 usual resident is not a student living away from home during term time.</t>
  </si>
  <si>
    <t>People living in household spaces with no usual residents, communal establishment residents. Variable does not count student households were at most 1 usual resident is not a student living away from home during term time.</t>
  </si>
  <si>
    <t>Resident of communal establishment. Variable does not count student households were at most 1 usual resident is not a student living away from home during term time.</t>
  </si>
  <si>
    <t>Household Reference Person's spouse, member of household in which Household Reference Person has no spouse, or resident of communal establishment. Variable does not count student households were at most 1 usual resident is not a student living away from home during term time.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</si>
</sst>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18" x14ac:knownFonts="1">
    <font>
      <sz val="11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u/>
      <sz val="11"/>
      <color theme="10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2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color indexed="8"/>
      <name val="Arial"/>
      <family val="2"/>
    </font>
    <font>
      <b/>
      <sz val="10"/>
      <color indexed="8"/>
      <name val="Aptos Narrow"/>
      <family val="2"/>
      <scheme val="minor"/>
    </font>
    <font>
      <sz val="10"/>
      <color rgb="FF000000"/>
      <name val="Helvetica"/>
    </font>
    <font>
      <sz val="11"/>
      <color rgb="FF000000"/>
      <name val="Aptos Narrow"/>
      <family val="2"/>
      <scheme val="minor"/>
    </font>
    <font>
      <sz val="11"/>
      <color rgb="FFFF0000"/>
      <name val="Calibri"/>
      <family val="2"/>
    </font>
    <font>
      <sz val="11"/>
      <name val="Calibri"/>
      <family val="2"/>
    </font>
    <font>
      <sz val="11"/>
      <color theme="1"/>
      <name val="Aptos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8" fillId="0" borderId="0"/>
  </cellStyleXfs>
  <cellXfs count="177">
    <xf numFmtId="0" fontId="0" fillId="0" borderId="0" xfId="0"/>
    <xf numFmtId="0" fontId="1" fillId="2" borderId="1" xfId="0" applyFont="1" applyFill="1" applyBorder="1"/>
    <xf numFmtId="0" fontId="1" fillId="2" borderId="0" xfId="0" applyFont="1" applyFill="1"/>
    <xf numFmtId="0" fontId="3" fillId="0" borderId="0" xfId="0" applyFont="1"/>
    <xf numFmtId="0" fontId="2" fillId="0" borderId="0" xfId="0" applyFont="1"/>
    <xf numFmtId="0" fontId="2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2" xfId="0" applyFont="1" applyBorder="1"/>
    <xf numFmtId="0" fontId="0" fillId="0" borderId="3" xfId="0" applyBorder="1"/>
    <xf numFmtId="0" fontId="0" fillId="0" borderId="2" xfId="0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5" xfId="0" applyFont="1" applyBorder="1"/>
    <xf numFmtId="0" fontId="0" fillId="0" borderId="7" xfId="0" applyBorder="1"/>
    <xf numFmtId="0" fontId="2" fillId="3" borderId="11" xfId="0" applyFont="1" applyFill="1" applyBorder="1" applyAlignment="1">
      <alignment horizontal="left" vertical="top" wrapText="1"/>
    </xf>
    <xf numFmtId="0" fontId="2" fillId="3" borderId="12" xfId="0" applyFont="1" applyFill="1" applyBorder="1" applyAlignment="1">
      <alignment horizontal="left" vertical="top" wrapText="1"/>
    </xf>
    <xf numFmtId="0" fontId="2" fillId="3" borderId="13" xfId="0" applyFont="1" applyFill="1" applyBorder="1" applyAlignment="1">
      <alignment horizontal="left" vertical="top" wrapText="1"/>
    </xf>
    <xf numFmtId="0" fontId="2" fillId="0" borderId="10" xfId="0" applyFont="1" applyBorder="1"/>
    <xf numFmtId="0" fontId="1" fillId="2" borderId="0" xfId="0" applyFont="1" applyFill="1" applyAlignment="1">
      <alignment horizontal="right" vertical="top"/>
    </xf>
    <xf numFmtId="0" fontId="0" fillId="0" borderId="6" xfId="0" applyBorder="1"/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/>
    <xf numFmtId="0" fontId="9" fillId="4" borderId="14" xfId="2" applyFont="1" applyFill="1" applyBorder="1" applyAlignment="1">
      <alignment horizontal="center"/>
    </xf>
    <xf numFmtId="0" fontId="0" fillId="0" borderId="15" xfId="0" applyBorder="1"/>
    <xf numFmtId="0" fontId="0" fillId="0" borderId="9" xfId="0" applyBorder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16" xfId="0" applyBorder="1"/>
    <xf numFmtId="0" fontId="0" fillId="0" borderId="15" xfId="0" applyBorder="1" applyAlignment="1">
      <alignment wrapText="1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2" fillId="0" borderId="18" xfId="0" applyFont="1" applyBorder="1"/>
    <xf numFmtId="0" fontId="3" fillId="0" borderId="10" xfId="0" applyFont="1" applyBorder="1"/>
    <xf numFmtId="0" fontId="3" fillId="0" borderId="6" xfId="0" applyFont="1" applyBorder="1" applyAlignment="1">
      <alignment horizontal="left" vertical="top" wrapText="1"/>
    </xf>
    <xf numFmtId="0" fontId="5" fillId="0" borderId="0" xfId="0" applyFont="1"/>
    <xf numFmtId="0" fontId="7" fillId="5" borderId="11" xfId="0" applyFont="1" applyFill="1" applyBorder="1"/>
    <xf numFmtId="0" fontId="3" fillId="0" borderId="0" xfId="0" applyFont="1" applyAlignment="1">
      <alignment wrapText="1"/>
    </xf>
    <xf numFmtId="0" fontId="3" fillId="0" borderId="6" xfId="0" applyFont="1" applyBorder="1" applyAlignment="1">
      <alignment wrapText="1"/>
    </xf>
    <xf numFmtId="0" fontId="3" fillId="0" borderId="0" xfId="0" applyFont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2" fillId="0" borderId="6" xfId="0" applyFont="1" applyBorder="1"/>
    <xf numFmtId="0" fontId="13" fillId="0" borderId="3" xfId="0" applyFont="1" applyBorder="1"/>
    <xf numFmtId="0" fontId="14" fillId="0" borderId="0" xfId="0" applyFont="1" applyAlignment="1">
      <alignment vertical="center"/>
    </xf>
    <xf numFmtId="0" fontId="12" fillId="0" borderId="4" xfId="0" applyFont="1" applyBorder="1"/>
    <xf numFmtId="0" fontId="3" fillId="0" borderId="7" xfId="0" applyFont="1" applyBorder="1" applyAlignment="1">
      <alignment wrapText="1"/>
    </xf>
    <xf numFmtId="0" fontId="13" fillId="0" borderId="4" xfId="0" applyFont="1" applyBorder="1"/>
    <xf numFmtId="0" fontId="0" fillId="0" borderId="7" xfId="0" applyBorder="1" applyAlignment="1">
      <alignment wrapText="1"/>
    </xf>
    <xf numFmtId="0" fontId="3" fillId="0" borderId="6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4" xfId="0" applyFont="1" applyBorder="1" applyAlignment="1">
      <alignment horizontal="right" vertical="top"/>
    </xf>
    <xf numFmtId="0" fontId="3" fillId="0" borderId="3" xfId="0" applyFont="1" applyBorder="1" applyAlignment="1">
      <alignment horizontal="right" vertical="top"/>
    </xf>
    <xf numFmtId="0" fontId="3" fillId="0" borderId="3" xfId="0" applyFont="1" applyBorder="1" applyAlignment="1">
      <alignment vertical="top"/>
    </xf>
    <xf numFmtId="164" fontId="3" fillId="0" borderId="4" xfId="0" applyNumberFormat="1" applyFont="1" applyBorder="1" applyAlignment="1">
      <alignment horizontal="right" vertical="top"/>
    </xf>
    <xf numFmtId="0" fontId="2" fillId="0" borderId="0" xfId="0" applyFont="1" applyAlignment="1">
      <alignment wrapText="1"/>
    </xf>
    <xf numFmtId="0" fontId="2" fillId="3" borderId="19" xfId="0" applyFont="1" applyFill="1" applyBorder="1" applyAlignment="1">
      <alignment horizontal="left" vertical="top" wrapText="1"/>
    </xf>
    <xf numFmtId="0" fontId="3" fillId="0" borderId="8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3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1" fillId="2" borderId="0" xfId="0" applyFont="1" applyFill="1" applyAlignment="1">
      <alignment vertical="top"/>
    </xf>
    <xf numFmtId="0" fontId="3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3" fillId="0" borderId="2" xfId="0" quotePrefix="1" applyFont="1" applyBorder="1" applyAlignment="1">
      <alignment horizontal="right" vertical="top"/>
    </xf>
    <xf numFmtId="17" fontId="3" fillId="0" borderId="3" xfId="0" quotePrefix="1" applyNumberFormat="1" applyFont="1" applyBorder="1" applyAlignment="1">
      <alignment horizontal="right" vertical="top"/>
    </xf>
    <xf numFmtId="0" fontId="3" fillId="0" borderId="3" xfId="0" quotePrefix="1" applyFont="1" applyBorder="1" applyAlignment="1">
      <alignment horizontal="right" vertical="top"/>
    </xf>
    <xf numFmtId="0" fontId="3" fillId="0" borderId="4" xfId="0" quotePrefix="1" applyFont="1" applyBorder="1" applyAlignment="1">
      <alignment horizontal="right" vertical="top"/>
    </xf>
    <xf numFmtId="0" fontId="3" fillId="0" borderId="8" xfId="0" applyFont="1" applyBorder="1" applyAlignment="1">
      <alignment horizontal="right" vertical="top"/>
    </xf>
    <xf numFmtId="0" fontId="0" fillId="0" borderId="8" xfId="0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left" vertical="top"/>
    </xf>
    <xf numFmtId="0" fontId="4" fillId="0" borderId="3" xfId="1" applyBorder="1" applyAlignment="1">
      <alignment vertical="top"/>
    </xf>
    <xf numFmtId="0" fontId="0" fillId="0" borderId="2" xfId="0" applyBorder="1" applyAlignment="1">
      <alignment horizontal="right" vertical="top"/>
    </xf>
    <xf numFmtId="0" fontId="0" fillId="0" borderId="0" xfId="0" applyAlignment="1">
      <alignment vertical="top"/>
    </xf>
    <xf numFmtId="0" fontId="0" fillId="0" borderId="3" xfId="0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0" fontId="0" fillId="0" borderId="6" xfId="0" applyBorder="1" applyAlignment="1">
      <alignment vertical="top"/>
    </xf>
    <xf numFmtId="0" fontId="0" fillId="0" borderId="3" xfId="0" applyBorder="1" applyAlignment="1">
      <alignment horizontal="right" vertical="top" wrapText="1"/>
    </xf>
    <xf numFmtId="0" fontId="0" fillId="0" borderId="3" xfId="0" applyBorder="1" applyAlignment="1">
      <alignment vertical="top" wrapText="1"/>
    </xf>
    <xf numFmtId="0" fontId="10" fillId="0" borderId="3" xfId="0" applyFont="1" applyBorder="1" applyAlignment="1">
      <alignment horizontal="right" vertical="top"/>
    </xf>
    <xf numFmtId="0" fontId="11" fillId="0" borderId="3" xfId="0" applyFont="1" applyBorder="1" applyAlignment="1">
      <alignment vertical="top"/>
    </xf>
    <xf numFmtId="0" fontId="0" fillId="0" borderId="4" xfId="0" applyBorder="1" applyAlignment="1">
      <alignment horizontal="right" vertical="top" wrapText="1"/>
    </xf>
    <xf numFmtId="0" fontId="11" fillId="0" borderId="4" xfId="0" applyFont="1" applyBorder="1" applyAlignment="1">
      <alignment vertical="top"/>
    </xf>
    <xf numFmtId="0" fontId="3" fillId="0" borderId="10" xfId="0" applyFont="1" applyBorder="1" applyAlignment="1">
      <alignment horizontal="right" vertical="top"/>
    </xf>
    <xf numFmtId="0" fontId="0" fillId="0" borderId="8" xfId="0" applyBorder="1" applyAlignment="1">
      <alignment horizontal="right" vertical="top" wrapText="1"/>
    </xf>
    <xf numFmtId="0" fontId="0" fillId="0" borderId="4" xfId="0" applyBorder="1" applyAlignment="1">
      <alignment vertical="top" wrapText="1"/>
    </xf>
    <xf numFmtId="0" fontId="3" fillId="0" borderId="0" xfId="0" applyFont="1" applyAlignment="1">
      <alignment horizontal="right" vertical="top"/>
    </xf>
    <xf numFmtId="0" fontId="4" fillId="0" borderId="2" xfId="1" applyBorder="1" applyAlignment="1">
      <alignment vertical="top"/>
    </xf>
    <xf numFmtId="0" fontId="3" fillId="0" borderId="6" xfId="0" applyFont="1" applyBorder="1" applyAlignment="1">
      <alignment horizontal="right" vertical="top"/>
    </xf>
    <xf numFmtId="0" fontId="4" fillId="0" borderId="3" xfId="1" applyFill="1" applyBorder="1" applyAlignment="1">
      <alignment vertical="top"/>
    </xf>
    <xf numFmtId="0" fontId="0" fillId="0" borderId="0" xfId="0" applyAlignment="1">
      <alignment horizontal="right" vertical="top"/>
    </xf>
    <xf numFmtId="0" fontId="0" fillId="0" borderId="6" xfId="0" applyBorder="1" applyAlignment="1">
      <alignment horizontal="right" vertical="top"/>
    </xf>
    <xf numFmtId="0" fontId="3" fillId="0" borderId="4" xfId="0" applyFont="1" applyBorder="1" applyAlignment="1">
      <alignment vertical="top" wrapText="1"/>
    </xf>
    <xf numFmtId="164" fontId="3" fillId="0" borderId="3" xfId="0" applyNumberFormat="1" applyFont="1" applyBorder="1" applyAlignment="1">
      <alignment horizontal="right" vertical="top"/>
    </xf>
    <xf numFmtId="0" fontId="13" fillId="0" borderId="3" xfId="0" applyFont="1" applyBorder="1" applyAlignment="1">
      <alignment vertical="top"/>
    </xf>
    <xf numFmtId="0" fontId="4" fillId="0" borderId="4" xfId="1" applyBorder="1" applyAlignment="1">
      <alignment vertical="top"/>
    </xf>
    <xf numFmtId="0" fontId="12" fillId="0" borderId="3" xfId="0" applyFont="1" applyBorder="1"/>
    <xf numFmtId="0" fontId="3" fillId="0" borderId="3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0" fontId="2" fillId="0" borderId="17" xfId="0" applyFont="1" applyBorder="1"/>
    <xf numFmtId="0" fontId="0" fillId="0" borderId="4" xfId="0" applyBorder="1"/>
    <xf numFmtId="0" fontId="3" fillId="0" borderId="8" xfId="0" applyFont="1" applyBorder="1" applyAlignment="1">
      <alignment wrapText="1"/>
    </xf>
    <xf numFmtId="0" fontId="0" fillId="0" borderId="6" xfId="0" applyBorder="1" applyAlignment="1">
      <alignment vertical="top" wrapText="1"/>
    </xf>
    <xf numFmtId="49" fontId="15" fillId="0" borderId="3" xfId="0" applyNumberFormat="1" applyFont="1" applyBorder="1" applyAlignment="1">
      <alignment horizontal="left"/>
    </xf>
    <xf numFmtId="0" fontId="15" fillId="0" borderId="3" xfId="0" applyFont="1" applyBorder="1" applyAlignment="1">
      <alignment horizontal="left" vertical="top"/>
    </xf>
    <xf numFmtId="49" fontId="16" fillId="0" borderId="3" xfId="0" applyNumberFormat="1" applyFont="1" applyBorder="1" applyAlignment="1">
      <alignment horizontal="left"/>
    </xf>
    <xf numFmtId="0" fontId="15" fillId="0" borderId="3" xfId="0" applyFont="1" applyBorder="1" applyAlignment="1">
      <alignment horizontal="left" vertical="center"/>
    </xf>
    <xf numFmtId="0" fontId="16" fillId="0" borderId="3" xfId="0" applyFont="1" applyBorder="1"/>
    <xf numFmtId="0" fontId="16" fillId="0" borderId="3" xfId="0" applyFont="1" applyBorder="1" applyAlignment="1">
      <alignment vertical="top"/>
    </xf>
    <xf numFmtId="0" fontId="15" fillId="0" borderId="3" xfId="0" applyFont="1" applyBorder="1" applyAlignment="1">
      <alignment horizontal="left" vertical="top" wrapText="1"/>
    </xf>
    <xf numFmtId="0" fontId="13" fillId="0" borderId="3" xfId="0" quotePrefix="1" applyFont="1" applyBorder="1" applyAlignment="1">
      <alignment horizontal="left"/>
    </xf>
    <xf numFmtId="0" fontId="15" fillId="0" borderId="7" xfId="0" applyFont="1" applyBorder="1" applyAlignment="1">
      <alignment horizontal="right"/>
    </xf>
    <xf numFmtId="0" fontId="15" fillId="0" borderId="7" xfId="0" applyFont="1" applyBorder="1" applyAlignment="1">
      <alignment horizontal="right" vertical="top"/>
    </xf>
    <xf numFmtId="0" fontId="15" fillId="0" borderId="7" xfId="0" quotePrefix="1" applyFont="1" applyBorder="1" applyAlignment="1">
      <alignment horizontal="right" vertical="top"/>
    </xf>
    <xf numFmtId="49" fontId="15" fillId="0" borderId="7" xfId="0" applyNumberFormat="1" applyFont="1" applyBorder="1" applyAlignment="1">
      <alignment horizontal="right"/>
    </xf>
    <xf numFmtId="0" fontId="15" fillId="0" borderId="7" xfId="0" applyFont="1" applyBorder="1" applyAlignment="1">
      <alignment horizontal="right" vertical="center"/>
    </xf>
    <xf numFmtId="0" fontId="2" fillId="3" borderId="11" xfId="0" applyFont="1" applyFill="1" applyBorder="1" applyAlignment="1">
      <alignment vertical="top"/>
    </xf>
    <xf numFmtId="0" fontId="17" fillId="3" borderId="11" xfId="0" applyFont="1" applyFill="1" applyBorder="1" applyAlignment="1">
      <alignment vertical="top"/>
    </xf>
    <xf numFmtId="0" fontId="3" fillId="0" borderId="11" xfId="0" applyFont="1" applyBorder="1" applyAlignment="1">
      <alignment vertical="top"/>
    </xf>
    <xf numFmtId="0" fontId="3" fillId="0" borderId="11" xfId="0" applyFont="1" applyBorder="1" applyAlignment="1">
      <alignment vertical="top" wrapText="1"/>
    </xf>
    <xf numFmtId="0" fontId="0" fillId="0" borderId="11" xfId="0" applyBorder="1" applyAlignment="1">
      <alignment vertical="top"/>
    </xf>
    <xf numFmtId="0" fontId="0" fillId="0" borderId="11" xfId="0" applyBorder="1" applyAlignment="1">
      <alignment vertical="top" wrapText="1"/>
    </xf>
    <xf numFmtId="0" fontId="3" fillId="0" borderId="11" xfId="0" applyFont="1" applyBorder="1" applyAlignment="1">
      <alignment horizontal="left" vertical="top" wrapText="1"/>
    </xf>
    <xf numFmtId="0" fontId="4" fillId="0" borderId="11" xfId="1" applyBorder="1" applyAlignment="1">
      <alignment vertical="top"/>
    </xf>
    <xf numFmtId="0" fontId="4" fillId="0" borderId="11" xfId="1" applyBorder="1" applyAlignment="1">
      <alignment vertical="top" wrapText="1"/>
    </xf>
    <xf numFmtId="0" fontId="0" fillId="0" borderId="20" xfId="0" applyBorder="1"/>
    <xf numFmtId="0" fontId="3" fillId="0" borderId="4" xfId="0" applyFont="1" applyBorder="1" applyAlignment="1">
      <alignment horizontal="center" vertical="center" wrapText="1"/>
    </xf>
    <xf numFmtId="0" fontId="13" fillId="0" borderId="2" xfId="0" applyFont="1" applyBorder="1"/>
    <xf numFmtId="0" fontId="3" fillId="0" borderId="7" xfId="0" applyFont="1" applyBorder="1" applyAlignment="1">
      <alignment vertical="top" wrapText="1"/>
    </xf>
    <xf numFmtId="0" fontId="3" fillId="0" borderId="5" xfId="0" applyFont="1" applyBorder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0" fontId="3" fillId="0" borderId="18" xfId="0" applyFont="1" applyBorder="1" applyAlignment="1">
      <alignment vertical="top"/>
    </xf>
    <xf numFmtId="0" fontId="2" fillId="0" borderId="7" xfId="0" applyFont="1" applyBorder="1"/>
    <xf numFmtId="0" fontId="0" fillId="0" borderId="2" xfId="0" applyBorder="1" applyAlignment="1">
      <alignment vertical="top"/>
    </xf>
    <xf numFmtId="0" fontId="3" fillId="0" borderId="2" xfId="0" applyFont="1" applyBorder="1" applyAlignment="1">
      <alignment vertical="top" wrapText="1"/>
    </xf>
    <xf numFmtId="0" fontId="3" fillId="0" borderId="7" xfId="0" applyFont="1" applyBorder="1" applyAlignment="1">
      <alignment vertical="top"/>
    </xf>
    <xf numFmtId="0" fontId="3" fillId="0" borderId="3" xfId="0" applyFont="1" applyBorder="1" applyAlignment="1">
      <alignment horizontal="left" vertical="top"/>
    </xf>
    <xf numFmtId="0" fontId="2" fillId="0" borderId="18" xfId="0" applyFont="1" applyBorder="1" applyAlignment="1">
      <alignment vertical="top"/>
    </xf>
    <xf numFmtId="16" fontId="3" fillId="0" borderId="3" xfId="0" quotePrefix="1" applyNumberFormat="1" applyFont="1" applyBorder="1" applyAlignment="1">
      <alignment vertical="top"/>
    </xf>
    <xf numFmtId="0" fontId="3" fillId="0" borderId="3" xfId="0" quotePrefix="1" applyFont="1" applyBorder="1" applyAlignment="1">
      <alignment vertical="top"/>
    </xf>
    <xf numFmtId="0" fontId="3" fillId="0" borderId="18" xfId="0" applyFont="1" applyBorder="1"/>
    <xf numFmtId="0" fontId="0" fillId="0" borderId="0" xfId="0" applyAlignment="1">
      <alignment vertical="top" wrapText="1"/>
    </xf>
    <xf numFmtId="0" fontId="0" fillId="0" borderId="7" xfId="0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18" xfId="0" applyFont="1" applyBorder="1" applyAlignment="1">
      <alignment horizontal="right" vertical="top"/>
    </xf>
    <xf numFmtId="0" fontId="3" fillId="0" borderId="3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0" fillId="0" borderId="18" xfId="0" applyBorder="1" applyAlignment="1">
      <alignment vertical="top"/>
    </xf>
    <xf numFmtId="0" fontId="3" fillId="0" borderId="17" xfId="0" applyFont="1" applyBorder="1"/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2" xfId="0" applyBorder="1" applyAlignment="1">
      <alignment wrapText="1"/>
    </xf>
    <xf numFmtId="0" fontId="2" fillId="3" borderId="11" xfId="0" applyFont="1" applyFill="1" applyBorder="1" applyAlignment="1">
      <alignment horizontal="right" vertical="top" wrapText="1"/>
    </xf>
    <xf numFmtId="0" fontId="3" fillId="0" borderId="0" xfId="0" applyFont="1" applyAlignment="1">
      <alignment horizontal="right"/>
    </xf>
    <xf numFmtId="0" fontId="0" fillId="0" borderId="3" xfId="0" applyBorder="1" applyAlignment="1">
      <alignment horizontal="right" wrapText="1"/>
    </xf>
    <xf numFmtId="0" fontId="0" fillId="0" borderId="2" xfId="0" applyBorder="1" applyAlignment="1">
      <alignment horizontal="right" wrapText="1"/>
    </xf>
    <xf numFmtId="0" fontId="0" fillId="0" borderId="4" xfId="0" applyBorder="1" applyAlignment="1">
      <alignment horizontal="right" wrapText="1"/>
    </xf>
    <xf numFmtId="11" fontId="3" fillId="0" borderId="3" xfId="0" applyNumberFormat="1" applyFont="1" applyBorder="1"/>
    <xf numFmtId="11" fontId="3" fillId="0" borderId="2" xfId="0" applyNumberFormat="1" applyFont="1" applyBorder="1"/>
    <xf numFmtId="11" fontId="3" fillId="0" borderId="4" xfId="0" applyNumberFormat="1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Normal_APPENDIX 1 - LA_CODES" xfId="2" xr:uid="{6F237DA5-2A58-4241-BB95-8A83B80C77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8" /><Relationship Type="http://schemas.openxmlformats.org/officeDocument/2006/relationships/worksheet" Target="worksheets/sheet3.xml" Id="rId3" /><Relationship Type="http://schemas.openxmlformats.org/officeDocument/2006/relationships/theme" Target="theme/theme1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calcChain" Target="calcChain.xml" Id="rId11" /><Relationship Type="http://schemas.openxmlformats.org/officeDocument/2006/relationships/worksheet" Target="worksheets/sheet5.xml" Id="rId5" /><Relationship Type="http://schemas.openxmlformats.org/officeDocument/2006/relationships/sheetMetadata" Target="metadata.xml" Id="rId10" /><Relationship Type="http://schemas.openxmlformats.org/officeDocument/2006/relationships/worksheet" Target="worksheets/sheet4.xml" Id="rId4" /><Relationship Type="http://schemas.openxmlformats.org/officeDocument/2006/relationships/sharedStrings" Target="sharedStrings.xml" Id="rId9" /><Relationship Type="http://schemas.openxmlformats.org/officeDocument/2006/relationships/customXml" Target="/customXML/item2.xml" Id="R6a98747a1d4e4bca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5CA6A-A433-44C5-9F16-AE9F8405A62C}">
  <dimension ref="A1:F186"/>
  <sheetViews>
    <sheetView workbookViewId="0">
      <selection activeCell="A148" sqref="A148"/>
    </sheetView>
  </sheetViews>
  <sheetFormatPr defaultRowHeight="15" x14ac:dyDescent="0.25"/>
  <cols>
    <col min="1" max="1" width="36.140625" bestFit="1" customWidth="1"/>
    <col min="2" max="2" width="37.42578125" bestFit="1" customWidth="1"/>
    <col min="3" max="3" width="29.140625" customWidth="1"/>
    <col min="4" max="4" width="29.7109375" customWidth="1"/>
    <col min="5" max="5" width="33" customWidth="1"/>
    <col min="6" max="6" width="41.5703125" customWidth="1"/>
  </cols>
  <sheetData>
    <row r="1" spans="1:6" ht="31.5" x14ac:dyDescent="0.5">
      <c r="A1" s="1" t="s">
        <v>19196</v>
      </c>
    </row>
    <row r="2" spans="1:6" ht="30.75" customHeight="1" x14ac:dyDescent="0.25">
      <c r="A2" s="124" t="s">
        <v>119</v>
      </c>
      <c r="B2" s="124" t="s">
        <v>19190</v>
      </c>
      <c r="C2" s="124" t="s">
        <v>19191</v>
      </c>
      <c r="D2" s="124" t="s">
        <v>19192</v>
      </c>
      <c r="E2" s="124" t="s">
        <v>19193</v>
      </c>
      <c r="F2" s="124" t="s">
        <v>19194</v>
      </c>
    </row>
    <row r="3" spans="1:6" x14ac:dyDescent="0.25">
      <c r="A3" s="130" t="str" cm="1">
        <f t="array" aca="1" ref="A3" ca="1">HYPERLINK("#"&amp;CELL("address",INDEX(Codebook!A3:A100570,MATCH("ACT_LAST_WK",Codebook!A3:A100570,0))),"ACT_LAST_WK")</f>
        <v>ACT_LAST_WK</v>
      </c>
      <c r="B3" s="125" t="s">
        <v>124</v>
      </c>
      <c r="C3" s="127" t="s">
        <v>19189</v>
      </c>
      <c r="D3" s="127" t="s">
        <v>19189</v>
      </c>
      <c r="E3" s="127" t="s">
        <v>19216</v>
      </c>
      <c r="F3" s="127" t="s">
        <v>19216</v>
      </c>
    </row>
    <row r="4" spans="1:6" x14ac:dyDescent="0.25">
      <c r="A4" s="130" t="str" cm="1">
        <f t="array" aca="1" ref="A4" ca="1">HYPERLINK("#"&amp;CELL("address",INDEX(Codebook!A3:A100570,MATCH("ADULT_COUNT_H",Codebook!A3:A100570,0))),"ADULT_COUNT_H")</f>
        <v>ADULT_COUNT_H</v>
      </c>
      <c r="B4" s="125" t="s">
        <v>140</v>
      </c>
      <c r="C4" s="127" t="s">
        <v>19189</v>
      </c>
      <c r="D4" s="127" t="s">
        <v>19189</v>
      </c>
      <c r="E4" s="127" t="s">
        <v>19216</v>
      </c>
      <c r="F4" s="127" t="s">
        <v>19216</v>
      </c>
    </row>
    <row r="5" spans="1:6" x14ac:dyDescent="0.25">
      <c r="A5" s="130" t="str" cm="1">
        <f t="array" aca="1" ref="A5" ca="1">HYPERLINK("#"&amp;CELL("address",INDEX(Codebook!A3:A100570,MATCH("ADULT_IN_EMP_HHOLD_COUNT_H",Codebook!A3:A100570,0))),"ADULT_IN_EMP_HHOLD_COUNT_H")</f>
        <v>ADULT_IN_EMP_HHOLD_COUNT_H</v>
      </c>
      <c r="B5" s="125" t="s">
        <v>134</v>
      </c>
      <c r="C5" s="127" t="s">
        <v>19189</v>
      </c>
      <c r="D5" s="127" t="s">
        <v>19189</v>
      </c>
      <c r="E5" s="127" t="s">
        <v>19216</v>
      </c>
      <c r="F5" s="127" t="s">
        <v>19216</v>
      </c>
    </row>
    <row r="6" spans="1:6" x14ac:dyDescent="0.25">
      <c r="A6" s="130" t="str" cm="1">
        <f t="array" aca="1" ref="A6" ca="1">HYPERLINK("#"&amp;CELL("address",INDEX(Codebook!A3:A100570,MATCH("AGE",Codebook!A3:A100570,0))),"AGE")</f>
        <v>AGE</v>
      </c>
      <c r="B6" s="125" t="s">
        <v>143</v>
      </c>
      <c r="C6" s="127" t="s">
        <v>19189</v>
      </c>
      <c r="D6" s="127" t="s">
        <v>19189</v>
      </c>
      <c r="E6" s="127" t="s">
        <v>19216</v>
      </c>
      <c r="F6" s="127" t="s">
        <v>19216</v>
      </c>
    </row>
    <row r="7" spans="1:6" x14ac:dyDescent="0.25">
      <c r="A7" s="130" t="str" cm="1">
        <f t="array" aca="1" ref="A7" ca="1">HYPERLINK("#"&amp;CELL("address",INDEX(Codebook!A4:A100571,MATCH("AGE_20c",Codebook!A4:A100571,0))),"AGE_20c")</f>
        <v>AGE_20c</v>
      </c>
      <c r="B7" s="125" t="s">
        <v>19513</v>
      </c>
      <c r="C7" s="127" t="s">
        <v>19216</v>
      </c>
      <c r="D7" s="127" t="s">
        <v>19216</v>
      </c>
      <c r="E7" s="127" t="s">
        <v>19216</v>
      </c>
      <c r="F7" s="127" t="s">
        <v>19189</v>
      </c>
    </row>
    <row r="8" spans="1:6" x14ac:dyDescent="0.25">
      <c r="A8" s="130" t="str" cm="1">
        <f t="array" aca="1" ref="A8" ca="1">HYPERLINK("#"&amp;CELL("address",INDEX(Codebook!A3:A100570,MATCH("AGE_70",Codebook!A3:A100570,0))),"AGE_70")</f>
        <v>AGE_70</v>
      </c>
      <c r="B8" s="125" t="s">
        <v>19210</v>
      </c>
      <c r="C8" s="127" t="s">
        <v>19216</v>
      </c>
      <c r="D8" s="127" t="s">
        <v>19216</v>
      </c>
      <c r="E8" s="127" t="s">
        <v>19189</v>
      </c>
      <c r="F8" s="127" t="s">
        <v>19216</v>
      </c>
    </row>
    <row r="9" spans="1:6" x14ac:dyDescent="0.25">
      <c r="A9" s="130" t="str" cm="1">
        <f t="array" aca="1" ref="A9" ca="1">HYPERLINK("#"&amp;CELL("address",INDEX(Codebook!A3:A100570,MATCH("BEDROOMS",Codebook!A3:A100570,0))),"BEDROOMS")</f>
        <v>BEDROOMS</v>
      </c>
      <c r="B9" s="125" t="s">
        <v>2445</v>
      </c>
      <c r="C9" s="127" t="s">
        <v>19189</v>
      </c>
      <c r="D9" s="127" t="s">
        <v>19189</v>
      </c>
      <c r="E9" s="127" t="s">
        <v>19216</v>
      </c>
      <c r="F9" s="127" t="s">
        <v>19216</v>
      </c>
    </row>
    <row r="10" spans="1:6" ht="30" x14ac:dyDescent="0.25">
      <c r="A10" s="130" t="str" cm="1">
        <f t="array" aca="1" ref="A10" ca="1">HYPERLINK("#"&amp;CELL("address",INDEX(Codebook!A3:A100570,MATCH("BEDROOMS_REQUIRED_COUNT_H",Codebook!A3:A100570,0))),"BEDROOMS_REQUIRED_COUNT_H")</f>
        <v>BEDROOMS_REQUIRED_COUNT_H</v>
      </c>
      <c r="B10" s="126" t="s">
        <v>2441</v>
      </c>
      <c r="C10" s="127" t="s">
        <v>19189</v>
      </c>
      <c r="D10" s="127" t="s">
        <v>19189</v>
      </c>
      <c r="E10" s="127" t="s">
        <v>19216</v>
      </c>
      <c r="F10" s="127" t="s">
        <v>19216</v>
      </c>
    </row>
    <row r="11" spans="1:6" x14ac:dyDescent="0.25">
      <c r="A11" s="130" t="str" cm="1">
        <f t="array" aca="1" ref="A11" ca="1">HYPERLINK("#"&amp;CELL("address",INDEX(Codebook!A3:A100570,MATCH("CARER",Codebook!A3:A100570,0))),"CARER")</f>
        <v>CARER</v>
      </c>
      <c r="B11" s="127" t="s">
        <v>246</v>
      </c>
      <c r="C11" s="127" t="s">
        <v>19189</v>
      </c>
      <c r="D11" s="127" t="s">
        <v>19189</v>
      </c>
      <c r="E11" s="127" t="s">
        <v>19189</v>
      </c>
      <c r="F11" s="127" t="s">
        <v>19189</v>
      </c>
    </row>
    <row r="12" spans="1:6" x14ac:dyDescent="0.25">
      <c r="A12" s="130" t="str" cm="1">
        <f t="array" aca="1" ref="A12" ca="1">HYPERLINK("#"&amp;CELL("address",INDEX(Codebook!A3:A100570,MATCH("CARER_COUNT_H",Codebook!A3:A100570,0))),"CARER_COUNT_H")</f>
        <v>CARER_COUNT_H</v>
      </c>
      <c r="B12" s="125" t="s">
        <v>546</v>
      </c>
      <c r="C12" s="127" t="s">
        <v>19189</v>
      </c>
      <c r="D12" s="127" t="s">
        <v>19189</v>
      </c>
      <c r="E12" s="127" t="s">
        <v>19216</v>
      </c>
      <c r="F12" s="127" t="s">
        <v>19216</v>
      </c>
    </row>
    <row r="13" spans="1:6" ht="30" x14ac:dyDescent="0.25">
      <c r="A13" s="130" t="str" cm="1">
        <f t="array" aca="1" ref="A13" ca="1">HYPERLINK("#"&amp;CELL("address",INDEX(Codebook!A3:A100570,MATCH("CARER_COUNT_H_4c",Codebook!A3:A100570,0))),"CARER_COUNT_H_4c")</f>
        <v>CARER_COUNT_H_4c</v>
      </c>
      <c r="B13" s="126" t="s">
        <v>19277</v>
      </c>
      <c r="C13" s="127" t="s">
        <v>19216</v>
      </c>
      <c r="D13" s="127" t="s">
        <v>19216</v>
      </c>
      <c r="E13" s="127" t="s">
        <v>19189</v>
      </c>
      <c r="F13" s="127" t="s">
        <v>19189</v>
      </c>
    </row>
    <row r="14" spans="1:6" x14ac:dyDescent="0.25">
      <c r="A14" s="130" t="str" cm="1">
        <f t="array" aca="1" ref="A14" ca="1">HYPERLINK("#"&amp;CELL("address",INDEX(Codebook!A3:A100570,MATCH("CARS",Codebook!A3:A100570,0))),"CARS")</f>
        <v>CARS</v>
      </c>
      <c r="B14" s="127" t="s">
        <v>198</v>
      </c>
      <c r="C14" s="127" t="s">
        <v>19189</v>
      </c>
      <c r="D14" s="127" t="s">
        <v>19189</v>
      </c>
      <c r="E14" s="127" t="s">
        <v>19216</v>
      </c>
      <c r="F14" s="127" t="s">
        <v>19216</v>
      </c>
    </row>
    <row r="15" spans="1:6" x14ac:dyDescent="0.25">
      <c r="A15" s="130" t="str" cm="1">
        <f t="array" aca="1" ref="A15" ca="1">HYPERLINK("#"&amp;CELL("address",INDEX(Codebook!A3:A100570,MATCH("CARS_6c",Codebook!A3:A100570,0))),"CARS_6c")</f>
        <v>CARS_6c</v>
      </c>
      <c r="B15" s="127" t="s">
        <v>19233</v>
      </c>
      <c r="C15" s="127" t="s">
        <v>19216</v>
      </c>
      <c r="D15" s="127" t="s">
        <v>19216</v>
      </c>
      <c r="E15" s="127" t="s">
        <v>19189</v>
      </c>
      <c r="F15" s="127" t="s">
        <v>19189</v>
      </c>
    </row>
    <row r="16" spans="1:6" ht="30" x14ac:dyDescent="0.25">
      <c r="A16" s="130" t="str" cm="1">
        <f t="array" aca="1" ref="A16" ca="1">HYPERLINK("#"&amp;CELL("address",INDEX(Codebook!A3:A100570,MATCH("CE_TYPE_MGMT_CAT_C",Codebook!A3:A100570,0))),"CE_TYPE_MGMT_CAT_C")</f>
        <v>CE_TYPE_MGMT_CAT_C</v>
      </c>
      <c r="B16" s="128" t="s">
        <v>230</v>
      </c>
      <c r="C16" s="127" t="s">
        <v>19189</v>
      </c>
      <c r="D16" s="127" t="s">
        <v>19216</v>
      </c>
      <c r="E16" s="127" t="s">
        <v>19216</v>
      </c>
      <c r="F16" s="127" t="s">
        <v>19216</v>
      </c>
    </row>
    <row r="17" spans="1:6" ht="30" x14ac:dyDescent="0.25">
      <c r="A17" s="130" t="str" cm="1">
        <f t="array" aca="1" ref="A17" ca="1">HYPERLINK("#"&amp;CELL("address",INDEX(Codebook!A3:A100570,MATCH("CE_TYPE_MGMT_CAT_C_10c",Codebook!A3:A100570,0))),"CE_TYPE_MGMT_CAT_C_10c")</f>
        <v>CE_TYPE_MGMT_CAT_C_10c</v>
      </c>
      <c r="B17" s="128" t="s">
        <v>19244</v>
      </c>
      <c r="C17" s="127" t="s">
        <v>19216</v>
      </c>
      <c r="D17" s="127" t="s">
        <v>19216</v>
      </c>
      <c r="E17" s="127" t="s">
        <v>19189</v>
      </c>
      <c r="F17" s="127" t="s">
        <v>19189</v>
      </c>
    </row>
    <row r="18" spans="1:6" x14ac:dyDescent="0.25">
      <c r="A18" s="130" t="str" cm="1">
        <f t="array" aca="1" ref="A18" ca="1">HYPERLINK("#"&amp;CELL("address",INDEX(Codebook!A3:A100570,MATCH("CHILD_IND_P",Codebook!A3:A100570,0))),"CHILD_IND_P")</f>
        <v>CHILD_IND_P</v>
      </c>
      <c r="B18" s="125" t="s">
        <v>244</v>
      </c>
      <c r="C18" s="127" t="s">
        <v>19189</v>
      </c>
      <c r="D18" s="127" t="s">
        <v>19189</v>
      </c>
      <c r="E18" s="127" t="s">
        <v>19216</v>
      </c>
      <c r="F18" s="127" t="s">
        <v>19216</v>
      </c>
    </row>
    <row r="19" spans="1:6" x14ac:dyDescent="0.25">
      <c r="A19" s="130" t="str" cm="1">
        <f t="array" aca="1" ref="A19" ca="1">HYPERLINK("#"&amp;CELL("address",INDEX(Codebook!A3:A100570,MATCH("COB",Codebook!A3:A100570,0))),"COB")</f>
        <v>COB</v>
      </c>
      <c r="B19" s="125" t="s">
        <v>253</v>
      </c>
      <c r="C19" s="127" t="s">
        <v>19189</v>
      </c>
      <c r="D19" s="127" t="s">
        <v>19189</v>
      </c>
      <c r="E19" s="127" t="s">
        <v>19216</v>
      </c>
      <c r="F19" s="127" t="s">
        <v>19216</v>
      </c>
    </row>
    <row r="20" spans="1:6" x14ac:dyDescent="0.25">
      <c r="A20" s="130" t="str" cm="1">
        <f t="array" aca="1" ref="A20" ca="1">HYPERLINK("#"&amp;CELL("address",INDEX(Codebook!A4:A100571,MATCH("COB_14c",Codebook!A4:A100571,0))),"COB_14c")</f>
        <v>COB_14c</v>
      </c>
      <c r="B20" s="125" t="s">
        <v>19543</v>
      </c>
      <c r="C20" s="127" t="s">
        <v>19216</v>
      </c>
      <c r="D20" s="127" t="s">
        <v>19216</v>
      </c>
      <c r="E20" s="127" t="s">
        <v>19216</v>
      </c>
      <c r="F20" s="127" t="s">
        <v>19189</v>
      </c>
    </row>
    <row r="21" spans="1:6" x14ac:dyDescent="0.25">
      <c r="A21" s="130" t="str" cm="1">
        <f t="array" aca="1" ref="A21" ca="1">HYPERLINK("#"&amp;CELL("address",INDEX(Codebook!A3:A100570,MATCH("COB_26c",Codebook!A3:A100570,0))),"COB_26c")</f>
        <v>COB_26c</v>
      </c>
      <c r="B21" s="125" t="s">
        <v>19246</v>
      </c>
      <c r="C21" s="127" t="s">
        <v>19216</v>
      </c>
      <c r="D21" s="127" t="s">
        <v>19216</v>
      </c>
      <c r="E21" s="127" t="s">
        <v>19189</v>
      </c>
      <c r="F21" s="127" t="s">
        <v>19216</v>
      </c>
    </row>
    <row r="22" spans="1:6" x14ac:dyDescent="0.25">
      <c r="A22" s="130" t="str" cm="1">
        <f t="array" aca="1" ref="A22" ca="1">HYPERLINK("#"&amp;CELL("address",INDEX(Codebook!A3:A100570,MATCH("CONCEALED_FAM_IND_F",Codebook!A3:A100570,0))),"CONCEALED_FAM_IND_F")</f>
        <v>CONCEALED_FAM_IND_F</v>
      </c>
      <c r="B22" s="125" t="s">
        <v>537</v>
      </c>
      <c r="C22" s="127" t="s">
        <v>19189</v>
      </c>
      <c r="D22" s="127" t="s">
        <v>19189</v>
      </c>
      <c r="E22" s="127" t="s">
        <v>19189</v>
      </c>
      <c r="F22" s="127" t="s">
        <v>19189</v>
      </c>
    </row>
    <row r="23" spans="1:6" x14ac:dyDescent="0.25">
      <c r="A23" s="130" t="str" cm="1">
        <f t="array" aca="1" ref="A23" ca="1">HYPERLINK("#"&amp;CELL("address",INDEX(Codebook!A3:A100570,MATCH("COUNCIL_AREA",Codebook!A3:A100570,0))),"COUNCIL_AREA")</f>
        <v>COUNCIL_AREA</v>
      </c>
      <c r="B23" s="125" t="s">
        <v>185</v>
      </c>
      <c r="C23" s="127" t="s">
        <v>19189</v>
      </c>
      <c r="D23" s="127" t="s">
        <v>19189</v>
      </c>
      <c r="E23" s="127" t="s">
        <v>19216</v>
      </c>
      <c r="F23" s="127" t="s">
        <v>19216</v>
      </c>
    </row>
    <row r="24" spans="1:6" x14ac:dyDescent="0.25">
      <c r="A24" s="130" t="str" cm="1">
        <f t="array" aca="1" ref="A24" ca="1">HYPERLINK("#"&amp;CELL("address",INDEX(Codebook!A4:A100571,MATCH("COUNCIL_AREA_GROUP",Codebook!A4:A100571,0))),"COUNCIL_AREA_GROUP")</f>
        <v>COUNCIL_AREA_GROUP</v>
      </c>
      <c r="B24" s="125" t="s">
        <v>19531</v>
      </c>
      <c r="C24" s="127" t="s">
        <v>19216</v>
      </c>
      <c r="D24" s="127" t="s">
        <v>19216</v>
      </c>
      <c r="E24" s="127" t="s">
        <v>19216</v>
      </c>
      <c r="F24" s="127" t="s">
        <v>19189</v>
      </c>
    </row>
    <row r="25" spans="1:6" ht="30" x14ac:dyDescent="0.25">
      <c r="A25" s="130" t="str" cm="1">
        <f t="array" aca="1" ref="A25" ca="1">HYPERLINK("#"&amp;CELL("address",INDEX(Codebook!A3:A100570,MATCH("DCHILD_SFATHER_COUNT_F",Codebook!A3:A100570,0))),"DCHILD_SFATHER_COUNT_F")</f>
        <v>DCHILD_SFATHER_COUNT_F</v>
      </c>
      <c r="B25" s="126" t="s">
        <v>551</v>
      </c>
      <c r="C25" s="127" t="s">
        <v>19189</v>
      </c>
      <c r="D25" s="127" t="s">
        <v>19189</v>
      </c>
      <c r="E25" s="127" t="s">
        <v>19216</v>
      </c>
      <c r="F25" s="127" t="s">
        <v>19216</v>
      </c>
    </row>
    <row r="26" spans="1:6" ht="30" x14ac:dyDescent="0.25">
      <c r="A26" s="130" t="str" cm="1">
        <f t="array" aca="1" ref="A26" ca="1">HYPERLINK("#"&amp;CELL("address",INDEX(Codebook!A3:A100570,MATCH("DCHILD_SMOTHER_COUNT_F",Codebook!A3:A100570,0))),"DCHILD_SMOTHER_COUNT_F")</f>
        <v>DCHILD_SMOTHER_COUNT_F</v>
      </c>
      <c r="B26" s="126" t="s">
        <v>550</v>
      </c>
      <c r="C26" s="127" t="s">
        <v>19189</v>
      </c>
      <c r="D26" s="127" t="s">
        <v>19189</v>
      </c>
      <c r="E26" s="127" t="s">
        <v>19216</v>
      </c>
      <c r="F26" s="127" t="s">
        <v>19216</v>
      </c>
    </row>
    <row r="27" spans="1:6" x14ac:dyDescent="0.25">
      <c r="A27" s="130" t="str" cm="1">
        <f t="array" aca="1" ref="A27" ca="1">HYPERLINK("#"&amp;CELL("address",INDEX(Codebook!A3:A100570,MATCH("DEP_CHILD_FAM_CAT_F",Codebook!A3:A100570,0))),"DEP_CHILD_FAM_CAT_F")</f>
        <v>DEP_CHILD_FAM_CAT_F</v>
      </c>
      <c r="B27" s="125" t="s">
        <v>580</v>
      </c>
      <c r="C27" s="127" t="s">
        <v>19189</v>
      </c>
      <c r="D27" s="127" t="s">
        <v>19189</v>
      </c>
      <c r="E27" s="127" t="s">
        <v>19189</v>
      </c>
      <c r="F27" s="127" t="s">
        <v>19216</v>
      </c>
    </row>
    <row r="28" spans="1:6" ht="30" x14ac:dyDescent="0.25">
      <c r="A28" s="130" t="str" cm="1">
        <f t="array" aca="1" ref="A28" ca="1">HYPERLINK("#"&amp;CELL("address",INDEX(Codebook!A4:A100571,MATCH("DEP_CHILD_FAM_CAT_F_8c",Codebook!A4:A100571,0))),"DEP_CHILD_FAM_CAT_F_8c")</f>
        <v>DEP_CHILD_FAM_CAT_F_8c</v>
      </c>
      <c r="B28" s="126" t="s">
        <v>19554</v>
      </c>
      <c r="C28" s="127" t="s">
        <v>19216</v>
      </c>
      <c r="D28" s="127" t="s">
        <v>19216</v>
      </c>
      <c r="E28" s="127" t="s">
        <v>19216</v>
      </c>
      <c r="F28" s="127" t="s">
        <v>19189</v>
      </c>
    </row>
    <row r="29" spans="1:6" x14ac:dyDescent="0.25">
      <c r="A29" s="130" t="str" cm="1">
        <f t="array" aca="1" ref="A29" ca="1">HYPERLINK("#"&amp;CELL("address",INDEX(Codebook!A3:A100570,MATCH("DEP_CHILD_HHOLD_CAT_H",Codebook!A3:A100570,0))),"DEP_CHILD_HHOLD_CAT_H")</f>
        <v>DEP_CHILD_HHOLD_CAT_H</v>
      </c>
      <c r="B29" s="125" t="s">
        <v>601</v>
      </c>
      <c r="C29" s="127" t="s">
        <v>19189</v>
      </c>
      <c r="D29" s="127" t="s">
        <v>19189</v>
      </c>
      <c r="E29" s="127" t="s">
        <v>19216</v>
      </c>
      <c r="F29" s="127" t="s">
        <v>19216</v>
      </c>
    </row>
    <row r="30" spans="1:6" x14ac:dyDescent="0.25">
      <c r="A30" s="130" t="str" cm="1">
        <f t="array" aca="1" ref="A30" ca="1">HYPERLINK("#"&amp;CELL("address",INDEX(Codebook!A3:A100570,MATCH("DEP_CHILD_IND_P",Codebook!A3:A100570,0))),"DEP_CHILD_IND_P")</f>
        <v>DEP_CHILD_IND_P</v>
      </c>
      <c r="B30" s="125" t="s">
        <v>249</v>
      </c>
      <c r="C30" s="127" t="s">
        <v>19189</v>
      </c>
      <c r="D30" s="127" t="s">
        <v>19189</v>
      </c>
      <c r="E30" s="127" t="s">
        <v>19216</v>
      </c>
      <c r="F30" s="127" t="s">
        <v>19216</v>
      </c>
    </row>
    <row r="31" spans="1:6" x14ac:dyDescent="0.25">
      <c r="A31" s="130" t="str" cm="1">
        <f t="array" aca="1" ref="A31" ca="1">HYPERLINK("#"&amp;CELL("address",INDEX(Codebook!A3:A100570,MATCH("DEPENDENT_CHILD_COUNT_F",Codebook!A3:A100570,0))),"DEPENDENT_CHILD_COUNT_F")</f>
        <v>DEPENDENT_CHILD_COUNT_F</v>
      </c>
      <c r="B31" s="127" t="s">
        <v>1166</v>
      </c>
      <c r="C31" s="127" t="s">
        <v>19189</v>
      </c>
      <c r="D31" s="127" t="s">
        <v>19189</v>
      </c>
      <c r="E31" s="127" t="s">
        <v>19216</v>
      </c>
      <c r="F31" s="127" t="s">
        <v>19216</v>
      </c>
    </row>
    <row r="32" spans="1:6" ht="30" x14ac:dyDescent="0.25">
      <c r="A32" s="130" t="str" cm="1">
        <f t="array" aca="1" ref="A32" ca="1">HYPERLINK("#"&amp;CELL("address",INDEX(Codebook!A3:A100570,MATCH("DEPENDENT_CHILDREN_CAT_F",Codebook!A3:A100570,0))),"DEPENDENT_CHILDREN_CAT_F")</f>
        <v>DEPENDENT_CHILDREN_CAT_F</v>
      </c>
      <c r="B32" s="128" t="s">
        <v>1158</v>
      </c>
      <c r="C32" s="127" t="s">
        <v>19189</v>
      </c>
      <c r="D32" s="127" t="s">
        <v>19189</v>
      </c>
      <c r="E32" s="127" t="s">
        <v>19216</v>
      </c>
      <c r="F32" s="127" t="s">
        <v>19216</v>
      </c>
    </row>
    <row r="33" spans="1:6" ht="30" x14ac:dyDescent="0.25">
      <c r="A33" s="130" t="str" cm="1">
        <f t="array" aca="1" ref="A33" ca="1">HYPERLINK("#"&amp;CELL("address",INDEX(Codebook!A3:A100570,MATCH("DEPRIVE_COMB_NUM_H",Codebook!A3:A100570,0))),"DEPRIVE_COMB_NUM_H")</f>
        <v>DEPRIVE_COMB_NUM_H</v>
      </c>
      <c r="B33" s="126" t="s">
        <v>562</v>
      </c>
      <c r="C33" s="127" t="s">
        <v>19189</v>
      </c>
      <c r="D33" s="127" t="s">
        <v>19189</v>
      </c>
      <c r="E33" s="127" t="s">
        <v>19189</v>
      </c>
      <c r="F33" s="127" t="s">
        <v>19189</v>
      </c>
    </row>
    <row r="34" spans="1:6" ht="30" x14ac:dyDescent="0.25">
      <c r="A34" s="130" t="str" cm="1">
        <f t="array" aca="1" ref="A34" ca="1">HYPERLINK("#"&amp;CELL("address",INDEX(Codebook!A3:A100570,MATCH("DEPRIVE_EDU_IND_H",Codebook!A3:A100570,0))),"DEPRIVE_EDU_IND_H")</f>
        <v>DEPRIVE_EDU_IND_H</v>
      </c>
      <c r="B34" s="126" t="s">
        <v>554</v>
      </c>
      <c r="C34" s="127" t="s">
        <v>19189</v>
      </c>
      <c r="D34" s="127" t="s">
        <v>19189</v>
      </c>
      <c r="E34" s="127" t="s">
        <v>19189</v>
      </c>
      <c r="F34" s="127" t="s">
        <v>19189</v>
      </c>
    </row>
    <row r="35" spans="1:6" ht="30" x14ac:dyDescent="0.25">
      <c r="A35" s="130" t="str" cm="1">
        <f t="array" aca="1" ref="A35" ca="1">HYPERLINK("#"&amp;CELL("address",INDEX(Codebook!A3:A100570,MATCH("DEPRIVE_EMP_IND_H",Codebook!A3:A100570,0))),"DEPRIVE_EMP_IND_H")</f>
        <v>DEPRIVE_EMP_IND_H</v>
      </c>
      <c r="B35" s="126" t="s">
        <v>558</v>
      </c>
      <c r="C35" s="127" t="s">
        <v>19189</v>
      </c>
      <c r="D35" s="127" t="s">
        <v>19189</v>
      </c>
      <c r="E35" s="127" t="s">
        <v>19189</v>
      </c>
      <c r="F35" s="127" t="s">
        <v>19189</v>
      </c>
    </row>
    <row r="36" spans="1:6" ht="30" x14ac:dyDescent="0.25">
      <c r="A36" s="130" t="str" cm="1">
        <f t="array" aca="1" ref="A36" ca="1">HYPERLINK("#"&amp;CELL("address",INDEX(Codebook!A3:A100570,MATCH("DEPRIVE_HEALTH_IND_H",Codebook!A3:A100570,0))),"DEPRIVE_HEALTH_IND_H")</f>
        <v>DEPRIVE_HEALTH_IND_H</v>
      </c>
      <c r="B36" s="126" t="s">
        <v>560</v>
      </c>
      <c r="C36" s="127" t="s">
        <v>19189</v>
      </c>
      <c r="D36" s="127" t="s">
        <v>19189</v>
      </c>
      <c r="E36" s="127" t="s">
        <v>19189</v>
      </c>
      <c r="F36" s="127" t="s">
        <v>19189</v>
      </c>
    </row>
    <row r="37" spans="1:6" ht="30" x14ac:dyDescent="0.25">
      <c r="A37" s="130" t="str" cm="1">
        <f t="array" aca="1" ref="A37" ca="1">HYPERLINK("#"&amp;CELL("address",INDEX(Codebook!A3:A100570,MATCH("DEPRIVE_HOUSE_IND_H",Codebook!A3:A100570,0))),"DEPRIVE_HOUSE_IND_H")</f>
        <v>DEPRIVE_HOUSE_IND_H</v>
      </c>
      <c r="B37" s="126" t="s">
        <v>556</v>
      </c>
      <c r="C37" s="127" t="s">
        <v>19189</v>
      </c>
      <c r="D37" s="127" t="s">
        <v>19189</v>
      </c>
      <c r="E37" s="127" t="s">
        <v>19189</v>
      </c>
      <c r="F37" s="127" t="s">
        <v>19189</v>
      </c>
    </row>
    <row r="38" spans="1:6" ht="30" x14ac:dyDescent="0.25">
      <c r="A38" s="130" t="str" cm="1">
        <f t="array" aca="1" ref="A38" ca="1">HYPERLINK("#"&amp;CELL("address",INDEX(Codebook!A3:A100570,MATCH("DGCHILD_FGPAR_COUNT_H",Codebook!A3:A100570,0))),"DGCHILD_FGPAR_COUNT_H")</f>
        <v>DGCHILD_FGPAR_COUNT_H</v>
      </c>
      <c r="B38" s="126" t="s">
        <v>621</v>
      </c>
      <c r="C38" s="127" t="s">
        <v>19189</v>
      </c>
      <c r="D38" s="127" t="s">
        <v>19189</v>
      </c>
      <c r="E38" s="127" t="s">
        <v>19216</v>
      </c>
      <c r="F38" s="127" t="s">
        <v>19216</v>
      </c>
    </row>
    <row r="39" spans="1:6" ht="30" x14ac:dyDescent="0.25">
      <c r="A39" s="130" t="str" cm="1">
        <f t="array" aca="1" ref="A39" ca="1">HYPERLINK("#"&amp;CELL("address",INDEX(Codebook!A3:A100570,MATCH("DGCHILD_MGPAR_COUNT_H",Codebook!A3:A100570,0))),"DGCHILD_MGPAR_COUNT_H")</f>
        <v>DGCHILD_MGPAR_COUNT_H</v>
      </c>
      <c r="B39" s="126" t="s">
        <v>622</v>
      </c>
      <c r="C39" s="127" t="s">
        <v>19189</v>
      </c>
      <c r="D39" s="127" t="s">
        <v>19189</v>
      </c>
      <c r="E39" s="127" t="s">
        <v>19216</v>
      </c>
      <c r="F39" s="127" t="s">
        <v>19216</v>
      </c>
    </row>
    <row r="40" spans="1:6" x14ac:dyDescent="0.25">
      <c r="A40" s="130" t="str" cm="1">
        <f t="array" aca="1" ref="A40" ca="1">HYPERLINK("#"&amp;CELL("address",INDEX(Codebook!A3:A100570,MATCH("DISABILITY",Codebook!A3:A100570,0))),"DISABILITY")</f>
        <v>DISABILITY</v>
      </c>
      <c r="B40" s="125" t="s">
        <v>577</v>
      </c>
      <c r="C40" s="127" t="s">
        <v>19189</v>
      </c>
      <c r="D40" s="127" t="s">
        <v>19189</v>
      </c>
      <c r="E40" s="127" t="s">
        <v>19189</v>
      </c>
      <c r="F40" s="127" t="s">
        <v>19189</v>
      </c>
    </row>
    <row r="41" spans="1:6" ht="30" x14ac:dyDescent="0.25">
      <c r="A41" s="130" t="str" cm="1">
        <f t="array" aca="1" ref="A41" ca="1">HYPERLINK("#"&amp;CELL("address",INDEX(Codebook!A3:A100570,MATCH("DISTANCE_MOVED_CAT_P",Codebook!A3:A100570,0))),"DISTANCE_MOVED_CAT_P")</f>
        <v>DISTANCE_MOVED_CAT_P</v>
      </c>
      <c r="B41" s="126" t="s">
        <v>1798</v>
      </c>
      <c r="C41" s="127" t="s">
        <v>19189</v>
      </c>
      <c r="D41" s="127" t="s">
        <v>19189</v>
      </c>
      <c r="E41" s="127" t="s">
        <v>19189</v>
      </c>
      <c r="F41" s="127" t="s">
        <v>19216</v>
      </c>
    </row>
    <row r="42" spans="1:6" ht="30" x14ac:dyDescent="0.25">
      <c r="A42" s="130" t="str" cm="1">
        <f t="array" aca="1" ref="A42" ca="1">HYPERLINK("#"&amp;CELL("address",INDEX(Codebook!A4:A100571,MATCH("DISTANCE_MOVED_CAT_P_12c",Codebook!A4:A100571,0))),"DISTANCE_MOVED_CAT_P_12c")</f>
        <v>DISTANCE_MOVED_CAT_P_12c</v>
      </c>
      <c r="B42" s="126" t="s">
        <v>19626</v>
      </c>
      <c r="C42" s="127" t="s">
        <v>19216</v>
      </c>
      <c r="D42" s="127" t="s">
        <v>19216</v>
      </c>
      <c r="E42" s="127" t="s">
        <v>19216</v>
      </c>
      <c r="F42" s="127" t="s">
        <v>19189</v>
      </c>
    </row>
    <row r="43" spans="1:6" x14ac:dyDescent="0.25">
      <c r="A43" s="130" t="str" cm="1">
        <f t="array" aca="1" ref="A43" ca="1">HYPERLINK("#"&amp;CELL("address",INDEX(Codebook!A3:A100570,MATCH("DOB_MONTH",Codebook!A3:A100570,0))),"DOB_MONTH")</f>
        <v>DOB_MONTH</v>
      </c>
      <c r="B43" s="125" t="s">
        <v>1783</v>
      </c>
      <c r="C43" s="127" t="s">
        <v>19189</v>
      </c>
      <c r="D43" s="127" t="s">
        <v>19189</v>
      </c>
      <c r="E43" s="127" t="s">
        <v>19216</v>
      </c>
      <c r="F43" s="127" t="s">
        <v>19216</v>
      </c>
    </row>
    <row r="44" spans="1:6" x14ac:dyDescent="0.25">
      <c r="A44" s="130" t="str" cm="1">
        <f t="array" aca="1" ref="A44" ca="1">HYPERLINK("#"&amp;CELL("address",INDEX(Codebook!A3:A100570,MATCH("ECON_ACT_CAT_P",Codebook!A3:A100570,0))),"ECON_ACT_CAT_P")</f>
        <v>ECON_ACT_CAT_P</v>
      </c>
      <c r="B44" s="125" t="s">
        <v>629</v>
      </c>
      <c r="C44" s="127" t="s">
        <v>19189</v>
      </c>
      <c r="D44" s="127" t="s">
        <v>19189</v>
      </c>
      <c r="E44" s="127" t="s">
        <v>19216</v>
      </c>
      <c r="F44" s="127" t="s">
        <v>19216</v>
      </c>
    </row>
    <row r="45" spans="1:6" x14ac:dyDescent="0.25">
      <c r="A45" s="130" t="str" cm="1">
        <f t="array" aca="1" ref="A45" ca="1">HYPERLINK("#"&amp;CELL("address",INDEX(Codebook!A3:A100570,MATCH("ECON_ACT_CAT_P_14c",Codebook!A3:A100570,0))),"ECON_ACT_CAT_P_14c")</f>
        <v>ECON_ACT_CAT_P_14c</v>
      </c>
      <c r="B45" s="125" t="s">
        <v>19563</v>
      </c>
      <c r="C45" s="127" t="s">
        <v>19216</v>
      </c>
      <c r="D45" s="127" t="s">
        <v>19216</v>
      </c>
      <c r="E45" s="127" t="s">
        <v>19216</v>
      </c>
      <c r="F45" s="127" t="s">
        <v>19189</v>
      </c>
    </row>
    <row r="46" spans="1:6" x14ac:dyDescent="0.25">
      <c r="A46" s="130" t="str" cm="1">
        <f t="array" aca="1" ref="A46" ca="1">HYPERLINK("#"&amp;CELL("address",INDEX(Codebook!A4:A100571,MATCH("ECON_ACT_CAT_P_17c",Codebook!A4:A100571,0))),"ECON_ACT_CAT_P_17c")</f>
        <v>ECON_ACT_CAT_P_17c</v>
      </c>
      <c r="B46" s="125" t="s">
        <v>19296</v>
      </c>
      <c r="C46" s="127" t="s">
        <v>19216</v>
      </c>
      <c r="D46" s="127" t="s">
        <v>19216</v>
      </c>
      <c r="E46" s="127" t="s">
        <v>19189</v>
      </c>
      <c r="F46" s="127" t="s">
        <v>19216</v>
      </c>
    </row>
    <row r="47" spans="1:6" x14ac:dyDescent="0.25">
      <c r="A47" s="130" t="str" cm="1">
        <f t="array" aca="1" ref="A47" ca="1">HYPERLINK("#"&amp;CELL("address",INDEX(Codebook!A3:A100570,MATCH("EMP_STAT",Codebook!A3:A100570,0))),"EMP_STAT")</f>
        <v>EMP_STAT</v>
      </c>
      <c r="B47" s="125" t="s">
        <v>650</v>
      </c>
      <c r="C47" s="127" t="s">
        <v>19189</v>
      </c>
      <c r="D47" s="127" t="s">
        <v>19189</v>
      </c>
      <c r="E47" s="127" t="s">
        <v>19189</v>
      </c>
      <c r="F47" s="127" t="s">
        <v>19189</v>
      </c>
    </row>
    <row r="48" spans="1:6" x14ac:dyDescent="0.25">
      <c r="A48" s="130" t="str" cm="1">
        <f t="array" aca="1" ref="A48" ca="1">HYPERLINK("#"&amp;CELL("address",INDEX(Codebook!A3:A100570,MATCH("ENG_LANG_CAT_P",Codebook!A3:A100570,0))),"ENG_LANG_CAT_P")</f>
        <v>ENG_LANG_CAT_P</v>
      </c>
      <c r="B48" s="125" t="s">
        <v>1606</v>
      </c>
      <c r="C48" s="127" t="s">
        <v>19189</v>
      </c>
      <c r="D48" s="127" t="s">
        <v>19189</v>
      </c>
      <c r="E48" s="127" t="s">
        <v>19216</v>
      </c>
      <c r="F48" s="127" t="s">
        <v>19216</v>
      </c>
    </row>
    <row r="49" spans="1:6" x14ac:dyDescent="0.25">
      <c r="A49" s="130" t="str" cm="1">
        <f t="array" aca="1" ref="A49" ca="1">HYPERLINK("#"&amp;CELL("address",INDEX(Codebook!A4:A100571,MATCH("ENG_LANG_CAT_P_8c",Codebook!A4:A100571,0))),"ENG_LANG_CAT_P_8c")</f>
        <v>ENG_LANG_CAT_P_8c</v>
      </c>
      <c r="B49" s="125" t="s">
        <v>19300</v>
      </c>
      <c r="C49" s="127" t="s">
        <v>19216</v>
      </c>
      <c r="D49" s="127" t="s">
        <v>19216</v>
      </c>
      <c r="E49" s="127" t="s">
        <v>19189</v>
      </c>
      <c r="F49" s="127" t="s">
        <v>19189</v>
      </c>
    </row>
    <row r="50" spans="1:6" x14ac:dyDescent="0.25">
      <c r="A50" s="130" t="str" cm="1">
        <f t="array" aca="1" ref="A50" ca="1">HYPERLINK("#"&amp;CELL("address",INDEX(Codebook!A3:A100570,MATCH("ETHNIC_1_OF_2",Codebook!A3:A100570,0))),"ETHNIC_1_OF_2")</f>
        <v>ETHNIC_1_OF_2</v>
      </c>
      <c r="B50" s="125" t="s">
        <v>1132</v>
      </c>
      <c r="C50" s="127" t="s">
        <v>19189</v>
      </c>
      <c r="D50" s="127" t="s">
        <v>19189</v>
      </c>
      <c r="E50" s="127" t="s">
        <v>19216</v>
      </c>
      <c r="F50" s="127" t="s">
        <v>19216</v>
      </c>
    </row>
    <row r="51" spans="1:6" x14ac:dyDescent="0.25">
      <c r="A51" s="130" t="str" cm="1">
        <f t="array" aca="1" ref="A51" ca="1">HYPERLINK("#"&amp;CELL("address",INDEX(Codebook!A3:A100570,MATCH("ETHNIC_CAT_P",Codebook!A3:A100570,0))),"ETHNIC_CAT_P")</f>
        <v>ETHNIC_CAT_P</v>
      </c>
      <c r="B51" s="125" t="s">
        <v>1131</v>
      </c>
      <c r="C51" s="127" t="s">
        <v>19189</v>
      </c>
      <c r="D51" s="127" t="s">
        <v>19189</v>
      </c>
      <c r="E51" s="127" t="s">
        <v>19216</v>
      </c>
      <c r="F51" s="127" t="s">
        <v>19216</v>
      </c>
    </row>
    <row r="52" spans="1:6" x14ac:dyDescent="0.25">
      <c r="A52" s="130" t="str" cm="1">
        <f t="array" aca="1" ref="A52" ca="1">HYPERLINK("#"&amp;CELL("address",INDEX(Codebook!A3:A100570,MATCH("ETHNIC_CAT_P_13c",Codebook!A3:A100570,0))),"ETHNIC_CAT_P_13c")</f>
        <v>ETHNIC_CAT_P_13c</v>
      </c>
      <c r="B52" s="125" t="s">
        <v>19568</v>
      </c>
      <c r="C52" s="127" t="s">
        <v>19216</v>
      </c>
      <c r="D52" s="127" t="s">
        <v>19216</v>
      </c>
      <c r="E52" s="127" t="s">
        <v>19216</v>
      </c>
      <c r="F52" s="127" t="s">
        <v>19189</v>
      </c>
    </row>
    <row r="53" spans="1:6" x14ac:dyDescent="0.25">
      <c r="A53" s="130" t="str" cm="1">
        <f t="array" aca="1" ref="A53" ca="1">HYPERLINK("#"&amp;CELL("address",INDEX(Codebook!A4:A100571,MATCH("ETHNIC_CAT_P_17c",Codebook!A4:A100571,0))),"ETHNIC_CAT_P_17c")</f>
        <v>ETHNIC_CAT_P_17c</v>
      </c>
      <c r="B53" s="125" t="s">
        <v>19305</v>
      </c>
      <c r="C53" s="127" t="s">
        <v>19216</v>
      </c>
      <c r="D53" s="127" t="s">
        <v>19216</v>
      </c>
      <c r="E53" s="127" t="s">
        <v>19189</v>
      </c>
      <c r="F53" s="127" t="s">
        <v>19216</v>
      </c>
    </row>
    <row r="54" spans="1:6" x14ac:dyDescent="0.25">
      <c r="A54" s="130" t="str" cm="1">
        <f t="array" aca="1" ref="A54" ca="1">HYPERLINK("#"&amp;CELL("address",INDEX(Codebook!A5:A100572,MATCH("EVER_WORKED",Codebook!A5:A100572,0))),"EVER_WORKED")</f>
        <v>EVER_WORKED</v>
      </c>
      <c r="B54" s="125" t="s">
        <v>19686</v>
      </c>
      <c r="C54" s="127" t="s">
        <v>19216</v>
      </c>
      <c r="D54" s="127" t="s">
        <v>19216</v>
      </c>
      <c r="E54" s="127" t="s">
        <v>19189</v>
      </c>
      <c r="F54" s="127" t="s">
        <v>19189</v>
      </c>
    </row>
    <row r="55" spans="1:6" x14ac:dyDescent="0.25">
      <c r="A55" s="130" t="str" cm="1">
        <f t="array" aca="1" ref="A55" ca="1">HYPERLINK("#"&amp;CELL("address",INDEX(Codebook!A3:A100570,MATCH("EX_SERVICE",Codebook!A3:A100570,0))),"EX_SERVICE")</f>
        <v>EX_SERVICE</v>
      </c>
      <c r="B55" s="125" t="s">
        <v>1130</v>
      </c>
      <c r="C55" s="127" t="s">
        <v>19189</v>
      </c>
      <c r="D55" s="127" t="s">
        <v>19189</v>
      </c>
      <c r="E55" s="127" t="s">
        <v>19189</v>
      </c>
      <c r="F55" s="127" t="s">
        <v>19216</v>
      </c>
    </row>
    <row r="56" spans="1:6" x14ac:dyDescent="0.25">
      <c r="A56" s="130" t="str" cm="1">
        <f t="array" aca="1" ref="A56" ca="1">HYPERLINK("#"&amp;CELL("address",INDEX(Codebook!A3:A100570,MATCH("EX_SERVICE_HH_IND_H",Codebook!A3:A100570,0))),"EX_SERVICE_HH_IND_H")</f>
        <v>EX_SERVICE_HH_IND_H</v>
      </c>
      <c r="B56" s="125" t="s">
        <v>1129</v>
      </c>
      <c r="C56" s="127" t="s">
        <v>19189</v>
      </c>
      <c r="D56" s="127" t="s">
        <v>19189</v>
      </c>
      <c r="E56" s="127" t="s">
        <v>19216</v>
      </c>
      <c r="F56" s="127" t="s">
        <v>19216</v>
      </c>
    </row>
    <row r="57" spans="1:6" x14ac:dyDescent="0.25">
      <c r="A57" s="130" t="str" cm="1">
        <f t="array" aca="1" ref="A57" ca="1">HYPERLINK("#"&amp;CELL("address",INDEX(Codebook!A3:A100570,MATCH("FAM_STATUS_CAT_P",Codebook!A3:A100570,0))),"FAM_STATUS_CAT_P")</f>
        <v>FAM_STATUS_CAT_P</v>
      </c>
      <c r="B57" s="125" t="s">
        <v>1133</v>
      </c>
      <c r="C57" s="127" t="s">
        <v>19189</v>
      </c>
      <c r="D57" s="127" t="s">
        <v>19189</v>
      </c>
      <c r="E57" s="127" t="s">
        <v>19189</v>
      </c>
      <c r="F57" s="127" t="s">
        <v>19216</v>
      </c>
    </row>
    <row r="58" spans="1:6" x14ac:dyDescent="0.25">
      <c r="A58" s="130" t="str" cm="1">
        <f t="array" aca="1" ref="A58" ca="1">HYPERLINK("#"&amp;CELL("address",INDEX(Codebook!A4:A100571,MATCH("FAM_STATUS_CAT_P_7c",Codebook!A4:A100571,0))),"FAM_STATUS_CAT_P_7c")</f>
        <v>FAM_STATUS_CAT_P_7c</v>
      </c>
      <c r="B58" s="125" t="s">
        <v>19572</v>
      </c>
      <c r="C58" s="127" t="s">
        <v>19216</v>
      </c>
      <c r="D58" s="127" t="s">
        <v>19216</v>
      </c>
      <c r="E58" s="127" t="s">
        <v>19216</v>
      </c>
      <c r="F58" s="127" t="s">
        <v>19189</v>
      </c>
    </row>
    <row r="59" spans="1:6" x14ac:dyDescent="0.25">
      <c r="A59" s="130" t="str" cm="1">
        <f t="array" aca="1" ref="A59" ca="1">HYPERLINK("#"&amp;CELL("address",INDEX(Codebook!A3:A100570,MATCH("FAM_TYPE_CAT_F",Codebook!A3:A100570,0))),"FAM_TYPE_CAT_F")</f>
        <v>FAM_TYPE_CAT_F</v>
      </c>
      <c r="B59" s="125" t="s">
        <v>1146</v>
      </c>
      <c r="C59" s="127" t="s">
        <v>19189</v>
      </c>
      <c r="D59" s="127" t="s">
        <v>19189</v>
      </c>
      <c r="E59" s="127" t="s">
        <v>19216</v>
      </c>
      <c r="F59" s="127" t="s">
        <v>19216</v>
      </c>
    </row>
    <row r="60" spans="1:6" x14ac:dyDescent="0.25">
      <c r="A60" s="130" t="str" cm="1">
        <f t="array" aca="1" ref="A60" ca="1">HYPERLINK("#"&amp;CELL("address",INDEX(Codebook!A3:A100570,MATCH("FAMILY_SIZE_COUNT_F",Codebook!A3:A100570,0))),"FAMILY_SIZE_COUNT_F")</f>
        <v>FAMILY_SIZE_COUNT_F</v>
      </c>
      <c r="B60" s="125" t="s">
        <v>1128</v>
      </c>
      <c r="C60" s="127" t="s">
        <v>19189</v>
      </c>
      <c r="D60" s="127" t="s">
        <v>19189</v>
      </c>
      <c r="E60" s="127" t="s">
        <v>19216</v>
      </c>
      <c r="F60" s="127" t="s">
        <v>19216</v>
      </c>
    </row>
    <row r="61" spans="1:6" x14ac:dyDescent="0.25">
      <c r="A61" s="130" t="str" cm="1">
        <f t="array" aca="1" ref="A61" ca="1">HYPERLINK("#"&amp;CELL("address",INDEX(Codebook!A3:A100570,MATCH("FAMILY_TYPE_GEN_1_CAT_F",Codebook!A3:A100570,0))),"FAMILY_TYPE_GEN_1_CAT_F")</f>
        <v>FAMILY_TYPE_GEN_1_CAT_F</v>
      </c>
      <c r="B61" s="125" t="s">
        <v>1176</v>
      </c>
      <c r="C61" s="127" t="s">
        <v>19189</v>
      </c>
      <c r="D61" s="127" t="s">
        <v>19189</v>
      </c>
      <c r="E61" s="127" t="s">
        <v>19216</v>
      </c>
      <c r="F61" s="127" t="s">
        <v>19216</v>
      </c>
    </row>
    <row r="62" spans="1:6" x14ac:dyDescent="0.25">
      <c r="A62" s="130" t="str" cm="1">
        <f t="array" aca="1" ref="A62" ca="1">HYPERLINK("#"&amp;CELL("address",INDEX(Codebook!A3:A100570,MATCH("FAMILY_TYPE_GEN_2_CAT_F",Codebook!A3:A100570,0))),"FAMILY_TYPE_GEN_2_CAT_F")</f>
        <v>FAMILY_TYPE_GEN_2_CAT_F</v>
      </c>
      <c r="B62" s="125" t="s">
        <v>1177</v>
      </c>
      <c r="C62" s="127" t="s">
        <v>19189</v>
      </c>
      <c r="D62" s="127" t="s">
        <v>19189</v>
      </c>
      <c r="E62" s="127" t="s">
        <v>19216</v>
      </c>
      <c r="F62" s="127" t="s">
        <v>19216</v>
      </c>
    </row>
    <row r="63" spans="1:6" ht="30" x14ac:dyDescent="0.25">
      <c r="A63" s="130" t="str" cm="1">
        <f t="array" aca="1" ref="A63" ca="1">HYPERLINK("#"&amp;CELL("address",INDEX(Codebook!A3:A100570,MATCH("FEMALE_GPARENT_COUNT_H",Codebook!A3:A100570,0))),"FEMALE_GPARENT_COUNT_H")</f>
        <v>FEMALE_GPARENT_COUNT_H</v>
      </c>
      <c r="B63" s="126" t="s">
        <v>1728</v>
      </c>
      <c r="C63" s="127" t="s">
        <v>19189</v>
      </c>
      <c r="D63" s="127" t="s">
        <v>19189</v>
      </c>
      <c r="E63" s="127" t="s">
        <v>19216</v>
      </c>
      <c r="F63" s="127" t="s">
        <v>19216</v>
      </c>
    </row>
    <row r="64" spans="1:6" ht="30" x14ac:dyDescent="0.25">
      <c r="A64" s="130" t="str" cm="1">
        <f t="array" aca="1" ref="A64" ca="1">HYPERLINK("#"&amp;CELL("address",INDEX(Codebook!A3:A100570,MATCH("FEMALE_PENSION_COUNT_H",Codebook!A3:A100570,0))),"FEMALE_PENSION_COUNT_H")</f>
        <v>FEMALE_PENSION_COUNT_H</v>
      </c>
      <c r="B64" s="126" t="s">
        <v>1165</v>
      </c>
      <c r="C64" s="127" t="s">
        <v>19189</v>
      </c>
      <c r="D64" s="127" t="s">
        <v>19189</v>
      </c>
      <c r="E64" s="127" t="s">
        <v>19216</v>
      </c>
      <c r="F64" s="127" t="s">
        <v>19216</v>
      </c>
    </row>
    <row r="65" spans="1:6" x14ac:dyDescent="0.25">
      <c r="A65" s="130" t="str" cm="1">
        <f t="array" aca="1" ref="A65" ca="1">HYPERLINK("#"&amp;CELL("address",INDEX(Codebook!A3:A100570,MATCH("FORM_TYPE",Codebook!A3:A100570,0))),"FORM_TYPE")</f>
        <v>FORM_TYPE</v>
      </c>
      <c r="B65" s="125" t="s">
        <v>2511</v>
      </c>
      <c r="C65" s="127" t="s">
        <v>19189</v>
      </c>
      <c r="D65" s="127" t="s">
        <v>19189</v>
      </c>
      <c r="E65" s="127" t="s">
        <v>19189</v>
      </c>
      <c r="F65" s="127" t="s">
        <v>19189</v>
      </c>
    </row>
    <row r="66" spans="1:6" x14ac:dyDescent="0.25">
      <c r="A66" s="130" t="str" cm="1">
        <f t="array" aca="1" ref="A66" ca="1">HYPERLINK("#"&amp;CELL("address",INDEX(Codebook!A3:A100570,MATCH("FRP_IND_P",Codebook!A3:A100570,0))),"FRP_IND_P")</f>
        <v>FRP_IND_P</v>
      </c>
      <c r="B66" s="125" t="s">
        <v>1169</v>
      </c>
      <c r="C66" s="127" t="s">
        <v>19189</v>
      </c>
      <c r="D66" s="127" t="s">
        <v>19189</v>
      </c>
      <c r="E66" s="127" t="s">
        <v>19216</v>
      </c>
      <c r="F66" s="127" t="s">
        <v>19216</v>
      </c>
    </row>
    <row r="67" spans="1:6" x14ac:dyDescent="0.25">
      <c r="A67" s="130" t="str" cm="1">
        <f t="array" aca="1" ref="A67" ca="1">HYPERLINK("#"&amp;CELL("address",INDEX(Codebook!A3:A100570,MATCH("FRP_SEX_CAT_F",Codebook!A3:A100570,0))),"FRP_SEX_CAT_F")</f>
        <v>FRP_SEX_CAT_F</v>
      </c>
      <c r="B67" s="125" t="s">
        <v>1174</v>
      </c>
      <c r="C67" s="127" t="s">
        <v>19189</v>
      </c>
      <c r="D67" s="127" t="s">
        <v>19216</v>
      </c>
      <c r="E67" s="127" t="s">
        <v>19216</v>
      </c>
      <c r="F67" s="127" t="s">
        <v>19216</v>
      </c>
    </row>
    <row r="68" spans="1:6" x14ac:dyDescent="0.25">
      <c r="A68" s="130" t="str" cm="1">
        <f t="array" aca="1" ref="A68" ca="1">HYPERLINK("#"&amp;CELL("address",INDEX(Codebook!A2:A100569,MATCH("GAEL_LANG_CAT_P",Codebook!A2:A100569,0))),"GAEL_LANG_CAT_P")</f>
        <v>GAEL_LANG_CAT_P</v>
      </c>
      <c r="B68" s="125" t="s">
        <v>19318</v>
      </c>
      <c r="C68" s="127" t="s">
        <v>19216</v>
      </c>
      <c r="D68" s="127" t="s">
        <v>19216</v>
      </c>
      <c r="E68" s="127" t="s">
        <v>19189</v>
      </c>
      <c r="F68" s="127" t="s">
        <v>19216</v>
      </c>
    </row>
    <row r="69" spans="1:6" x14ac:dyDescent="0.25">
      <c r="A69" s="130" t="str" cm="1">
        <f t="array" aca="1" ref="A69" ca="1">HYPERLINK("#"&amp;CELL("address",INDEX(Codebook!A3:A100570,MATCH("GCHILD_IND_P",Codebook!A3:A100570,0))),"GCHILD_IND_P")</f>
        <v>GCHILD_IND_P</v>
      </c>
      <c r="B69" s="125" t="s">
        <v>1201</v>
      </c>
      <c r="C69" s="127" t="s">
        <v>19189</v>
      </c>
      <c r="D69" s="127" t="s">
        <v>19189</v>
      </c>
      <c r="E69" s="127" t="s">
        <v>19216</v>
      </c>
      <c r="F69" s="127" t="s">
        <v>19216</v>
      </c>
    </row>
    <row r="70" spans="1:6" x14ac:dyDescent="0.25">
      <c r="A70" s="130" t="str" cm="1">
        <f t="array" aca="1" ref="A70" ca="1">HYPERLINK("#"&amp;CELL("address",INDEX(Codebook!A3:A100570,MATCH("GPARENT_IND_P",Codebook!A3:A100570,0))),"GPARENT_IND_P")</f>
        <v>GPARENT_IND_P</v>
      </c>
      <c r="B70" s="125" t="s">
        <v>1202</v>
      </c>
      <c r="C70" s="127" t="s">
        <v>19189</v>
      </c>
      <c r="D70" s="127" t="s">
        <v>19189</v>
      </c>
      <c r="E70" s="127" t="s">
        <v>19216</v>
      </c>
      <c r="F70" s="127" t="s">
        <v>19216</v>
      </c>
    </row>
    <row r="71" spans="1:6" x14ac:dyDescent="0.25">
      <c r="A71" s="130" t="str" cm="1">
        <f t="array" aca="1" ref="A71" ca="1">HYPERLINK("#"&amp;CELL("address",INDEX(Codebook!A3:A100570,MATCH("HEALTH",Codebook!A3:A100570,0))),"HEALTH")</f>
        <v>HEALTH</v>
      </c>
      <c r="B71" s="125" t="s">
        <v>1588</v>
      </c>
      <c r="C71" s="127" t="s">
        <v>19189</v>
      </c>
      <c r="D71" s="127" t="s">
        <v>19189</v>
      </c>
      <c r="E71" s="127" t="s">
        <v>19189</v>
      </c>
      <c r="F71" s="127" t="s">
        <v>19189</v>
      </c>
    </row>
    <row r="72" spans="1:6" x14ac:dyDescent="0.25">
      <c r="A72" s="130" t="str" cm="1">
        <f t="array" aca="1" ref="A72" ca="1">HYPERLINK("#"&amp;CELL("address",INDEX(Codebook!A3:A100570,MATCH("HEATING_CAT_H",Codebook!A3:A100570,0))),"HEATING_CAT_H")</f>
        <v>HEATING_CAT_H</v>
      </c>
      <c r="B72" s="128" t="s">
        <v>245</v>
      </c>
      <c r="C72" s="127" t="s">
        <v>19189</v>
      </c>
      <c r="D72" s="127" t="s">
        <v>19189</v>
      </c>
      <c r="E72" s="127" t="s">
        <v>19189</v>
      </c>
      <c r="F72" s="127" t="s">
        <v>19189</v>
      </c>
    </row>
    <row r="73" spans="1:6" x14ac:dyDescent="0.25">
      <c r="A73" s="130" t="str" cm="1">
        <f t="array" aca="1" ref="A73" ca="1">HYPERLINK("#"&amp;CELL("address",INDEX(Codebook!A3:A100570,MATCH("HH_COMP_ALT_CAT_H",Codebook!A3:A100570,0))),"HH_COMP_ALT_CAT_H")</f>
        <v>HH_COMP_ALT_CAT_H</v>
      </c>
      <c r="B73" s="125" t="s">
        <v>1589</v>
      </c>
      <c r="C73" s="127" t="s">
        <v>19189</v>
      </c>
      <c r="D73" s="127" t="s">
        <v>19189</v>
      </c>
      <c r="E73" s="127" t="s">
        <v>19216</v>
      </c>
      <c r="F73" s="127" t="s">
        <v>19216</v>
      </c>
    </row>
    <row r="74" spans="1:6" x14ac:dyDescent="0.25">
      <c r="A74" s="130" t="str" cm="1">
        <f t="array" aca="1" ref="A74" ca="1">HYPERLINK("#"&amp;CELL("address",INDEX(Codebook!A3:A100570,MATCH("HH_COMP_ALT_CAT_H_10c",Codebook!A3:A100570,0))),"HH_COMP_ALT_CAT_H_10c")</f>
        <v>HH_COMP_ALT_CAT_H_10c</v>
      </c>
      <c r="B74" s="125" t="s">
        <v>19222</v>
      </c>
      <c r="C74" s="127" t="s">
        <v>19216</v>
      </c>
      <c r="D74" s="127" t="s">
        <v>19216</v>
      </c>
      <c r="E74" s="127" t="s">
        <v>19189</v>
      </c>
      <c r="F74" s="127" t="s">
        <v>19189</v>
      </c>
    </row>
    <row r="75" spans="1:6" x14ac:dyDescent="0.25">
      <c r="A75" s="130" t="str" cm="1">
        <f t="array" aca="1" ref="A75" ca="1">HYPERLINK("#"&amp;CELL("address",INDEX(Codebook!A3:A100570,MATCH("HH_COMP_CAT_H",Codebook!A3:A100570,0))),"HH_COMP_CAT_H")</f>
        <v>HH_COMP_CAT_H</v>
      </c>
      <c r="B75" s="125" t="s">
        <v>151</v>
      </c>
      <c r="C75" s="127" t="s">
        <v>19189</v>
      </c>
      <c r="D75" s="127" t="s">
        <v>19189</v>
      </c>
      <c r="E75" s="127" t="s">
        <v>19216</v>
      </c>
      <c r="F75" s="127" t="s">
        <v>19216</v>
      </c>
    </row>
    <row r="76" spans="1:6" x14ac:dyDescent="0.25">
      <c r="A76" s="130" t="str" cm="1">
        <f t="array" aca="1" ref="A76" ca="1">HYPERLINK("#"&amp;CELL("address",INDEX(Codebook!A3:A100570,MATCH("HH_SIZE_COUNT_H",Codebook!A3:A100570,0))),"HH_SIZE_COUNT_H")</f>
        <v>HH_SIZE_COUNT_H</v>
      </c>
      <c r="B76" s="125" t="s">
        <v>2479</v>
      </c>
      <c r="C76" s="127" t="s">
        <v>19189</v>
      </c>
      <c r="D76" s="127" t="s">
        <v>19189</v>
      </c>
      <c r="E76" s="127" t="s">
        <v>19216</v>
      </c>
      <c r="F76" s="127" t="s">
        <v>19216</v>
      </c>
    </row>
    <row r="77" spans="1:6" x14ac:dyDescent="0.25">
      <c r="A77" s="130" t="str" cm="1">
        <f t="array" aca="1" ref="A77" ca="1">HYPERLINK("#"&amp;CELL("address",INDEX(Codebook!A4:A100571,MATCH("HH_SIZE_COUNT_H_11c",Codebook!A4:A100571,0))),"HH_SIZE_COUNT_H_11c")</f>
        <v>HH_SIZE_COUNT_H_11c</v>
      </c>
      <c r="B77" s="125" t="s">
        <v>19648</v>
      </c>
      <c r="C77" s="127" t="s">
        <v>19216</v>
      </c>
      <c r="D77" s="127" t="s">
        <v>19216</v>
      </c>
      <c r="E77" s="127" t="s">
        <v>19189</v>
      </c>
      <c r="F77" s="127" t="s">
        <v>19216</v>
      </c>
    </row>
    <row r="78" spans="1:6" x14ac:dyDescent="0.25">
      <c r="A78" s="130" t="str" cm="1">
        <f t="array" aca="1" ref="A78" ca="1">HYPERLINK("#"&amp;CELL("address",INDEX(Codebook!A3:A100570,MATCH("HH_SIZE_COUNT_H_9c",Codebook!A3:A100570,0))),"HH_SIZE_COUNT_H_9c")</f>
        <v>HH_SIZE_COUNT_H_9c</v>
      </c>
      <c r="B78" s="125" t="s">
        <v>19650</v>
      </c>
      <c r="C78" s="127" t="s">
        <v>19216</v>
      </c>
      <c r="D78" s="127" t="s">
        <v>19216</v>
      </c>
      <c r="E78" s="127" t="s">
        <v>19216</v>
      </c>
      <c r="F78" s="127" t="s">
        <v>19189</v>
      </c>
    </row>
    <row r="79" spans="1:6" x14ac:dyDescent="0.25">
      <c r="A79" s="130" t="str" cm="1">
        <f t="array" aca="1" ref="A79" ca="1">HYPERLINK("#"&amp;CELL("address",INDEX(Codebook!A3:A100570,MATCH("HH_TYPE_ALT_CAT_H",Codebook!A3:A100570,0))),"HH_TYPE_ALT_CAT_H")</f>
        <v>HH_TYPE_ALT_CAT_H</v>
      </c>
      <c r="B79" s="125" t="s">
        <v>164</v>
      </c>
      <c r="C79" s="127" t="s">
        <v>19189</v>
      </c>
      <c r="D79" s="127" t="s">
        <v>19189</v>
      </c>
      <c r="E79" s="127" t="s">
        <v>19216</v>
      </c>
      <c r="F79" s="127" t="s">
        <v>19216</v>
      </c>
    </row>
    <row r="80" spans="1:6" x14ac:dyDescent="0.25">
      <c r="A80" s="130" t="str" cm="1">
        <f t="array" aca="1" ref="A80" ca="1">HYPERLINK("#"&amp;CELL("address",INDEX(Codebook!A3:A100570,MATCH("HIGHEST_QUAL_CAT_P",Codebook!A3:A100570,0))),"HIGHEST_QUAL_CAT_P")</f>
        <v>HIGHEST_QUAL_CAT_P</v>
      </c>
      <c r="B80" s="125" t="s">
        <v>1590</v>
      </c>
      <c r="C80" s="127" t="s">
        <v>19189</v>
      </c>
      <c r="D80" s="127" t="s">
        <v>19189</v>
      </c>
      <c r="E80" s="127" t="s">
        <v>19189</v>
      </c>
      <c r="F80" s="127" t="s">
        <v>19189</v>
      </c>
    </row>
    <row r="81" spans="1:6" x14ac:dyDescent="0.25">
      <c r="A81" s="130" t="str" cm="1">
        <f t="array" aca="1" ref="A81" ca="1">HYPERLINK("#"&amp;CELL("address",INDEX(Codebook!A3:A100570,MATCH("HOURS_WORKED",Codebook!A3:A100570,0))),"HOURS_WORKED")</f>
        <v>HOURS_WORKED</v>
      </c>
      <c r="B81" s="125" t="s">
        <v>1592</v>
      </c>
      <c r="C81" s="127" t="s">
        <v>19189</v>
      </c>
      <c r="D81" s="127" t="s">
        <v>19189</v>
      </c>
      <c r="E81" s="127" t="s">
        <v>19189</v>
      </c>
      <c r="F81" s="127" t="s">
        <v>19189</v>
      </c>
    </row>
    <row r="82" spans="1:6" x14ac:dyDescent="0.25">
      <c r="A82" s="130" t="str" cm="1">
        <f t="array" aca="1" ref="A82" ca="1">HYPERLINK("#"&amp;CELL("address",INDEX(Codebook!A3:A100570,MATCH("HRP_AGE_NUM_H",Codebook!A3:A100570,0))),"HRP_AGE_NUM_H")</f>
        <v>HRP_AGE_NUM_H</v>
      </c>
      <c r="B82" s="127" t="s">
        <v>146</v>
      </c>
      <c r="C82" s="127" t="s">
        <v>19189</v>
      </c>
      <c r="D82" s="127" t="s">
        <v>19189</v>
      </c>
      <c r="E82" s="127" t="s">
        <v>19216</v>
      </c>
      <c r="F82" s="127" t="s">
        <v>19216</v>
      </c>
    </row>
    <row r="83" spans="1:6" ht="30" x14ac:dyDescent="0.25">
      <c r="A83" s="130" t="str" cm="1">
        <f t="array" aca="1" ref="A83" ca="1">HYPERLINK("#"&amp;CELL("address",INDEX(Codebook!A4:A100571,MATCH("HRP_AGE_NUM_H_17c",Codebook!A4:A100571,0))),"HRP_AGE_NUM_H_17c")</f>
        <v>HRP_AGE_NUM_H_17c</v>
      </c>
      <c r="B83" s="128" t="s">
        <v>19528</v>
      </c>
      <c r="C83" s="127" t="s">
        <v>19216</v>
      </c>
      <c r="D83" s="127" t="s">
        <v>19216</v>
      </c>
      <c r="E83" s="127" t="s">
        <v>19216</v>
      </c>
      <c r="F83" s="127" t="s">
        <v>19189</v>
      </c>
    </row>
    <row r="84" spans="1:6" ht="30" x14ac:dyDescent="0.25">
      <c r="A84" s="130" t="str" cm="1">
        <f t="array" aca="1" ref="A84" ca="1">HYPERLINK("#"&amp;CELL("address",INDEX(Codebook!A3:A100570,MATCH("HRP_AGE_NUM_H_70",Codebook!A3:A100570,0))),"HRP_AGE_NUM_H_70")</f>
        <v>HRP_AGE_NUM_H_70</v>
      </c>
      <c r="B84" s="128" t="s">
        <v>19219</v>
      </c>
      <c r="C84" s="127" t="s">
        <v>19216</v>
      </c>
      <c r="D84" s="127" t="s">
        <v>19216</v>
      </c>
      <c r="E84" s="127" t="s">
        <v>19189</v>
      </c>
      <c r="F84" s="127" t="s">
        <v>19216</v>
      </c>
    </row>
    <row r="85" spans="1:6" ht="30" x14ac:dyDescent="0.25">
      <c r="A85" s="130" t="str" cm="1">
        <f t="array" aca="1" ref="A85" ca="1">HYPERLINK("#"&amp;CELL("address",INDEX(Codebook!A3:A100570,MATCH("HRP_COB_CAT_H",Codebook!A3:A100570,0))),"HRP_COB_CAT_H")</f>
        <v>HRP_COB_CAT_H</v>
      </c>
      <c r="B85" s="129" t="s">
        <v>532</v>
      </c>
      <c r="C85" s="127" t="s">
        <v>19189</v>
      </c>
      <c r="D85" s="127" t="s">
        <v>19189</v>
      </c>
      <c r="E85" s="127" t="s">
        <v>19216</v>
      </c>
      <c r="F85" s="127" t="s">
        <v>19216</v>
      </c>
    </row>
    <row r="86" spans="1:6" ht="30" x14ac:dyDescent="0.25">
      <c r="A86" s="130" t="str" cm="1">
        <f t="array" aca="1" ref="A86" ca="1">HYPERLINK("#"&amp;CELL("address",INDEX(Codebook!A2:A100569,MATCH("HRP_COB_CAT_H_14c",Codebook!A2:A100569,0))),"HRP_COB_CAT_H_14c")</f>
        <v>HRP_COB_CAT_H_14c</v>
      </c>
      <c r="B86" s="129" t="s">
        <v>19551</v>
      </c>
      <c r="C86" s="127" t="s">
        <v>19216</v>
      </c>
      <c r="D86" s="127" t="s">
        <v>19216</v>
      </c>
      <c r="E86" s="127" t="s">
        <v>19216</v>
      </c>
      <c r="F86" s="127" t="s">
        <v>19189</v>
      </c>
    </row>
    <row r="87" spans="1:6" ht="30" x14ac:dyDescent="0.25">
      <c r="A87" s="130" t="str" cm="1">
        <f t="array" aca="1" ref="A87" ca="1">HYPERLINK("#"&amp;CELL("address",INDEX(Codebook!A3:A100570,MATCH("HRP_COB_CAT_H_26c",Codebook!A3:A100570,0))),"HRP_COB_CAT_H_26c")</f>
        <v>HRP_COB_CAT_H_26c</v>
      </c>
      <c r="B87" s="129" t="s">
        <v>19274</v>
      </c>
      <c r="C87" s="127" t="s">
        <v>19216</v>
      </c>
      <c r="D87" s="127" t="s">
        <v>19216</v>
      </c>
      <c r="E87" s="127" t="s">
        <v>19189</v>
      </c>
      <c r="F87" s="127" t="s">
        <v>19216</v>
      </c>
    </row>
    <row r="88" spans="1:6" ht="30" x14ac:dyDescent="0.25">
      <c r="A88" s="130" t="str" cm="1">
        <f t="array" aca="1" ref="A88" ca="1">HYPERLINK("#"&amp;CELL("address",INDEX(Codebook!A3:A100570,MATCH("HRP_ETHNIC_CAT_H",Codebook!A3:A100570,0))),"HRP_ETHNIC_CAT_H")</f>
        <v>HRP_ETHNIC_CAT_H</v>
      </c>
      <c r="B88" s="126" t="s">
        <v>654</v>
      </c>
      <c r="C88" s="127" t="s">
        <v>19189</v>
      </c>
      <c r="D88" s="127" t="s">
        <v>19189</v>
      </c>
      <c r="E88" s="127" t="s">
        <v>19216</v>
      </c>
      <c r="F88" s="127" t="s">
        <v>19216</v>
      </c>
    </row>
    <row r="89" spans="1:6" ht="30" x14ac:dyDescent="0.25">
      <c r="A89" s="130" t="str" cm="1">
        <f t="array" aca="1" ref="A89" ca="1">HYPERLINK("#"&amp;CELL("address",INDEX(Codebook!A3:A100570,MATCH("HRP_ETHNIC_CAT_H_13c",Codebook!A3:A100570,0))),"HRP_ETHNIC_CAT_H_13c")</f>
        <v>HRP_ETHNIC_CAT_H_13c</v>
      </c>
      <c r="B89" s="126" t="s">
        <v>19570</v>
      </c>
      <c r="C89" s="127" t="s">
        <v>19216</v>
      </c>
      <c r="D89" s="127" t="s">
        <v>19216</v>
      </c>
      <c r="E89" s="127" t="s">
        <v>19216</v>
      </c>
      <c r="F89" s="127" t="s">
        <v>19189</v>
      </c>
    </row>
    <row r="90" spans="1:6" ht="30" x14ac:dyDescent="0.25">
      <c r="A90" s="130" t="str" cm="1">
        <f t="array" aca="1" ref="A90" ca="1">HYPERLINK("#"&amp;CELL("address",INDEX(Codebook!A4:A100571,MATCH("HRP_ETHNIC_CAT_H_17c",Codebook!A4:A100571,0))),"HRP_ETHNIC_CAT_H_17c")</f>
        <v>HRP_ETHNIC_CAT_H_17c</v>
      </c>
      <c r="B90" s="126" t="s">
        <v>19307</v>
      </c>
      <c r="C90" s="127" t="s">
        <v>19216</v>
      </c>
      <c r="D90" s="127" t="s">
        <v>19216</v>
      </c>
      <c r="E90" s="127" t="s">
        <v>19189</v>
      </c>
      <c r="F90" s="127" t="s">
        <v>19216</v>
      </c>
    </row>
    <row r="91" spans="1:6" x14ac:dyDescent="0.25">
      <c r="A91" s="130" t="str" cm="1">
        <f t="array" aca="1" ref="A91" ca="1">HYPERLINK("#"&amp;CELL("address",INDEX(Codebook!A3:A100570,MATCH("HRP_IND_P",Codebook!A3:A100570,0))),"HRP_IND_P")</f>
        <v>HRP_IND_P</v>
      </c>
      <c r="B91" s="125" t="s">
        <v>1591</v>
      </c>
      <c r="C91" s="127" t="s">
        <v>19189</v>
      </c>
      <c r="D91" s="127" t="s">
        <v>19189</v>
      </c>
      <c r="E91" s="127" t="s">
        <v>19216</v>
      </c>
      <c r="F91" s="127" t="s">
        <v>19216</v>
      </c>
    </row>
    <row r="92" spans="1:6" x14ac:dyDescent="0.25">
      <c r="A92" s="130" t="str" cm="1">
        <f t="array" aca="1" ref="A92" ca="1">HYPERLINK("#"&amp;CELL("address",INDEX(Codebook!A3:A100570,MATCH("HRP_NSSEC_CAT_H",Codebook!A3:A100570,0))),"HRP_NSSEC_CAT_H")</f>
        <v>HRP_NSSEC_CAT_H</v>
      </c>
      <c r="B92" s="125" t="s">
        <v>1887</v>
      </c>
      <c r="C92" s="127" t="s">
        <v>19189</v>
      </c>
      <c r="D92" s="127" t="s">
        <v>19189</v>
      </c>
      <c r="E92" s="127" t="s">
        <v>19189</v>
      </c>
      <c r="F92" s="127" t="s">
        <v>19189</v>
      </c>
    </row>
    <row r="93" spans="1:6" ht="30" x14ac:dyDescent="0.25">
      <c r="A93" s="130" t="str" cm="1">
        <f t="array" aca="1" ref="A93" ca="1">HYPERLINK("#"&amp;CELL("address",INDEX(Codebook!A3:A100570,MATCH("HRP_SOCIAL_GRADE_CAT_H",Codebook!A3:A100570,0))),"HRP_SOCIAL_GRADE_CAT_H")</f>
        <v>HRP_SOCIAL_GRADE_CAT_H</v>
      </c>
      <c r="B93" s="126" t="s">
        <v>2449</v>
      </c>
      <c r="C93" s="127" t="s">
        <v>19189</v>
      </c>
      <c r="D93" s="127" t="s">
        <v>19189</v>
      </c>
      <c r="E93" s="127" t="s">
        <v>19189</v>
      </c>
      <c r="F93" s="127" t="s">
        <v>19189</v>
      </c>
    </row>
    <row r="94" spans="1:6" ht="45" x14ac:dyDescent="0.25">
      <c r="A94" s="130" t="str" cm="1">
        <f t="array" aca="1" ref="A94" ca="1">HYPERLINK("#"&amp;CELL("address",INDEX(Codebook!A3:A100570,MATCH("ILL_DISAB_COUNT_H",Codebook!A3:A100570,0))),"ILL_DISAB_COUNT_H")</f>
        <v>ILL_DISAB_COUNT_H</v>
      </c>
      <c r="B94" s="126" t="s">
        <v>1596</v>
      </c>
      <c r="C94" s="127" t="s">
        <v>19189</v>
      </c>
      <c r="D94" s="127" t="s">
        <v>19189</v>
      </c>
      <c r="E94" s="127" t="s">
        <v>19189</v>
      </c>
      <c r="F94" s="127" t="s">
        <v>19216</v>
      </c>
    </row>
    <row r="95" spans="1:6" ht="45" x14ac:dyDescent="0.25">
      <c r="A95" s="130" t="str" cm="1">
        <f t="array" aca="1" ref="A95" ca="1">HYPERLINK("#"&amp;CELL("address",INDEX(Codebook!A4:A100571,MATCH("ILL_DISAB_COUNT_H_4c",Codebook!A4:A100571,0))),"ILL_DISAB_COUNT_H_4c")</f>
        <v>ILL_DISAB_COUNT_H_4c</v>
      </c>
      <c r="B95" s="126" t="s">
        <v>19583</v>
      </c>
      <c r="C95" s="127" t="s">
        <v>19216</v>
      </c>
      <c r="D95" s="127" t="s">
        <v>19216</v>
      </c>
      <c r="E95" s="127" t="s">
        <v>19216</v>
      </c>
      <c r="F95" s="127" t="s">
        <v>19189</v>
      </c>
    </row>
    <row r="96" spans="1:6" x14ac:dyDescent="0.25">
      <c r="A96" s="130" t="str" cm="1">
        <f t="array" aca="1" ref="A96" ca="1">HYPERLINK("#"&amp;CELL("address",INDEX(Codebook!A3:A100570,MATCH("INDUSTRY",Codebook!A3:A100570,0))),"INDUSTRY")</f>
        <v>INDUSTRY</v>
      </c>
      <c r="B96" s="125" t="s">
        <v>1600</v>
      </c>
      <c r="C96" s="127" t="s">
        <v>19189</v>
      </c>
      <c r="D96" s="127" t="s">
        <v>19189</v>
      </c>
      <c r="E96" s="127" t="s">
        <v>19216</v>
      </c>
      <c r="F96" s="127" t="s">
        <v>19216</v>
      </c>
    </row>
    <row r="97" spans="1:6" x14ac:dyDescent="0.25">
      <c r="A97" s="130" t="str" cm="1">
        <f t="array" aca="1" ref="A97" ca="1">HYPERLINK("#"&amp;CELL("address",INDEX(Codebook!A4:A100571,MATCH("INDUSTRY_CAT_P",Codebook!A4:A100571,0))),"INDUSTRY_CAT_P")</f>
        <v>INDUSTRY_CAT_P</v>
      </c>
      <c r="B97" s="125" t="s">
        <v>19589</v>
      </c>
      <c r="C97" s="127" t="s">
        <v>19216</v>
      </c>
      <c r="D97" s="127" t="s">
        <v>19216</v>
      </c>
      <c r="E97" s="127" t="s">
        <v>19189</v>
      </c>
      <c r="F97" s="127" t="s">
        <v>19216</v>
      </c>
    </row>
    <row r="98" spans="1:6" x14ac:dyDescent="0.25">
      <c r="A98" s="130" t="str" cm="1">
        <f t="array" aca="1" ref="A98" ca="1">HYPERLINK("#"&amp;CELL("address",INDEX(Codebook!A5:A100572,MATCH("INDUSTRY_CAT_P_16c",Codebook!A5:A100572,0))),"INDUSTRY_CAT_P_16c")</f>
        <v>INDUSTRY_CAT_P_16c</v>
      </c>
      <c r="B98" s="125" t="s">
        <v>19612</v>
      </c>
      <c r="C98" s="127" t="s">
        <v>19216</v>
      </c>
      <c r="D98" s="127" t="s">
        <v>19216</v>
      </c>
      <c r="E98" s="127" t="s">
        <v>19216</v>
      </c>
      <c r="F98" s="127" t="s">
        <v>19189</v>
      </c>
    </row>
    <row r="99" spans="1:6" x14ac:dyDescent="0.25">
      <c r="A99" s="130" t="str" cm="1">
        <f t="array" aca="1" ref="A99" ca="1">HYPERLINK("#"&amp;CELL("address",INDEX(Codebook!A2:A100569,MATCH("LANDLORD",Codebook!A2:A100569,0))),"LANDLORD")</f>
        <v>LANDLORD</v>
      </c>
      <c r="B99" s="125" t="s">
        <v>19660</v>
      </c>
      <c r="C99" s="127" t="s">
        <v>19216</v>
      </c>
      <c r="D99" s="127" t="s">
        <v>19189</v>
      </c>
      <c r="E99" s="127" t="s">
        <v>19189</v>
      </c>
      <c r="F99" s="127" t="s">
        <v>19189</v>
      </c>
    </row>
    <row r="100" spans="1:6" x14ac:dyDescent="0.25">
      <c r="A100" s="130" t="str" cm="1">
        <f t="array" aca="1" ref="A100" ca="1">HYPERLINK("#"&amp;CELL("address",INDEX(Codebook!A3:A100570,MATCH("LIV_ARRANGE_CAT_P",Codebook!A3:A100570,0))),"LIV_ARRANGE_CAT_P")</f>
        <v>LIV_ARRANGE_CAT_P</v>
      </c>
      <c r="B100" s="125" t="s">
        <v>1689</v>
      </c>
      <c r="C100" s="127" t="s">
        <v>19189</v>
      </c>
      <c r="D100" s="127" t="s">
        <v>19189</v>
      </c>
      <c r="E100" s="127" t="s">
        <v>19216</v>
      </c>
      <c r="F100" s="127" t="s">
        <v>19216</v>
      </c>
    </row>
    <row r="101" spans="1:6" x14ac:dyDescent="0.25">
      <c r="A101" s="130" t="str" cm="1">
        <f t="array" aca="1" ref="A101" ca="1">HYPERLINK("#"&amp;CELL("address",INDEX(Codebook!A4:A100571,MATCH("LIV_ARRANGE_CAT_P_10c",Codebook!A4:A100571,0))),"LIV_ARRANGE_CAT_P_10c")</f>
        <v>LIV_ARRANGE_CAT_P_10c</v>
      </c>
      <c r="B101" s="125" t="s">
        <v>19347</v>
      </c>
      <c r="C101" s="127" t="s">
        <v>19216</v>
      </c>
      <c r="D101" s="127" t="s">
        <v>19216</v>
      </c>
      <c r="E101" s="127" t="s">
        <v>19189</v>
      </c>
      <c r="F101" s="127" t="s">
        <v>19216</v>
      </c>
    </row>
    <row r="102" spans="1:6" x14ac:dyDescent="0.25">
      <c r="A102" s="130" t="str" cm="1">
        <f t="array" aca="1" ref="A102" ca="1">HYPERLINK("#"&amp;CELL("address",INDEX(Codebook!A3:A100570,MATCH("LIV_ARRANGE_CAT_P_8c",Codebook!A3:A100570,0))),"LIV_ARRANGE_CAT_P_8c")</f>
        <v>LIV_ARRANGE_CAT_P_8c</v>
      </c>
      <c r="B102" s="125" t="s">
        <v>19620</v>
      </c>
      <c r="C102" s="127" t="s">
        <v>19216</v>
      </c>
      <c r="D102" s="127" t="s">
        <v>19216</v>
      </c>
      <c r="E102" s="127" t="s">
        <v>19216</v>
      </c>
      <c r="F102" s="127" t="s">
        <v>19189</v>
      </c>
    </row>
    <row r="103" spans="1:6" ht="30" x14ac:dyDescent="0.25">
      <c r="A103" s="130" t="str" cm="1">
        <f t="array" aca="1" ref="A103" ca="1">HYPERLINK("#"&amp;CELL("address",INDEX(Codebook!A5:A100572,MATCH("LT_COND_COUNT_P",Codebook!A5:A100572,0))),"LT_COND_COUNT_P")</f>
        <v>LT_COND_COUNT_P</v>
      </c>
      <c r="B103" s="126" t="s">
        <v>19349</v>
      </c>
      <c r="C103" s="127" t="s">
        <v>19216</v>
      </c>
      <c r="D103" s="127" t="s">
        <v>19216</v>
      </c>
      <c r="E103" s="127" t="s">
        <v>19189</v>
      </c>
      <c r="F103" s="127" t="s">
        <v>19216</v>
      </c>
    </row>
    <row r="104" spans="1:6" x14ac:dyDescent="0.25">
      <c r="A104" s="130" t="str" cm="1">
        <f t="array" aca="1" ref="A104" ca="1">HYPERLINK("#"&amp;CELL("address",INDEX(Codebook!A2:A100569,MATCH("MAIN_LANG_CAT_P",Codebook!A2:A100569,0))),"MAIN_LANG_CAT_P")</f>
        <v>MAIN_LANG_CAT_P</v>
      </c>
      <c r="B104" s="126" t="s">
        <v>19678</v>
      </c>
      <c r="C104" s="127" t="s">
        <v>19216</v>
      </c>
      <c r="D104" s="127" t="s">
        <v>19189</v>
      </c>
      <c r="E104" s="127" t="s">
        <v>19216</v>
      </c>
      <c r="F104" s="127" t="s">
        <v>19216</v>
      </c>
    </row>
    <row r="105" spans="1:6" ht="30" x14ac:dyDescent="0.25">
      <c r="A105" s="130" t="str" cm="1">
        <f t="array" aca="1" ref="A105" ca="1">HYPERLINK("#"&amp;CELL("address",INDEX(Codebook!A3:A100570,MATCH("MAIN_LANG_EXT_CAT_P",Codebook!A3:A100570,0))),"MAIN_LANG_EXT_CAT_P")</f>
        <v>MAIN_LANG_EXT_CAT_P</v>
      </c>
      <c r="B105" s="126" t="s">
        <v>1618</v>
      </c>
      <c r="C105" s="127" t="s">
        <v>19189</v>
      </c>
      <c r="D105" s="127" t="s">
        <v>19216</v>
      </c>
      <c r="E105" s="127" t="s">
        <v>19216</v>
      </c>
      <c r="F105" s="127" t="s">
        <v>19216</v>
      </c>
    </row>
    <row r="106" spans="1:6" ht="30" x14ac:dyDescent="0.25">
      <c r="A106" s="130" t="str" cm="1">
        <f t="array" aca="1" ref="A106" ca="1">HYPERLINK("#"&amp;CELL("address",INDEX(Codebook!A2:A100569,MATCH("MAIN_LANG_EXT_CAT_P_12c",Codebook!A2:A100569,0))),"MAIN_LANG_EXT_CAT_P_12c")</f>
        <v>MAIN_LANG_EXT_CAT_P_12c</v>
      </c>
      <c r="B106" s="126" t="s">
        <v>19342</v>
      </c>
      <c r="C106" s="127" t="s">
        <v>19216</v>
      </c>
      <c r="D106" s="127" t="s">
        <v>19216</v>
      </c>
      <c r="E106" s="127" t="s">
        <v>19189</v>
      </c>
      <c r="F106" s="127" t="s">
        <v>19216</v>
      </c>
    </row>
    <row r="107" spans="1:6" ht="30" x14ac:dyDescent="0.25">
      <c r="A107" s="130" t="str" cm="1">
        <f t="array" aca="1" ref="A107" ca="1">HYPERLINK("#"&amp;CELL("address",INDEX(Codebook!A1:A100568,MATCH("MAIN_LANG_EXT_CAT_P_7c",Codebook!A1:A100568,0))),"MAIN_LANG_EXT_CAT_P_7c")</f>
        <v>MAIN_LANG_EXT_CAT_P_7c</v>
      </c>
      <c r="B107" s="126" t="s">
        <v>19618</v>
      </c>
      <c r="C107" s="127" t="s">
        <v>19216</v>
      </c>
      <c r="D107" s="127" t="s">
        <v>19216</v>
      </c>
      <c r="E107" s="127" t="s">
        <v>19216</v>
      </c>
      <c r="F107" s="127" t="s">
        <v>19189</v>
      </c>
    </row>
    <row r="108" spans="1:6" ht="30" x14ac:dyDescent="0.25">
      <c r="A108" s="130" t="str" cm="1">
        <f t="array" aca="1" ref="A108" ca="1">HYPERLINK("#"&amp;CELL("address",INDEX(Codebook!A3:A100570,MATCH("MALE_GPARENT_COUNT_H",Codebook!A3:A100570,0))),"MALE_GPARENT_COUNT_H")</f>
        <v>MALE_GPARENT_COUNT_H</v>
      </c>
      <c r="B108" s="126" t="s">
        <v>1727</v>
      </c>
      <c r="C108" s="127" t="s">
        <v>19189</v>
      </c>
      <c r="D108" s="127" t="s">
        <v>19189</v>
      </c>
      <c r="E108" s="127" t="s">
        <v>19216</v>
      </c>
      <c r="F108" s="127" t="s">
        <v>19216</v>
      </c>
    </row>
    <row r="109" spans="1:6" ht="30" x14ac:dyDescent="0.25">
      <c r="A109" s="130" t="str" cm="1">
        <f t="array" aca="1" ref="A109" ca="1">HYPERLINK("#"&amp;CELL("address",INDEX(Codebook!A3:A100570,MATCH("MALE_PENSION_COUNT_H",Codebook!A3:A100570,0))),"MALE_PENSION_COUNT_H")</f>
        <v>MALE_PENSION_COUNT_H</v>
      </c>
      <c r="B109" s="126" t="s">
        <v>1165</v>
      </c>
      <c r="C109" s="127" t="s">
        <v>19189</v>
      </c>
      <c r="D109" s="127" t="s">
        <v>19189</v>
      </c>
      <c r="E109" s="127" t="s">
        <v>19216</v>
      </c>
      <c r="F109" s="127" t="s">
        <v>19216</v>
      </c>
    </row>
    <row r="110" spans="1:6" x14ac:dyDescent="0.25">
      <c r="A110" s="130" t="str" cm="1">
        <f t="array" aca="1" ref="A110" ca="1">HYPERLINK("#"&amp;CELL("address",INDEX(Codebook!A3:A100570,MATCH("MAR_STAT",Codebook!A3:A100570,0))),"MAR_STAT")</f>
        <v>MAR_STAT</v>
      </c>
      <c r="B110" s="125" t="s">
        <v>1703</v>
      </c>
      <c r="C110" s="127" t="s">
        <v>19189</v>
      </c>
      <c r="D110" s="127" t="s">
        <v>19189</v>
      </c>
      <c r="E110" s="127" t="s">
        <v>19216</v>
      </c>
      <c r="F110" s="127" t="s">
        <v>19216</v>
      </c>
    </row>
    <row r="111" spans="1:6" x14ac:dyDescent="0.25">
      <c r="A111" s="130" t="str" cm="1">
        <f t="array" aca="1" ref="A111" ca="1">HYPERLINK("#"&amp;CELL("address",INDEX(Codebook!A4:A100571,MATCH("MAR_STAT_7c",Codebook!A4:A100571,0))),"MAR_STAT_7c")</f>
        <v>MAR_STAT_7c</v>
      </c>
      <c r="B111" s="125" t="s">
        <v>19360</v>
      </c>
      <c r="C111" s="127" t="s">
        <v>19216</v>
      </c>
      <c r="D111" s="127" t="s">
        <v>19216</v>
      </c>
      <c r="E111" s="127" t="s">
        <v>19189</v>
      </c>
      <c r="F111" s="127" t="s">
        <v>19189</v>
      </c>
    </row>
    <row r="112" spans="1:6" x14ac:dyDescent="0.25">
      <c r="A112" s="130" t="str" cm="1">
        <f t="array" aca="1" ref="A112" ca="1">HYPERLINK("#"&amp;CELL("address",INDEX(Codebook!A3:A100570,MATCH("METHOD_TRAVEL",Codebook!A3:A100570,0))),"METHOD_TRAVEL")</f>
        <v>METHOD_TRAVEL</v>
      </c>
      <c r="B112" s="125" t="s">
        <v>2550</v>
      </c>
      <c r="C112" s="127" t="s">
        <v>19189</v>
      </c>
      <c r="D112" s="127" t="s">
        <v>19189</v>
      </c>
      <c r="E112" s="127" t="s">
        <v>19189</v>
      </c>
      <c r="F112" s="127" t="s">
        <v>19189</v>
      </c>
    </row>
    <row r="113" spans="1:6" ht="30" x14ac:dyDescent="0.25">
      <c r="A113" s="131" t="str" cm="1">
        <f t="array" aca="1" ref="A113" ca="1">HYPERLINK("#"&amp;CELL("address",INDEX(Codebook!A3:A100570,MATCH("MGMT",Codebook!A3:A100570,0))),"MGMT")</f>
        <v>MGMT</v>
      </c>
      <c r="B113" s="126" t="s">
        <v>2147</v>
      </c>
      <c r="C113" s="127" t="s">
        <v>19189</v>
      </c>
      <c r="D113" s="127" t="s">
        <v>19216</v>
      </c>
      <c r="E113" s="127" t="s">
        <v>19216</v>
      </c>
      <c r="F113" s="127" t="s">
        <v>19216</v>
      </c>
    </row>
    <row r="114" spans="1:6" x14ac:dyDescent="0.25">
      <c r="A114" s="130" t="str" cm="1">
        <f t="array" aca="1" ref="A114" ca="1">HYPERLINK("#"&amp;CELL("address",INDEX(Codebook!A3:A100570,MATCH("MIGRANT_CAT_H",Codebook!A3:A100570,0))),"MIGRANT_CAT_H")</f>
        <v>MIGRANT_CAT_H</v>
      </c>
      <c r="B114" s="125" t="s">
        <v>1756</v>
      </c>
      <c r="C114" s="127" t="s">
        <v>19189</v>
      </c>
      <c r="D114" s="127" t="s">
        <v>19189</v>
      </c>
      <c r="E114" s="127" t="s">
        <v>19189</v>
      </c>
      <c r="F114" s="127" t="s">
        <v>19189</v>
      </c>
    </row>
    <row r="115" spans="1:6" x14ac:dyDescent="0.25">
      <c r="A115" s="130" t="str" cm="1">
        <f t="array" aca="1" ref="A115" ca="1">HYPERLINK("#"&amp;CELL("address",INDEX(Codebook!A3:A100570,MATCH("MIGRANT_FAM_STATUS_CAT_P",Codebook!A3:A100570,0))),"MIGRANT_FAM_STATUS_CAT_P")</f>
        <v>MIGRANT_FAM_STATUS_CAT_P</v>
      </c>
      <c r="B115" s="125" t="s">
        <v>1741</v>
      </c>
      <c r="C115" s="127" t="s">
        <v>19189</v>
      </c>
      <c r="D115" s="127" t="s">
        <v>19189</v>
      </c>
      <c r="E115" s="127" t="s">
        <v>19216</v>
      </c>
      <c r="F115" s="127" t="s">
        <v>19216</v>
      </c>
    </row>
    <row r="116" spans="1:6" x14ac:dyDescent="0.25">
      <c r="A116" s="130" t="str" cm="1">
        <f t="array" aca="1" ref="A116" ca="1">HYPERLINK("#"&amp;CELL("address",INDEX(Codebook!A3:A100570,MATCH("MIGRANT_IND_P",Codebook!A3:A100570,0))),"MIGRANT_IND_P")</f>
        <v>MIGRANT_IND_P</v>
      </c>
      <c r="B116" s="125" t="s">
        <v>1759</v>
      </c>
      <c r="C116" s="127" t="s">
        <v>19189</v>
      </c>
      <c r="D116" s="127" t="s">
        <v>19189</v>
      </c>
      <c r="E116" s="127" t="s">
        <v>19216</v>
      </c>
      <c r="F116" s="127" t="s">
        <v>19216</v>
      </c>
    </row>
    <row r="117" spans="1:6" x14ac:dyDescent="0.25">
      <c r="A117" s="130" t="str" cm="1">
        <f t="array" aca="1" ref="A117" ca="1">HYPERLINK("#"&amp;CELL("address",INDEX(Codebook!A3:A100570,MATCH("MIGRANT_ORIG_LA_GEOG_P",Codebook!A3:A100570,0))),"MIGRANT_ORIG_LA_GEOG_P")</f>
        <v>MIGRANT_ORIG_LA_GEOG_P</v>
      </c>
      <c r="B117" s="125" t="s">
        <v>1766</v>
      </c>
      <c r="C117" s="127" t="s">
        <v>19189</v>
      </c>
      <c r="D117" s="127" t="s">
        <v>19189</v>
      </c>
      <c r="E117" s="127" t="s">
        <v>19216</v>
      </c>
      <c r="F117" s="127" t="s">
        <v>19216</v>
      </c>
    </row>
    <row r="118" spans="1:6" ht="30" x14ac:dyDescent="0.25">
      <c r="A118" s="130" t="str" cm="1">
        <f t="array" aca="1" ref="A118" ca="1">HYPERLINK("#"&amp;CELL("address",INDEX(Codebook!A3:A100570,MATCH("MOTHER_CHILD_AGEDIF_NUM_P",Codebook!A3:A100570,0))),"MOTHER_CHILD_AGEDIF_NUM_P")</f>
        <v>MOTHER_CHILD_AGEDIF_NUM_P</v>
      </c>
      <c r="B118" s="126" t="s">
        <v>1719</v>
      </c>
      <c r="C118" s="127" t="s">
        <v>19189</v>
      </c>
      <c r="D118" s="127" t="s">
        <v>19189</v>
      </c>
      <c r="E118" s="127" t="s">
        <v>19216</v>
      </c>
      <c r="F118" s="127" t="s">
        <v>19216</v>
      </c>
    </row>
    <row r="119" spans="1:6" x14ac:dyDescent="0.25">
      <c r="A119" s="130" t="str" cm="1">
        <f t="array" aca="1" ref="A119" ca="1">HYPERLINK("#"&amp;CELL("address",INDEX(Codebook!A3:A100570,MATCH("MOTHER_WITH_BABY_IND_P",Codebook!A3:A100570,0))),"MOTHER_WITH_BABY_IND_P")</f>
        <v>MOTHER_WITH_BABY_IND_P</v>
      </c>
      <c r="B119" s="125" t="s">
        <v>1715</v>
      </c>
      <c r="C119" s="127" t="s">
        <v>19189</v>
      </c>
      <c r="D119" s="127" t="s">
        <v>19189</v>
      </c>
      <c r="E119" s="127" t="s">
        <v>19216</v>
      </c>
      <c r="F119" s="127" t="s">
        <v>19216</v>
      </c>
    </row>
    <row r="120" spans="1:6" x14ac:dyDescent="0.25">
      <c r="A120" s="130" t="str" cm="1">
        <f t="array" aca="1" ref="A120" ca="1">HYPERLINK("#"&amp;CELL("address",INDEX(Codebook!A3:A100570,MATCH("MULTI_ETHNIC_HH_CAT_H",Codebook!A3:A100570,0))),"MULTI_ETHNIC_HH_CAT_H")</f>
        <v>MULTI_ETHNIC_HH_CAT_H</v>
      </c>
      <c r="B120" s="125" t="s">
        <v>1725</v>
      </c>
      <c r="C120" s="127" t="s">
        <v>19189</v>
      </c>
      <c r="D120" s="127" t="s">
        <v>19189</v>
      </c>
      <c r="E120" s="127" t="s">
        <v>19189</v>
      </c>
      <c r="F120" s="127" t="s">
        <v>19189</v>
      </c>
    </row>
    <row r="121" spans="1:6" x14ac:dyDescent="0.25">
      <c r="A121" s="130" t="str" cm="1">
        <f t="array" aca="1" ref="A121" ca="1">HYPERLINK("#"&amp;CELL("address",INDEX(Codebook!A3:A100570,MATCH("MULTI_RELIGION_CAT_H",Codebook!A3:A100570,0))),"MULTI_RELIGION_CAT_H")</f>
        <v>MULTI_RELIGION_CAT_H</v>
      </c>
      <c r="B121" s="125" t="s">
        <v>1773</v>
      </c>
      <c r="C121" s="127" t="s">
        <v>19189</v>
      </c>
      <c r="D121" s="127" t="s">
        <v>19189</v>
      </c>
      <c r="E121" s="127" t="s">
        <v>19189</v>
      </c>
      <c r="F121" s="127" t="s">
        <v>19189</v>
      </c>
    </row>
    <row r="122" spans="1:6" x14ac:dyDescent="0.25">
      <c r="A122" s="130" t="str" cm="1">
        <f t="array" aca="1" ref="A122" ca="1">HYPERLINK("#"&amp;CELL("address",INDEX(Codebook!A3:A100570,MATCH("NAT_IDENT_OTHER",Codebook!A3:A100570,0))),"NAT_IDENT_OTHER")</f>
        <v>NAT_IDENT_OTHER</v>
      </c>
      <c r="B122" s="125" t="s">
        <v>1593</v>
      </c>
      <c r="C122" s="127" t="s">
        <v>19189</v>
      </c>
      <c r="D122" s="127" t="s">
        <v>19189</v>
      </c>
      <c r="E122" s="127" t="s">
        <v>19216</v>
      </c>
      <c r="F122" s="127" t="s">
        <v>19216</v>
      </c>
    </row>
    <row r="123" spans="1:6" x14ac:dyDescent="0.25">
      <c r="A123" s="130" t="str" cm="1">
        <f t="array" aca="1" ref="A123" ca="1">HYPERLINK("#"&amp;CELL("address",INDEX(Codebook!A4:A100571,MATCH("NAT_IDENT_OTHER_21c",Codebook!A4:A100571,0))),"NAT_IDENT_OTHER_21c")</f>
        <v>NAT_IDENT_OTHER_21c</v>
      </c>
      <c r="B123" s="125" t="s">
        <v>19320</v>
      </c>
      <c r="C123" s="127" t="s">
        <v>19216</v>
      </c>
      <c r="D123" s="127" t="s">
        <v>19216</v>
      </c>
      <c r="E123" s="127" t="s">
        <v>19189</v>
      </c>
      <c r="F123" s="127" t="s">
        <v>19216</v>
      </c>
    </row>
    <row r="124" spans="1:6" x14ac:dyDescent="0.25">
      <c r="A124" s="130" t="str" cm="1">
        <f t="array" aca="1" ref="A124" ca="1">HYPERLINK("#"&amp;CELL("address",INDEX(Codebook!A3:A100570,MATCH("NAT_IDENT_OTHER_8c",Codebook!A3:A100570,0))),"NAT_IDENT_OTHER_8c")</f>
        <v>NAT_IDENT_OTHER_8c</v>
      </c>
      <c r="B124" s="125" t="s">
        <v>19577</v>
      </c>
      <c r="C124" s="127" t="s">
        <v>19216</v>
      </c>
      <c r="D124" s="127" t="s">
        <v>19216</v>
      </c>
      <c r="E124" s="127" t="s">
        <v>19216</v>
      </c>
      <c r="F124" s="127" t="s">
        <v>19189</v>
      </c>
    </row>
    <row r="125" spans="1:6" x14ac:dyDescent="0.25">
      <c r="A125" s="130" t="str" cm="1">
        <f t="array" aca="1" ref="A125" ca="1">HYPERLINK("#"&amp;CELL("address",INDEX(Codebook!A3:A100570,MATCH("NAT_IDENT_UK",Codebook!A3:A100570,0))),"NAT_IDENT_UK")</f>
        <v>NAT_IDENT_UK</v>
      </c>
      <c r="B125" s="125" t="s">
        <v>1594</v>
      </c>
      <c r="C125" s="127" t="s">
        <v>19189</v>
      </c>
      <c r="D125" s="127" t="s">
        <v>19189</v>
      </c>
      <c r="E125" s="127" t="s">
        <v>19216</v>
      </c>
      <c r="F125" s="127" t="s">
        <v>19216</v>
      </c>
    </row>
    <row r="126" spans="1:6" x14ac:dyDescent="0.25">
      <c r="A126" s="130" t="str" cm="1">
        <f t="array" aca="1" ref="A126" ca="1">HYPERLINK("#"&amp;CELL("address",INDEX(Codebook!A3:A100570,MATCH("NATION_ID_BRIT_CAT_P",Codebook!A3:A100570,0))),"NATION_ID_BRIT_CAT_P")</f>
        <v>NATION_ID_BRIT_CAT_P</v>
      </c>
      <c r="B126" s="125" t="s">
        <v>1823</v>
      </c>
      <c r="C126" s="127" t="s">
        <v>19189</v>
      </c>
      <c r="D126" s="127" t="s">
        <v>19189</v>
      </c>
      <c r="E126" s="127" t="s">
        <v>19189</v>
      </c>
      <c r="F126" s="127" t="s">
        <v>19189</v>
      </c>
    </row>
    <row r="127" spans="1:6" x14ac:dyDescent="0.25">
      <c r="A127" s="130" t="str" cm="1">
        <f t="array" aca="1" ref="A127" ca="1">HYPERLINK("#"&amp;CELL("address",INDEX(Codebook!A4:A100571,MATCH("NATION_ID_COMBINED_CAT_P",Codebook!A4:A100571,0))),"NATION_ID_COMBINED_CAT_P")</f>
        <v>NATION_ID_COMBINED_CAT_P</v>
      </c>
      <c r="B127" s="125" t="s">
        <v>19688</v>
      </c>
      <c r="C127" s="127" t="s">
        <v>19216</v>
      </c>
      <c r="D127" s="127" t="s">
        <v>19216</v>
      </c>
      <c r="E127" s="127" t="s">
        <v>19189</v>
      </c>
      <c r="F127" s="127" t="s">
        <v>19216</v>
      </c>
    </row>
    <row r="128" spans="1:6" x14ac:dyDescent="0.25">
      <c r="A128" s="130" t="str" cm="1">
        <f t="array" aca="1" ref="A128" ca="1">HYPERLINK("#"&amp;CELL("address",INDEX(Codebook!A3:A100570,MATCH("NATION_ID_ENG_CAT_P",Codebook!A3:A100570,0))),"NATION_ID_ENG_CAT_P")</f>
        <v>NATION_ID_ENG_CAT_P</v>
      </c>
      <c r="B128" s="125" t="s">
        <v>1829</v>
      </c>
      <c r="C128" s="127" t="s">
        <v>19189</v>
      </c>
      <c r="D128" s="127" t="s">
        <v>19189</v>
      </c>
      <c r="E128" s="127" t="s">
        <v>19189</v>
      </c>
      <c r="F128" s="127" t="s">
        <v>19189</v>
      </c>
    </row>
    <row r="129" spans="1:6" x14ac:dyDescent="0.25">
      <c r="A129" s="130" t="str" cm="1">
        <f t="array" aca="1" ref="A129" ca="1">HYPERLINK("#"&amp;CELL("address",INDEX(Codebook!A3:A100570,MATCH("NATION_ID_IRISH_CAT_P",Codebook!A3:A100570,0))),"NATION_ID_IRISH_CAT_P")</f>
        <v>NATION_ID_IRISH_CAT_P</v>
      </c>
      <c r="B129" s="125" t="s">
        <v>1836</v>
      </c>
      <c r="C129" s="127" t="s">
        <v>19189</v>
      </c>
      <c r="D129" s="127" t="s">
        <v>19189</v>
      </c>
      <c r="E129" s="127" t="s">
        <v>19189</v>
      </c>
      <c r="F129" s="127" t="s">
        <v>19189</v>
      </c>
    </row>
    <row r="130" spans="1:6" x14ac:dyDescent="0.25">
      <c r="A130" s="130" t="str" cm="1">
        <f t="array" aca="1" ref="A130" ca="1">HYPERLINK("#"&amp;CELL("address",INDEX(Codebook!A3:A100570,MATCH("NATION_ID_NIRISH_CAT_P",Codebook!A3:A100570,0))),"NATION_ID_NIRISH_CAT_P")</f>
        <v>NATION_ID_NIRISH_CAT_P</v>
      </c>
      <c r="B130" s="125" t="s">
        <v>1846</v>
      </c>
      <c r="C130" s="127" t="s">
        <v>19189</v>
      </c>
      <c r="D130" s="127" t="s">
        <v>19189</v>
      </c>
      <c r="E130" s="127" t="s">
        <v>19189</v>
      </c>
      <c r="F130" s="127" t="s">
        <v>19189</v>
      </c>
    </row>
    <row r="131" spans="1:6" x14ac:dyDescent="0.25">
      <c r="A131" s="130" t="str" cm="1">
        <f t="array" aca="1" ref="A131" ca="1">HYPERLINK("#"&amp;CELL("address",INDEX(Codebook!A3:A100570,MATCH("NATION_ID_OTHER_CAT_P",Codebook!A3:A100570,0))),"NATION_ID_OTHER_CAT_P")</f>
        <v>NATION_ID_OTHER_CAT_P</v>
      </c>
      <c r="B131" s="125" t="s">
        <v>1852</v>
      </c>
      <c r="C131" s="127" t="s">
        <v>19189</v>
      </c>
      <c r="D131" s="127" t="s">
        <v>19189</v>
      </c>
      <c r="E131" s="127" t="s">
        <v>19189</v>
      </c>
      <c r="F131" s="127" t="s">
        <v>19189</v>
      </c>
    </row>
    <row r="132" spans="1:6" x14ac:dyDescent="0.25">
      <c r="A132" s="130" t="str" cm="1">
        <f t="array" aca="1" ref="A132" ca="1">HYPERLINK("#"&amp;CELL("address",INDEX(Codebook!A3:A100570,MATCH("NATION_ID_SCOT_CAT_P",Codebook!A3:A100570,0))),"NATION_ID_SCOT_CAT_P")</f>
        <v>NATION_ID_SCOT_CAT_P</v>
      </c>
      <c r="B132" s="125" t="s">
        <v>1857</v>
      </c>
      <c r="C132" s="127" t="s">
        <v>19189</v>
      </c>
      <c r="D132" s="127" t="s">
        <v>19189</v>
      </c>
      <c r="E132" s="127" t="s">
        <v>19189</v>
      </c>
      <c r="F132" s="127" t="s">
        <v>19189</v>
      </c>
    </row>
    <row r="133" spans="1:6" x14ac:dyDescent="0.25">
      <c r="A133" s="130" t="str" cm="1">
        <f t="array" aca="1" ref="A133" ca="1">HYPERLINK("#"&amp;CELL("address",INDEX(Codebook!A3:A100570,MATCH("NATION_ID_WELSH_CAT_P",Codebook!A3:A100570,0))),"NATION_ID_WELSH_CAT_P")</f>
        <v>NATION_ID_WELSH_CAT_P</v>
      </c>
      <c r="B133" s="125" t="s">
        <v>1858</v>
      </c>
      <c r="C133" s="127" t="s">
        <v>19189</v>
      </c>
      <c r="D133" s="127" t="s">
        <v>19189</v>
      </c>
      <c r="E133" s="127" t="s">
        <v>19189</v>
      </c>
      <c r="F133" s="127" t="s">
        <v>19189</v>
      </c>
    </row>
    <row r="134" spans="1:6" ht="45" x14ac:dyDescent="0.25">
      <c r="A134" s="130" t="str" cm="1">
        <f t="array" aca="1" ref="A134" ca="1">HYPERLINK("#"&amp;CELL("address",INDEX(Codebook!A3:A100570,MATCH("NDCHILD_SFATHER_COUNT_F",Codebook!A3:A100570,0))),"NDCHILD_SFATHER_COUNT_F")</f>
        <v>NDCHILD_SFATHER_COUNT_F</v>
      </c>
      <c r="B134" s="126" t="s">
        <v>543</v>
      </c>
      <c r="C134" s="127" t="s">
        <v>19189</v>
      </c>
      <c r="D134" s="127" t="s">
        <v>19189</v>
      </c>
      <c r="E134" s="127" t="s">
        <v>19216</v>
      </c>
      <c r="F134" s="127" t="s">
        <v>19216</v>
      </c>
    </row>
    <row r="135" spans="1:6" ht="45" x14ac:dyDescent="0.25">
      <c r="A135" s="130" t="str" cm="1">
        <f t="array" aca="1" ref="A135" ca="1">HYPERLINK("#"&amp;CELL("address",INDEX(Codebook!A3:A100570,MATCH("NDCHILD_SMOTHER_COUNT_F",Codebook!A3:A100570,0))),"NDCHILD_SMOTHER_COUNT_F")</f>
        <v>NDCHILD_SMOTHER_COUNT_F</v>
      </c>
      <c r="B135" s="126" t="s">
        <v>545</v>
      </c>
      <c r="C135" s="127" t="s">
        <v>19189</v>
      </c>
      <c r="D135" s="127" t="s">
        <v>19189</v>
      </c>
      <c r="E135" s="127" t="s">
        <v>19216</v>
      </c>
      <c r="F135" s="127" t="s">
        <v>19216</v>
      </c>
    </row>
    <row r="136" spans="1:6" ht="30" x14ac:dyDescent="0.25">
      <c r="A136" s="130" t="str" cm="1">
        <f t="array" aca="1" ref="A136" ca="1">HYPERLINK("#"&amp;CELL("address",INDEX(Codebook!A3:A100570,MATCH("NDEP_CHILD_FAM_COUNT_F",Codebook!A3:A100570,0))),"NDEP_CHILD_FAM_COUNT_F")</f>
        <v>NDEP_CHILD_FAM_COUNT_F</v>
      </c>
      <c r="B136" s="128" t="s">
        <v>1160</v>
      </c>
      <c r="C136" s="127" t="s">
        <v>19189</v>
      </c>
      <c r="D136" s="127" t="s">
        <v>19216</v>
      </c>
      <c r="E136" s="127" t="s">
        <v>19216</v>
      </c>
      <c r="F136" s="127" t="s">
        <v>19216</v>
      </c>
    </row>
    <row r="137" spans="1:6" ht="30" x14ac:dyDescent="0.25">
      <c r="A137" s="130" t="str" cm="1">
        <f t="array" aca="1" ref="A137" ca="1">HYPERLINK("#"&amp;CELL("address",INDEX(Codebook!A3:A100570,MATCH("NSSEC_CAT_P",Codebook!A3:A100570,0))),"NSSEC_CAT_P")</f>
        <v>NSSEC_CAT_P</v>
      </c>
      <c r="B137" s="126" t="s">
        <v>1868</v>
      </c>
      <c r="C137" s="127" t="s">
        <v>19189</v>
      </c>
      <c r="D137" s="127" t="s">
        <v>19189</v>
      </c>
      <c r="E137" s="127" t="s">
        <v>19189</v>
      </c>
      <c r="F137" s="127" t="s">
        <v>19189</v>
      </c>
    </row>
    <row r="138" spans="1:6" x14ac:dyDescent="0.25">
      <c r="A138" s="130" t="str" cm="1">
        <f t="array" aca="1" ref="A138" ca="1">HYPERLINK("#"&amp;CELL("address",INDEX(Codebook!A3:A100570,MATCH("OCCUPATION",Codebook!A3:A100570,0))),"OCCUPATION")</f>
        <v>OCCUPATION</v>
      </c>
      <c r="B138" s="125" t="s">
        <v>1894</v>
      </c>
      <c r="C138" s="127" t="s">
        <v>19189</v>
      </c>
      <c r="D138" s="127" t="s">
        <v>19189</v>
      </c>
      <c r="E138" s="127" t="s">
        <v>19216</v>
      </c>
      <c r="F138" s="127" t="s">
        <v>19216</v>
      </c>
    </row>
    <row r="139" spans="1:6" ht="30" x14ac:dyDescent="0.25">
      <c r="A139" s="130" t="str" cm="1">
        <f t="array" aca="1" ref="A139" ca="1">HYPERLINK("#"&amp;CELL("address",INDEX(Codebook!A4:A100571,MATCH("OCCUPATION_3d",Codebook!A4:A100571,0))),"OCCUPATION_3d")</f>
        <v>OCCUPATION_3d</v>
      </c>
      <c r="B139" s="126" t="s">
        <v>19408</v>
      </c>
      <c r="C139" s="127" t="s">
        <v>19216</v>
      </c>
      <c r="D139" s="127" t="s">
        <v>19216</v>
      </c>
      <c r="E139" s="127" t="s">
        <v>19189</v>
      </c>
      <c r="F139" s="127" t="s">
        <v>19216</v>
      </c>
    </row>
    <row r="140" spans="1:6" x14ac:dyDescent="0.25">
      <c r="A140" s="130" t="str" cm="1">
        <f t="array" aca="1" ref="A140" ca="1">HYPERLINK("#"&amp;CELL("address",INDEX(Codebook!A4:A100571,MATCH("OCCUPATION_CAT_P",Codebook!A4:A100571,0))),"OCCUPATION_CAT_P")</f>
        <v>OCCUPATION_CAT_P</v>
      </c>
      <c r="B140" s="125" t="s">
        <v>19392</v>
      </c>
      <c r="C140" s="127" t="s">
        <v>19216</v>
      </c>
      <c r="D140" s="127" t="s">
        <v>19189</v>
      </c>
      <c r="E140" s="127" t="s">
        <v>19189</v>
      </c>
      <c r="F140" s="127" t="s">
        <v>19216</v>
      </c>
    </row>
    <row r="141" spans="1:6" x14ac:dyDescent="0.25">
      <c r="A141" s="130" t="str" cm="1">
        <f t="array" aca="1" ref="A141" ca="1">HYPERLINK("#"&amp;CELL("address",INDEX(Codebook!A5:A100572,MATCH("OCCUPATION_CAT_P_10c",Codebook!A5:A100572,0))),"OCCUPATION_CAT_P_10c")</f>
        <v>OCCUPATION_CAT_P_10c</v>
      </c>
      <c r="B141" s="125" t="s">
        <v>19643</v>
      </c>
      <c r="C141" s="127" t="s">
        <v>19216</v>
      </c>
      <c r="D141" s="127" t="s">
        <v>19216</v>
      </c>
      <c r="E141" s="127" t="s">
        <v>19216</v>
      </c>
      <c r="F141" s="127" t="s">
        <v>19189</v>
      </c>
    </row>
    <row r="142" spans="1:6" x14ac:dyDescent="0.25">
      <c r="A142" s="130" t="str" cm="1">
        <f t="array" aca="1" ref="A142" ca="1">HYPERLINK("#"&amp;CELL("address",INDEX(Codebook!A3:A100570,MATCH("OLDEST_CHILD_IND_P",Codebook!A3:A100570,0))),"OLDEST_CHILD_IND_P")</f>
        <v>OLDEST_CHILD_IND_P</v>
      </c>
      <c r="B142" s="125" t="s">
        <v>1164</v>
      </c>
      <c r="C142" s="127" t="s">
        <v>19189</v>
      </c>
      <c r="D142" s="127" t="s">
        <v>19189</v>
      </c>
      <c r="E142" s="127" t="s">
        <v>19216</v>
      </c>
      <c r="F142" s="127" t="s">
        <v>19216</v>
      </c>
    </row>
    <row r="143" spans="1:6" x14ac:dyDescent="0.25">
      <c r="A143" s="130" t="str" cm="1">
        <f t="array" aca="1" ref="A143" ca="1">HYPERLINK("#"&amp;CELL("address",INDEX(Codebook!A3:A100570,MATCH("PARENT_IND_P",Codebook!A3:A100570,0))),"PARENT_IND_P")</f>
        <v>PARENT_IND_P</v>
      </c>
      <c r="B143" s="125" t="s">
        <v>2105</v>
      </c>
      <c r="C143" s="127" t="s">
        <v>19189</v>
      </c>
      <c r="D143" s="127" t="s">
        <v>19189</v>
      </c>
      <c r="E143" s="127" t="s">
        <v>19216</v>
      </c>
      <c r="F143" s="127" t="s">
        <v>19216</v>
      </c>
    </row>
    <row r="144" spans="1:6" x14ac:dyDescent="0.25">
      <c r="A144" s="130" t="str" cm="1">
        <f t="array" aca="1" ref="A144" ca="1">HYPERLINK("#"&amp;CELL("address",INDEX(Codebook!A3:A100570,MATCH("PARTNER_AGE",Codebook!A3:A100570,0))),"PARTNER_AGE")</f>
        <v>PARTNER_AGE</v>
      </c>
      <c r="B144" s="125" t="s">
        <v>2170</v>
      </c>
      <c r="C144" s="127" t="s">
        <v>19189</v>
      </c>
      <c r="D144" s="127" t="s">
        <v>19189</v>
      </c>
      <c r="E144" s="127" t="s">
        <v>19216</v>
      </c>
      <c r="F144" s="127" t="s">
        <v>19216</v>
      </c>
    </row>
    <row r="145" spans="1:6" x14ac:dyDescent="0.25">
      <c r="A145" s="130" t="str" cm="1">
        <f t="array" aca="1" ref="A145" ca="1">HYPERLINK("#"&amp;CELL("address",INDEX(Codebook!A3:A100570,MATCH("PARTNER_ETHNIC_CAT_P",Codebook!A3:A100570,0))),"PARTNER_ETHNIC_CAT_P")</f>
        <v>PARTNER_ETHNIC_CAT_P</v>
      </c>
      <c r="B145" s="125" t="s">
        <v>2210</v>
      </c>
      <c r="C145" s="127" t="s">
        <v>19189</v>
      </c>
      <c r="D145" s="127" t="s">
        <v>19189</v>
      </c>
      <c r="E145" s="127" t="s">
        <v>19216</v>
      </c>
      <c r="F145" s="127" t="s">
        <v>19216</v>
      </c>
    </row>
    <row r="146" spans="1:6" x14ac:dyDescent="0.25">
      <c r="A146" s="130" t="str" cm="1">
        <f t="array" aca="1" ref="A146" ca="1">HYPERLINK("#"&amp;CELL("address",INDEX(Codebook!A3:A100570,MATCH("PARTNER_IND_P",Codebook!A3:A100570,0))),"PARTNER_IND_P")</f>
        <v>PARTNER_IND_P</v>
      </c>
      <c r="B146" s="125" t="s">
        <v>2109</v>
      </c>
      <c r="C146" s="127" t="s">
        <v>19189</v>
      </c>
      <c r="D146" s="127" t="s">
        <v>19189</v>
      </c>
      <c r="E146" s="127" t="s">
        <v>19216</v>
      </c>
      <c r="F146" s="127" t="s">
        <v>19216</v>
      </c>
    </row>
    <row r="147" spans="1:6" x14ac:dyDescent="0.25">
      <c r="A147" s="130" t="str" cm="1">
        <f t="array" aca="1" ref="A147" ca="1">HYPERLINK("#"&amp;CELL("address",INDEX(Codebook!A3:A100570,MATCH("PARTNER_MAR_STAT",Codebook!A3:A100570,0))),"PARTNER_MAR_STAT")</f>
        <v>PARTNER_MAR_STAT</v>
      </c>
      <c r="B147" s="125" t="s">
        <v>2215</v>
      </c>
      <c r="C147" s="127" t="s">
        <v>19189</v>
      </c>
      <c r="D147" s="127" t="s">
        <v>19189</v>
      </c>
      <c r="E147" s="127" t="s">
        <v>19216</v>
      </c>
      <c r="F147" s="127" t="s">
        <v>19216</v>
      </c>
    </row>
    <row r="148" spans="1:6" x14ac:dyDescent="0.25">
      <c r="A148" s="130" t="str" cm="1">
        <f t="array" aca="1" ref="A148" ca="1">HYPERLINK("#"&amp;CELL("address",INDEX(Codebook!A3:A100570,MATCH("PASSPORT",Codebook!A3:A100570,0))),"PASSPORT")</f>
        <v>PASSPORT</v>
      </c>
      <c r="B148" s="125" t="s">
        <v>1895</v>
      </c>
      <c r="C148" s="127" t="s">
        <v>19189</v>
      </c>
      <c r="D148" s="127" t="s">
        <v>19189</v>
      </c>
      <c r="E148" s="127" t="s">
        <v>19189</v>
      </c>
      <c r="F148" s="127" t="s">
        <v>19189</v>
      </c>
    </row>
    <row r="149" spans="1:6" x14ac:dyDescent="0.25">
      <c r="A149" s="130" t="str" cm="1">
        <f t="array" aca="1" ref="A149" ca="1">HYPERLINK("#"&amp;CELL("address",INDEX(Codebook!A3:A100570,MATCH("PASSPORT_OTHER",Codebook!A3:A100570,0))),"PASSPORT_OTHER")</f>
        <v>PASSPORT_OTHER</v>
      </c>
      <c r="B149" s="125" t="s">
        <v>1902</v>
      </c>
      <c r="C149" s="127" t="s">
        <v>19189</v>
      </c>
      <c r="D149" s="127" t="s">
        <v>19189</v>
      </c>
      <c r="E149" s="127" t="s">
        <v>19216</v>
      </c>
      <c r="F149" s="127" t="s">
        <v>19216</v>
      </c>
    </row>
    <row r="150" spans="1:6" x14ac:dyDescent="0.25">
      <c r="A150" s="130" t="str" cm="1">
        <f t="array" aca="1" ref="A150" ca="1">HYPERLINK("#"&amp;CELL("address",INDEX(Codebook!A3:A100570,MATCH("PENSION_AGE_IND_P",Codebook!A3:A100570,0))),"PENSION_AGE_IND_P")</f>
        <v>PENSION_AGE_IND_P</v>
      </c>
      <c r="B150" s="125" t="s">
        <v>2130</v>
      </c>
      <c r="C150" s="127" t="s">
        <v>19189</v>
      </c>
      <c r="D150" s="127" t="s">
        <v>19189</v>
      </c>
      <c r="E150" s="127" t="s">
        <v>19189</v>
      </c>
      <c r="F150" s="127" t="s">
        <v>19189</v>
      </c>
    </row>
    <row r="151" spans="1:6" x14ac:dyDescent="0.25">
      <c r="A151" s="130" t="str" cm="1">
        <f t="array" aca="1" ref="A151" ca="1">HYPERLINK("#"&amp;CELL("address",INDEX(Codebook!A3:A100570,MATCH("PENSIONER_IND_H",Codebook!A3:A100570,0))),"PENSIONER_IND_H")</f>
        <v>PENSIONER_IND_H</v>
      </c>
      <c r="B151" s="125" t="s">
        <v>2114</v>
      </c>
      <c r="C151" s="127" t="s">
        <v>19189</v>
      </c>
      <c r="D151" s="127" t="s">
        <v>19189</v>
      </c>
      <c r="E151" s="127" t="s">
        <v>19189</v>
      </c>
      <c r="F151" s="127" t="s">
        <v>19189</v>
      </c>
    </row>
    <row r="152" spans="1:6" ht="30" x14ac:dyDescent="0.25">
      <c r="A152" s="130" t="str" cm="1">
        <f t="array" aca="1" ref="A152" ca="1">HYPERLINK("#"&amp;CELL("address",INDEX(Codebook!A3:A100570,MATCH("PERSONS_PER_BEDROOM_CAT_H",Codebook!A3:A100570,0))),"PERSONS_PER_BEDROOM_CAT_H")</f>
        <v>PERSONS_PER_BEDROOM_CAT_H</v>
      </c>
      <c r="B152" s="126" t="s">
        <v>2159</v>
      </c>
      <c r="C152" s="127" t="s">
        <v>19189</v>
      </c>
      <c r="D152" s="127" t="s">
        <v>19189</v>
      </c>
      <c r="E152" s="127" t="s">
        <v>19189</v>
      </c>
      <c r="F152" s="127" t="s">
        <v>19189</v>
      </c>
    </row>
    <row r="153" spans="1:6" x14ac:dyDescent="0.25">
      <c r="A153" s="130" t="str" cm="1">
        <f t="array" aca="1" ref="A153" ca="1">HYPERLINK("#"&amp;CELL("address",INDEX(Codebook!A3:A100570,MATCH("POPULATION_DENSITY_CAT_H",Codebook!A3:A100570,0))),"POPULATION_DENSITY_CAT_H")</f>
        <v>POPULATION_DENSITY_CAT_H</v>
      </c>
      <c r="B153" s="125" t="s">
        <v>2135</v>
      </c>
      <c r="C153" s="127" t="s">
        <v>19189</v>
      </c>
      <c r="D153" s="127" t="s">
        <v>19189</v>
      </c>
      <c r="E153" s="127" t="s">
        <v>19216</v>
      </c>
      <c r="F153" s="127" t="s">
        <v>19216</v>
      </c>
    </row>
    <row r="154" spans="1:6" ht="30" x14ac:dyDescent="0.25">
      <c r="A154" s="130" t="str" cm="1">
        <f t="array" aca="1" ref="A154" ca="1">HYPERLINK("#"&amp;CELL("address",INDEX(Codebook!A3:A100570,MATCH("REL_TO_HRP_CAT_P",Codebook!A3:A100570,0))),"REL_TO_HRP_CAT_P")</f>
        <v>REL_TO_HRP_CAT_P</v>
      </c>
      <c r="B154" s="126" t="s">
        <v>2218</v>
      </c>
      <c r="C154" s="127" t="s">
        <v>19189</v>
      </c>
      <c r="D154" s="127" t="s">
        <v>19189</v>
      </c>
      <c r="E154" s="127" t="s">
        <v>19189</v>
      </c>
      <c r="F154" s="127" t="s">
        <v>19216</v>
      </c>
    </row>
    <row r="155" spans="1:6" ht="30" x14ac:dyDescent="0.25">
      <c r="A155" s="130" t="str" cm="1">
        <f t="array" aca="1" ref="A155" ca="1">HYPERLINK("#"&amp;CELL("address",INDEX(Codebook!A3:A100570,MATCH("REL_TO_HRP_SPOUSE_CAT_P",Codebook!A3:A100570,0))),"REL_TO_HRP_SPOUSE_CAT_P")</f>
        <v>REL_TO_HRP_SPOUSE_CAT_P</v>
      </c>
      <c r="B155" s="126" t="s">
        <v>2232</v>
      </c>
      <c r="C155" s="127" t="s">
        <v>19189</v>
      </c>
      <c r="D155" s="127" t="s">
        <v>19189</v>
      </c>
      <c r="E155" s="127" t="s">
        <v>19216</v>
      </c>
      <c r="F155" s="127" t="s">
        <v>19216</v>
      </c>
    </row>
    <row r="156" spans="1:6" x14ac:dyDescent="0.25">
      <c r="A156" s="130" t="str" cm="1">
        <f t="array" aca="1" ref="A156" ca="1">HYPERLINK("#"&amp;CELL("address",INDEX(Codebook!A3:A100570,MATCH("RELIGION",Codebook!A3:A100570,0))),"RELIGION")</f>
        <v>RELIGION</v>
      </c>
      <c r="B156" s="125" t="s">
        <v>2428</v>
      </c>
      <c r="C156" s="127" t="s">
        <v>19189</v>
      </c>
      <c r="D156" s="127" t="s">
        <v>19189</v>
      </c>
      <c r="E156" s="127" t="s">
        <v>19216</v>
      </c>
      <c r="F156" s="127" t="s">
        <v>19216</v>
      </c>
    </row>
    <row r="157" spans="1:6" x14ac:dyDescent="0.25">
      <c r="A157" s="130" t="str" cm="1">
        <f t="array" aca="1" ref="A157" ca="1">HYPERLINK("#"&amp;CELL("address",INDEX(Codebook!A3:A100570,MATCH("RELIGION_CAT_P",Codebook!A3:A100570,0))),"RELIGION_CAT_P")</f>
        <v>RELIGION_CAT_P</v>
      </c>
      <c r="B157" s="125" t="s">
        <v>2429</v>
      </c>
      <c r="C157" s="127" t="s">
        <v>19189</v>
      </c>
      <c r="D157" s="127" t="s">
        <v>19189</v>
      </c>
      <c r="E157" s="127" t="s">
        <v>19189</v>
      </c>
      <c r="F157" s="127" t="s">
        <v>19216</v>
      </c>
    </row>
    <row r="158" spans="1:6" x14ac:dyDescent="0.25">
      <c r="A158" s="130" t="str" cm="1">
        <f t="array" aca="1" ref="A158" ca="1">HYPERLINK("#"&amp;CELL("address",INDEX(Codebook!A4:A100571,MATCH("RELIGION_CAT_P_11c",Codebook!A4:A100571,0))),"RELIGION_CAT_P_11c")</f>
        <v>RELIGION_CAT_P_11c</v>
      </c>
      <c r="B158" s="125" t="s">
        <v>19645</v>
      </c>
      <c r="C158" s="127" t="s">
        <v>19216</v>
      </c>
      <c r="D158" s="127" t="s">
        <v>19216</v>
      </c>
      <c r="E158" s="127" t="s">
        <v>19216</v>
      </c>
      <c r="F158" s="127" t="s">
        <v>19189</v>
      </c>
    </row>
    <row r="159" spans="1:6" x14ac:dyDescent="0.25">
      <c r="A159" s="130" t="str" cm="1">
        <f t="array" aca="1" ref="A159" ca="1">HYPERLINK("#"&amp;CELL("address",INDEX(Codebook!A3:A100570,MATCH("RESIDENCE_TYPE",Codebook!A3:A100570,0))),"RESIDENCE_TYPE")</f>
        <v>RESIDENCE_TYPE</v>
      </c>
      <c r="B159" s="125" t="s">
        <v>2437</v>
      </c>
      <c r="C159" s="127" t="s">
        <v>19189</v>
      </c>
      <c r="D159" s="127" t="s">
        <v>19216</v>
      </c>
      <c r="E159" s="127" t="s">
        <v>19189</v>
      </c>
      <c r="F159" s="127" t="s">
        <v>19189</v>
      </c>
    </row>
    <row r="160" spans="1:6" x14ac:dyDescent="0.25">
      <c r="A160" s="130" t="str" cm="1">
        <f t="array" aca="1" ref="A160" ca="1">HYPERLINK("#"&amp;CELL("address",INDEX(Codebook!A2:A100569,MATCH("SCOTS_LANG_CAT_P",Codebook!A2:A100569,0))),"SCOTS_LANG_CAT_P")</f>
        <v>SCOTS_LANG_CAT_P</v>
      </c>
      <c r="B160" s="125" t="s">
        <v>19394</v>
      </c>
      <c r="C160" s="127" t="s">
        <v>19216</v>
      </c>
      <c r="D160" s="127" t="s">
        <v>19216</v>
      </c>
      <c r="E160" s="127" t="s">
        <v>19189</v>
      </c>
      <c r="F160" s="127" t="s">
        <v>19216</v>
      </c>
    </row>
    <row r="161" spans="1:6" x14ac:dyDescent="0.25">
      <c r="A161" s="130" t="str" cm="1">
        <f t="array" aca="1" ref="A161" ca="1">HYPERLINK("#"&amp;CELL("address",INDEX(Codebook!A3:A100570,MATCH("SEX",Codebook!A3:A100570,0))),"SEX")</f>
        <v>SEX</v>
      </c>
      <c r="B161" s="125" t="s">
        <v>2461</v>
      </c>
      <c r="C161" s="127" t="s">
        <v>19189</v>
      </c>
      <c r="D161" s="127" t="s">
        <v>19189</v>
      </c>
      <c r="E161" s="127" t="s">
        <v>19189</v>
      </c>
      <c r="F161" s="127" t="s">
        <v>19189</v>
      </c>
    </row>
    <row r="162" spans="1:6" x14ac:dyDescent="0.25">
      <c r="A162" s="130" t="str" cm="1">
        <f t="array" aca="1" ref="A162" ca="1">HYPERLINK("#"&amp;CELL("address",INDEX(Codebook!A3:A100570,MATCH("SEX_ORIENT",Codebook!A3:A100570,0))),"SEX_ORIENT")</f>
        <v>SEX_ORIENT</v>
      </c>
      <c r="B162" s="125" t="s">
        <v>2463</v>
      </c>
      <c r="C162" s="127" t="s">
        <v>19189</v>
      </c>
      <c r="D162" s="127" t="s">
        <v>19189</v>
      </c>
      <c r="E162" s="127" t="s">
        <v>19216</v>
      </c>
      <c r="F162" s="127" t="s">
        <v>19216</v>
      </c>
    </row>
    <row r="163" spans="1:6" x14ac:dyDescent="0.25">
      <c r="A163" s="130" t="str" cm="1">
        <f t="array" aca="1" ref="A163" ca="1">HYPERLINK("#"&amp;CELL("address",INDEX(Codebook!A3:A100570,MATCH("SIBLING_IND_P",Codebook!A3:A100570,0))),"SIBLING_IND_P")</f>
        <v>SIBLING_IND_P</v>
      </c>
      <c r="B163" s="125" t="s">
        <v>2471</v>
      </c>
      <c r="C163" s="127" t="s">
        <v>19189</v>
      </c>
      <c r="D163" s="127" t="s">
        <v>19189</v>
      </c>
      <c r="E163" s="127" t="s">
        <v>19216</v>
      </c>
      <c r="F163" s="127" t="s">
        <v>19216</v>
      </c>
    </row>
    <row r="164" spans="1:6" x14ac:dyDescent="0.25">
      <c r="A164" s="130" t="str" cm="1">
        <f t="array" aca="1" ref="A164" ca="1">HYPERLINK("#"&amp;CELL("address",INDEX(Codebook!A3:A100570,MATCH("SINGLE_ADULT_IND_H",Codebook!A3:A100570,0))),"SINGLE_ADULT_IND_H")</f>
        <v>SINGLE_ADULT_IND_H</v>
      </c>
      <c r="B164" s="125" t="s">
        <v>2474</v>
      </c>
      <c r="C164" s="127" t="s">
        <v>19189</v>
      </c>
      <c r="D164" s="127" t="s">
        <v>19189</v>
      </c>
      <c r="E164" s="127" t="s">
        <v>19189</v>
      </c>
      <c r="F164" s="127" t="s">
        <v>19216</v>
      </c>
    </row>
    <row r="165" spans="1:6" x14ac:dyDescent="0.25">
      <c r="A165" s="130" t="str" cm="1">
        <f t="array" aca="1" ref="A165" ca="1">HYPERLINK("#"&amp;CELL("address",INDEX(Codebook!A3:A100570,MATCH("SOCIAL_GRADE_CAT_P",Codebook!A3:A100570,0))),"SOCIAL_GRADE_CAT_P")</f>
        <v>SOCIAL_GRADE_CAT_P</v>
      </c>
      <c r="B165" s="125" t="s">
        <v>2450</v>
      </c>
      <c r="C165" s="127" t="s">
        <v>19189</v>
      </c>
      <c r="D165" s="127" t="s">
        <v>19189</v>
      </c>
      <c r="E165" s="127" t="s">
        <v>19189</v>
      </c>
      <c r="F165" s="127" t="s">
        <v>19189</v>
      </c>
    </row>
    <row r="166" spans="1:6" x14ac:dyDescent="0.25">
      <c r="A166" s="130" t="str" cm="1">
        <f t="array" aca="1" ref="A166" ca="1">HYPERLINK("#"&amp;CELL("address",INDEX(Codebook!A3:A100570,MATCH("SPOUSE_IND_P",Codebook!A3:A100570,0))),"SPOUSE_IND_P")</f>
        <v>SPOUSE_IND_P</v>
      </c>
      <c r="B166" s="125" t="s">
        <v>2486</v>
      </c>
      <c r="C166" s="127" t="s">
        <v>19189</v>
      </c>
      <c r="D166" s="127" t="s">
        <v>19189</v>
      </c>
      <c r="E166" s="127" t="s">
        <v>19216</v>
      </c>
      <c r="F166" s="127" t="s">
        <v>19216</v>
      </c>
    </row>
    <row r="167" spans="1:6" x14ac:dyDescent="0.25">
      <c r="A167" s="130" t="str" cm="1">
        <f t="array" aca="1" ref="A167" ca="1">HYPERLINK("#"&amp;CELL("address",INDEX(Codebook!A3:A100570,MATCH("STEPCHILD_IND_P",Codebook!A3:A100570,0))),"STEPCHILD_IND_P")</f>
        <v>STEPCHILD_IND_P</v>
      </c>
      <c r="B167" s="125" t="s">
        <v>2470</v>
      </c>
      <c r="C167" s="127" t="s">
        <v>19189</v>
      </c>
      <c r="D167" s="127" t="s">
        <v>19189</v>
      </c>
      <c r="E167" s="127" t="s">
        <v>19216</v>
      </c>
      <c r="F167" s="127" t="s">
        <v>19216</v>
      </c>
    </row>
    <row r="168" spans="1:6" x14ac:dyDescent="0.25">
      <c r="A168" s="130" t="str" cm="1">
        <f t="array" aca="1" ref="A168" ca="1">HYPERLINK("#"&amp;CELL("address",INDEX(Codebook!A3:A100570,MATCH("STEPPARENT_IND_P",Codebook!A3:A100570,0))),"STEPPARENT_IND_P")</f>
        <v>STEPPARENT_IND_P</v>
      </c>
      <c r="B168" s="125" t="s">
        <v>2482</v>
      </c>
      <c r="C168" s="127" t="s">
        <v>19189</v>
      </c>
      <c r="D168" s="127" t="s">
        <v>19189</v>
      </c>
      <c r="E168" s="127" t="s">
        <v>19216</v>
      </c>
      <c r="F168" s="127" t="s">
        <v>19216</v>
      </c>
    </row>
    <row r="169" spans="1:6" x14ac:dyDescent="0.25">
      <c r="A169" s="130" t="str" cm="1">
        <f t="array" aca="1" ref="A169" ca="1">HYPERLINK("#"&amp;CELL("address",INDEX(Codebook!A3:A100570,MATCH("STUDENT",Codebook!A3:A100570,0))),"STUDENT")</f>
        <v>STUDENT</v>
      </c>
      <c r="B169" s="125" t="s">
        <v>2527</v>
      </c>
      <c r="C169" s="127" t="s">
        <v>19189</v>
      </c>
      <c r="D169" s="127" t="s">
        <v>19189</v>
      </c>
      <c r="E169" s="127" t="s">
        <v>19189</v>
      </c>
      <c r="F169" s="127" t="s">
        <v>19189</v>
      </c>
    </row>
    <row r="170" spans="1:6" x14ac:dyDescent="0.25">
      <c r="A170" s="130" t="str" cm="1">
        <f t="array" aca="1" ref="A170" ca="1">HYPERLINK("#"&amp;CELL("address",INDEX(Codebook!A3:A100570,MATCH("STUDENT_ACCOM_CAT_P",Codebook!A3:A100570,0))),"STUDENT_ACCOM_CAT_P")</f>
        <v>STUDENT_ACCOM_CAT_P</v>
      </c>
      <c r="B170" s="125" t="s">
        <v>2517</v>
      </c>
      <c r="C170" s="127" t="s">
        <v>19189</v>
      </c>
      <c r="D170" s="127" t="s">
        <v>19189</v>
      </c>
      <c r="E170" s="127" t="s">
        <v>19189</v>
      </c>
      <c r="F170" s="127" t="s">
        <v>19189</v>
      </c>
    </row>
    <row r="171" spans="1:6" ht="30" x14ac:dyDescent="0.25">
      <c r="A171" s="130" t="str" cm="1">
        <f t="array" aca="1" ref="A171" ca="1">HYPERLINK("#"&amp;CELL("address",INDEX(Codebook!A3:A100570,MATCH("STUDENT_AWAY_AGE_CAT_H",Codebook!A3:A100570,0))),"STUDENT_AWAY_AGE_CAT_H")</f>
        <v>STUDENT_AWAY_AGE_CAT_H</v>
      </c>
      <c r="B171" s="126" t="s">
        <v>2490</v>
      </c>
      <c r="C171" s="127" t="s">
        <v>19189</v>
      </c>
      <c r="D171" s="127" t="s">
        <v>19189</v>
      </c>
      <c r="E171" s="127" t="s">
        <v>19216</v>
      </c>
      <c r="F171" s="127" t="s">
        <v>19216</v>
      </c>
    </row>
    <row r="172" spans="1:6" x14ac:dyDescent="0.25">
      <c r="A172" s="130" t="str" cm="1">
        <f t="array" aca="1" ref="A172" ca="1">HYPERLINK("#"&amp;CELL("address",INDEX(Codebook!A3:A100570,MATCH("SUPERVISOR",Codebook!A3:A100570,0))),"SUPERVISOR")</f>
        <v>SUPERVISOR</v>
      </c>
      <c r="B172" s="125" t="s">
        <v>2530</v>
      </c>
      <c r="C172" s="127" t="s">
        <v>19189</v>
      </c>
      <c r="D172" s="127" t="s">
        <v>19189</v>
      </c>
      <c r="E172" s="127" t="s">
        <v>19189</v>
      </c>
      <c r="F172" s="127" t="s">
        <v>19189</v>
      </c>
    </row>
    <row r="173" spans="1:6" x14ac:dyDescent="0.25">
      <c r="A173" s="130" t="str" cm="1">
        <f t="array" aca="1" ref="A173" ca="1">HYPERLINK("#"&amp;CELL("address",INDEX(Codebook!A3:A100570,MATCH("TENURE_LANDLORD_CAT_H",Codebook!A3:A100570,0))),"TENURE_LANDLORD_CAT_H")</f>
        <v>TENURE_LANDLORD_CAT_H</v>
      </c>
      <c r="B173" s="125" t="s">
        <v>2534</v>
      </c>
      <c r="C173" s="127" t="s">
        <v>19189</v>
      </c>
      <c r="D173" s="127" t="s">
        <v>19189</v>
      </c>
      <c r="E173" s="127" t="s">
        <v>19189</v>
      </c>
      <c r="F173" s="127" t="s">
        <v>19216</v>
      </c>
    </row>
    <row r="174" spans="1:6" x14ac:dyDescent="0.25">
      <c r="A174" s="130" t="str" cm="1">
        <f t="array" aca="1" ref="A174" ca="1">HYPERLINK("#"&amp;CELL("address",INDEX(Codebook!A4:A100571,MATCH("TENURE_LANDLORD_CAT_H_5c",Codebook!A4:A100571,0))),"TENURE_LANDLORD_CAT_H_5c")</f>
        <v>TENURE_LANDLORD_CAT_H_5c</v>
      </c>
      <c r="B174" s="125" t="s">
        <v>2534</v>
      </c>
      <c r="C174" s="127" t="s">
        <v>19216</v>
      </c>
      <c r="D174" s="127" t="s">
        <v>19216</v>
      </c>
      <c r="E174" s="127" t="s">
        <v>19216</v>
      </c>
      <c r="F174" s="127" t="s">
        <v>19189</v>
      </c>
    </row>
    <row r="175" spans="1:6" x14ac:dyDescent="0.25">
      <c r="A175" s="130" t="str" cm="1">
        <f t="array" aca="1" ref="A175" ca="1">HYPERLINK("#"&amp;CELL("address",INDEX(Codebook!A3:A100570,MATCH("TERM_TIME",Codebook!A3:A100570,0))),"TERM_TIME")</f>
        <v>TERM_TIME</v>
      </c>
      <c r="B175" s="125" t="s">
        <v>2542</v>
      </c>
      <c r="C175" s="127" t="s">
        <v>19189</v>
      </c>
      <c r="D175" s="127" t="s">
        <v>19189</v>
      </c>
      <c r="E175" s="127" t="s">
        <v>19189</v>
      </c>
      <c r="F175" s="127" t="s">
        <v>19189</v>
      </c>
    </row>
    <row r="176" spans="1:6" x14ac:dyDescent="0.25">
      <c r="A176" s="130" t="str" cm="1">
        <f t="array" aca="1" ref="A176" ca="1">HYPERLINK("#"&amp;CELL("address",INDEX(Codebook!A3:A100570,MATCH("TYPE_ACCOM",Codebook!A3:A100570,0))),"TYPE_ACCOM")</f>
        <v>TYPE_ACCOM</v>
      </c>
      <c r="B176" s="125" t="s">
        <v>2563</v>
      </c>
      <c r="C176" s="127" t="s">
        <v>19189</v>
      </c>
      <c r="D176" s="127" t="s">
        <v>19189</v>
      </c>
      <c r="E176" s="127" t="s">
        <v>19189</v>
      </c>
      <c r="F176" s="127" t="s">
        <v>19216</v>
      </c>
    </row>
    <row r="177" spans="1:6" x14ac:dyDescent="0.25">
      <c r="A177" s="130" t="str" cm="1">
        <f t="array" aca="1" ref="A177" ca="1">HYPERLINK("#"&amp;CELL("address",INDEX(Codebook!A4:A100571,MATCH("TYPE_ACCOM_5c",Codebook!A4:A100571,0))),"TYPE_ACCOM_5c")</f>
        <v>TYPE_ACCOM_5c</v>
      </c>
      <c r="B177" s="125" t="s">
        <v>19658</v>
      </c>
      <c r="C177" s="127" t="s">
        <v>19216</v>
      </c>
      <c r="D177" s="127" t="s">
        <v>19216</v>
      </c>
      <c r="E177" s="127" t="s">
        <v>19216</v>
      </c>
      <c r="F177" s="127" t="s">
        <v>19189</v>
      </c>
    </row>
    <row r="178" spans="1:6" x14ac:dyDescent="0.25">
      <c r="A178" s="130" t="str" cm="1">
        <f t="array" aca="1" ref="A178" ca="1">HYPERLINK("#"&amp;CELL("address",INDEX(Codebook!A3:A100570,MATCH("URBAN_RURAL",Codebook!A3:A100570,0))),"URBAN_RURAL")</f>
        <v>URBAN_RURAL</v>
      </c>
      <c r="B178" s="125" t="s">
        <v>2573</v>
      </c>
      <c r="C178" s="127" t="s">
        <v>19189</v>
      </c>
      <c r="D178" s="127" t="s">
        <v>19189</v>
      </c>
      <c r="E178" s="127" t="s">
        <v>19216</v>
      </c>
      <c r="F178" s="127" t="s">
        <v>19216</v>
      </c>
    </row>
    <row r="179" spans="1:6" x14ac:dyDescent="0.25">
      <c r="A179" s="130" t="str" cm="1">
        <f t="array" aca="1" ref="A179" ca="1">HYPERLINK("#"&amp;CELL("address",INDEX(Codebook!A3:A100570,MATCH("WORK_STUDY_ADDRESS",Codebook!A3:A100570,0))),"WORK_STUDY_ADDRESS")</f>
        <v>WORK_STUDY_ADDRESS</v>
      </c>
      <c r="B179" s="125" t="s">
        <v>2587</v>
      </c>
      <c r="C179" s="127" t="s">
        <v>19189</v>
      </c>
      <c r="D179" s="127" t="s">
        <v>19189</v>
      </c>
      <c r="E179" s="127" t="s">
        <v>19216</v>
      </c>
      <c r="F179" s="127" t="s">
        <v>19216</v>
      </c>
    </row>
    <row r="180" spans="1:6" x14ac:dyDescent="0.25">
      <c r="A180" s="130" t="str" cm="1">
        <f t="array" aca="1" ref="A180" ca="1">HYPERLINK("#"&amp;CELL("address",INDEX(Codebook!A3:A100570,MATCH("WORKERS_GEN_1_CAT_F",Codebook!A3:A100570,0))),"WORKERS_GEN_1_CAT_F")</f>
        <v>WORKERS_GEN_1_CAT_F</v>
      </c>
      <c r="B180" s="125" t="s">
        <v>2583</v>
      </c>
      <c r="C180" s="127" t="s">
        <v>19189</v>
      </c>
      <c r="D180" s="127" t="s">
        <v>19189</v>
      </c>
      <c r="E180" s="127" t="s">
        <v>19189</v>
      </c>
      <c r="F180" s="127" t="s">
        <v>19189</v>
      </c>
    </row>
    <row r="181" spans="1:6" ht="30" x14ac:dyDescent="0.25">
      <c r="A181" s="130" t="str" cm="1">
        <f t="array" aca="1" ref="A181" ca="1">HYPERLINK("#"&amp;CELL("address",INDEX(Codebook!A3:A100570,MATCH("WRK_STUDY_TRAVEL_CA_GEOG_P",Codebook!A3:A100570,0))),"WRK_STUDY_TRAVEL_CA_GEOG_P")</f>
        <v>WRK_STUDY_TRAVEL_CA_GEOG_P</v>
      </c>
      <c r="B181" s="126" t="s">
        <v>2548</v>
      </c>
      <c r="C181" s="127" t="s">
        <v>19189</v>
      </c>
      <c r="D181" s="127" t="s">
        <v>19189</v>
      </c>
      <c r="E181" s="127" t="s">
        <v>19216</v>
      </c>
      <c r="F181" s="127" t="s">
        <v>19216</v>
      </c>
    </row>
    <row r="182" spans="1:6" ht="30" x14ac:dyDescent="0.25">
      <c r="A182" s="130" t="str" cm="1">
        <f t="array" aca="1" ref="A182" ca="1">HYPERLINK("#"&amp;CELL("address",INDEX(Codebook!A2:A100569,MATCH("WRK_STUDY_TRAVEL_DIST_CAT_P",Codebook!A2:A100569,0))),"WRK_STUDY_TRAVEL_DIST_CAT_P")</f>
        <v>WRK_STUDY_TRAVEL_DIST_CAT_P</v>
      </c>
      <c r="B182" s="126" t="s">
        <v>19283</v>
      </c>
      <c r="C182" s="127" t="s">
        <v>19216</v>
      </c>
      <c r="D182" s="127" t="s">
        <v>19216</v>
      </c>
      <c r="E182" s="127" t="s">
        <v>19189</v>
      </c>
      <c r="F182" s="127" t="s">
        <v>19189</v>
      </c>
    </row>
    <row r="183" spans="1:6" x14ac:dyDescent="0.25">
      <c r="A183" s="130" t="str" cm="1">
        <f t="array" aca="1" ref="A183" ca="1">HYPERLINK("#"&amp;CELL("address",INDEX(Codebook!A3:A100570,MATCH("WRK_STUDY_TRAVEL_DIST_NUM_P",Codebook!A3:A100570,0))),"WRK_STUDY_TRAVEL_DIST_NUM_P")</f>
        <v>WRK_STUDY_TRAVEL_DIST_NUM_P</v>
      </c>
      <c r="B183" s="125" t="s">
        <v>625</v>
      </c>
      <c r="C183" s="127" t="s">
        <v>19189</v>
      </c>
      <c r="D183" s="127" t="s">
        <v>19189</v>
      </c>
      <c r="E183" s="127" t="s">
        <v>19216</v>
      </c>
      <c r="F183" s="127" t="s">
        <v>19216</v>
      </c>
    </row>
    <row r="184" spans="1:6" x14ac:dyDescent="0.25">
      <c r="A184" s="130" t="str" cm="1">
        <f t="array" aca="1" ref="A184" ca="1">HYPERLINK("#"&amp;CELL("address",INDEX(Codebook!A2:A100569,MATCH("WRK_STUDY_TRAVEL_IND_P",Codebook!A2:A100569,0))),"WRK_STUDY_TRAVEL_IND_P")</f>
        <v>WRK_STUDY_TRAVEL_IND_P</v>
      </c>
      <c r="B184" s="126" t="s">
        <v>19698</v>
      </c>
      <c r="C184" s="127" t="s">
        <v>19216</v>
      </c>
      <c r="D184" s="127" t="s">
        <v>19216</v>
      </c>
      <c r="E184" s="127" t="s">
        <v>19189</v>
      </c>
      <c r="F184" s="127" t="s">
        <v>19216</v>
      </c>
    </row>
    <row r="185" spans="1:6" ht="30" x14ac:dyDescent="0.25">
      <c r="A185" s="130" t="str" cm="1">
        <f t="array" aca="1" ref="A185" ca="1">HYPERLINK("#"&amp;CELL("address",INDEX(Codebook!A3:A100570,MATCH("WRK_STUDY_TRAVEL_METHOD_CAT_H",Codebook!A3:A100570,0))),"WRK_STUDY_TRAVEL_METHOD_CAT_H")</f>
        <v>WRK_STUDY_TRAVEL_METHOD_CAT_H</v>
      </c>
      <c r="B185" s="126" t="s">
        <v>2597</v>
      </c>
      <c r="C185" s="127" t="s">
        <v>19189</v>
      </c>
      <c r="D185" s="127" t="s">
        <v>19189</v>
      </c>
      <c r="E185" s="127" t="s">
        <v>19216</v>
      </c>
      <c r="F185" s="127" t="s">
        <v>19216</v>
      </c>
    </row>
    <row r="186" spans="1:6" x14ac:dyDescent="0.25">
      <c r="A186" s="130" t="str" cm="1">
        <f t="array" aca="1" ref="A186" ca="1">HYPERLINK("#"&amp;CELL("address",INDEX(Codebook!A3:A100570,MATCH("YEAR_ARRIVED_UK_CAT_P",Codebook!A3:A100570,0))),"YEAR_ARRIVED_UK_CAT_P")</f>
        <v>YEAR_ARRIVED_UK_CAT_P</v>
      </c>
      <c r="B186" s="125" t="s">
        <v>2628</v>
      </c>
      <c r="C186" s="127" t="s">
        <v>19189</v>
      </c>
      <c r="D186" s="127" t="s">
        <v>19189</v>
      </c>
      <c r="E186" s="127" t="s">
        <v>19189</v>
      </c>
      <c r="F186" s="127" t="s">
        <v>19189</v>
      </c>
    </row>
  </sheetData>
  <autoFilter ref="A2:F186" xr:uid="{38F5CA6A-A433-44C5-9F16-AE9F8405A62C}"/>
  <sortState xmlns:xlrd2="http://schemas.microsoft.com/office/spreadsheetml/2017/richdata2" ref="A3:F186">
    <sortCondition ref="A3:A18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FA398-0B03-4D86-BD89-1FD59F5BD23F}">
  <dimension ref="A1:M2634"/>
  <sheetViews>
    <sheetView tabSelected="1" topLeftCell="A2192" workbookViewId="0">
      <selection activeCell="F2219" sqref="F2219:F2412"/>
    </sheetView>
  </sheetViews>
  <sheetFormatPr defaultRowHeight="15" x14ac:dyDescent="0.25"/>
  <cols>
    <col min="1" max="1" width="39.5703125" customWidth="1"/>
    <col min="2" max="2" width="25.85546875" customWidth="1"/>
    <col min="3" max="3" width="21.42578125" customWidth="1"/>
    <col min="4" max="4" width="12.5703125" style="97" customWidth="1"/>
    <col min="5" max="5" width="90.7109375" style="80" customWidth="1"/>
    <col min="6" max="6" width="23.7109375" customWidth="1"/>
    <col min="7" max="7" width="24.42578125" customWidth="1"/>
    <col min="8" max="8" width="38.140625" customWidth="1"/>
    <col min="9" max="9" width="28.28515625" customWidth="1"/>
    <col min="10" max="10" width="30.140625" customWidth="1"/>
    <col min="11" max="11" width="32.140625" customWidth="1"/>
    <col min="12" max="12" width="41.140625" customWidth="1"/>
  </cols>
  <sheetData>
    <row r="1" spans="1:13" ht="31.5" x14ac:dyDescent="0.5">
      <c r="A1" s="1" t="s">
        <v>19188</v>
      </c>
      <c r="B1" s="2"/>
      <c r="C1" s="2"/>
      <c r="D1" s="21"/>
      <c r="E1" s="64"/>
      <c r="F1" s="2"/>
      <c r="G1" s="2"/>
      <c r="H1" s="2"/>
      <c r="I1" s="2"/>
      <c r="J1" s="2"/>
      <c r="K1" s="2"/>
      <c r="L1" s="2"/>
      <c r="M1" s="2"/>
    </row>
    <row r="2" spans="1:13" s="3" customFormat="1" ht="30" x14ac:dyDescent="0.25">
      <c r="A2" s="18" t="s">
        <v>19195</v>
      </c>
      <c r="B2" s="19" t="s">
        <v>120</v>
      </c>
      <c r="C2" s="17" t="s">
        <v>121</v>
      </c>
      <c r="D2" s="159" t="s">
        <v>136</v>
      </c>
      <c r="E2" s="17" t="s">
        <v>137</v>
      </c>
      <c r="F2" s="17" t="s">
        <v>122</v>
      </c>
      <c r="G2" s="17" t="s">
        <v>123</v>
      </c>
      <c r="H2" s="59" t="s">
        <v>19186</v>
      </c>
      <c r="I2" s="123" t="s">
        <v>19187</v>
      </c>
      <c r="J2" s="124" t="s">
        <v>19192</v>
      </c>
      <c r="K2" s="124" t="s">
        <v>19193</v>
      </c>
      <c r="L2" s="124" t="s">
        <v>19194</v>
      </c>
    </row>
    <row r="3" spans="1:13" s="3" customFormat="1" x14ac:dyDescent="0.25">
      <c r="A3" s="5" t="s">
        <v>0</v>
      </c>
      <c r="B3" s="8" t="s">
        <v>125</v>
      </c>
      <c r="C3" s="8">
        <v>7</v>
      </c>
      <c r="D3" s="65">
        <v>1</v>
      </c>
      <c r="E3" s="66" t="s">
        <v>126</v>
      </c>
      <c r="F3" s="167" t="s">
        <v>2631</v>
      </c>
      <c r="G3" s="10" t="s">
        <v>133</v>
      </c>
      <c r="H3" s="37" t="s">
        <v>2630</v>
      </c>
      <c r="I3" s="8" t="str" cm="1">
        <f t="array" aca="1" ref="I3" ca="1">_xlfn.IFNA(INDIRECT("'"&amp;"Variable List"&amp;"'!"&amp;ADDRESS(MATCH(A3,'Variable List'!A:A,0),3)),"")</f>
        <v>yes</v>
      </c>
      <c r="J3" s="8" t="str" cm="1">
        <f t="array" aca="1" ref="J3" ca="1">_xlfn.IFNA(INDIRECT("'"&amp;"Variable List"&amp;"'!"&amp;ADDRESS(MATCH(A3,'Variable List'!A:A,0),4)),"")</f>
        <v>yes</v>
      </c>
      <c r="K3" s="8" t="str" cm="1">
        <f t="array" aca="1" ref="K3" ca="1">_xlfn.IFNA(INDIRECT("'"&amp;"Variable List"&amp;"'!"&amp;ADDRESS(MATCH(A3,'Variable List'!A:A,0),5)),"")</f>
        <v>no</v>
      </c>
      <c r="L3" s="8" t="str" cm="1">
        <f t="array" aca="1" ref="L3" ca="1">_xlfn.IFNA(INDIRECT("'"&amp;"Variable List"&amp;"'!"&amp;ADDRESS(MATCH(A3,'Variable List'!A:A,0),6)),"")</f>
        <v>no</v>
      </c>
    </row>
    <row r="4" spans="1:13" s="3" customFormat="1" x14ac:dyDescent="0.25">
      <c r="A4" s="13" t="s">
        <v>124</v>
      </c>
      <c r="B4" s="6"/>
      <c r="C4" s="6"/>
      <c r="D4" s="55">
        <v>2</v>
      </c>
      <c r="E4" s="67" t="s">
        <v>127</v>
      </c>
      <c r="F4" s="168"/>
      <c r="G4" s="6"/>
      <c r="H4" s="13"/>
      <c r="I4" s="6" t="str" cm="1">
        <f t="array" aca="1" ref="I4" ca="1">_xlfn.IFNA(INDIRECT("'"&amp;"Variable List"&amp;"'!"&amp;ADDRESS(MATCH(A4,'Variable List'!A:A,0),3)),"")</f>
        <v/>
      </c>
      <c r="J4" s="6" t="str" cm="1">
        <f t="array" aca="1" ref="J4" ca="1">_xlfn.IFNA(INDIRECT("'"&amp;"Variable List"&amp;"'!"&amp;ADDRESS(MATCH(A4,'Variable List'!A:A,0),4)),"")</f>
        <v/>
      </c>
      <c r="K4" s="6" t="str" cm="1">
        <f t="array" aca="1" ref="K4" ca="1">_xlfn.IFNA(INDIRECT("'"&amp;"Variable List"&amp;"'!"&amp;ADDRESS(MATCH(A4,'Variable List'!A:A,0),5)),"")</f>
        <v/>
      </c>
      <c r="L4" s="6" t="str" cm="1">
        <f t="array" aca="1" ref="L4" ca="1">_xlfn.IFNA(INDIRECT("'"&amp;"Variable List"&amp;"'!"&amp;ADDRESS(MATCH(A4,'Variable List'!A:A,0),6)),"")</f>
        <v/>
      </c>
    </row>
    <row r="5" spans="1:13" s="3" customFormat="1" x14ac:dyDescent="0.25">
      <c r="A5" s="13"/>
      <c r="B5" s="6"/>
      <c r="C5" s="6"/>
      <c r="D5" s="55">
        <v>3</v>
      </c>
      <c r="E5" s="67" t="s">
        <v>128</v>
      </c>
      <c r="F5" s="168"/>
      <c r="G5" s="6"/>
      <c r="H5" s="13"/>
      <c r="I5" s="6" t="str" cm="1">
        <f t="array" aca="1" ref="I5" ca="1">_xlfn.IFNA(INDIRECT("'"&amp;"Variable List"&amp;"'!"&amp;ADDRESS(MATCH(A5,'Variable List'!A:A,0),3)),"")</f>
        <v/>
      </c>
      <c r="J5" s="6" t="str" cm="1">
        <f t="array" aca="1" ref="J5" ca="1">_xlfn.IFNA(INDIRECT("'"&amp;"Variable List"&amp;"'!"&amp;ADDRESS(MATCH(A5,'Variable List'!A:A,0),4)),"")</f>
        <v/>
      </c>
      <c r="K5" s="6" t="str" cm="1">
        <f t="array" aca="1" ref="K5" ca="1">_xlfn.IFNA(INDIRECT("'"&amp;"Variable List"&amp;"'!"&amp;ADDRESS(MATCH(A5,'Variable List'!A:A,0),5)),"")</f>
        <v/>
      </c>
      <c r="L5" s="6" t="str" cm="1">
        <f t="array" aca="1" ref="L5" ca="1">_xlfn.IFNA(INDIRECT("'"&amp;"Variable List"&amp;"'!"&amp;ADDRESS(MATCH(A5,'Variable List'!A:A,0),6)),"")</f>
        <v/>
      </c>
    </row>
    <row r="6" spans="1:13" s="3" customFormat="1" x14ac:dyDescent="0.25">
      <c r="A6" s="13"/>
      <c r="B6" s="6"/>
      <c r="C6" s="6"/>
      <c r="D6" s="55">
        <v>4</v>
      </c>
      <c r="E6" s="67" t="s">
        <v>129</v>
      </c>
      <c r="F6" s="168"/>
      <c r="G6" s="6"/>
      <c r="H6" s="13"/>
      <c r="I6" s="6" t="str" cm="1">
        <f t="array" aca="1" ref="I6" ca="1">_xlfn.IFNA(INDIRECT("'"&amp;"Variable List"&amp;"'!"&amp;ADDRESS(MATCH(A6,'Variable List'!A:A,0),3)),"")</f>
        <v/>
      </c>
      <c r="J6" s="6" t="str" cm="1">
        <f t="array" aca="1" ref="J6" ca="1">_xlfn.IFNA(INDIRECT("'"&amp;"Variable List"&amp;"'!"&amp;ADDRESS(MATCH(A6,'Variable List'!A:A,0),4)),"")</f>
        <v/>
      </c>
      <c r="K6" s="6" t="str" cm="1">
        <f t="array" aca="1" ref="K6" ca="1">_xlfn.IFNA(INDIRECT("'"&amp;"Variable List"&amp;"'!"&amp;ADDRESS(MATCH(A6,'Variable List'!A:A,0),5)),"")</f>
        <v/>
      </c>
      <c r="L6" s="6" t="str" cm="1">
        <f t="array" aca="1" ref="L6" ca="1">_xlfn.IFNA(INDIRECT("'"&amp;"Variable List"&amp;"'!"&amp;ADDRESS(MATCH(A6,'Variable List'!A:A,0),6)),"")</f>
        <v/>
      </c>
    </row>
    <row r="7" spans="1:13" s="3" customFormat="1" x14ac:dyDescent="0.25">
      <c r="A7" s="13"/>
      <c r="B7" s="6"/>
      <c r="C7" s="6"/>
      <c r="D7" s="55">
        <v>5</v>
      </c>
      <c r="E7" s="67" t="s">
        <v>130</v>
      </c>
      <c r="F7" s="168"/>
      <c r="G7" s="6"/>
      <c r="H7" s="13"/>
      <c r="I7" s="6" t="str" cm="1">
        <f t="array" aca="1" ref="I7" ca="1">_xlfn.IFNA(INDIRECT("'"&amp;"Variable List"&amp;"'!"&amp;ADDRESS(MATCH(A7,'Variable List'!A:A,0),3)),"")</f>
        <v/>
      </c>
      <c r="J7" s="6" t="str" cm="1">
        <f t="array" aca="1" ref="J7" ca="1">_xlfn.IFNA(INDIRECT("'"&amp;"Variable List"&amp;"'!"&amp;ADDRESS(MATCH(A7,'Variable List'!A:A,0),4)),"")</f>
        <v/>
      </c>
      <c r="K7" s="6" t="str" cm="1">
        <f t="array" aca="1" ref="K7" ca="1">_xlfn.IFNA(INDIRECT("'"&amp;"Variable List"&amp;"'!"&amp;ADDRESS(MATCH(A7,'Variable List'!A:A,0),5)),"")</f>
        <v/>
      </c>
      <c r="L7" s="6" t="str" cm="1">
        <f t="array" aca="1" ref="L7" ca="1">_xlfn.IFNA(INDIRECT("'"&amp;"Variable List"&amp;"'!"&amp;ADDRESS(MATCH(A7,'Variable List'!A:A,0),6)),"")</f>
        <v/>
      </c>
    </row>
    <row r="8" spans="1:13" s="3" customFormat="1" x14ac:dyDescent="0.25">
      <c r="A8" s="13"/>
      <c r="B8" s="6"/>
      <c r="C8" s="6"/>
      <c r="D8" s="55">
        <v>6</v>
      </c>
      <c r="E8" s="67" t="s">
        <v>131</v>
      </c>
      <c r="F8" s="168"/>
      <c r="G8" s="6"/>
      <c r="H8" s="13"/>
      <c r="I8" s="6" t="str" cm="1">
        <f t="array" aca="1" ref="I8" ca="1">_xlfn.IFNA(INDIRECT("'"&amp;"Variable List"&amp;"'!"&amp;ADDRESS(MATCH(A8,'Variable List'!A:A,0),3)),"")</f>
        <v/>
      </c>
      <c r="J8" s="6" t="str" cm="1">
        <f t="array" aca="1" ref="J8" ca="1">_xlfn.IFNA(INDIRECT("'"&amp;"Variable List"&amp;"'!"&amp;ADDRESS(MATCH(A8,'Variable List'!A:A,0),4)),"")</f>
        <v/>
      </c>
      <c r="K8" s="6" t="str" cm="1">
        <f t="array" aca="1" ref="K8" ca="1">_xlfn.IFNA(INDIRECT("'"&amp;"Variable List"&amp;"'!"&amp;ADDRESS(MATCH(A8,'Variable List'!A:A,0),5)),"")</f>
        <v/>
      </c>
      <c r="L8" s="6" t="str" cm="1">
        <f t="array" aca="1" ref="L8" ca="1">_xlfn.IFNA(INDIRECT("'"&amp;"Variable List"&amp;"'!"&amp;ADDRESS(MATCH(A8,'Variable List'!A:A,0),6)),"")</f>
        <v/>
      </c>
    </row>
    <row r="9" spans="1:13" s="3" customFormat="1" x14ac:dyDescent="0.25">
      <c r="A9" s="15"/>
      <c r="B9" s="7"/>
      <c r="C9" s="7"/>
      <c r="D9" s="54">
        <v>7</v>
      </c>
      <c r="E9" s="68" t="s">
        <v>132</v>
      </c>
      <c r="F9" s="169"/>
      <c r="G9" s="7"/>
      <c r="H9" s="15"/>
      <c r="I9" s="7" t="str" cm="1">
        <f t="array" aca="1" ref="I9" ca="1">_xlfn.IFNA(INDIRECT("'"&amp;"Variable List"&amp;"'!"&amp;ADDRESS(MATCH(A9,'Variable List'!A:A,0),3)),"")</f>
        <v/>
      </c>
      <c r="J9" s="7" t="str" cm="1">
        <f t="array" aca="1" ref="J9" ca="1">_xlfn.IFNA(INDIRECT("'"&amp;"Variable List"&amp;"'!"&amp;ADDRESS(MATCH(A9,'Variable List'!A:A,0),4)),"")</f>
        <v/>
      </c>
      <c r="K9" s="7" t="str" cm="1">
        <f t="array" aca="1" ref="K9" ca="1">_xlfn.IFNA(INDIRECT("'"&amp;"Variable List"&amp;"'!"&amp;ADDRESS(MATCH(A9,'Variable List'!A:A,0),5)),"")</f>
        <v/>
      </c>
      <c r="L9" s="7" t="str" cm="1">
        <f t="array" aca="1" ref="L9" ca="1">_xlfn.IFNA(INDIRECT("'"&amp;"Variable List"&amp;"'!"&amp;ADDRESS(MATCH(A9,'Variable List'!A:A,0),6)),"")</f>
        <v/>
      </c>
    </row>
    <row r="10" spans="1:13" s="3" customFormat="1" x14ac:dyDescent="0.25">
      <c r="A10" s="20" t="s">
        <v>1</v>
      </c>
      <c r="B10" s="8" t="s">
        <v>135</v>
      </c>
      <c r="C10" s="8">
        <v>32</v>
      </c>
      <c r="D10" s="69">
        <v>-9</v>
      </c>
      <c r="E10" s="56" t="s">
        <v>192</v>
      </c>
      <c r="F10" s="167" t="s">
        <v>2632</v>
      </c>
      <c r="G10" s="8" t="s">
        <v>139</v>
      </c>
      <c r="H10" s="37" t="s">
        <v>2633</v>
      </c>
      <c r="I10" s="8" t="str" cm="1">
        <f t="array" aca="1" ref="I10" ca="1">_xlfn.IFNA(INDIRECT("'"&amp;"Variable List"&amp;"'!"&amp;ADDRESS(MATCH(A10,'Variable List'!A:A,0),3)),"")</f>
        <v>yes</v>
      </c>
      <c r="J10" s="8" t="str" cm="1">
        <f t="array" aca="1" ref="J10" ca="1">_xlfn.IFNA(INDIRECT("'"&amp;"Variable List"&amp;"'!"&amp;ADDRESS(MATCH(A10,'Variable List'!A:A,0),4)),"")</f>
        <v>yes</v>
      </c>
      <c r="K10" s="8" t="str" cm="1">
        <f t="array" aca="1" ref="K10" ca="1">_xlfn.IFNA(INDIRECT("'"&amp;"Variable List"&amp;"'!"&amp;ADDRESS(MATCH(A10,'Variable List'!A:A,0),5)),"")</f>
        <v>no</v>
      </c>
      <c r="L10" s="8" t="str" cm="1">
        <f t="array" aca="1" ref="L10" ca="1">_xlfn.IFNA(INDIRECT("'"&amp;"Variable List"&amp;"'!"&amp;ADDRESS(MATCH(A10,'Variable List'!A:A,0),6)),"")</f>
        <v>no</v>
      </c>
    </row>
    <row r="11" spans="1:13" s="3" customFormat="1" ht="30.75" customHeight="1" x14ac:dyDescent="0.25">
      <c r="A11" s="52" t="s">
        <v>134</v>
      </c>
      <c r="B11" s="7"/>
      <c r="C11" s="7"/>
      <c r="D11" s="54" t="s">
        <v>203</v>
      </c>
      <c r="E11" s="53" t="s">
        <v>138</v>
      </c>
      <c r="F11" s="169"/>
      <c r="G11" s="7"/>
      <c r="H11" s="15"/>
      <c r="I11" s="7" t="str" cm="1">
        <f t="array" aca="1" ref="I11" ca="1">_xlfn.IFNA(INDIRECT("'"&amp;"Variable List"&amp;"'!"&amp;ADDRESS(MATCH(A11,'Variable List'!A:A,0),3)),"")</f>
        <v/>
      </c>
      <c r="J11" s="7" t="str" cm="1">
        <f t="array" aca="1" ref="J11" ca="1">_xlfn.IFNA(INDIRECT("'"&amp;"Variable List"&amp;"'!"&amp;ADDRESS(MATCH(A11,'Variable List'!A:A,0),4)),"")</f>
        <v/>
      </c>
      <c r="K11" s="7" t="str" cm="1">
        <f t="array" aca="1" ref="K11" ca="1">_xlfn.IFNA(INDIRECT("'"&amp;"Variable List"&amp;"'!"&amp;ADDRESS(MATCH(A11,'Variable List'!A:A,0),5)),"")</f>
        <v/>
      </c>
      <c r="L11" s="7" t="str" cm="1">
        <f t="array" aca="1" ref="L11" ca="1">_xlfn.IFNA(INDIRECT("'"&amp;"Variable List"&amp;"'!"&amp;ADDRESS(MATCH(A11,'Variable List'!A:A,0),6)),"")</f>
        <v/>
      </c>
    </row>
    <row r="12" spans="1:13" s="3" customFormat="1" x14ac:dyDescent="0.25">
      <c r="A12" s="4" t="s">
        <v>2</v>
      </c>
      <c r="B12" s="6" t="s">
        <v>135</v>
      </c>
      <c r="C12" s="6">
        <v>32</v>
      </c>
      <c r="D12" s="55">
        <v>-9</v>
      </c>
      <c r="E12" s="56" t="s">
        <v>192</v>
      </c>
      <c r="F12" s="167" t="s">
        <v>2632</v>
      </c>
      <c r="G12" s="9" t="s">
        <v>142</v>
      </c>
      <c r="H12" s="13" t="s">
        <v>2634</v>
      </c>
      <c r="I12" s="8" t="str" cm="1">
        <f t="array" aca="1" ref="I12" ca="1">_xlfn.IFNA(INDIRECT("'"&amp;"Variable List"&amp;"'!"&amp;ADDRESS(MATCH(A12,'Variable List'!A:A,0),3)),"")</f>
        <v>yes</v>
      </c>
      <c r="J12" s="8" t="str" cm="1">
        <f t="array" aca="1" ref="J12" ca="1">_xlfn.IFNA(INDIRECT("'"&amp;"Variable List"&amp;"'!"&amp;ADDRESS(MATCH(A12,'Variable List'!A:A,0),4)),"")</f>
        <v>yes</v>
      </c>
      <c r="K12" s="6" t="str" cm="1">
        <f t="array" aca="1" ref="K12" ca="1">_xlfn.IFNA(INDIRECT("'"&amp;"Variable List"&amp;"'!"&amp;ADDRESS(MATCH(A12,'Variable List'!A:A,0),5)),"")</f>
        <v>no</v>
      </c>
      <c r="L12" s="6" t="str" cm="1">
        <f t="array" aca="1" ref="L12" ca="1">_xlfn.IFNA(INDIRECT("'"&amp;"Variable List"&amp;"'!"&amp;ADDRESS(MATCH(A12,'Variable List'!A:A,0),6)),"")</f>
        <v>no</v>
      </c>
    </row>
    <row r="13" spans="1:13" s="3" customFormat="1" ht="30.75" customHeight="1" x14ac:dyDescent="0.25">
      <c r="A13" s="11" t="s">
        <v>140</v>
      </c>
      <c r="B13" s="7"/>
      <c r="C13" s="7"/>
      <c r="D13" s="54" t="s">
        <v>203</v>
      </c>
      <c r="E13" s="53" t="s">
        <v>141</v>
      </c>
      <c r="F13" s="169"/>
      <c r="G13" s="7"/>
      <c r="H13" s="15"/>
      <c r="I13" s="7" t="str" cm="1">
        <f t="array" aca="1" ref="I13" ca="1">_xlfn.IFNA(INDIRECT("'"&amp;"Variable List"&amp;"'!"&amp;ADDRESS(MATCH(A13,'Variable List'!A:A,0),3)),"")</f>
        <v/>
      </c>
      <c r="J13" s="7" t="str" cm="1">
        <f t="array" aca="1" ref="J13" ca="1">_xlfn.IFNA(INDIRECT("'"&amp;"Variable List"&amp;"'!"&amp;ADDRESS(MATCH(A13,'Variable List'!A:A,0),4)),"")</f>
        <v/>
      </c>
      <c r="K13" s="6" t="str" cm="1">
        <f t="array" aca="1" ref="K13" ca="1">_xlfn.IFNA(INDIRECT("'"&amp;"Variable List"&amp;"'!"&amp;ADDRESS(MATCH(A13,'Variable List'!A:A,0),5)),"")</f>
        <v/>
      </c>
      <c r="L13" s="6" t="str" cm="1">
        <f t="array" aca="1" ref="L13" ca="1">_xlfn.IFNA(INDIRECT("'"&amp;"Variable List"&amp;"'!"&amp;ADDRESS(MATCH(A13,'Variable List'!A:A,0),6)),"")</f>
        <v/>
      </c>
    </row>
    <row r="14" spans="1:13" s="3" customFormat="1" x14ac:dyDescent="0.25">
      <c r="A14" s="63" t="s">
        <v>3</v>
      </c>
      <c r="B14" s="56" t="s">
        <v>125</v>
      </c>
      <c r="C14" s="56">
        <v>98</v>
      </c>
      <c r="D14" s="55">
        <v>-9</v>
      </c>
      <c r="E14" s="56" t="s">
        <v>192</v>
      </c>
      <c r="F14" s="170" t="s">
        <v>2462</v>
      </c>
      <c r="G14" s="56" t="s">
        <v>3</v>
      </c>
      <c r="H14" s="108"/>
      <c r="I14" s="8" t="str" cm="1">
        <f t="array" aca="1" ref="I14" ca="1">_xlfn.IFNA(INDIRECT("'"&amp;"Variable List"&amp;"'!"&amp;ADDRESS(MATCH(A14,'Variable List'!A:A,0),3)),"")</f>
        <v>yes</v>
      </c>
      <c r="J14" s="8" t="str" cm="1">
        <f t="array" aca="1" ref="J14" ca="1">_xlfn.IFNA(INDIRECT("'"&amp;"Variable List"&amp;"'!"&amp;ADDRESS(MATCH(A14,'Variable List'!A:A,0),4)),"")</f>
        <v>yes</v>
      </c>
      <c r="K14" s="8" t="str" cm="1">
        <f t="array" aca="1" ref="K14" ca="1">_xlfn.IFNA(INDIRECT("'"&amp;"Variable List"&amp;"'!"&amp;ADDRESS(MATCH(A14,'Variable List'!A:A,0),5)),"")</f>
        <v>no</v>
      </c>
      <c r="L14" s="8" t="str" cm="1">
        <f t="array" aca="1" ref="L14" ca="1">_xlfn.IFNA(INDIRECT("'"&amp;"Variable List"&amp;"'!"&amp;ADDRESS(MATCH(A14,'Variable List'!A:A,0),6)),"")</f>
        <v>no</v>
      </c>
    </row>
    <row r="15" spans="1:13" s="3" customFormat="1" x14ac:dyDescent="0.25">
      <c r="A15" s="3" t="s">
        <v>143</v>
      </c>
      <c r="B15" s="6"/>
      <c r="C15" s="6"/>
      <c r="D15" s="70" t="s">
        <v>204</v>
      </c>
      <c r="E15" s="56" t="s">
        <v>144</v>
      </c>
      <c r="F15" s="171"/>
      <c r="G15" s="6"/>
      <c r="H15" s="108"/>
      <c r="I15" s="6"/>
      <c r="J15" s="6"/>
      <c r="K15" s="6"/>
      <c r="L15" s="6"/>
    </row>
    <row r="16" spans="1:13" s="3" customFormat="1" x14ac:dyDescent="0.25">
      <c r="B16" s="6"/>
      <c r="C16" s="6"/>
      <c r="D16" s="71">
        <v>95</v>
      </c>
      <c r="E16" s="56" t="s">
        <v>145</v>
      </c>
      <c r="F16" s="171"/>
      <c r="G16" s="6"/>
      <c r="H16" s="13"/>
      <c r="I16" s="6" t="str" cm="1">
        <f t="array" aca="1" ref="I16" ca="1">_xlfn.IFNA(INDIRECT("'"&amp;"Variable List"&amp;"'!"&amp;ADDRESS(MATCH(A16,'Variable List'!A:A,0),3)),"")</f>
        <v/>
      </c>
      <c r="J16" s="6" t="str" cm="1">
        <f t="array" aca="1" ref="J16" ca="1">_xlfn.IFNA(INDIRECT("'"&amp;"Variable List"&amp;"'!"&amp;ADDRESS(MATCH(A16,'Variable List'!A:A,0),4)),"")</f>
        <v/>
      </c>
      <c r="K16" s="6" t="str" cm="1">
        <f t="array" aca="1" ref="K16" ca="1">_xlfn.IFNA(INDIRECT("'"&amp;"Variable List"&amp;"'!"&amp;ADDRESS(MATCH(A16,'Variable List'!A:A,0),5)),"")</f>
        <v/>
      </c>
      <c r="L16" s="6" t="str" cm="1">
        <f t="array" aca="1" ref="L16" ca="1">_xlfn.IFNA(INDIRECT("'"&amp;"Variable List"&amp;"'!"&amp;ADDRESS(MATCH(A16,'Variable List'!A:A,0),6)),"")</f>
        <v/>
      </c>
    </row>
    <row r="17" spans="1:12" s="3" customFormat="1" x14ac:dyDescent="0.25">
      <c r="A17" s="11"/>
      <c r="B17" s="7"/>
      <c r="C17" s="7"/>
      <c r="D17" s="72">
        <v>97</v>
      </c>
      <c r="E17" s="53" t="s">
        <v>150</v>
      </c>
      <c r="F17" s="172"/>
      <c r="G17" s="7"/>
      <c r="H17" s="15"/>
      <c r="I17" s="7" t="str" cm="1">
        <f t="array" aca="1" ref="I17" ca="1">_xlfn.IFNA(INDIRECT("'"&amp;"Variable List"&amp;"'!"&amp;ADDRESS(MATCH(A17,'Variable List'!A:A,0),3)),"")</f>
        <v/>
      </c>
      <c r="J17" s="7" t="str" cm="1">
        <f t="array" aca="1" ref="J17" ca="1">_xlfn.IFNA(INDIRECT("'"&amp;"Variable List"&amp;"'!"&amp;ADDRESS(MATCH(A17,'Variable List'!A:A,0),4)),"")</f>
        <v/>
      </c>
      <c r="K17" s="7" t="str" cm="1">
        <f t="array" aca="1" ref="K17" ca="1">_xlfn.IFNA(INDIRECT("'"&amp;"Variable List"&amp;"'!"&amp;ADDRESS(MATCH(A17,'Variable List'!A:A,0),5)),"")</f>
        <v/>
      </c>
      <c r="L17" s="7" t="str" cm="1">
        <f t="array" aca="1" ref="L17" ca="1">_xlfn.IFNA(INDIRECT("'"&amp;"Variable List"&amp;"'!"&amp;ADDRESS(MATCH(A17,'Variable List'!A:A,0),6)),"")</f>
        <v/>
      </c>
    </row>
    <row r="18" spans="1:12" s="3" customFormat="1" x14ac:dyDescent="0.25">
      <c r="A18" s="63" t="s">
        <v>19512</v>
      </c>
      <c r="B18" s="56" t="s">
        <v>125</v>
      </c>
      <c r="C18" s="6">
        <v>20</v>
      </c>
      <c r="D18" s="71">
        <v>-9</v>
      </c>
      <c r="E18" s="56" t="s">
        <v>192</v>
      </c>
      <c r="F18" s="167" t="s">
        <v>2462</v>
      </c>
      <c r="G18" s="3" t="s">
        <v>3</v>
      </c>
      <c r="H18" s="13"/>
      <c r="I18" s="6" t="str" cm="1">
        <f t="array" aca="1" ref="I18" ca="1">_xlfn.IFNA(INDIRECT("'"&amp;"Variable List"&amp;"'!"&amp;ADDRESS(MATCH(A18,'Variable List'!A:A,0),3)),"")</f>
        <v>no</v>
      </c>
      <c r="J18" s="6" t="str" cm="1">
        <f t="array" aca="1" ref="J18" ca="1">_xlfn.IFNA(INDIRECT("'"&amp;"Variable List"&amp;"'!"&amp;ADDRESS(MATCH(A18,'Variable List'!A:A,0),4)),"")</f>
        <v>no</v>
      </c>
      <c r="K18" s="6" t="str" cm="1">
        <f t="array" aca="1" ref="K18" ca="1">_xlfn.IFNA(INDIRECT("'"&amp;"Variable List"&amp;"'!"&amp;ADDRESS(MATCH(A18,'Variable List'!A:A,0),5)),"")</f>
        <v>no</v>
      </c>
      <c r="L18" s="8" t="str" cm="1">
        <f t="array" aca="1" ref="L18" ca="1">_xlfn.IFNA(INDIRECT("'"&amp;"Variable List"&amp;"'!"&amp;ADDRESS(MATCH(A18,'Variable List'!A:A,0),6)),"")</f>
        <v>yes</v>
      </c>
    </row>
    <row r="19" spans="1:12" s="3" customFormat="1" x14ac:dyDescent="0.25">
      <c r="A19" s="3" t="s">
        <v>19513</v>
      </c>
      <c r="B19" s="6"/>
      <c r="C19" s="6"/>
      <c r="D19" s="71">
        <v>1</v>
      </c>
      <c r="E19" s="56" t="s">
        <v>19526</v>
      </c>
      <c r="F19" s="168"/>
      <c r="H19" s="13"/>
      <c r="I19" s="6" t="str" cm="1">
        <f t="array" aca="1" ref="I19" ca="1">_xlfn.IFNA(INDIRECT("'"&amp;"Variable List"&amp;"'!"&amp;ADDRESS(MATCH(A19,'Variable List'!A:A,0),3)),"")</f>
        <v/>
      </c>
      <c r="J19" s="6" t="str" cm="1">
        <f t="array" aca="1" ref="J19" ca="1">_xlfn.IFNA(INDIRECT("'"&amp;"Variable List"&amp;"'!"&amp;ADDRESS(MATCH(A19,'Variable List'!A:A,0),4)),"")</f>
        <v/>
      </c>
      <c r="K19" s="6" t="str" cm="1">
        <f t="array" aca="1" ref="K19" ca="1">_xlfn.IFNA(INDIRECT("'"&amp;"Variable List"&amp;"'!"&amp;ADDRESS(MATCH(A19,'Variable List'!A:A,0),5)),"")</f>
        <v/>
      </c>
      <c r="L19" s="6" t="str" cm="1">
        <f t="array" aca="1" ref="L19" ca="1">_xlfn.IFNA(INDIRECT("'"&amp;"Variable List"&amp;"'!"&amp;ADDRESS(MATCH(A19,'Variable List'!A:A,0),6)),"")</f>
        <v/>
      </c>
    </row>
    <row r="20" spans="1:12" s="3" customFormat="1" x14ac:dyDescent="0.25">
      <c r="B20" s="6"/>
      <c r="C20" s="6"/>
      <c r="D20" s="71">
        <v>2</v>
      </c>
      <c r="E20" s="145" t="s">
        <v>19514</v>
      </c>
      <c r="F20" s="168"/>
      <c r="H20" s="13"/>
      <c r="I20" s="6" t="str" cm="1">
        <f t="array" aca="1" ref="I20" ca="1">_xlfn.IFNA(INDIRECT("'"&amp;"Variable List"&amp;"'!"&amp;ADDRESS(MATCH(A20,'Variable List'!A:A,0),3)),"")</f>
        <v/>
      </c>
      <c r="J20" s="6" t="str" cm="1">
        <f t="array" aca="1" ref="J20" ca="1">_xlfn.IFNA(INDIRECT("'"&amp;"Variable List"&amp;"'!"&amp;ADDRESS(MATCH(A20,'Variable List'!A:A,0),4)),"")</f>
        <v/>
      </c>
      <c r="K20" s="6" t="str" cm="1">
        <f t="array" aca="1" ref="K20" ca="1">_xlfn.IFNA(INDIRECT("'"&amp;"Variable List"&amp;"'!"&amp;ADDRESS(MATCH(A20,'Variable List'!A:A,0),5)),"")</f>
        <v/>
      </c>
      <c r="L20" s="6" t="str" cm="1">
        <f t="array" aca="1" ref="L20" ca="1">_xlfn.IFNA(INDIRECT("'"&amp;"Variable List"&amp;"'!"&amp;ADDRESS(MATCH(A20,'Variable List'!A:A,0),6)),"")</f>
        <v/>
      </c>
    </row>
    <row r="21" spans="1:12" s="3" customFormat="1" x14ac:dyDescent="0.25">
      <c r="B21" s="6"/>
      <c r="C21" s="6"/>
      <c r="D21" s="71">
        <v>3</v>
      </c>
      <c r="E21" s="146" t="s">
        <v>19515</v>
      </c>
      <c r="F21" s="168"/>
      <c r="H21" s="13"/>
      <c r="I21" s="6" t="str" cm="1">
        <f t="array" aca="1" ref="I21" ca="1">_xlfn.IFNA(INDIRECT("'"&amp;"Variable List"&amp;"'!"&amp;ADDRESS(MATCH(A21,'Variable List'!A:A,0),3)),"")</f>
        <v/>
      </c>
      <c r="J21" s="6" t="str" cm="1">
        <f t="array" aca="1" ref="J21" ca="1">_xlfn.IFNA(INDIRECT("'"&amp;"Variable List"&amp;"'!"&amp;ADDRESS(MATCH(A21,'Variable List'!A:A,0),4)),"")</f>
        <v/>
      </c>
      <c r="K21" s="6" t="str" cm="1">
        <f t="array" aca="1" ref="K21" ca="1">_xlfn.IFNA(INDIRECT("'"&amp;"Variable List"&amp;"'!"&amp;ADDRESS(MATCH(A21,'Variable List'!A:A,0),5)),"")</f>
        <v/>
      </c>
      <c r="L21" s="6" t="str" cm="1">
        <f t="array" aca="1" ref="L21" ca="1">_xlfn.IFNA(INDIRECT("'"&amp;"Variable List"&amp;"'!"&amp;ADDRESS(MATCH(A21,'Variable List'!A:A,0),6)),"")</f>
        <v/>
      </c>
    </row>
    <row r="22" spans="1:12" s="3" customFormat="1" x14ac:dyDescent="0.25">
      <c r="B22" s="6"/>
      <c r="C22" s="6"/>
      <c r="D22" s="71">
        <v>4</v>
      </c>
      <c r="E22" s="146" t="s">
        <v>1259</v>
      </c>
      <c r="F22" s="168"/>
      <c r="H22" s="13"/>
      <c r="I22" s="6" t="str" cm="1">
        <f t="array" aca="1" ref="I22" ca="1">_xlfn.IFNA(INDIRECT("'"&amp;"Variable List"&amp;"'!"&amp;ADDRESS(MATCH(A22,'Variable List'!A:A,0),3)),"")</f>
        <v/>
      </c>
      <c r="J22" s="6" t="str" cm="1">
        <f t="array" aca="1" ref="J22" ca="1">_xlfn.IFNA(INDIRECT("'"&amp;"Variable List"&amp;"'!"&amp;ADDRESS(MATCH(A22,'Variable List'!A:A,0),4)),"")</f>
        <v/>
      </c>
      <c r="K22" s="6" t="str" cm="1">
        <f t="array" aca="1" ref="K22" ca="1">_xlfn.IFNA(INDIRECT("'"&amp;"Variable List"&amp;"'!"&amp;ADDRESS(MATCH(A22,'Variable List'!A:A,0),5)),"")</f>
        <v/>
      </c>
      <c r="L22" s="6" t="str" cm="1">
        <f t="array" aca="1" ref="L22" ca="1">_xlfn.IFNA(INDIRECT("'"&amp;"Variable List"&amp;"'!"&amp;ADDRESS(MATCH(A22,'Variable List'!A:A,0),6)),"")</f>
        <v/>
      </c>
    </row>
    <row r="23" spans="1:12" s="3" customFormat="1" x14ac:dyDescent="0.25">
      <c r="B23" s="6"/>
      <c r="C23" s="6"/>
      <c r="D23" s="71">
        <v>5</v>
      </c>
      <c r="E23" s="146" t="s">
        <v>19516</v>
      </c>
      <c r="F23" s="168"/>
      <c r="H23" s="13"/>
      <c r="I23" s="6" t="str" cm="1">
        <f t="array" aca="1" ref="I23" ca="1">_xlfn.IFNA(INDIRECT("'"&amp;"Variable List"&amp;"'!"&amp;ADDRESS(MATCH(A23,'Variable List'!A:A,0),3)),"")</f>
        <v/>
      </c>
      <c r="J23" s="6" t="str" cm="1">
        <f t="array" aca="1" ref="J23" ca="1">_xlfn.IFNA(INDIRECT("'"&amp;"Variable List"&amp;"'!"&amp;ADDRESS(MATCH(A23,'Variable List'!A:A,0),4)),"")</f>
        <v/>
      </c>
      <c r="K23" s="6" t="str" cm="1">
        <f t="array" aca="1" ref="K23" ca="1">_xlfn.IFNA(INDIRECT("'"&amp;"Variable List"&amp;"'!"&amp;ADDRESS(MATCH(A23,'Variable List'!A:A,0),5)),"")</f>
        <v/>
      </c>
      <c r="L23" s="6" t="str" cm="1">
        <f t="array" aca="1" ref="L23" ca="1">_xlfn.IFNA(INDIRECT("'"&amp;"Variable List"&amp;"'!"&amp;ADDRESS(MATCH(A23,'Variable List'!A:A,0),6)),"")</f>
        <v/>
      </c>
    </row>
    <row r="24" spans="1:12" s="3" customFormat="1" x14ac:dyDescent="0.25">
      <c r="B24" s="6"/>
      <c r="C24" s="6"/>
      <c r="D24" s="71">
        <v>6</v>
      </c>
      <c r="E24" s="146" t="s">
        <v>19517</v>
      </c>
      <c r="F24" s="168"/>
      <c r="H24" s="13"/>
      <c r="I24" s="6" t="str" cm="1">
        <f t="array" aca="1" ref="I24" ca="1">_xlfn.IFNA(INDIRECT("'"&amp;"Variable List"&amp;"'!"&amp;ADDRESS(MATCH(A24,'Variable List'!A:A,0),3)),"")</f>
        <v/>
      </c>
      <c r="J24" s="6" t="str" cm="1">
        <f t="array" aca="1" ref="J24" ca="1">_xlfn.IFNA(INDIRECT("'"&amp;"Variable List"&amp;"'!"&amp;ADDRESS(MATCH(A24,'Variable List'!A:A,0),4)),"")</f>
        <v/>
      </c>
      <c r="K24" s="6" t="str" cm="1">
        <f t="array" aca="1" ref="K24" ca="1">_xlfn.IFNA(INDIRECT("'"&amp;"Variable List"&amp;"'!"&amp;ADDRESS(MATCH(A24,'Variable List'!A:A,0),5)),"")</f>
        <v/>
      </c>
      <c r="L24" s="6" t="str" cm="1">
        <f t="array" aca="1" ref="L24" ca="1">_xlfn.IFNA(INDIRECT("'"&amp;"Variable List"&amp;"'!"&amp;ADDRESS(MATCH(A24,'Variable List'!A:A,0),6)),"")</f>
        <v/>
      </c>
    </row>
    <row r="25" spans="1:12" s="3" customFormat="1" x14ac:dyDescent="0.25">
      <c r="B25" s="6"/>
      <c r="C25" s="6"/>
      <c r="D25" s="71">
        <v>7</v>
      </c>
      <c r="E25" s="146" t="s">
        <v>19518</v>
      </c>
      <c r="F25" s="168"/>
      <c r="H25" s="13"/>
      <c r="I25" s="6" t="str" cm="1">
        <f t="array" aca="1" ref="I25" ca="1">_xlfn.IFNA(INDIRECT("'"&amp;"Variable List"&amp;"'!"&amp;ADDRESS(MATCH(A25,'Variable List'!A:A,0),3)),"")</f>
        <v/>
      </c>
      <c r="J25" s="6" t="str" cm="1">
        <f t="array" aca="1" ref="J25" ca="1">_xlfn.IFNA(INDIRECT("'"&amp;"Variable List"&amp;"'!"&amp;ADDRESS(MATCH(A25,'Variable List'!A:A,0),4)),"")</f>
        <v/>
      </c>
      <c r="K25" s="6" t="str" cm="1">
        <f t="array" aca="1" ref="K25" ca="1">_xlfn.IFNA(INDIRECT("'"&amp;"Variable List"&amp;"'!"&amp;ADDRESS(MATCH(A25,'Variable List'!A:A,0),5)),"")</f>
        <v/>
      </c>
      <c r="L25" s="6" t="str" cm="1">
        <f t="array" aca="1" ref="L25" ca="1">_xlfn.IFNA(INDIRECT("'"&amp;"Variable List"&amp;"'!"&amp;ADDRESS(MATCH(A25,'Variable List'!A:A,0),6)),"")</f>
        <v/>
      </c>
    </row>
    <row r="26" spans="1:12" s="3" customFormat="1" x14ac:dyDescent="0.25">
      <c r="B26" s="6"/>
      <c r="C26" s="6"/>
      <c r="D26" s="71">
        <v>8</v>
      </c>
      <c r="E26" s="146" t="s">
        <v>19519</v>
      </c>
      <c r="F26" s="168"/>
      <c r="H26" s="13"/>
      <c r="I26" s="6" t="str" cm="1">
        <f t="array" aca="1" ref="I26" ca="1">_xlfn.IFNA(INDIRECT("'"&amp;"Variable List"&amp;"'!"&amp;ADDRESS(MATCH(A26,'Variable List'!A:A,0),3)),"")</f>
        <v/>
      </c>
      <c r="J26" s="6" t="str" cm="1">
        <f t="array" aca="1" ref="J26" ca="1">_xlfn.IFNA(INDIRECT("'"&amp;"Variable List"&amp;"'!"&amp;ADDRESS(MATCH(A26,'Variable List'!A:A,0),4)),"")</f>
        <v/>
      </c>
      <c r="K26" s="6" t="str" cm="1">
        <f t="array" aca="1" ref="K26" ca="1">_xlfn.IFNA(INDIRECT("'"&amp;"Variable List"&amp;"'!"&amp;ADDRESS(MATCH(A26,'Variable List'!A:A,0),5)),"")</f>
        <v/>
      </c>
      <c r="L26" s="6" t="str" cm="1">
        <f t="array" aca="1" ref="L26" ca="1">_xlfn.IFNA(INDIRECT("'"&amp;"Variable List"&amp;"'!"&amp;ADDRESS(MATCH(A26,'Variable List'!A:A,0),6)),"")</f>
        <v/>
      </c>
    </row>
    <row r="27" spans="1:12" s="3" customFormat="1" x14ac:dyDescent="0.25">
      <c r="B27" s="6"/>
      <c r="C27" s="6"/>
      <c r="D27" s="71">
        <v>9</v>
      </c>
      <c r="E27" s="146" t="s">
        <v>19520</v>
      </c>
      <c r="F27" s="168"/>
      <c r="H27" s="13"/>
      <c r="I27" s="6" t="str" cm="1">
        <f t="array" aca="1" ref="I27" ca="1">_xlfn.IFNA(INDIRECT("'"&amp;"Variable List"&amp;"'!"&amp;ADDRESS(MATCH(A27,'Variable List'!A:A,0),3)),"")</f>
        <v/>
      </c>
      <c r="J27" s="6" t="str" cm="1">
        <f t="array" aca="1" ref="J27" ca="1">_xlfn.IFNA(INDIRECT("'"&amp;"Variable List"&amp;"'!"&amp;ADDRESS(MATCH(A27,'Variable List'!A:A,0),4)),"")</f>
        <v/>
      </c>
      <c r="K27" s="6" t="str" cm="1">
        <f t="array" aca="1" ref="K27" ca="1">_xlfn.IFNA(INDIRECT("'"&amp;"Variable List"&amp;"'!"&amp;ADDRESS(MATCH(A27,'Variable List'!A:A,0),5)),"")</f>
        <v/>
      </c>
      <c r="L27" s="6" t="str" cm="1">
        <f t="array" aca="1" ref="L27" ca="1">_xlfn.IFNA(INDIRECT("'"&amp;"Variable List"&amp;"'!"&amp;ADDRESS(MATCH(A27,'Variable List'!A:A,0),6)),"")</f>
        <v/>
      </c>
    </row>
    <row r="28" spans="1:12" s="3" customFormat="1" x14ac:dyDescent="0.25">
      <c r="B28" s="6"/>
      <c r="C28" s="6"/>
      <c r="D28" s="71">
        <v>10</v>
      </c>
      <c r="E28" s="146" t="s">
        <v>19521</v>
      </c>
      <c r="F28" s="168"/>
      <c r="H28" s="13"/>
      <c r="I28" s="6" t="str" cm="1">
        <f t="array" aca="1" ref="I28" ca="1">_xlfn.IFNA(INDIRECT("'"&amp;"Variable List"&amp;"'!"&amp;ADDRESS(MATCH(A28,'Variable List'!A:A,0),3)),"")</f>
        <v/>
      </c>
      <c r="J28" s="6" t="str" cm="1">
        <f t="array" aca="1" ref="J28" ca="1">_xlfn.IFNA(INDIRECT("'"&amp;"Variable List"&amp;"'!"&amp;ADDRESS(MATCH(A28,'Variable List'!A:A,0),4)),"")</f>
        <v/>
      </c>
      <c r="K28" s="6" t="str" cm="1">
        <f t="array" aca="1" ref="K28" ca="1">_xlfn.IFNA(INDIRECT("'"&amp;"Variable List"&amp;"'!"&amp;ADDRESS(MATCH(A28,'Variable List'!A:A,0),5)),"")</f>
        <v/>
      </c>
      <c r="L28" s="6" t="str" cm="1">
        <f t="array" aca="1" ref="L28" ca="1">_xlfn.IFNA(INDIRECT("'"&amp;"Variable List"&amp;"'!"&amp;ADDRESS(MATCH(A28,'Variable List'!A:A,0),6)),"")</f>
        <v/>
      </c>
    </row>
    <row r="29" spans="1:12" s="3" customFormat="1" x14ac:dyDescent="0.25">
      <c r="B29" s="6"/>
      <c r="C29" s="6"/>
      <c r="D29" s="71">
        <v>11</v>
      </c>
      <c r="E29" s="146" t="s">
        <v>19522</v>
      </c>
      <c r="F29" s="168"/>
      <c r="H29" s="13"/>
      <c r="I29" s="6" t="str" cm="1">
        <f t="array" aca="1" ref="I29" ca="1">_xlfn.IFNA(INDIRECT("'"&amp;"Variable List"&amp;"'!"&amp;ADDRESS(MATCH(A29,'Variable List'!A:A,0),3)),"")</f>
        <v/>
      </c>
      <c r="J29" s="6" t="str" cm="1">
        <f t="array" aca="1" ref="J29" ca="1">_xlfn.IFNA(INDIRECT("'"&amp;"Variable List"&amp;"'!"&amp;ADDRESS(MATCH(A29,'Variable List'!A:A,0),4)),"")</f>
        <v/>
      </c>
      <c r="K29" s="6" t="str" cm="1">
        <f t="array" aca="1" ref="K29" ca="1">_xlfn.IFNA(INDIRECT("'"&amp;"Variable List"&amp;"'!"&amp;ADDRESS(MATCH(A29,'Variable List'!A:A,0),5)),"")</f>
        <v/>
      </c>
      <c r="L29" s="6" t="str" cm="1">
        <f t="array" aca="1" ref="L29" ca="1">_xlfn.IFNA(INDIRECT("'"&amp;"Variable List"&amp;"'!"&amp;ADDRESS(MATCH(A29,'Variable List'!A:A,0),6)),"")</f>
        <v/>
      </c>
    </row>
    <row r="30" spans="1:12" s="3" customFormat="1" x14ac:dyDescent="0.25">
      <c r="B30" s="6"/>
      <c r="C30" s="6"/>
      <c r="D30" s="71">
        <v>12</v>
      </c>
      <c r="E30" s="146" t="s">
        <v>19523</v>
      </c>
      <c r="F30" s="168"/>
      <c r="H30" s="13"/>
      <c r="I30" s="6" t="str" cm="1">
        <f t="array" aca="1" ref="I30" ca="1">_xlfn.IFNA(INDIRECT("'"&amp;"Variable List"&amp;"'!"&amp;ADDRESS(MATCH(A30,'Variable List'!A:A,0),3)),"")</f>
        <v/>
      </c>
      <c r="J30" s="6" t="str" cm="1">
        <f t="array" aca="1" ref="J30" ca="1">_xlfn.IFNA(INDIRECT("'"&amp;"Variable List"&amp;"'!"&amp;ADDRESS(MATCH(A30,'Variable List'!A:A,0),4)),"")</f>
        <v/>
      </c>
      <c r="K30" s="6" t="str" cm="1">
        <f t="array" aca="1" ref="K30" ca="1">_xlfn.IFNA(INDIRECT("'"&amp;"Variable List"&amp;"'!"&amp;ADDRESS(MATCH(A30,'Variable List'!A:A,0),5)),"")</f>
        <v/>
      </c>
      <c r="L30" s="6" t="str" cm="1">
        <f t="array" aca="1" ref="L30" ca="1">_xlfn.IFNA(INDIRECT("'"&amp;"Variable List"&amp;"'!"&amp;ADDRESS(MATCH(A30,'Variable List'!A:A,0),6)),"")</f>
        <v/>
      </c>
    </row>
    <row r="31" spans="1:12" s="3" customFormat="1" x14ac:dyDescent="0.25">
      <c r="B31" s="6"/>
      <c r="C31" s="6"/>
      <c r="D31" s="71">
        <v>13</v>
      </c>
      <c r="E31" s="146" t="s">
        <v>19524</v>
      </c>
      <c r="F31" s="168"/>
      <c r="H31" s="13"/>
      <c r="I31" s="6" t="str" cm="1">
        <f t="array" aca="1" ref="I31" ca="1">_xlfn.IFNA(INDIRECT("'"&amp;"Variable List"&amp;"'!"&amp;ADDRESS(MATCH(A31,'Variable List'!A:A,0),3)),"")</f>
        <v/>
      </c>
      <c r="J31" s="6" t="str" cm="1">
        <f t="array" aca="1" ref="J31" ca="1">_xlfn.IFNA(INDIRECT("'"&amp;"Variable List"&amp;"'!"&amp;ADDRESS(MATCH(A31,'Variable List'!A:A,0),4)),"")</f>
        <v/>
      </c>
      <c r="K31" s="6" t="str" cm="1">
        <f t="array" aca="1" ref="K31" ca="1">_xlfn.IFNA(INDIRECT("'"&amp;"Variable List"&amp;"'!"&amp;ADDRESS(MATCH(A31,'Variable List'!A:A,0),5)),"")</f>
        <v/>
      </c>
      <c r="L31" s="6" t="str" cm="1">
        <f t="array" aca="1" ref="L31" ca="1">_xlfn.IFNA(INDIRECT("'"&amp;"Variable List"&amp;"'!"&amp;ADDRESS(MATCH(A31,'Variable List'!A:A,0),6)),"")</f>
        <v/>
      </c>
    </row>
    <row r="32" spans="1:12" s="3" customFormat="1" x14ac:dyDescent="0.25">
      <c r="B32" s="6"/>
      <c r="C32" s="6"/>
      <c r="D32" s="71">
        <v>14</v>
      </c>
      <c r="E32" s="146" t="s">
        <v>19525</v>
      </c>
      <c r="F32" s="168"/>
      <c r="H32" s="13"/>
      <c r="I32" s="6" t="str" cm="1">
        <f t="array" aca="1" ref="I32" ca="1">_xlfn.IFNA(INDIRECT("'"&amp;"Variable List"&amp;"'!"&amp;ADDRESS(MATCH(A32,'Variable List'!A:A,0),3)),"")</f>
        <v/>
      </c>
      <c r="J32" s="6" t="str" cm="1">
        <f t="array" aca="1" ref="J32" ca="1">_xlfn.IFNA(INDIRECT("'"&amp;"Variable List"&amp;"'!"&amp;ADDRESS(MATCH(A32,'Variable List'!A:A,0),4)),"")</f>
        <v/>
      </c>
      <c r="K32" s="6" t="str" cm="1">
        <f t="array" aca="1" ref="K32" ca="1">_xlfn.IFNA(INDIRECT("'"&amp;"Variable List"&amp;"'!"&amp;ADDRESS(MATCH(A32,'Variable List'!A:A,0),5)),"")</f>
        <v/>
      </c>
      <c r="L32" s="6" t="str" cm="1">
        <f t="array" aca="1" ref="L32" ca="1">_xlfn.IFNA(INDIRECT("'"&amp;"Variable List"&amp;"'!"&amp;ADDRESS(MATCH(A32,'Variable List'!A:A,0),6)),"")</f>
        <v/>
      </c>
    </row>
    <row r="33" spans="1:12" s="3" customFormat="1" x14ac:dyDescent="0.25">
      <c r="B33" s="6"/>
      <c r="C33" s="6"/>
      <c r="D33" s="71">
        <v>15</v>
      </c>
      <c r="E33" s="146" t="s">
        <v>19212</v>
      </c>
      <c r="F33" s="168"/>
      <c r="H33" s="13"/>
      <c r="I33" s="6" t="str" cm="1">
        <f t="array" aca="1" ref="I33" ca="1">_xlfn.IFNA(INDIRECT("'"&amp;"Variable List"&amp;"'!"&amp;ADDRESS(MATCH(A33,'Variable List'!A:A,0),3)),"")</f>
        <v/>
      </c>
      <c r="J33" s="6" t="str" cm="1">
        <f t="array" aca="1" ref="J33" ca="1">_xlfn.IFNA(INDIRECT("'"&amp;"Variable List"&amp;"'!"&amp;ADDRESS(MATCH(A33,'Variable List'!A:A,0),4)),"")</f>
        <v/>
      </c>
      <c r="K33" s="6" t="str" cm="1">
        <f t="array" aca="1" ref="K33" ca="1">_xlfn.IFNA(INDIRECT("'"&amp;"Variable List"&amp;"'!"&amp;ADDRESS(MATCH(A33,'Variable List'!A:A,0),5)),"")</f>
        <v/>
      </c>
      <c r="L33" s="6" t="str" cm="1">
        <f t="array" aca="1" ref="L33" ca="1">_xlfn.IFNA(INDIRECT("'"&amp;"Variable List"&amp;"'!"&amp;ADDRESS(MATCH(A33,'Variable List'!A:A,0),6)),"")</f>
        <v/>
      </c>
    </row>
    <row r="34" spans="1:12" s="3" customFormat="1" x14ac:dyDescent="0.25">
      <c r="B34" s="6"/>
      <c r="C34" s="6"/>
      <c r="D34" s="71">
        <v>16</v>
      </c>
      <c r="E34" s="146" t="s">
        <v>19213</v>
      </c>
      <c r="F34" s="168"/>
      <c r="H34" s="13"/>
      <c r="I34" s="6" t="str" cm="1">
        <f t="array" aca="1" ref="I34" ca="1">_xlfn.IFNA(INDIRECT("'"&amp;"Variable List"&amp;"'!"&amp;ADDRESS(MATCH(A34,'Variable List'!A:A,0),3)),"")</f>
        <v/>
      </c>
      <c r="J34" s="6" t="str" cm="1">
        <f t="array" aca="1" ref="J34" ca="1">_xlfn.IFNA(INDIRECT("'"&amp;"Variable List"&amp;"'!"&amp;ADDRESS(MATCH(A34,'Variable List'!A:A,0),4)),"")</f>
        <v/>
      </c>
      <c r="K34" s="6" t="str" cm="1">
        <f t="array" aca="1" ref="K34" ca="1">_xlfn.IFNA(INDIRECT("'"&amp;"Variable List"&amp;"'!"&amp;ADDRESS(MATCH(A34,'Variable List'!A:A,0),5)),"")</f>
        <v/>
      </c>
      <c r="L34" s="6" t="str" cm="1">
        <f t="array" aca="1" ref="L34" ca="1">_xlfn.IFNA(INDIRECT("'"&amp;"Variable List"&amp;"'!"&amp;ADDRESS(MATCH(A34,'Variable List'!A:A,0),6)),"")</f>
        <v/>
      </c>
    </row>
    <row r="35" spans="1:12" s="3" customFormat="1" x14ac:dyDescent="0.25">
      <c r="B35" s="6"/>
      <c r="C35" s="6"/>
      <c r="D35" s="71">
        <v>17</v>
      </c>
      <c r="E35" s="146" t="s">
        <v>19214</v>
      </c>
      <c r="F35" s="168"/>
      <c r="H35" s="13"/>
      <c r="I35" s="6" t="str" cm="1">
        <f t="array" aca="1" ref="I35" ca="1">_xlfn.IFNA(INDIRECT("'"&amp;"Variable List"&amp;"'!"&amp;ADDRESS(MATCH(A35,'Variable List'!A:A,0),3)),"")</f>
        <v/>
      </c>
      <c r="J35" s="6" t="str" cm="1">
        <f t="array" aca="1" ref="J35" ca="1">_xlfn.IFNA(INDIRECT("'"&amp;"Variable List"&amp;"'!"&amp;ADDRESS(MATCH(A35,'Variable List'!A:A,0),4)),"")</f>
        <v/>
      </c>
      <c r="K35" s="6" t="str" cm="1">
        <f t="array" aca="1" ref="K35" ca="1">_xlfn.IFNA(INDIRECT("'"&amp;"Variable List"&amp;"'!"&amp;ADDRESS(MATCH(A35,'Variable List'!A:A,0),5)),"")</f>
        <v/>
      </c>
      <c r="L35" s="6" t="str" cm="1">
        <f t="array" aca="1" ref="L35" ca="1">_xlfn.IFNA(INDIRECT("'"&amp;"Variable List"&amp;"'!"&amp;ADDRESS(MATCH(A35,'Variable List'!A:A,0),6)),"")</f>
        <v/>
      </c>
    </row>
    <row r="36" spans="1:12" s="3" customFormat="1" x14ac:dyDescent="0.25">
      <c r="B36" s="6"/>
      <c r="C36" s="6"/>
      <c r="D36" s="71">
        <v>18</v>
      </c>
      <c r="E36" s="146" t="s">
        <v>19215</v>
      </c>
      <c r="F36" s="168"/>
      <c r="H36" s="13"/>
      <c r="I36" s="6" t="str" cm="1">
        <f t="array" aca="1" ref="I36" ca="1">_xlfn.IFNA(INDIRECT("'"&amp;"Variable List"&amp;"'!"&amp;ADDRESS(MATCH(A36,'Variable List'!A:A,0),3)),"")</f>
        <v/>
      </c>
      <c r="J36" s="6" t="str" cm="1">
        <f t="array" aca="1" ref="J36" ca="1">_xlfn.IFNA(INDIRECT("'"&amp;"Variable List"&amp;"'!"&amp;ADDRESS(MATCH(A36,'Variable List'!A:A,0),4)),"")</f>
        <v/>
      </c>
      <c r="K36" s="6" t="str" cm="1">
        <f t="array" aca="1" ref="K36" ca="1">_xlfn.IFNA(INDIRECT("'"&amp;"Variable List"&amp;"'!"&amp;ADDRESS(MATCH(A36,'Variable List'!A:A,0),5)),"")</f>
        <v/>
      </c>
      <c r="L36" s="6" t="str" cm="1">
        <f t="array" aca="1" ref="L36" ca="1">_xlfn.IFNA(INDIRECT("'"&amp;"Variable List"&amp;"'!"&amp;ADDRESS(MATCH(A36,'Variable List'!A:A,0),6)),"")</f>
        <v/>
      </c>
    </row>
    <row r="37" spans="1:12" s="3" customFormat="1" x14ac:dyDescent="0.25">
      <c r="A37" s="11"/>
      <c r="B37" s="7"/>
      <c r="C37" s="7"/>
      <c r="D37" s="72">
        <v>19</v>
      </c>
      <c r="E37" s="53" t="s">
        <v>2208</v>
      </c>
      <c r="F37" s="169"/>
      <c r="G37" s="11"/>
      <c r="H37" s="15"/>
      <c r="I37" s="7" t="str" cm="1">
        <f t="array" aca="1" ref="I37" ca="1">_xlfn.IFNA(INDIRECT("'"&amp;"Variable List"&amp;"'!"&amp;ADDRESS(MATCH(A37,'Variable List'!A:A,0),3)),"")</f>
        <v/>
      </c>
      <c r="J37" s="7" t="str" cm="1">
        <f t="array" aca="1" ref="J37" ca="1">_xlfn.IFNA(INDIRECT("'"&amp;"Variable List"&amp;"'!"&amp;ADDRESS(MATCH(A37,'Variable List'!A:A,0),4)),"")</f>
        <v/>
      </c>
      <c r="K37" s="7" t="str" cm="1">
        <f t="array" aca="1" ref="K37" ca="1">_xlfn.IFNA(INDIRECT("'"&amp;"Variable List"&amp;"'!"&amp;ADDRESS(MATCH(A37,'Variable List'!A:A,0),5)),"")</f>
        <v/>
      </c>
      <c r="L37" s="7" t="str" cm="1">
        <f t="array" aca="1" ref="L37" ca="1">_xlfn.IFNA(INDIRECT("'"&amp;"Variable List"&amp;"'!"&amp;ADDRESS(MATCH(A37,'Variable List'!A:A,0),6)),"")</f>
        <v/>
      </c>
    </row>
    <row r="38" spans="1:12" s="3" customFormat="1" x14ac:dyDescent="0.25">
      <c r="A38" s="4" t="s">
        <v>19209</v>
      </c>
      <c r="B38" s="6" t="s">
        <v>125</v>
      </c>
      <c r="C38" s="6">
        <v>76</v>
      </c>
      <c r="D38" s="71">
        <v>-9</v>
      </c>
      <c r="E38" s="56" t="s">
        <v>192</v>
      </c>
      <c r="F38" s="168" t="s">
        <v>2462</v>
      </c>
      <c r="G38" s="3" t="s">
        <v>3</v>
      </c>
      <c r="H38" s="13"/>
      <c r="I38" s="6" t="str" cm="1">
        <f t="array" aca="1" ref="I38" ca="1">_xlfn.IFNA(INDIRECT("'"&amp;"Variable List"&amp;"'!"&amp;ADDRESS(MATCH(A38,'Variable List'!A:A,0),3)),"")</f>
        <v>no</v>
      </c>
      <c r="J38" s="6" t="str" cm="1">
        <f t="array" aca="1" ref="J38" ca="1">_xlfn.IFNA(INDIRECT("'"&amp;"Variable List"&amp;"'!"&amp;ADDRESS(MATCH(A38,'Variable List'!A:A,0),4)),"")</f>
        <v>no</v>
      </c>
      <c r="K38" s="6" t="str" cm="1">
        <f t="array" aca="1" ref="K38" ca="1">_xlfn.IFNA(INDIRECT("'"&amp;"Variable List"&amp;"'!"&amp;ADDRESS(MATCH(A38,'Variable List'!A:A,0),5)),"")</f>
        <v>yes</v>
      </c>
      <c r="L38" s="6" t="str" cm="1">
        <f t="array" aca="1" ref="L38" ca="1">_xlfn.IFNA(INDIRECT("'"&amp;"Variable List"&amp;"'!"&amp;ADDRESS(MATCH(A38,'Variable List'!A:A,0),6)),"")</f>
        <v>no</v>
      </c>
    </row>
    <row r="39" spans="1:12" s="3" customFormat="1" x14ac:dyDescent="0.25">
      <c r="A39" s="3" t="s">
        <v>19210</v>
      </c>
      <c r="B39" s="6"/>
      <c r="C39" s="6"/>
      <c r="D39" s="71" t="s">
        <v>19211</v>
      </c>
      <c r="E39" s="56" t="s">
        <v>19211</v>
      </c>
      <c r="F39" s="168"/>
      <c r="H39" s="13"/>
      <c r="I39" s="6" t="str" cm="1">
        <f t="array" aca="1" ref="I39" ca="1">_xlfn.IFNA(INDIRECT("'"&amp;"Variable List"&amp;"'!"&amp;ADDRESS(MATCH(A39,'Variable List'!A:A,0),3)),"")</f>
        <v/>
      </c>
      <c r="J39" s="6" t="str" cm="1">
        <f t="array" aca="1" ref="J39" ca="1">_xlfn.IFNA(INDIRECT("'"&amp;"Variable List"&amp;"'!"&amp;ADDRESS(MATCH(A39,'Variable List'!A:A,0),4)),"")</f>
        <v/>
      </c>
      <c r="K39" s="6" t="str" cm="1">
        <f t="array" aca="1" ref="K39" ca="1">_xlfn.IFNA(INDIRECT("'"&amp;"Variable List"&amp;"'!"&amp;ADDRESS(MATCH(A39,'Variable List'!A:A,0),5)),"")</f>
        <v/>
      </c>
      <c r="L39" s="6" t="str" cm="1">
        <f t="array" aca="1" ref="L39" ca="1">_xlfn.IFNA(INDIRECT("'"&amp;"Variable List"&amp;"'!"&amp;ADDRESS(MATCH(A39,'Variable List'!A:A,0),6)),"")</f>
        <v/>
      </c>
    </row>
    <row r="40" spans="1:12" s="3" customFormat="1" x14ac:dyDescent="0.25">
      <c r="B40" s="6"/>
      <c r="C40" s="6"/>
      <c r="D40" s="71">
        <v>70</v>
      </c>
      <c r="E40" s="56" t="s">
        <v>19212</v>
      </c>
      <c r="F40" s="168"/>
      <c r="H40" s="13"/>
      <c r="I40" s="6" t="str" cm="1">
        <f t="array" aca="1" ref="I40" ca="1">_xlfn.IFNA(INDIRECT("'"&amp;"Variable List"&amp;"'!"&amp;ADDRESS(MATCH(A40,'Variable List'!A:A,0),3)),"")</f>
        <v/>
      </c>
      <c r="J40" s="6" t="str" cm="1">
        <f t="array" aca="1" ref="J40" ca="1">_xlfn.IFNA(INDIRECT("'"&amp;"Variable List"&amp;"'!"&amp;ADDRESS(MATCH(A40,'Variable List'!A:A,0),4)),"")</f>
        <v/>
      </c>
      <c r="K40" s="6" t="str" cm="1">
        <f t="array" aca="1" ref="K40" ca="1">_xlfn.IFNA(INDIRECT("'"&amp;"Variable List"&amp;"'!"&amp;ADDRESS(MATCH(A40,'Variable List'!A:A,0),5)),"")</f>
        <v/>
      </c>
      <c r="L40" s="6" t="str" cm="1">
        <f t="array" aca="1" ref="L40" ca="1">_xlfn.IFNA(INDIRECT("'"&amp;"Variable List"&amp;"'!"&amp;ADDRESS(MATCH(A40,'Variable List'!A:A,0),6)),"")</f>
        <v/>
      </c>
    </row>
    <row r="41" spans="1:12" s="3" customFormat="1" x14ac:dyDescent="0.25">
      <c r="B41" s="6"/>
      <c r="C41" s="6"/>
      <c r="D41" s="71">
        <v>75</v>
      </c>
      <c r="E41" s="56" t="s">
        <v>19213</v>
      </c>
      <c r="F41" s="168"/>
      <c r="H41" s="13"/>
      <c r="I41" s="6" t="str" cm="1">
        <f t="array" aca="1" ref="I41" ca="1">_xlfn.IFNA(INDIRECT("'"&amp;"Variable List"&amp;"'!"&amp;ADDRESS(MATCH(A41,'Variable List'!A:A,0),3)),"")</f>
        <v/>
      </c>
      <c r="J41" s="6" t="str" cm="1">
        <f t="array" aca="1" ref="J41" ca="1">_xlfn.IFNA(INDIRECT("'"&amp;"Variable List"&amp;"'!"&amp;ADDRESS(MATCH(A41,'Variable List'!A:A,0),4)),"")</f>
        <v/>
      </c>
      <c r="K41" s="6" t="str" cm="1">
        <f t="array" aca="1" ref="K41" ca="1">_xlfn.IFNA(INDIRECT("'"&amp;"Variable List"&amp;"'!"&amp;ADDRESS(MATCH(A41,'Variable List'!A:A,0),5)),"")</f>
        <v/>
      </c>
      <c r="L41" s="6" t="str" cm="1">
        <f t="array" aca="1" ref="L41" ca="1">_xlfn.IFNA(INDIRECT("'"&amp;"Variable List"&amp;"'!"&amp;ADDRESS(MATCH(A41,'Variable List'!A:A,0),6)),"")</f>
        <v/>
      </c>
    </row>
    <row r="42" spans="1:12" s="3" customFormat="1" x14ac:dyDescent="0.25">
      <c r="B42" s="6"/>
      <c r="C42" s="6"/>
      <c r="D42" s="71">
        <v>80</v>
      </c>
      <c r="E42" s="56" t="s">
        <v>19214</v>
      </c>
      <c r="F42" s="168"/>
      <c r="H42" s="13"/>
      <c r="I42" s="6" t="str" cm="1">
        <f t="array" aca="1" ref="I42" ca="1">_xlfn.IFNA(INDIRECT("'"&amp;"Variable List"&amp;"'!"&amp;ADDRESS(MATCH(A42,'Variable List'!A:A,0),3)),"")</f>
        <v/>
      </c>
      <c r="J42" s="6" t="str" cm="1">
        <f t="array" aca="1" ref="J42" ca="1">_xlfn.IFNA(INDIRECT("'"&amp;"Variable List"&amp;"'!"&amp;ADDRESS(MATCH(A42,'Variable List'!A:A,0),4)),"")</f>
        <v/>
      </c>
      <c r="K42" s="6" t="str" cm="1">
        <f t="array" aca="1" ref="K42" ca="1">_xlfn.IFNA(INDIRECT("'"&amp;"Variable List"&amp;"'!"&amp;ADDRESS(MATCH(A42,'Variable List'!A:A,0),5)),"")</f>
        <v/>
      </c>
      <c r="L42" s="6" t="str" cm="1">
        <f t="array" aca="1" ref="L42" ca="1">_xlfn.IFNA(INDIRECT("'"&amp;"Variable List"&amp;"'!"&amp;ADDRESS(MATCH(A42,'Variable List'!A:A,0),6)),"")</f>
        <v/>
      </c>
    </row>
    <row r="43" spans="1:12" s="3" customFormat="1" x14ac:dyDescent="0.25">
      <c r="B43" s="6"/>
      <c r="C43" s="6"/>
      <c r="D43" s="71">
        <v>85</v>
      </c>
      <c r="E43" s="56" t="s">
        <v>19215</v>
      </c>
      <c r="F43" s="168"/>
      <c r="H43" s="13"/>
      <c r="I43" s="6" t="str" cm="1">
        <f t="array" aca="1" ref="I43" ca="1">_xlfn.IFNA(INDIRECT("'"&amp;"Variable List"&amp;"'!"&amp;ADDRESS(MATCH(A43,'Variable List'!A:A,0),3)),"")</f>
        <v/>
      </c>
      <c r="J43" s="6" t="str" cm="1">
        <f t="array" aca="1" ref="J43" ca="1">_xlfn.IFNA(INDIRECT("'"&amp;"Variable List"&amp;"'!"&amp;ADDRESS(MATCH(A43,'Variable List'!A:A,0),4)),"")</f>
        <v/>
      </c>
      <c r="K43" s="6" t="str" cm="1">
        <f t="array" aca="1" ref="K43" ca="1">_xlfn.IFNA(INDIRECT("'"&amp;"Variable List"&amp;"'!"&amp;ADDRESS(MATCH(A43,'Variable List'!A:A,0),5)),"")</f>
        <v/>
      </c>
      <c r="L43" s="6" t="str" cm="1">
        <f t="array" aca="1" ref="L43" ca="1">_xlfn.IFNA(INDIRECT("'"&amp;"Variable List"&amp;"'!"&amp;ADDRESS(MATCH(A43,'Variable List'!A:A,0),6)),"")</f>
        <v/>
      </c>
    </row>
    <row r="44" spans="1:12" s="3" customFormat="1" x14ac:dyDescent="0.25">
      <c r="A44" s="11"/>
      <c r="B44" s="7"/>
      <c r="C44" s="7"/>
      <c r="D44" s="72">
        <v>90</v>
      </c>
      <c r="E44" s="53" t="s">
        <v>149</v>
      </c>
      <c r="F44" s="169"/>
      <c r="G44" s="11"/>
      <c r="H44" s="15"/>
      <c r="I44" s="7" t="str" cm="1">
        <f t="array" aca="1" ref="I44" ca="1">_xlfn.IFNA(INDIRECT("'"&amp;"Variable List"&amp;"'!"&amp;ADDRESS(MATCH(A44,'Variable List'!A:A,0),3)),"")</f>
        <v/>
      </c>
      <c r="J44" s="7" t="str" cm="1">
        <f t="array" aca="1" ref="J44" ca="1">_xlfn.IFNA(INDIRECT("'"&amp;"Variable List"&amp;"'!"&amp;ADDRESS(MATCH(A44,'Variable List'!A:A,0),4)),"")</f>
        <v/>
      </c>
      <c r="K44" s="7" t="str" cm="1">
        <f t="array" aca="1" ref="K44" ca="1">_xlfn.IFNA(INDIRECT("'"&amp;"Variable List"&amp;"'!"&amp;ADDRESS(MATCH(A44,'Variable List'!A:A,0),5)),"")</f>
        <v/>
      </c>
      <c r="L44" s="7" t="str" cm="1">
        <f t="array" aca="1" ref="L44" ca="1">_xlfn.IFNA(INDIRECT("'"&amp;"Variable List"&amp;"'!"&amp;ADDRESS(MATCH(A44,'Variable List'!A:A,0),6)),"")</f>
        <v/>
      </c>
    </row>
    <row r="45" spans="1:12" s="3" customFormat="1" x14ac:dyDescent="0.25">
      <c r="A45" s="4" t="s">
        <v>4</v>
      </c>
      <c r="B45" s="6" t="s">
        <v>135</v>
      </c>
      <c r="C45" s="6">
        <v>75</v>
      </c>
      <c r="D45" s="55">
        <v>-9</v>
      </c>
      <c r="E45" s="56" t="s">
        <v>192</v>
      </c>
      <c r="F45" s="173" t="s">
        <v>2632</v>
      </c>
      <c r="G45" t="s">
        <v>147</v>
      </c>
      <c r="H45" s="13" t="s">
        <v>2635</v>
      </c>
      <c r="I45" s="6" t="str" cm="1">
        <f t="array" aca="1" ref="I45" ca="1">_xlfn.IFNA(INDIRECT("'"&amp;"Variable List"&amp;"'!"&amp;ADDRESS(MATCH(A45,'Variable List'!A:A,0),3)),"")</f>
        <v>yes</v>
      </c>
      <c r="J45" s="6" t="str" cm="1">
        <f t="array" aca="1" ref="J45" ca="1">_xlfn.IFNA(INDIRECT("'"&amp;"Variable List"&amp;"'!"&amp;ADDRESS(MATCH(A45,'Variable List'!A:A,0),4)),"")</f>
        <v>yes</v>
      </c>
      <c r="K45" s="8" t="str" cm="1">
        <f t="array" aca="1" ref="K45" ca="1">_xlfn.IFNA(INDIRECT("'"&amp;"Variable List"&amp;"'!"&amp;ADDRESS(MATCH(A45,'Variable List'!A:A,0),5)),"")</f>
        <v>no</v>
      </c>
      <c r="L45" s="6" t="str" cm="1">
        <f t="array" aca="1" ref="L45" ca="1">_xlfn.IFNA(INDIRECT("'"&amp;"Variable List"&amp;"'!"&amp;ADDRESS(MATCH(A45,'Variable List'!A:A,0),6)),"")</f>
        <v>no</v>
      </c>
    </row>
    <row r="46" spans="1:12" s="3" customFormat="1" x14ac:dyDescent="0.25">
      <c r="A46" t="s">
        <v>146</v>
      </c>
      <c r="B46" s="6"/>
      <c r="C46" s="6"/>
      <c r="D46" s="55" t="s">
        <v>202</v>
      </c>
      <c r="E46" s="56" t="s">
        <v>148</v>
      </c>
      <c r="F46" s="173"/>
      <c r="G46" s="6"/>
      <c r="H46" s="13"/>
      <c r="I46" s="6" t="str" cm="1">
        <f t="array" aca="1" ref="I46" ca="1">_xlfn.IFNA(INDIRECT("'"&amp;"Variable List"&amp;"'!"&amp;ADDRESS(MATCH(A46,'Variable List'!A:A,0),3)),"")</f>
        <v/>
      </c>
      <c r="J46" s="6" t="str" cm="1">
        <f t="array" aca="1" ref="J46" ca="1">_xlfn.IFNA(INDIRECT("'"&amp;"Variable List"&amp;"'!"&amp;ADDRESS(MATCH(A46,'Variable List'!A:A,0),4)),"")</f>
        <v/>
      </c>
      <c r="K46" s="6" t="str" cm="1">
        <f t="array" aca="1" ref="K46" ca="1">_xlfn.IFNA(INDIRECT("'"&amp;"Variable List"&amp;"'!"&amp;ADDRESS(MATCH(A46,'Variable List'!A:A,0),5)),"")</f>
        <v/>
      </c>
      <c r="L46" s="6" t="str" cm="1">
        <f t="array" aca="1" ref="L46" ca="1">_xlfn.IFNA(INDIRECT("'"&amp;"Variable List"&amp;"'!"&amp;ADDRESS(MATCH(A46,'Variable List'!A:A,0),6)),"")</f>
        <v/>
      </c>
    </row>
    <row r="47" spans="1:12" s="3" customFormat="1" x14ac:dyDescent="0.25">
      <c r="A47" s="22"/>
      <c r="B47" s="7"/>
      <c r="C47" s="7"/>
      <c r="D47" s="54">
        <v>90</v>
      </c>
      <c r="E47" s="53" t="s">
        <v>149</v>
      </c>
      <c r="F47" s="174"/>
      <c r="G47" s="7"/>
      <c r="H47" s="15"/>
      <c r="I47" s="7" t="str" cm="1">
        <f t="array" aca="1" ref="I47" ca="1">_xlfn.IFNA(INDIRECT("'"&amp;"Variable List"&amp;"'!"&amp;ADDRESS(MATCH(A47,'Variable List'!A:A,0),3)),"")</f>
        <v/>
      </c>
      <c r="J47" s="7" t="str" cm="1">
        <f t="array" aca="1" ref="J47" ca="1">_xlfn.IFNA(INDIRECT("'"&amp;"Variable List"&amp;"'!"&amp;ADDRESS(MATCH(A47,'Variable List'!A:A,0),4)),"")</f>
        <v/>
      </c>
      <c r="K47" s="7" t="str" cm="1">
        <f t="array" aca="1" ref="K47" ca="1">_xlfn.IFNA(INDIRECT("'"&amp;"Variable List"&amp;"'!"&amp;ADDRESS(MATCH(A47,'Variable List'!A:A,0),5)),"")</f>
        <v/>
      </c>
      <c r="L47" s="6" t="str" cm="1">
        <f t="array" aca="1" ref="L47" ca="1">_xlfn.IFNA(INDIRECT("'"&amp;"Variable List"&amp;"'!"&amp;ADDRESS(MATCH(A47,'Variable List'!A:A,0),6)),"")</f>
        <v/>
      </c>
    </row>
    <row r="48" spans="1:12" s="61" customFormat="1" x14ac:dyDescent="0.25">
      <c r="A48" s="63" t="s">
        <v>19527</v>
      </c>
      <c r="B48" s="56" t="s">
        <v>135</v>
      </c>
      <c r="C48" s="60">
        <v>17</v>
      </c>
      <c r="D48" s="73">
        <v>-9</v>
      </c>
      <c r="E48" s="56" t="s">
        <v>192</v>
      </c>
      <c r="F48" s="167" t="s">
        <v>2632</v>
      </c>
      <c r="G48" t="s">
        <v>147</v>
      </c>
      <c r="H48" s="60" t="s">
        <v>19529</v>
      </c>
      <c r="I48" s="56" t="str" cm="1">
        <f t="array" aca="1" ref="I48" ca="1">_xlfn.IFNA(INDIRECT("'"&amp;"Variable List"&amp;"'!"&amp;ADDRESS(MATCH(A48,'Variable List'!A:A,0),3)),"")</f>
        <v>no</v>
      </c>
      <c r="J48" s="56" t="str" cm="1">
        <f t="array" aca="1" ref="J48" ca="1">_xlfn.IFNA(INDIRECT("'"&amp;"Variable List"&amp;"'!"&amp;ADDRESS(MATCH(A48,'Variable List'!A:A,0),4)),"")</f>
        <v>no</v>
      </c>
      <c r="K48" s="56" t="str" cm="1">
        <f t="array" aca="1" ref="K48" ca="1">_xlfn.IFNA(INDIRECT("'"&amp;"Variable List"&amp;"'!"&amp;ADDRESS(MATCH(A48,'Variable List'!A:A,0),5)),"")</f>
        <v>no</v>
      </c>
      <c r="L48" s="66" t="str" cm="1">
        <f t="array" aca="1" ref="L48" ca="1">_xlfn.IFNA(INDIRECT("'"&amp;"Variable List"&amp;"'!"&amp;ADDRESS(MATCH(A48,'Variable List'!A:A,0),6)),"")</f>
        <v>yes</v>
      </c>
    </row>
    <row r="49" spans="1:12" s="61" customFormat="1" ht="30" x14ac:dyDescent="0.25">
      <c r="A49" s="148" t="s">
        <v>19528</v>
      </c>
      <c r="B49" s="56"/>
      <c r="C49" s="60"/>
      <c r="D49" s="73">
        <v>1</v>
      </c>
      <c r="E49" s="56" t="s">
        <v>1259</v>
      </c>
      <c r="F49" s="168"/>
      <c r="H49" s="60"/>
      <c r="I49" s="56" t="str" cm="1">
        <f t="array" aca="1" ref="I49" ca="1">_xlfn.IFNA(INDIRECT("'"&amp;"Variable List"&amp;"'!"&amp;ADDRESS(MATCH(A49,'Variable List'!A:A,0),3)),"")</f>
        <v/>
      </c>
      <c r="J49" s="56" t="str" cm="1">
        <f t="array" aca="1" ref="J49" ca="1">_xlfn.IFNA(INDIRECT("'"&amp;"Variable List"&amp;"'!"&amp;ADDRESS(MATCH(A49,'Variable List'!A:A,0),4)),"")</f>
        <v/>
      </c>
      <c r="K49" s="56" t="str" cm="1">
        <f t="array" aca="1" ref="K49" ca="1">_xlfn.IFNA(INDIRECT("'"&amp;"Variable List"&amp;"'!"&amp;ADDRESS(MATCH(A49,'Variable List'!A:A,0),5)),"")</f>
        <v/>
      </c>
      <c r="L49" s="56" t="str" cm="1">
        <f t="array" aca="1" ref="L49" ca="1">_xlfn.IFNA(INDIRECT("'"&amp;"Variable List"&amp;"'!"&amp;ADDRESS(MATCH(A49,'Variable List'!A:A,0),6)),"")</f>
        <v/>
      </c>
    </row>
    <row r="50" spans="1:12" s="61" customFormat="1" x14ac:dyDescent="0.25">
      <c r="A50" s="80"/>
      <c r="B50" s="56"/>
      <c r="C50" s="60"/>
      <c r="D50" s="73">
        <v>2</v>
      </c>
      <c r="E50" s="56" t="s">
        <v>19516</v>
      </c>
      <c r="F50" s="168"/>
      <c r="H50" s="60"/>
      <c r="I50" s="56" t="str" cm="1">
        <f t="array" aca="1" ref="I50" ca="1">_xlfn.IFNA(INDIRECT("'"&amp;"Variable List"&amp;"'!"&amp;ADDRESS(MATCH(A50,'Variable List'!A:A,0),3)),"")</f>
        <v/>
      </c>
      <c r="J50" s="56" t="str" cm="1">
        <f t="array" aca="1" ref="J50" ca="1">_xlfn.IFNA(INDIRECT("'"&amp;"Variable List"&amp;"'!"&amp;ADDRESS(MATCH(A50,'Variable List'!A:A,0),4)),"")</f>
        <v/>
      </c>
      <c r="K50" s="56" t="str" cm="1">
        <f t="array" aca="1" ref="K50" ca="1">_xlfn.IFNA(INDIRECT("'"&amp;"Variable List"&amp;"'!"&amp;ADDRESS(MATCH(A50,'Variable List'!A:A,0),5)),"")</f>
        <v/>
      </c>
      <c r="L50" s="56" t="str" cm="1">
        <f t="array" aca="1" ref="L50" ca="1">_xlfn.IFNA(INDIRECT("'"&amp;"Variable List"&amp;"'!"&amp;ADDRESS(MATCH(A50,'Variable List'!A:A,0),6)),"")</f>
        <v/>
      </c>
    </row>
    <row r="51" spans="1:12" s="61" customFormat="1" x14ac:dyDescent="0.25">
      <c r="A51" s="80"/>
      <c r="B51" s="56"/>
      <c r="C51" s="60"/>
      <c r="D51" s="73">
        <v>3</v>
      </c>
      <c r="E51" s="56" t="s">
        <v>19517</v>
      </c>
      <c r="F51" s="168"/>
      <c r="H51" s="60"/>
      <c r="I51" s="56" t="str" cm="1">
        <f t="array" aca="1" ref="I51" ca="1">_xlfn.IFNA(INDIRECT("'"&amp;"Variable List"&amp;"'!"&amp;ADDRESS(MATCH(A51,'Variable List'!A:A,0),3)),"")</f>
        <v/>
      </c>
      <c r="J51" s="56" t="str" cm="1">
        <f t="array" aca="1" ref="J51" ca="1">_xlfn.IFNA(INDIRECT("'"&amp;"Variable List"&amp;"'!"&amp;ADDRESS(MATCH(A51,'Variable List'!A:A,0),4)),"")</f>
        <v/>
      </c>
      <c r="K51" s="56" t="str" cm="1">
        <f t="array" aca="1" ref="K51" ca="1">_xlfn.IFNA(INDIRECT("'"&amp;"Variable List"&amp;"'!"&amp;ADDRESS(MATCH(A51,'Variable List'!A:A,0),5)),"")</f>
        <v/>
      </c>
      <c r="L51" s="56" t="str" cm="1">
        <f t="array" aca="1" ref="L51" ca="1">_xlfn.IFNA(INDIRECT("'"&amp;"Variable List"&amp;"'!"&amp;ADDRESS(MATCH(A51,'Variable List'!A:A,0),6)),"")</f>
        <v/>
      </c>
    </row>
    <row r="52" spans="1:12" s="61" customFormat="1" x14ac:dyDescent="0.25">
      <c r="A52" s="80"/>
      <c r="B52" s="56"/>
      <c r="C52" s="60"/>
      <c r="D52" s="73">
        <v>4</v>
      </c>
      <c r="E52" s="56" t="s">
        <v>19518</v>
      </c>
      <c r="F52" s="168"/>
      <c r="H52" s="60"/>
      <c r="I52" s="56" t="str" cm="1">
        <f t="array" aca="1" ref="I52" ca="1">_xlfn.IFNA(INDIRECT("'"&amp;"Variable List"&amp;"'!"&amp;ADDRESS(MATCH(A52,'Variable List'!A:A,0),3)),"")</f>
        <v/>
      </c>
      <c r="J52" s="56" t="str" cm="1">
        <f t="array" aca="1" ref="J52" ca="1">_xlfn.IFNA(INDIRECT("'"&amp;"Variable List"&amp;"'!"&amp;ADDRESS(MATCH(A52,'Variable List'!A:A,0),4)),"")</f>
        <v/>
      </c>
      <c r="K52" s="56" t="str" cm="1">
        <f t="array" aca="1" ref="K52" ca="1">_xlfn.IFNA(INDIRECT("'"&amp;"Variable List"&amp;"'!"&amp;ADDRESS(MATCH(A52,'Variable List'!A:A,0),5)),"")</f>
        <v/>
      </c>
      <c r="L52" s="56" t="str" cm="1">
        <f t="array" aca="1" ref="L52" ca="1">_xlfn.IFNA(INDIRECT("'"&amp;"Variable List"&amp;"'!"&amp;ADDRESS(MATCH(A52,'Variable List'!A:A,0),6)),"")</f>
        <v/>
      </c>
    </row>
    <row r="53" spans="1:12" s="61" customFormat="1" x14ac:dyDescent="0.25">
      <c r="A53" s="80"/>
      <c r="B53" s="56"/>
      <c r="C53" s="60"/>
      <c r="D53" s="73">
        <v>5</v>
      </c>
      <c r="E53" s="56" t="s">
        <v>19519</v>
      </c>
      <c r="F53" s="168"/>
      <c r="H53" s="60"/>
      <c r="I53" s="56" t="str" cm="1">
        <f t="array" aca="1" ref="I53" ca="1">_xlfn.IFNA(INDIRECT("'"&amp;"Variable List"&amp;"'!"&amp;ADDRESS(MATCH(A53,'Variable List'!A:A,0),3)),"")</f>
        <v/>
      </c>
      <c r="J53" s="56" t="str" cm="1">
        <f t="array" aca="1" ref="J53" ca="1">_xlfn.IFNA(INDIRECT("'"&amp;"Variable List"&amp;"'!"&amp;ADDRESS(MATCH(A53,'Variable List'!A:A,0),4)),"")</f>
        <v/>
      </c>
      <c r="K53" s="56" t="str" cm="1">
        <f t="array" aca="1" ref="K53" ca="1">_xlfn.IFNA(INDIRECT("'"&amp;"Variable List"&amp;"'!"&amp;ADDRESS(MATCH(A53,'Variable List'!A:A,0),5)),"")</f>
        <v/>
      </c>
      <c r="L53" s="56" t="str" cm="1">
        <f t="array" aca="1" ref="L53" ca="1">_xlfn.IFNA(INDIRECT("'"&amp;"Variable List"&amp;"'!"&amp;ADDRESS(MATCH(A53,'Variable List'!A:A,0),6)),"")</f>
        <v/>
      </c>
    </row>
    <row r="54" spans="1:12" s="61" customFormat="1" x14ac:dyDescent="0.25">
      <c r="A54" s="80"/>
      <c r="B54" s="56"/>
      <c r="C54" s="60"/>
      <c r="D54" s="73">
        <v>6</v>
      </c>
      <c r="E54" s="56" t="s">
        <v>19520</v>
      </c>
      <c r="F54" s="168"/>
      <c r="H54" s="60"/>
      <c r="I54" s="56" t="str" cm="1">
        <f t="array" aca="1" ref="I54" ca="1">_xlfn.IFNA(INDIRECT("'"&amp;"Variable List"&amp;"'!"&amp;ADDRESS(MATCH(A54,'Variable List'!A:A,0),3)),"")</f>
        <v/>
      </c>
      <c r="J54" s="56" t="str" cm="1">
        <f t="array" aca="1" ref="J54" ca="1">_xlfn.IFNA(INDIRECT("'"&amp;"Variable List"&amp;"'!"&amp;ADDRESS(MATCH(A54,'Variable List'!A:A,0),4)),"")</f>
        <v/>
      </c>
      <c r="K54" s="56" t="str" cm="1">
        <f t="array" aca="1" ref="K54" ca="1">_xlfn.IFNA(INDIRECT("'"&amp;"Variable List"&amp;"'!"&amp;ADDRESS(MATCH(A54,'Variable List'!A:A,0),5)),"")</f>
        <v/>
      </c>
      <c r="L54" s="56" t="str" cm="1">
        <f t="array" aca="1" ref="L54" ca="1">_xlfn.IFNA(INDIRECT("'"&amp;"Variable List"&amp;"'!"&amp;ADDRESS(MATCH(A54,'Variable List'!A:A,0),6)),"")</f>
        <v/>
      </c>
    </row>
    <row r="55" spans="1:12" s="61" customFormat="1" x14ac:dyDescent="0.25">
      <c r="A55" s="80"/>
      <c r="B55" s="56"/>
      <c r="C55" s="60"/>
      <c r="D55" s="73">
        <v>7</v>
      </c>
      <c r="E55" s="56" t="s">
        <v>19521</v>
      </c>
      <c r="F55" s="168"/>
      <c r="H55" s="60"/>
      <c r="I55" s="56" t="str" cm="1">
        <f t="array" aca="1" ref="I55" ca="1">_xlfn.IFNA(INDIRECT("'"&amp;"Variable List"&amp;"'!"&amp;ADDRESS(MATCH(A55,'Variable List'!A:A,0),3)),"")</f>
        <v/>
      </c>
      <c r="J55" s="56" t="str" cm="1">
        <f t="array" aca="1" ref="J55" ca="1">_xlfn.IFNA(INDIRECT("'"&amp;"Variable List"&amp;"'!"&amp;ADDRESS(MATCH(A55,'Variable List'!A:A,0),4)),"")</f>
        <v/>
      </c>
      <c r="K55" s="56" t="str" cm="1">
        <f t="array" aca="1" ref="K55" ca="1">_xlfn.IFNA(INDIRECT("'"&amp;"Variable List"&amp;"'!"&amp;ADDRESS(MATCH(A55,'Variable List'!A:A,0),5)),"")</f>
        <v/>
      </c>
      <c r="L55" s="56" t="str" cm="1">
        <f t="array" aca="1" ref="L55" ca="1">_xlfn.IFNA(INDIRECT("'"&amp;"Variable List"&amp;"'!"&amp;ADDRESS(MATCH(A55,'Variable List'!A:A,0),6)),"")</f>
        <v/>
      </c>
    </row>
    <row r="56" spans="1:12" s="61" customFormat="1" x14ac:dyDescent="0.25">
      <c r="A56" s="80"/>
      <c r="B56" s="56"/>
      <c r="C56" s="60"/>
      <c r="D56" s="73">
        <v>8</v>
      </c>
      <c r="E56" s="56" t="s">
        <v>19522</v>
      </c>
      <c r="F56" s="168"/>
      <c r="H56" s="60"/>
      <c r="I56" s="56" t="str" cm="1">
        <f t="array" aca="1" ref="I56" ca="1">_xlfn.IFNA(INDIRECT("'"&amp;"Variable List"&amp;"'!"&amp;ADDRESS(MATCH(A56,'Variable List'!A:A,0),3)),"")</f>
        <v/>
      </c>
      <c r="J56" s="56" t="str" cm="1">
        <f t="array" aca="1" ref="J56" ca="1">_xlfn.IFNA(INDIRECT("'"&amp;"Variable List"&amp;"'!"&amp;ADDRESS(MATCH(A56,'Variable List'!A:A,0),4)),"")</f>
        <v/>
      </c>
      <c r="K56" s="56" t="str" cm="1">
        <f t="array" aca="1" ref="K56" ca="1">_xlfn.IFNA(INDIRECT("'"&amp;"Variable List"&amp;"'!"&amp;ADDRESS(MATCH(A56,'Variable List'!A:A,0),5)),"")</f>
        <v/>
      </c>
      <c r="L56" s="56" t="str" cm="1">
        <f t="array" aca="1" ref="L56" ca="1">_xlfn.IFNA(INDIRECT("'"&amp;"Variable List"&amp;"'!"&amp;ADDRESS(MATCH(A56,'Variable List'!A:A,0),6)),"")</f>
        <v/>
      </c>
    </row>
    <row r="57" spans="1:12" s="61" customFormat="1" x14ac:dyDescent="0.25">
      <c r="A57" s="80"/>
      <c r="B57" s="56"/>
      <c r="C57" s="60"/>
      <c r="D57" s="73">
        <v>9</v>
      </c>
      <c r="E57" s="56" t="s">
        <v>19523</v>
      </c>
      <c r="F57" s="168"/>
      <c r="H57" s="60"/>
      <c r="I57" s="56" t="str" cm="1">
        <f t="array" aca="1" ref="I57" ca="1">_xlfn.IFNA(INDIRECT("'"&amp;"Variable List"&amp;"'!"&amp;ADDRESS(MATCH(A57,'Variable List'!A:A,0),3)),"")</f>
        <v/>
      </c>
      <c r="J57" s="56" t="str" cm="1">
        <f t="array" aca="1" ref="J57" ca="1">_xlfn.IFNA(INDIRECT("'"&amp;"Variable List"&amp;"'!"&amp;ADDRESS(MATCH(A57,'Variable List'!A:A,0),4)),"")</f>
        <v/>
      </c>
      <c r="K57" s="56" t="str" cm="1">
        <f t="array" aca="1" ref="K57" ca="1">_xlfn.IFNA(INDIRECT("'"&amp;"Variable List"&amp;"'!"&amp;ADDRESS(MATCH(A57,'Variable List'!A:A,0),5)),"")</f>
        <v/>
      </c>
      <c r="L57" s="56" t="str" cm="1">
        <f t="array" aca="1" ref="L57" ca="1">_xlfn.IFNA(INDIRECT("'"&amp;"Variable List"&amp;"'!"&amp;ADDRESS(MATCH(A57,'Variable List'!A:A,0),6)),"")</f>
        <v/>
      </c>
    </row>
    <row r="58" spans="1:12" s="61" customFormat="1" x14ac:dyDescent="0.25">
      <c r="A58" s="80"/>
      <c r="B58" s="56"/>
      <c r="C58" s="60"/>
      <c r="D58" s="73">
        <v>10</v>
      </c>
      <c r="E58" s="56" t="s">
        <v>19524</v>
      </c>
      <c r="F58" s="168"/>
      <c r="H58" s="60"/>
      <c r="I58" s="56" t="str" cm="1">
        <f t="array" aca="1" ref="I58" ca="1">_xlfn.IFNA(INDIRECT("'"&amp;"Variable List"&amp;"'!"&amp;ADDRESS(MATCH(A58,'Variable List'!A:A,0),3)),"")</f>
        <v/>
      </c>
      <c r="J58" s="56" t="str" cm="1">
        <f t="array" aca="1" ref="J58" ca="1">_xlfn.IFNA(INDIRECT("'"&amp;"Variable List"&amp;"'!"&amp;ADDRESS(MATCH(A58,'Variable List'!A:A,0),4)),"")</f>
        <v/>
      </c>
      <c r="K58" s="56" t="str" cm="1">
        <f t="array" aca="1" ref="K58" ca="1">_xlfn.IFNA(INDIRECT("'"&amp;"Variable List"&amp;"'!"&amp;ADDRESS(MATCH(A58,'Variable List'!A:A,0),5)),"")</f>
        <v/>
      </c>
      <c r="L58" s="56" t="str" cm="1">
        <f t="array" aca="1" ref="L58" ca="1">_xlfn.IFNA(INDIRECT("'"&amp;"Variable List"&amp;"'!"&amp;ADDRESS(MATCH(A58,'Variable List'!A:A,0),6)),"")</f>
        <v/>
      </c>
    </row>
    <row r="59" spans="1:12" s="61" customFormat="1" x14ac:dyDescent="0.25">
      <c r="A59" s="80"/>
      <c r="B59" s="56"/>
      <c r="C59" s="60"/>
      <c r="D59" s="73">
        <v>11</v>
      </c>
      <c r="E59" s="56" t="s">
        <v>19525</v>
      </c>
      <c r="F59" s="168"/>
      <c r="H59" s="60"/>
      <c r="I59" s="56" t="str" cm="1">
        <f t="array" aca="1" ref="I59" ca="1">_xlfn.IFNA(INDIRECT("'"&amp;"Variable List"&amp;"'!"&amp;ADDRESS(MATCH(A59,'Variable List'!A:A,0),3)),"")</f>
        <v/>
      </c>
      <c r="J59" s="56" t="str" cm="1">
        <f t="array" aca="1" ref="J59" ca="1">_xlfn.IFNA(INDIRECT("'"&amp;"Variable List"&amp;"'!"&amp;ADDRESS(MATCH(A59,'Variable List'!A:A,0),4)),"")</f>
        <v/>
      </c>
      <c r="K59" s="56" t="str" cm="1">
        <f t="array" aca="1" ref="K59" ca="1">_xlfn.IFNA(INDIRECT("'"&amp;"Variable List"&amp;"'!"&amp;ADDRESS(MATCH(A59,'Variable List'!A:A,0),5)),"")</f>
        <v/>
      </c>
      <c r="L59" s="56" t="str" cm="1">
        <f t="array" aca="1" ref="L59" ca="1">_xlfn.IFNA(INDIRECT("'"&amp;"Variable List"&amp;"'!"&amp;ADDRESS(MATCH(A59,'Variable List'!A:A,0),6)),"")</f>
        <v/>
      </c>
    </row>
    <row r="60" spans="1:12" s="61" customFormat="1" x14ac:dyDescent="0.25">
      <c r="A60" s="80"/>
      <c r="B60" s="56"/>
      <c r="C60" s="60"/>
      <c r="D60" s="73">
        <v>12</v>
      </c>
      <c r="E60" s="56" t="s">
        <v>19212</v>
      </c>
      <c r="F60" s="168"/>
      <c r="H60" s="60"/>
      <c r="I60" s="56" t="str" cm="1">
        <f t="array" aca="1" ref="I60" ca="1">_xlfn.IFNA(INDIRECT("'"&amp;"Variable List"&amp;"'!"&amp;ADDRESS(MATCH(A60,'Variable List'!A:A,0),3)),"")</f>
        <v/>
      </c>
      <c r="J60" s="56" t="str" cm="1">
        <f t="array" aca="1" ref="J60" ca="1">_xlfn.IFNA(INDIRECT("'"&amp;"Variable List"&amp;"'!"&amp;ADDRESS(MATCH(A60,'Variable List'!A:A,0),4)),"")</f>
        <v/>
      </c>
      <c r="K60" s="56" t="str" cm="1">
        <f t="array" aca="1" ref="K60" ca="1">_xlfn.IFNA(INDIRECT("'"&amp;"Variable List"&amp;"'!"&amp;ADDRESS(MATCH(A60,'Variable List'!A:A,0),5)),"")</f>
        <v/>
      </c>
      <c r="L60" s="56" t="str" cm="1">
        <f t="array" aca="1" ref="L60" ca="1">_xlfn.IFNA(INDIRECT("'"&amp;"Variable List"&amp;"'!"&amp;ADDRESS(MATCH(A60,'Variable List'!A:A,0),6)),"")</f>
        <v/>
      </c>
    </row>
    <row r="61" spans="1:12" s="61" customFormat="1" x14ac:dyDescent="0.25">
      <c r="A61" s="80"/>
      <c r="B61" s="56"/>
      <c r="C61" s="60"/>
      <c r="D61" s="73">
        <v>13</v>
      </c>
      <c r="E61" s="56" t="s">
        <v>19213</v>
      </c>
      <c r="F61" s="168"/>
      <c r="H61" s="60"/>
      <c r="I61" s="56" t="str" cm="1">
        <f t="array" aca="1" ref="I61" ca="1">_xlfn.IFNA(INDIRECT("'"&amp;"Variable List"&amp;"'!"&amp;ADDRESS(MATCH(A61,'Variable List'!A:A,0),3)),"")</f>
        <v/>
      </c>
      <c r="J61" s="56" t="str" cm="1">
        <f t="array" aca="1" ref="J61" ca="1">_xlfn.IFNA(INDIRECT("'"&amp;"Variable List"&amp;"'!"&amp;ADDRESS(MATCH(A61,'Variable List'!A:A,0),4)),"")</f>
        <v/>
      </c>
      <c r="K61" s="56" t="str" cm="1">
        <f t="array" aca="1" ref="K61" ca="1">_xlfn.IFNA(INDIRECT("'"&amp;"Variable List"&amp;"'!"&amp;ADDRESS(MATCH(A61,'Variable List'!A:A,0),5)),"")</f>
        <v/>
      </c>
      <c r="L61" s="56" t="str" cm="1">
        <f t="array" aca="1" ref="L61" ca="1">_xlfn.IFNA(INDIRECT("'"&amp;"Variable List"&amp;"'!"&amp;ADDRESS(MATCH(A61,'Variable List'!A:A,0),6)),"")</f>
        <v/>
      </c>
    </row>
    <row r="62" spans="1:12" s="61" customFormat="1" x14ac:dyDescent="0.25">
      <c r="A62" s="80"/>
      <c r="B62" s="56"/>
      <c r="C62" s="60"/>
      <c r="D62" s="73">
        <v>14</v>
      </c>
      <c r="E62" s="56" t="s">
        <v>19214</v>
      </c>
      <c r="F62" s="168"/>
      <c r="H62" s="60"/>
      <c r="I62" s="56" t="str" cm="1">
        <f t="array" aca="1" ref="I62" ca="1">_xlfn.IFNA(INDIRECT("'"&amp;"Variable List"&amp;"'!"&amp;ADDRESS(MATCH(A62,'Variable List'!A:A,0),3)),"")</f>
        <v/>
      </c>
      <c r="J62" s="56" t="str" cm="1">
        <f t="array" aca="1" ref="J62" ca="1">_xlfn.IFNA(INDIRECT("'"&amp;"Variable List"&amp;"'!"&amp;ADDRESS(MATCH(A62,'Variable List'!A:A,0),4)),"")</f>
        <v/>
      </c>
      <c r="K62" s="56" t="str" cm="1">
        <f t="array" aca="1" ref="K62" ca="1">_xlfn.IFNA(INDIRECT("'"&amp;"Variable List"&amp;"'!"&amp;ADDRESS(MATCH(A62,'Variable List'!A:A,0),5)),"")</f>
        <v/>
      </c>
      <c r="L62" s="56" t="str" cm="1">
        <f t="array" aca="1" ref="L62" ca="1">_xlfn.IFNA(INDIRECT("'"&amp;"Variable List"&amp;"'!"&amp;ADDRESS(MATCH(A62,'Variable List'!A:A,0),6)),"")</f>
        <v/>
      </c>
    </row>
    <row r="63" spans="1:12" s="61" customFormat="1" x14ac:dyDescent="0.25">
      <c r="A63" s="149"/>
      <c r="B63" s="56"/>
      <c r="C63" s="56"/>
      <c r="D63" s="55">
        <v>15</v>
      </c>
      <c r="E63" s="56" t="s">
        <v>19215</v>
      </c>
      <c r="F63" s="168"/>
      <c r="G63" s="56"/>
      <c r="H63" s="56"/>
      <c r="I63" s="56" t="str" cm="1">
        <f t="array" aca="1" ref="I63" ca="1">_xlfn.IFNA(INDIRECT("'"&amp;"Variable List"&amp;"'!"&amp;ADDRESS(MATCH(A63,'Variable List'!A:A,0),3)),"")</f>
        <v/>
      </c>
      <c r="J63" s="56" t="str" cm="1">
        <f t="array" aca="1" ref="J63" ca="1">_xlfn.IFNA(INDIRECT("'"&amp;"Variable List"&amp;"'!"&amp;ADDRESS(MATCH(A63,'Variable List'!A:A,0),4)),"")</f>
        <v/>
      </c>
      <c r="K63" s="56" t="str" cm="1">
        <f t="array" aca="1" ref="K63" ca="1">_xlfn.IFNA(INDIRECT("'"&amp;"Variable List"&amp;"'!"&amp;ADDRESS(MATCH(A63,'Variable List'!A:A,0),5)),"")</f>
        <v/>
      </c>
      <c r="L63" s="56" t="str" cm="1">
        <f t="array" aca="1" ref="L63" ca="1">_xlfn.IFNA(INDIRECT("'"&amp;"Variable List"&amp;"'!"&amp;ADDRESS(MATCH(A63,'Variable List'!A:A,0),6)),"")</f>
        <v/>
      </c>
    </row>
    <row r="64" spans="1:12" s="61" customFormat="1" x14ac:dyDescent="0.25">
      <c r="A64" s="83"/>
      <c r="B64" s="53"/>
      <c r="C64" s="150"/>
      <c r="D64" s="136">
        <v>16</v>
      </c>
      <c r="E64" s="53" t="s">
        <v>2208</v>
      </c>
      <c r="F64" s="169"/>
      <c r="G64" s="52"/>
      <c r="H64" s="150"/>
      <c r="I64" s="53" t="str" cm="1">
        <f t="array" aca="1" ref="I64" ca="1">_xlfn.IFNA(INDIRECT("'"&amp;"Variable List"&amp;"'!"&amp;ADDRESS(MATCH(A64,'Variable List'!A:A,0),3)),"")</f>
        <v/>
      </c>
      <c r="J64" s="53" t="str" cm="1">
        <f t="array" aca="1" ref="J64" ca="1">_xlfn.IFNA(INDIRECT("'"&amp;"Variable List"&amp;"'!"&amp;ADDRESS(MATCH(A64,'Variable List'!A:A,0),4)),"")</f>
        <v/>
      </c>
      <c r="K64" s="53" t="str" cm="1">
        <f t="array" aca="1" ref="K64" ca="1">_xlfn.IFNA(INDIRECT("'"&amp;"Variable List"&amp;"'!"&amp;ADDRESS(MATCH(A64,'Variable List'!A:A,0),5)),"")</f>
        <v/>
      </c>
      <c r="L64" s="53" t="str" cm="1">
        <f t="array" aca="1" ref="L64" ca="1">_xlfn.IFNA(INDIRECT("'"&amp;"Variable List"&amp;"'!"&amp;ADDRESS(MATCH(A64,'Variable List'!A:A,0),6)),"")</f>
        <v/>
      </c>
    </row>
    <row r="65" spans="1:12" s="3" customFormat="1" x14ac:dyDescent="0.25">
      <c r="A65" s="4" t="s">
        <v>19218</v>
      </c>
      <c r="B65" s="6" t="s">
        <v>135</v>
      </c>
      <c r="C65" s="13">
        <v>76</v>
      </c>
      <c r="D65" s="73">
        <v>-9</v>
      </c>
      <c r="E65" s="56" t="s">
        <v>192</v>
      </c>
      <c r="F65" s="168" t="s">
        <v>2632</v>
      </c>
      <c r="G65" t="s">
        <v>147</v>
      </c>
      <c r="H65" s="13" t="s">
        <v>19220</v>
      </c>
      <c r="I65" s="6" t="str" cm="1">
        <f t="array" aca="1" ref="I65" ca="1">_xlfn.IFNA(INDIRECT("'"&amp;"Variable List"&amp;"'!"&amp;ADDRESS(MATCH(A65,'Variable List'!A:A,0),3)),"")</f>
        <v>no</v>
      </c>
      <c r="J65" s="6" t="str" cm="1">
        <f t="array" aca="1" ref="J65" ca="1">_xlfn.IFNA(INDIRECT("'"&amp;"Variable List"&amp;"'!"&amp;ADDRESS(MATCH(A65,'Variable List'!A:A,0),4)),"")</f>
        <v>no</v>
      </c>
      <c r="K65" s="6" t="str" cm="1">
        <f t="array" aca="1" ref="K65" ca="1">_xlfn.IFNA(INDIRECT("'"&amp;"Variable List"&amp;"'!"&amp;ADDRESS(MATCH(A65,'Variable List'!A:A,0),5)),"")</f>
        <v>yes</v>
      </c>
      <c r="L65" s="6" t="str" cm="1">
        <f t="array" aca="1" ref="L65" ca="1">_xlfn.IFNA(INDIRECT("'"&amp;"Variable List"&amp;"'!"&amp;ADDRESS(MATCH(A65,'Variable List'!A:A,0),6)),"")</f>
        <v>no</v>
      </c>
    </row>
    <row r="66" spans="1:12" s="3" customFormat="1" ht="30" x14ac:dyDescent="0.25">
      <c r="A66" s="41" t="s">
        <v>19219</v>
      </c>
      <c r="B66" s="6"/>
      <c r="C66" s="13"/>
      <c r="D66" s="73" t="s">
        <v>19211</v>
      </c>
      <c r="E66" s="56" t="s">
        <v>19211</v>
      </c>
      <c r="F66" s="168"/>
      <c r="H66" s="13"/>
      <c r="I66" s="6" t="str" cm="1">
        <f t="array" aca="1" ref="I66" ca="1">_xlfn.IFNA(INDIRECT("'"&amp;"Variable List"&amp;"'!"&amp;ADDRESS(MATCH(A66,'Variable List'!A:A,0),3)),"")</f>
        <v/>
      </c>
      <c r="J66" s="6" t="str" cm="1">
        <f t="array" aca="1" ref="J66" ca="1">_xlfn.IFNA(INDIRECT("'"&amp;"Variable List"&amp;"'!"&amp;ADDRESS(MATCH(A66,'Variable List'!A:A,0),4)),"")</f>
        <v/>
      </c>
      <c r="K66" s="6" t="str" cm="1">
        <f t="array" aca="1" ref="K66" ca="1">_xlfn.IFNA(INDIRECT("'"&amp;"Variable List"&amp;"'!"&amp;ADDRESS(MATCH(A66,'Variable List'!A:A,0),5)),"")</f>
        <v/>
      </c>
      <c r="L66" s="6" t="str" cm="1">
        <f t="array" aca="1" ref="L66" ca="1">_xlfn.IFNA(INDIRECT("'"&amp;"Variable List"&amp;"'!"&amp;ADDRESS(MATCH(A66,'Variable List'!A:A,0),6)),"")</f>
        <v/>
      </c>
    </row>
    <row r="67" spans="1:12" s="3" customFormat="1" x14ac:dyDescent="0.25">
      <c r="A67"/>
      <c r="B67" s="6"/>
      <c r="C67" s="13"/>
      <c r="D67" s="73">
        <v>70</v>
      </c>
      <c r="E67" s="56" t="s">
        <v>19212</v>
      </c>
      <c r="F67" s="168"/>
      <c r="H67" s="13"/>
      <c r="I67" s="6" t="str" cm="1">
        <f t="array" aca="1" ref="I67" ca="1">_xlfn.IFNA(INDIRECT("'"&amp;"Variable List"&amp;"'!"&amp;ADDRESS(MATCH(A67,'Variable List'!A:A,0),3)),"")</f>
        <v/>
      </c>
      <c r="J67" s="6" t="str" cm="1">
        <f t="array" aca="1" ref="J67" ca="1">_xlfn.IFNA(INDIRECT("'"&amp;"Variable List"&amp;"'!"&amp;ADDRESS(MATCH(A67,'Variable List'!A:A,0),4)),"")</f>
        <v/>
      </c>
      <c r="K67" s="6" t="str" cm="1">
        <f t="array" aca="1" ref="K67" ca="1">_xlfn.IFNA(INDIRECT("'"&amp;"Variable List"&amp;"'!"&amp;ADDRESS(MATCH(A67,'Variable List'!A:A,0),5)),"")</f>
        <v/>
      </c>
      <c r="L67" s="6" t="str" cm="1">
        <f t="array" aca="1" ref="L67" ca="1">_xlfn.IFNA(INDIRECT("'"&amp;"Variable List"&amp;"'!"&amp;ADDRESS(MATCH(A67,'Variable List'!A:A,0),6)),"")</f>
        <v/>
      </c>
    </row>
    <row r="68" spans="1:12" s="3" customFormat="1" x14ac:dyDescent="0.25">
      <c r="A68"/>
      <c r="B68" s="6"/>
      <c r="C68" s="13"/>
      <c r="D68" s="73">
        <v>75</v>
      </c>
      <c r="E68" s="56" t="s">
        <v>19213</v>
      </c>
      <c r="F68" s="168"/>
      <c r="H68" s="13"/>
      <c r="I68" s="6" t="str" cm="1">
        <f t="array" aca="1" ref="I68" ca="1">_xlfn.IFNA(INDIRECT("'"&amp;"Variable List"&amp;"'!"&amp;ADDRESS(MATCH(A68,'Variable List'!A:A,0),3)),"")</f>
        <v/>
      </c>
      <c r="J68" s="6" t="str" cm="1">
        <f t="array" aca="1" ref="J68" ca="1">_xlfn.IFNA(INDIRECT("'"&amp;"Variable List"&amp;"'!"&amp;ADDRESS(MATCH(A68,'Variable List'!A:A,0),4)),"")</f>
        <v/>
      </c>
      <c r="K68" s="6" t="str" cm="1">
        <f t="array" aca="1" ref="K68" ca="1">_xlfn.IFNA(INDIRECT("'"&amp;"Variable List"&amp;"'!"&amp;ADDRESS(MATCH(A68,'Variable List'!A:A,0),5)),"")</f>
        <v/>
      </c>
      <c r="L68" s="6" t="str" cm="1">
        <f t="array" aca="1" ref="L68" ca="1">_xlfn.IFNA(INDIRECT("'"&amp;"Variable List"&amp;"'!"&amp;ADDRESS(MATCH(A68,'Variable List'!A:A,0),6)),"")</f>
        <v/>
      </c>
    </row>
    <row r="69" spans="1:12" s="3" customFormat="1" x14ac:dyDescent="0.25">
      <c r="A69"/>
      <c r="B69" s="6"/>
      <c r="C69" s="13"/>
      <c r="D69" s="73">
        <v>80</v>
      </c>
      <c r="E69" s="56" t="s">
        <v>19214</v>
      </c>
      <c r="F69" s="168"/>
      <c r="H69" s="13"/>
      <c r="I69" s="6" t="str" cm="1">
        <f t="array" aca="1" ref="I69" ca="1">_xlfn.IFNA(INDIRECT("'"&amp;"Variable List"&amp;"'!"&amp;ADDRESS(MATCH(A69,'Variable List'!A:A,0),3)),"")</f>
        <v/>
      </c>
      <c r="J69" s="6" t="str" cm="1">
        <f t="array" aca="1" ref="J69" ca="1">_xlfn.IFNA(INDIRECT("'"&amp;"Variable List"&amp;"'!"&amp;ADDRESS(MATCH(A69,'Variable List'!A:A,0),4)),"")</f>
        <v/>
      </c>
      <c r="K69" s="6" t="str" cm="1">
        <f t="array" aca="1" ref="K69" ca="1">_xlfn.IFNA(INDIRECT("'"&amp;"Variable List"&amp;"'!"&amp;ADDRESS(MATCH(A69,'Variable List'!A:A,0),5)),"")</f>
        <v/>
      </c>
      <c r="L69" s="6" t="str" cm="1">
        <f t="array" aca="1" ref="L69" ca="1">_xlfn.IFNA(INDIRECT("'"&amp;"Variable List"&amp;"'!"&amp;ADDRESS(MATCH(A69,'Variable List'!A:A,0),6)),"")</f>
        <v/>
      </c>
    </row>
    <row r="70" spans="1:12" s="3" customFormat="1" x14ac:dyDescent="0.25">
      <c r="A70"/>
      <c r="B70" s="6"/>
      <c r="C70" s="13"/>
      <c r="D70" s="73">
        <v>85</v>
      </c>
      <c r="E70" s="56" t="s">
        <v>19215</v>
      </c>
      <c r="F70" s="168"/>
      <c r="H70" s="13"/>
      <c r="I70" s="6" t="str" cm="1">
        <f t="array" aca="1" ref="I70" ca="1">_xlfn.IFNA(INDIRECT("'"&amp;"Variable List"&amp;"'!"&amp;ADDRESS(MATCH(A70,'Variable List'!A:A,0),3)),"")</f>
        <v/>
      </c>
      <c r="J70" s="6" t="str" cm="1">
        <f t="array" aca="1" ref="J70" ca="1">_xlfn.IFNA(INDIRECT("'"&amp;"Variable List"&amp;"'!"&amp;ADDRESS(MATCH(A70,'Variable List'!A:A,0),4)),"")</f>
        <v/>
      </c>
      <c r="K70" s="6" t="str" cm="1">
        <f t="array" aca="1" ref="K70" ca="1">_xlfn.IFNA(INDIRECT("'"&amp;"Variable List"&amp;"'!"&amp;ADDRESS(MATCH(A70,'Variable List'!A:A,0),5)),"")</f>
        <v/>
      </c>
      <c r="L70" s="6" t="str" cm="1">
        <f t="array" aca="1" ref="L70" ca="1">_xlfn.IFNA(INDIRECT("'"&amp;"Variable List"&amp;"'!"&amp;ADDRESS(MATCH(A70,'Variable List'!A:A,0),6)),"")</f>
        <v/>
      </c>
    </row>
    <row r="71" spans="1:12" s="3" customFormat="1" x14ac:dyDescent="0.25">
      <c r="A71" s="22"/>
      <c r="B71" s="7"/>
      <c r="C71" s="15"/>
      <c r="D71" s="136">
        <v>90</v>
      </c>
      <c r="E71" s="53" t="s">
        <v>149</v>
      </c>
      <c r="F71" s="169"/>
      <c r="G71" s="11"/>
      <c r="H71" s="15"/>
      <c r="I71" s="7" t="str" cm="1">
        <f t="array" aca="1" ref="I71" ca="1">_xlfn.IFNA(INDIRECT("'"&amp;"Variable List"&amp;"'!"&amp;ADDRESS(MATCH(A71,'Variable List'!A:A,0),3)),"")</f>
        <v/>
      </c>
      <c r="J71" s="7" t="str" cm="1">
        <f t="array" aca="1" ref="J71" ca="1">_xlfn.IFNA(INDIRECT("'"&amp;"Variable List"&amp;"'!"&amp;ADDRESS(MATCH(A71,'Variable List'!A:A,0),4)),"")</f>
        <v/>
      </c>
      <c r="K71" s="7" t="str" cm="1">
        <f t="array" aca="1" ref="K71" ca="1">_xlfn.IFNA(INDIRECT("'"&amp;"Variable List"&amp;"'!"&amp;ADDRESS(MATCH(A71,'Variable List'!A:A,0),5)),"")</f>
        <v/>
      </c>
      <c r="L71" s="7" t="str" cm="1">
        <f t="array" aca="1" ref="L71" ca="1">_xlfn.IFNA(INDIRECT("'"&amp;"Variable List"&amp;"'!"&amp;ADDRESS(MATCH(A71,'Variable List'!A:A,0),6)),"")</f>
        <v/>
      </c>
    </row>
    <row r="72" spans="1:12" s="3" customFormat="1" x14ac:dyDescent="0.25">
      <c r="A72" s="4" t="s">
        <v>5</v>
      </c>
      <c r="B72" s="6" t="s">
        <v>135</v>
      </c>
      <c r="C72" s="13">
        <v>12</v>
      </c>
      <c r="D72" s="73">
        <v>-9</v>
      </c>
      <c r="E72" s="56" t="s">
        <v>192</v>
      </c>
      <c r="F72" s="168" t="s">
        <v>2637</v>
      </c>
      <c r="G72" t="s">
        <v>152</v>
      </c>
      <c r="H72" s="13" t="s">
        <v>2636</v>
      </c>
      <c r="I72" s="6" t="str" cm="1">
        <f t="array" aca="1" ref="I72" ca="1">_xlfn.IFNA(INDIRECT("'"&amp;"Variable List"&amp;"'!"&amp;ADDRESS(MATCH(A72,'Variable List'!A:A,0),3)),"")</f>
        <v>yes</v>
      </c>
      <c r="J72" s="6" t="str" cm="1">
        <f t="array" aca="1" ref="J72" ca="1">_xlfn.IFNA(INDIRECT("'"&amp;"Variable List"&amp;"'!"&amp;ADDRESS(MATCH(A72,'Variable List'!A:A,0),4)),"")</f>
        <v>yes</v>
      </c>
      <c r="K72" s="8" t="str" cm="1">
        <f t="array" aca="1" ref="K72" ca="1">_xlfn.IFNA(INDIRECT("'"&amp;"Variable List"&amp;"'!"&amp;ADDRESS(MATCH(A72,'Variable List'!A:A,0),5)),"")</f>
        <v>no</v>
      </c>
      <c r="L72" s="8" t="str" cm="1">
        <f t="array" aca="1" ref="L72" ca="1">_xlfn.IFNA(INDIRECT("'"&amp;"Variable List"&amp;"'!"&amp;ADDRESS(MATCH(A72,'Variable List'!A:A,0),6)),"")</f>
        <v>no</v>
      </c>
    </row>
    <row r="73" spans="1:12" s="3" customFormat="1" x14ac:dyDescent="0.25">
      <c r="A73" s="3" t="s">
        <v>1589</v>
      </c>
      <c r="B73" s="6"/>
      <c r="C73" s="6"/>
      <c r="D73" s="74">
        <v>1</v>
      </c>
      <c r="E73" s="67" t="s">
        <v>153</v>
      </c>
      <c r="F73" s="168"/>
      <c r="G73" s="6"/>
      <c r="H73" s="13"/>
      <c r="I73" s="6" t="str" cm="1">
        <f t="array" aca="1" ref="I73" ca="1">_xlfn.IFNA(INDIRECT("'"&amp;"Variable List"&amp;"'!"&amp;ADDRESS(MATCH(A73,'Variable List'!A:A,0),3)),"")</f>
        <v/>
      </c>
      <c r="J73" s="6" t="str" cm="1">
        <f t="array" aca="1" ref="J73" ca="1">_xlfn.IFNA(INDIRECT("'"&amp;"Variable List"&amp;"'!"&amp;ADDRESS(MATCH(A73,'Variable List'!A:A,0),4)),"")</f>
        <v/>
      </c>
      <c r="K73" s="6" t="str" cm="1">
        <f t="array" aca="1" ref="K73" ca="1">_xlfn.IFNA(INDIRECT("'"&amp;"Variable List"&amp;"'!"&amp;ADDRESS(MATCH(A73,'Variable List'!A:A,0),5)),"")</f>
        <v/>
      </c>
      <c r="L73" s="6" t="str" cm="1">
        <f t="array" aca="1" ref="L73" ca="1">_xlfn.IFNA(INDIRECT("'"&amp;"Variable List"&amp;"'!"&amp;ADDRESS(MATCH(A73,'Variable List'!A:A,0),6)),"")</f>
        <v/>
      </c>
    </row>
    <row r="74" spans="1:12" s="3" customFormat="1" x14ac:dyDescent="0.25">
      <c r="B74" s="6"/>
      <c r="C74" s="6"/>
      <c r="D74" s="74">
        <v>2</v>
      </c>
      <c r="E74" s="67" t="s">
        <v>154</v>
      </c>
      <c r="F74" s="168"/>
      <c r="G74" s="6"/>
      <c r="H74" s="13"/>
      <c r="I74" s="6" t="str" cm="1">
        <f t="array" aca="1" ref="I74" ca="1">_xlfn.IFNA(INDIRECT("'"&amp;"Variable List"&amp;"'!"&amp;ADDRESS(MATCH(A74,'Variable List'!A:A,0),3)),"")</f>
        <v/>
      </c>
      <c r="J74" s="6" t="str" cm="1">
        <f t="array" aca="1" ref="J74" ca="1">_xlfn.IFNA(INDIRECT("'"&amp;"Variable List"&amp;"'!"&amp;ADDRESS(MATCH(A74,'Variable List'!A:A,0),4)),"")</f>
        <v/>
      </c>
      <c r="K74" s="6" t="str" cm="1">
        <f t="array" aca="1" ref="K74" ca="1">_xlfn.IFNA(INDIRECT("'"&amp;"Variable List"&amp;"'!"&amp;ADDRESS(MATCH(A74,'Variable List'!A:A,0),5)),"")</f>
        <v/>
      </c>
      <c r="L74" s="6" t="str" cm="1">
        <f t="array" aca="1" ref="L74" ca="1">_xlfn.IFNA(INDIRECT("'"&amp;"Variable List"&amp;"'!"&amp;ADDRESS(MATCH(A74,'Variable List'!A:A,0),6)),"")</f>
        <v/>
      </c>
    </row>
    <row r="75" spans="1:12" s="3" customFormat="1" x14ac:dyDescent="0.25">
      <c r="B75" s="6"/>
      <c r="C75" s="6"/>
      <c r="D75" s="74">
        <v>3</v>
      </c>
      <c r="E75" s="67" t="s">
        <v>155</v>
      </c>
      <c r="F75" s="168"/>
      <c r="G75" s="6"/>
      <c r="H75" s="13"/>
      <c r="I75" s="6" t="str" cm="1">
        <f t="array" aca="1" ref="I75" ca="1">_xlfn.IFNA(INDIRECT("'"&amp;"Variable List"&amp;"'!"&amp;ADDRESS(MATCH(A75,'Variable List'!A:A,0),3)),"")</f>
        <v/>
      </c>
      <c r="J75" s="6" t="str" cm="1">
        <f t="array" aca="1" ref="J75" ca="1">_xlfn.IFNA(INDIRECT("'"&amp;"Variable List"&amp;"'!"&amp;ADDRESS(MATCH(A75,'Variable List'!A:A,0),4)),"")</f>
        <v/>
      </c>
      <c r="K75" s="6" t="str" cm="1">
        <f t="array" aca="1" ref="K75" ca="1">_xlfn.IFNA(INDIRECT("'"&amp;"Variable List"&amp;"'!"&amp;ADDRESS(MATCH(A75,'Variable List'!A:A,0),5)),"")</f>
        <v/>
      </c>
      <c r="L75" s="6" t="str" cm="1">
        <f t="array" aca="1" ref="L75" ca="1">_xlfn.IFNA(INDIRECT("'"&amp;"Variable List"&amp;"'!"&amp;ADDRESS(MATCH(A75,'Variable List'!A:A,0),6)),"")</f>
        <v/>
      </c>
    </row>
    <row r="76" spans="1:12" s="3" customFormat="1" x14ac:dyDescent="0.25">
      <c r="B76" s="6"/>
      <c r="C76" s="6"/>
      <c r="D76" s="74">
        <v>4</v>
      </c>
      <c r="E76" s="67" t="s">
        <v>156</v>
      </c>
      <c r="F76" s="168"/>
      <c r="G76" s="6"/>
      <c r="H76" s="13"/>
      <c r="I76" s="6" t="str" cm="1">
        <f t="array" aca="1" ref="I76" ca="1">_xlfn.IFNA(INDIRECT("'"&amp;"Variable List"&amp;"'!"&amp;ADDRESS(MATCH(A76,'Variable List'!A:A,0),3)),"")</f>
        <v/>
      </c>
      <c r="J76" s="6" t="str" cm="1">
        <f t="array" aca="1" ref="J76" ca="1">_xlfn.IFNA(INDIRECT("'"&amp;"Variable List"&amp;"'!"&amp;ADDRESS(MATCH(A76,'Variable List'!A:A,0),4)),"")</f>
        <v/>
      </c>
      <c r="K76" s="6" t="str" cm="1">
        <f t="array" aca="1" ref="K76" ca="1">_xlfn.IFNA(INDIRECT("'"&amp;"Variable List"&amp;"'!"&amp;ADDRESS(MATCH(A76,'Variable List'!A:A,0),5)),"")</f>
        <v/>
      </c>
      <c r="L76" s="6" t="str" cm="1">
        <f t="array" aca="1" ref="L76" ca="1">_xlfn.IFNA(INDIRECT("'"&amp;"Variable List"&amp;"'!"&amp;ADDRESS(MATCH(A76,'Variable List'!A:A,0),6)),"")</f>
        <v/>
      </c>
    </row>
    <row r="77" spans="1:12" s="3" customFormat="1" x14ac:dyDescent="0.25">
      <c r="B77" s="6"/>
      <c r="C77" s="6"/>
      <c r="D77" s="74">
        <v>5</v>
      </c>
      <c r="E77" s="67" t="s">
        <v>157</v>
      </c>
      <c r="F77" s="168"/>
      <c r="G77" s="6"/>
      <c r="H77" s="13"/>
      <c r="I77" s="6" t="str" cm="1">
        <f t="array" aca="1" ref="I77" ca="1">_xlfn.IFNA(INDIRECT("'"&amp;"Variable List"&amp;"'!"&amp;ADDRESS(MATCH(A77,'Variable List'!A:A,0),3)),"")</f>
        <v/>
      </c>
      <c r="J77" s="6" t="str" cm="1">
        <f t="array" aca="1" ref="J77" ca="1">_xlfn.IFNA(INDIRECT("'"&amp;"Variable List"&amp;"'!"&amp;ADDRESS(MATCH(A77,'Variable List'!A:A,0),4)),"")</f>
        <v/>
      </c>
      <c r="K77" s="6" t="str" cm="1">
        <f t="array" aca="1" ref="K77" ca="1">_xlfn.IFNA(INDIRECT("'"&amp;"Variable List"&amp;"'!"&amp;ADDRESS(MATCH(A77,'Variable List'!A:A,0),5)),"")</f>
        <v/>
      </c>
      <c r="L77" s="6" t="str" cm="1">
        <f t="array" aca="1" ref="L77" ca="1">_xlfn.IFNA(INDIRECT("'"&amp;"Variable List"&amp;"'!"&amp;ADDRESS(MATCH(A77,'Variable List'!A:A,0),6)),"")</f>
        <v/>
      </c>
    </row>
    <row r="78" spans="1:12" s="3" customFormat="1" ht="30" x14ac:dyDescent="0.25">
      <c r="B78" s="6"/>
      <c r="C78" s="6"/>
      <c r="D78" s="74">
        <v>6</v>
      </c>
      <c r="E78" s="85" t="s">
        <v>158</v>
      </c>
      <c r="F78" s="168"/>
      <c r="G78" s="6"/>
      <c r="H78" s="13"/>
      <c r="I78" s="6" t="str" cm="1">
        <f t="array" aca="1" ref="I78" ca="1">_xlfn.IFNA(INDIRECT("'"&amp;"Variable List"&amp;"'!"&amp;ADDRESS(MATCH(A78,'Variable List'!A:A,0),3)),"")</f>
        <v/>
      </c>
      <c r="J78" s="6" t="str" cm="1">
        <f t="array" aca="1" ref="J78" ca="1">_xlfn.IFNA(INDIRECT("'"&amp;"Variable List"&amp;"'!"&amp;ADDRESS(MATCH(A78,'Variable List'!A:A,0),4)),"")</f>
        <v/>
      </c>
      <c r="K78" s="6" t="str" cm="1">
        <f t="array" aca="1" ref="K78" ca="1">_xlfn.IFNA(INDIRECT("'"&amp;"Variable List"&amp;"'!"&amp;ADDRESS(MATCH(A78,'Variable List'!A:A,0),5)),"")</f>
        <v/>
      </c>
      <c r="L78" s="6" t="str" cm="1">
        <f t="array" aca="1" ref="L78" ca="1">_xlfn.IFNA(INDIRECT("'"&amp;"Variable List"&amp;"'!"&amp;ADDRESS(MATCH(A78,'Variable List'!A:A,0),6)),"")</f>
        <v/>
      </c>
    </row>
    <row r="79" spans="1:12" s="3" customFormat="1" x14ac:dyDescent="0.25">
      <c r="B79" s="6"/>
      <c r="C79" s="6"/>
      <c r="D79" s="74">
        <v>7</v>
      </c>
      <c r="E79" s="67" t="s">
        <v>159</v>
      </c>
      <c r="F79" s="168"/>
      <c r="G79" s="6"/>
      <c r="H79" s="13"/>
      <c r="I79" s="6" t="str" cm="1">
        <f t="array" aca="1" ref="I79" ca="1">_xlfn.IFNA(INDIRECT("'"&amp;"Variable List"&amp;"'!"&amp;ADDRESS(MATCH(A79,'Variable List'!A:A,0),3)),"")</f>
        <v/>
      </c>
      <c r="J79" s="6" t="str" cm="1">
        <f t="array" aca="1" ref="J79" ca="1">_xlfn.IFNA(INDIRECT("'"&amp;"Variable List"&amp;"'!"&amp;ADDRESS(MATCH(A79,'Variable List'!A:A,0),4)),"")</f>
        <v/>
      </c>
      <c r="K79" s="6" t="str" cm="1">
        <f t="array" aca="1" ref="K79" ca="1">_xlfn.IFNA(INDIRECT("'"&amp;"Variable List"&amp;"'!"&amp;ADDRESS(MATCH(A79,'Variable List'!A:A,0),5)),"")</f>
        <v/>
      </c>
      <c r="L79" s="6" t="str" cm="1">
        <f t="array" aca="1" ref="L79" ca="1">_xlfn.IFNA(INDIRECT("'"&amp;"Variable List"&amp;"'!"&amp;ADDRESS(MATCH(A79,'Variable List'!A:A,0),6)),"")</f>
        <v/>
      </c>
    </row>
    <row r="80" spans="1:12" s="3" customFormat="1" x14ac:dyDescent="0.25">
      <c r="B80" s="6"/>
      <c r="C80" s="6"/>
      <c r="D80" s="74">
        <v>8</v>
      </c>
      <c r="E80" s="67" t="s">
        <v>160</v>
      </c>
      <c r="F80" s="168"/>
      <c r="G80" s="6"/>
      <c r="H80" s="13"/>
      <c r="I80" s="6" t="str" cm="1">
        <f t="array" aca="1" ref="I80" ca="1">_xlfn.IFNA(INDIRECT("'"&amp;"Variable List"&amp;"'!"&amp;ADDRESS(MATCH(A80,'Variable List'!A:A,0),3)),"")</f>
        <v/>
      </c>
      <c r="J80" s="6" t="str" cm="1">
        <f t="array" aca="1" ref="J80" ca="1">_xlfn.IFNA(INDIRECT("'"&amp;"Variable List"&amp;"'!"&amp;ADDRESS(MATCH(A80,'Variable List'!A:A,0),4)),"")</f>
        <v/>
      </c>
      <c r="K80" s="6" t="str" cm="1">
        <f t="array" aca="1" ref="K80" ca="1">_xlfn.IFNA(INDIRECT("'"&amp;"Variable List"&amp;"'!"&amp;ADDRESS(MATCH(A80,'Variable List'!A:A,0),5)),"")</f>
        <v/>
      </c>
      <c r="L80" s="6" t="str" cm="1">
        <f t="array" aca="1" ref="L80" ca="1">_xlfn.IFNA(INDIRECT("'"&amp;"Variable List"&amp;"'!"&amp;ADDRESS(MATCH(A80,'Variable List'!A:A,0),6)),"")</f>
        <v/>
      </c>
    </row>
    <row r="81" spans="1:12" s="3" customFormat="1" x14ac:dyDescent="0.25">
      <c r="B81" s="6"/>
      <c r="C81" s="6"/>
      <c r="D81" s="74">
        <v>9</v>
      </c>
      <c r="E81" s="67" t="s">
        <v>161</v>
      </c>
      <c r="F81" s="168"/>
      <c r="G81" s="6"/>
      <c r="H81" s="13"/>
      <c r="I81" s="6" t="str" cm="1">
        <f t="array" aca="1" ref="I81" ca="1">_xlfn.IFNA(INDIRECT("'"&amp;"Variable List"&amp;"'!"&amp;ADDRESS(MATCH(A81,'Variable List'!A:A,0),3)),"")</f>
        <v/>
      </c>
      <c r="J81" s="6" t="str" cm="1">
        <f t="array" aca="1" ref="J81" ca="1">_xlfn.IFNA(INDIRECT("'"&amp;"Variable List"&amp;"'!"&amp;ADDRESS(MATCH(A81,'Variable List'!A:A,0),4)),"")</f>
        <v/>
      </c>
      <c r="K81" s="6" t="str" cm="1">
        <f t="array" aca="1" ref="K81" ca="1">_xlfn.IFNA(INDIRECT("'"&amp;"Variable List"&amp;"'!"&amp;ADDRESS(MATCH(A81,'Variable List'!A:A,0),5)),"")</f>
        <v/>
      </c>
      <c r="L81" s="6" t="str" cm="1">
        <f t="array" aca="1" ref="L81" ca="1">_xlfn.IFNA(INDIRECT("'"&amp;"Variable List"&amp;"'!"&amp;ADDRESS(MATCH(A81,'Variable List'!A:A,0),6)),"")</f>
        <v/>
      </c>
    </row>
    <row r="82" spans="1:12" s="3" customFormat="1" x14ac:dyDescent="0.25">
      <c r="B82" s="6"/>
      <c r="C82" s="6"/>
      <c r="D82" s="74">
        <v>10</v>
      </c>
      <c r="E82" s="67" t="s">
        <v>162</v>
      </c>
      <c r="F82" s="168"/>
      <c r="G82" s="6"/>
      <c r="H82" s="13"/>
      <c r="I82" s="6" t="str" cm="1">
        <f t="array" aca="1" ref="I82" ca="1">_xlfn.IFNA(INDIRECT("'"&amp;"Variable List"&amp;"'!"&amp;ADDRESS(MATCH(A82,'Variable List'!A:A,0),3)),"")</f>
        <v/>
      </c>
      <c r="J82" s="6" t="str" cm="1">
        <f t="array" aca="1" ref="J82" ca="1">_xlfn.IFNA(INDIRECT("'"&amp;"Variable List"&amp;"'!"&amp;ADDRESS(MATCH(A82,'Variable List'!A:A,0),4)),"")</f>
        <v/>
      </c>
      <c r="K82" s="6" t="str" cm="1">
        <f t="array" aca="1" ref="K82" ca="1">_xlfn.IFNA(INDIRECT("'"&amp;"Variable List"&amp;"'!"&amp;ADDRESS(MATCH(A82,'Variable List'!A:A,0),5)),"")</f>
        <v/>
      </c>
      <c r="L82" s="6" t="str" cm="1">
        <f t="array" aca="1" ref="L82" ca="1">_xlfn.IFNA(INDIRECT("'"&amp;"Variable List"&amp;"'!"&amp;ADDRESS(MATCH(A82,'Variable List'!A:A,0),6)),"")</f>
        <v/>
      </c>
    </row>
    <row r="83" spans="1:12" s="3" customFormat="1" x14ac:dyDescent="0.25">
      <c r="A83" s="11"/>
      <c r="B83" s="7"/>
      <c r="C83" s="7"/>
      <c r="D83" s="75">
        <v>11</v>
      </c>
      <c r="E83" s="68" t="s">
        <v>163</v>
      </c>
      <c r="F83" s="169"/>
      <c r="G83" s="7"/>
      <c r="H83" s="15"/>
      <c r="I83" s="7" t="str" cm="1">
        <f t="array" aca="1" ref="I83" ca="1">_xlfn.IFNA(INDIRECT("'"&amp;"Variable List"&amp;"'!"&amp;ADDRESS(MATCH(A83,'Variable List'!A:A,0),3)),"")</f>
        <v/>
      </c>
      <c r="J83" s="7" t="str" cm="1">
        <f t="array" aca="1" ref="J83" ca="1">_xlfn.IFNA(INDIRECT("'"&amp;"Variable List"&amp;"'!"&amp;ADDRESS(MATCH(A83,'Variable List'!A:A,0),4)),"")</f>
        <v/>
      </c>
      <c r="K83" s="7" t="str" cm="1">
        <f t="array" aca="1" ref="K83" ca="1">_xlfn.IFNA(INDIRECT("'"&amp;"Variable List"&amp;"'!"&amp;ADDRESS(MATCH(A83,'Variable List'!A:A,0),5)),"")</f>
        <v/>
      </c>
      <c r="L83" s="7" t="str" cm="1">
        <f t="array" aca="1" ref="L83" ca="1">_xlfn.IFNA(INDIRECT("'"&amp;"Variable List"&amp;"'!"&amp;ADDRESS(MATCH(A83,'Variable List'!A:A,0),6)),"")</f>
        <v/>
      </c>
    </row>
    <row r="84" spans="1:12" s="3" customFormat="1" x14ac:dyDescent="0.25">
      <c r="A84" s="4" t="s">
        <v>19221</v>
      </c>
      <c r="B84" s="6" t="s">
        <v>135</v>
      </c>
      <c r="C84" s="6">
        <v>10</v>
      </c>
      <c r="D84" s="74">
        <v>-9</v>
      </c>
      <c r="E84" s="67" t="s">
        <v>192</v>
      </c>
      <c r="F84" s="167" t="s">
        <v>2637</v>
      </c>
      <c r="G84" s="6" t="s">
        <v>152</v>
      </c>
      <c r="H84" s="13" t="s">
        <v>2636</v>
      </c>
      <c r="I84" s="6" t="str" cm="1">
        <f t="array" aca="1" ref="I84" ca="1">_xlfn.IFNA(INDIRECT("'"&amp;"Variable List"&amp;"'!"&amp;ADDRESS(MATCH(A84,'Variable List'!A:A,0),3)),"")</f>
        <v>no</v>
      </c>
      <c r="J84" s="6" t="str" cm="1">
        <f t="array" aca="1" ref="J84" ca="1">_xlfn.IFNA(INDIRECT("'"&amp;"Variable List"&amp;"'!"&amp;ADDRESS(MATCH(A84,'Variable List'!A:A,0),4)),"")</f>
        <v>no</v>
      </c>
      <c r="K84" s="6" t="str" cm="1">
        <f t="array" aca="1" ref="K84" ca="1">_xlfn.IFNA(INDIRECT("'"&amp;"Variable List"&amp;"'!"&amp;ADDRESS(MATCH(A84,'Variable List'!A:A,0),5)),"")</f>
        <v>yes</v>
      </c>
      <c r="L84" s="8" t="str" cm="1">
        <f t="array" aca="1" ref="L84" ca="1">_xlfn.IFNA(INDIRECT("'"&amp;"Variable List"&amp;"'!"&amp;ADDRESS(MATCH(A84,'Variable List'!A:A,0),6)),"")</f>
        <v>yes</v>
      </c>
    </row>
    <row r="85" spans="1:12" s="3" customFormat="1" x14ac:dyDescent="0.25">
      <c r="A85" s="3" t="s">
        <v>19222</v>
      </c>
      <c r="B85" s="6"/>
      <c r="C85" s="6"/>
      <c r="D85" s="74">
        <v>1</v>
      </c>
      <c r="E85" s="67" t="s">
        <v>19223</v>
      </c>
      <c r="F85" s="168"/>
      <c r="G85" s="6"/>
      <c r="H85" s="13"/>
      <c r="I85" s="6" t="str" cm="1">
        <f t="array" aca="1" ref="I85" ca="1">_xlfn.IFNA(INDIRECT("'"&amp;"Variable List"&amp;"'!"&amp;ADDRESS(MATCH(A85,'Variable List'!A:A,0),3)),"")</f>
        <v/>
      </c>
      <c r="J85" s="6" t="str" cm="1">
        <f t="array" aca="1" ref="J85" ca="1">_xlfn.IFNA(INDIRECT("'"&amp;"Variable List"&amp;"'!"&amp;ADDRESS(MATCH(A85,'Variable List'!A:A,0),4)),"")</f>
        <v/>
      </c>
      <c r="K85" s="6" t="str" cm="1">
        <f t="array" aca="1" ref="K85" ca="1">_xlfn.IFNA(INDIRECT("'"&amp;"Variable List"&amp;"'!"&amp;ADDRESS(MATCH(A85,'Variable List'!A:A,0),5)),"")</f>
        <v/>
      </c>
      <c r="L85" s="6" t="str" cm="1">
        <f t="array" aca="1" ref="L85" ca="1">_xlfn.IFNA(INDIRECT("'"&amp;"Variable List"&amp;"'!"&amp;ADDRESS(MATCH(A85,'Variable List'!A:A,0),6)),"")</f>
        <v/>
      </c>
    </row>
    <row r="86" spans="1:12" s="3" customFormat="1" x14ac:dyDescent="0.25">
      <c r="B86" s="6"/>
      <c r="C86" s="6"/>
      <c r="D86" s="74">
        <v>2</v>
      </c>
      <c r="E86" s="67" t="s">
        <v>19224</v>
      </c>
      <c r="F86" s="168"/>
      <c r="G86" s="6"/>
      <c r="H86" s="13"/>
      <c r="I86" s="6" t="str" cm="1">
        <f t="array" aca="1" ref="I86" ca="1">_xlfn.IFNA(INDIRECT("'"&amp;"Variable List"&amp;"'!"&amp;ADDRESS(MATCH(A86,'Variable List'!A:A,0),3)),"")</f>
        <v/>
      </c>
      <c r="J86" s="6" t="str" cm="1">
        <f t="array" aca="1" ref="J86" ca="1">_xlfn.IFNA(INDIRECT("'"&amp;"Variable List"&amp;"'!"&amp;ADDRESS(MATCH(A86,'Variable List'!A:A,0),4)),"")</f>
        <v/>
      </c>
      <c r="K86" s="6" t="str" cm="1">
        <f t="array" aca="1" ref="K86" ca="1">_xlfn.IFNA(INDIRECT("'"&amp;"Variable List"&amp;"'!"&amp;ADDRESS(MATCH(A86,'Variable List'!A:A,0),5)),"")</f>
        <v/>
      </c>
      <c r="L86" s="6" t="str" cm="1">
        <f t="array" aca="1" ref="L86" ca="1">_xlfn.IFNA(INDIRECT("'"&amp;"Variable List"&amp;"'!"&amp;ADDRESS(MATCH(A86,'Variable List'!A:A,0),6)),"")</f>
        <v/>
      </c>
    </row>
    <row r="87" spans="1:12" s="3" customFormat="1" x14ac:dyDescent="0.25">
      <c r="B87" s="6"/>
      <c r="C87" s="6"/>
      <c r="D87" s="74">
        <v>3</v>
      </c>
      <c r="E87" s="67" t="s">
        <v>19225</v>
      </c>
      <c r="F87" s="168"/>
      <c r="G87" s="6"/>
      <c r="H87" s="13"/>
      <c r="I87" s="6" t="str" cm="1">
        <f t="array" aca="1" ref="I87" ca="1">_xlfn.IFNA(INDIRECT("'"&amp;"Variable List"&amp;"'!"&amp;ADDRESS(MATCH(A87,'Variable List'!A:A,0),3)),"")</f>
        <v/>
      </c>
      <c r="J87" s="6" t="str" cm="1">
        <f t="array" aca="1" ref="J87" ca="1">_xlfn.IFNA(INDIRECT("'"&amp;"Variable List"&amp;"'!"&amp;ADDRESS(MATCH(A87,'Variable List'!A:A,0),4)),"")</f>
        <v/>
      </c>
      <c r="K87" s="6" t="str" cm="1">
        <f t="array" aca="1" ref="K87" ca="1">_xlfn.IFNA(INDIRECT("'"&amp;"Variable List"&amp;"'!"&amp;ADDRESS(MATCH(A87,'Variable List'!A:A,0),5)),"")</f>
        <v/>
      </c>
      <c r="L87" s="6" t="str" cm="1">
        <f t="array" aca="1" ref="L87" ca="1">_xlfn.IFNA(INDIRECT("'"&amp;"Variable List"&amp;"'!"&amp;ADDRESS(MATCH(A87,'Variable List'!A:A,0),6)),"")</f>
        <v/>
      </c>
    </row>
    <row r="88" spans="1:12" s="3" customFormat="1" ht="30" x14ac:dyDescent="0.25">
      <c r="B88" s="6"/>
      <c r="C88" s="6"/>
      <c r="D88" s="74">
        <v>4</v>
      </c>
      <c r="E88" s="85" t="s">
        <v>19226</v>
      </c>
      <c r="F88" s="168"/>
      <c r="G88" s="6"/>
      <c r="H88" s="13"/>
      <c r="I88" s="6" t="str" cm="1">
        <f t="array" aca="1" ref="I88" ca="1">_xlfn.IFNA(INDIRECT("'"&amp;"Variable List"&amp;"'!"&amp;ADDRESS(MATCH(A88,'Variable List'!A:A,0),3)),"")</f>
        <v/>
      </c>
      <c r="J88" s="6" t="str" cm="1">
        <f t="array" aca="1" ref="J88" ca="1">_xlfn.IFNA(INDIRECT("'"&amp;"Variable List"&amp;"'!"&amp;ADDRESS(MATCH(A88,'Variable List'!A:A,0),4)),"")</f>
        <v/>
      </c>
      <c r="K88" s="6" t="str" cm="1">
        <f t="array" aca="1" ref="K88" ca="1">_xlfn.IFNA(INDIRECT("'"&amp;"Variable List"&amp;"'!"&amp;ADDRESS(MATCH(A88,'Variable List'!A:A,0),5)),"")</f>
        <v/>
      </c>
      <c r="L88" s="6" t="str" cm="1">
        <f t="array" aca="1" ref="L88" ca="1">_xlfn.IFNA(INDIRECT("'"&amp;"Variable List"&amp;"'!"&amp;ADDRESS(MATCH(A88,'Variable List'!A:A,0),6)),"")</f>
        <v/>
      </c>
    </row>
    <row r="89" spans="1:12" s="3" customFormat="1" x14ac:dyDescent="0.25">
      <c r="B89" s="6"/>
      <c r="C89" s="6"/>
      <c r="D89" s="74">
        <v>5</v>
      </c>
      <c r="E89" s="85" t="s">
        <v>19227</v>
      </c>
      <c r="F89" s="168"/>
      <c r="G89" s="6"/>
      <c r="H89" s="13"/>
      <c r="I89" s="6" t="str" cm="1">
        <f t="array" aca="1" ref="I89" ca="1">_xlfn.IFNA(INDIRECT("'"&amp;"Variable List"&amp;"'!"&amp;ADDRESS(MATCH(A89,'Variable List'!A:A,0),3)),"")</f>
        <v/>
      </c>
      <c r="J89" s="6" t="str" cm="1">
        <f t="array" aca="1" ref="J89" ca="1">_xlfn.IFNA(INDIRECT("'"&amp;"Variable List"&amp;"'!"&amp;ADDRESS(MATCH(A89,'Variable List'!A:A,0),4)),"")</f>
        <v/>
      </c>
      <c r="K89" s="6" t="str" cm="1">
        <f t="array" aca="1" ref="K89" ca="1">_xlfn.IFNA(INDIRECT("'"&amp;"Variable List"&amp;"'!"&amp;ADDRESS(MATCH(A89,'Variable List'!A:A,0),5)),"")</f>
        <v/>
      </c>
      <c r="L89" s="6" t="str" cm="1">
        <f t="array" aca="1" ref="L89" ca="1">_xlfn.IFNA(INDIRECT("'"&amp;"Variable List"&amp;"'!"&amp;ADDRESS(MATCH(A89,'Variable List'!A:A,0),6)),"")</f>
        <v/>
      </c>
    </row>
    <row r="90" spans="1:12" s="3" customFormat="1" x14ac:dyDescent="0.25">
      <c r="B90" s="6"/>
      <c r="C90" s="6"/>
      <c r="D90" s="74">
        <v>6</v>
      </c>
      <c r="E90" s="85" t="s">
        <v>19228</v>
      </c>
      <c r="F90" s="168"/>
      <c r="G90" s="6"/>
      <c r="H90" s="13"/>
      <c r="I90" s="6" t="str" cm="1">
        <f t="array" aca="1" ref="I90" ca="1">_xlfn.IFNA(INDIRECT("'"&amp;"Variable List"&amp;"'!"&amp;ADDRESS(MATCH(A90,'Variable List'!A:A,0),3)),"")</f>
        <v/>
      </c>
      <c r="J90" s="6" t="str" cm="1">
        <f t="array" aca="1" ref="J90" ca="1">_xlfn.IFNA(INDIRECT("'"&amp;"Variable List"&amp;"'!"&amp;ADDRESS(MATCH(A90,'Variable List'!A:A,0),4)),"")</f>
        <v/>
      </c>
      <c r="K90" s="6" t="str" cm="1">
        <f t="array" aca="1" ref="K90" ca="1">_xlfn.IFNA(INDIRECT("'"&amp;"Variable List"&amp;"'!"&amp;ADDRESS(MATCH(A90,'Variable List'!A:A,0),5)),"")</f>
        <v/>
      </c>
      <c r="L90" s="6" t="str" cm="1">
        <f t="array" aca="1" ref="L90" ca="1">_xlfn.IFNA(INDIRECT("'"&amp;"Variable List"&amp;"'!"&amp;ADDRESS(MATCH(A90,'Variable List'!A:A,0),6)),"")</f>
        <v/>
      </c>
    </row>
    <row r="91" spans="1:12" s="3" customFormat="1" x14ac:dyDescent="0.25">
      <c r="B91" s="6"/>
      <c r="C91" s="6"/>
      <c r="D91" s="74">
        <v>7</v>
      </c>
      <c r="E91" s="85" t="s">
        <v>19229</v>
      </c>
      <c r="F91" s="168"/>
      <c r="G91" s="6"/>
      <c r="H91" s="13"/>
      <c r="I91" s="6" t="str" cm="1">
        <f t="array" aca="1" ref="I91" ca="1">_xlfn.IFNA(INDIRECT("'"&amp;"Variable List"&amp;"'!"&amp;ADDRESS(MATCH(A91,'Variable List'!A:A,0),3)),"")</f>
        <v/>
      </c>
      <c r="J91" s="6" t="str" cm="1">
        <f t="array" aca="1" ref="J91" ca="1">_xlfn.IFNA(INDIRECT("'"&amp;"Variable List"&amp;"'!"&amp;ADDRESS(MATCH(A91,'Variable List'!A:A,0),4)),"")</f>
        <v/>
      </c>
      <c r="K91" s="6" t="str" cm="1">
        <f t="array" aca="1" ref="K91" ca="1">_xlfn.IFNA(INDIRECT("'"&amp;"Variable List"&amp;"'!"&amp;ADDRESS(MATCH(A91,'Variable List'!A:A,0),5)),"")</f>
        <v/>
      </c>
      <c r="L91" s="6" t="str" cm="1">
        <f t="array" aca="1" ref="L91" ca="1">_xlfn.IFNA(INDIRECT("'"&amp;"Variable List"&amp;"'!"&amp;ADDRESS(MATCH(A91,'Variable List'!A:A,0),6)),"")</f>
        <v/>
      </c>
    </row>
    <row r="92" spans="1:12" s="3" customFormat="1" x14ac:dyDescent="0.25">
      <c r="A92" s="12"/>
      <c r="B92" s="6"/>
      <c r="C92" s="6"/>
      <c r="D92" s="81">
        <v>8</v>
      </c>
      <c r="E92" s="85" t="s">
        <v>19230</v>
      </c>
      <c r="F92" s="168"/>
      <c r="G92" s="6"/>
      <c r="H92" s="6"/>
      <c r="I92" s="6" t="str" cm="1">
        <f t="array" aca="1" ref="I92" ca="1">_xlfn.IFNA(INDIRECT("'"&amp;"Variable List"&amp;"'!"&amp;ADDRESS(MATCH(A92,'Variable List'!A:A,0),3)),"")</f>
        <v/>
      </c>
      <c r="J92" s="6" t="str" cm="1">
        <f t="array" aca="1" ref="J92" ca="1">_xlfn.IFNA(INDIRECT("'"&amp;"Variable List"&amp;"'!"&amp;ADDRESS(MATCH(A92,'Variable List'!A:A,0),4)),"")</f>
        <v/>
      </c>
      <c r="K92" s="6" t="str" cm="1">
        <f t="array" aca="1" ref="K92" ca="1">_xlfn.IFNA(INDIRECT("'"&amp;"Variable List"&amp;"'!"&amp;ADDRESS(MATCH(A92,'Variable List'!A:A,0),5)),"")</f>
        <v/>
      </c>
      <c r="L92" s="6" t="str" cm="1">
        <f t="array" aca="1" ref="L92" ca="1">_xlfn.IFNA(INDIRECT("'"&amp;"Variable List"&amp;"'!"&amp;ADDRESS(MATCH(A92,'Variable List'!A:A,0),6)),"")</f>
        <v/>
      </c>
    </row>
    <row r="93" spans="1:12" s="3" customFormat="1" x14ac:dyDescent="0.25">
      <c r="A93" s="11"/>
      <c r="B93" s="7"/>
      <c r="C93" s="7"/>
      <c r="D93" s="75">
        <v>9</v>
      </c>
      <c r="E93" s="92" t="s">
        <v>19231</v>
      </c>
      <c r="F93" s="169"/>
      <c r="G93" s="7"/>
      <c r="H93" s="15"/>
      <c r="I93" s="7" t="str" cm="1">
        <f t="array" aca="1" ref="I93" ca="1">_xlfn.IFNA(INDIRECT("'"&amp;"Variable List"&amp;"'!"&amp;ADDRESS(MATCH(A93,'Variable List'!A:A,0),3)),"")</f>
        <v/>
      </c>
      <c r="J93" s="7" t="str" cm="1">
        <f t="array" aca="1" ref="J93" ca="1">_xlfn.IFNA(INDIRECT("'"&amp;"Variable List"&amp;"'!"&amp;ADDRESS(MATCH(A93,'Variable List'!A:A,0),4)),"")</f>
        <v/>
      </c>
      <c r="K93" s="7" t="str" cm="1">
        <f t="array" aca="1" ref="K93" ca="1">_xlfn.IFNA(INDIRECT("'"&amp;"Variable List"&amp;"'!"&amp;ADDRESS(MATCH(A93,'Variable List'!A:A,0),5)),"")</f>
        <v/>
      </c>
      <c r="L93" s="7" t="str" cm="1">
        <f t="array" aca="1" ref="L93" ca="1">_xlfn.IFNA(INDIRECT("'"&amp;"Variable List"&amp;"'!"&amp;ADDRESS(MATCH(A93,'Variable List'!A:A,0),6)),"")</f>
        <v/>
      </c>
    </row>
    <row r="94" spans="1:12" s="3" customFormat="1" x14ac:dyDescent="0.25">
      <c r="A94" s="4" t="s">
        <v>6</v>
      </c>
      <c r="B94" s="6" t="s">
        <v>135</v>
      </c>
      <c r="C94" s="6">
        <v>11</v>
      </c>
      <c r="D94" s="55">
        <v>-9</v>
      </c>
      <c r="E94" s="56" t="s">
        <v>192</v>
      </c>
      <c r="F94" s="168" t="s">
        <v>2638</v>
      </c>
      <c r="G94" s="9" t="s">
        <v>165</v>
      </c>
      <c r="H94" s="13" t="s">
        <v>2639</v>
      </c>
      <c r="I94" s="6" t="str" cm="1">
        <f t="array" aca="1" ref="I94" ca="1">_xlfn.IFNA(INDIRECT("'"&amp;"Variable List"&amp;"'!"&amp;ADDRESS(MATCH(A94,'Variable List'!A:A,0),3)),"")</f>
        <v>yes</v>
      </c>
      <c r="J94" s="6" t="str" cm="1">
        <f t="array" aca="1" ref="J94" ca="1">_xlfn.IFNA(INDIRECT("'"&amp;"Variable List"&amp;"'!"&amp;ADDRESS(MATCH(A94,'Variable List'!A:A,0),4)),"")</f>
        <v>yes</v>
      </c>
      <c r="K94" s="8" t="str" cm="1">
        <f t="array" aca="1" ref="K94" ca="1">_xlfn.IFNA(INDIRECT("'"&amp;"Variable List"&amp;"'!"&amp;ADDRESS(MATCH(A94,'Variable List'!A:A,0),5)),"")</f>
        <v>no</v>
      </c>
      <c r="L94" s="8" t="str" cm="1">
        <f t="array" aca="1" ref="L94" ca="1">_xlfn.IFNA(INDIRECT("'"&amp;"Variable List"&amp;"'!"&amp;ADDRESS(MATCH(A94,'Variable List'!A:A,0),6)),"")</f>
        <v>no</v>
      </c>
    </row>
    <row r="95" spans="1:12" s="3" customFormat="1" x14ac:dyDescent="0.25">
      <c r="A95" s="3" t="s">
        <v>164</v>
      </c>
      <c r="B95" s="6"/>
      <c r="C95" s="6"/>
      <c r="D95" s="71" t="s">
        <v>166</v>
      </c>
      <c r="E95" s="76" t="s">
        <v>175</v>
      </c>
      <c r="F95" s="168"/>
      <c r="G95" s="6"/>
      <c r="H95" s="13"/>
      <c r="I95" s="6" t="str" cm="1">
        <f t="array" aca="1" ref="I95" ca="1">_xlfn.IFNA(INDIRECT("'"&amp;"Variable List"&amp;"'!"&amp;ADDRESS(MATCH(A95,'Variable List'!A:A,0),3)),"")</f>
        <v/>
      </c>
      <c r="J95" s="6" t="str" cm="1">
        <f t="array" aca="1" ref="J95" ca="1">_xlfn.IFNA(INDIRECT("'"&amp;"Variable List"&amp;"'!"&amp;ADDRESS(MATCH(A95,'Variable List'!A:A,0),4)),"")</f>
        <v/>
      </c>
      <c r="K95" s="6" t="str" cm="1">
        <f t="array" aca="1" ref="K95" ca="1">_xlfn.IFNA(INDIRECT("'"&amp;"Variable List"&amp;"'!"&amp;ADDRESS(MATCH(A95,'Variable List'!A:A,0),5)),"")</f>
        <v/>
      </c>
      <c r="L95" s="6" t="str" cm="1">
        <f t="array" aca="1" ref="L95" ca="1">_xlfn.IFNA(INDIRECT("'"&amp;"Variable List"&amp;"'!"&amp;ADDRESS(MATCH(A95,'Variable List'!A:A,0),6)),"")</f>
        <v/>
      </c>
    </row>
    <row r="96" spans="1:12" s="3" customFormat="1" x14ac:dyDescent="0.25">
      <c r="B96" s="6"/>
      <c r="C96" s="6"/>
      <c r="D96" s="71" t="s">
        <v>167</v>
      </c>
      <c r="E96" s="76" t="s">
        <v>176</v>
      </c>
      <c r="F96" s="168"/>
      <c r="G96" s="6"/>
      <c r="H96" s="13"/>
      <c r="I96" s="6" t="str" cm="1">
        <f t="array" aca="1" ref="I96" ca="1">_xlfn.IFNA(INDIRECT("'"&amp;"Variable List"&amp;"'!"&amp;ADDRESS(MATCH(A96,'Variable List'!A:A,0),3)),"")</f>
        <v/>
      </c>
      <c r="J96" s="6" t="str" cm="1">
        <f t="array" aca="1" ref="J96" ca="1">_xlfn.IFNA(INDIRECT("'"&amp;"Variable List"&amp;"'!"&amp;ADDRESS(MATCH(A96,'Variable List'!A:A,0),4)),"")</f>
        <v/>
      </c>
      <c r="K96" s="6" t="str" cm="1">
        <f t="array" aca="1" ref="K96" ca="1">_xlfn.IFNA(INDIRECT("'"&amp;"Variable List"&amp;"'!"&amp;ADDRESS(MATCH(A96,'Variable List'!A:A,0),5)),"")</f>
        <v/>
      </c>
      <c r="L96" s="6" t="str" cm="1">
        <f t="array" aca="1" ref="L96" ca="1">_xlfn.IFNA(INDIRECT("'"&amp;"Variable List"&amp;"'!"&amp;ADDRESS(MATCH(A96,'Variable List'!A:A,0),6)),"")</f>
        <v/>
      </c>
    </row>
    <row r="97" spans="1:12" s="3" customFormat="1" x14ac:dyDescent="0.25">
      <c r="B97" s="6"/>
      <c r="C97" s="6"/>
      <c r="D97" s="71" t="s">
        <v>168</v>
      </c>
      <c r="E97" s="56" t="s">
        <v>177</v>
      </c>
      <c r="F97" s="168"/>
      <c r="G97" s="6"/>
      <c r="H97" s="13"/>
      <c r="I97" s="6" t="str" cm="1">
        <f t="array" aca="1" ref="I97" ca="1">_xlfn.IFNA(INDIRECT("'"&amp;"Variable List"&amp;"'!"&amp;ADDRESS(MATCH(A97,'Variable List'!A:A,0),3)),"")</f>
        <v/>
      </c>
      <c r="J97" s="6" t="str" cm="1">
        <f t="array" aca="1" ref="J97" ca="1">_xlfn.IFNA(INDIRECT("'"&amp;"Variable List"&amp;"'!"&amp;ADDRESS(MATCH(A97,'Variable List'!A:A,0),4)),"")</f>
        <v/>
      </c>
      <c r="K97" s="6" t="str" cm="1">
        <f t="array" aca="1" ref="K97" ca="1">_xlfn.IFNA(INDIRECT("'"&amp;"Variable List"&amp;"'!"&amp;ADDRESS(MATCH(A97,'Variable List'!A:A,0),5)),"")</f>
        <v/>
      </c>
      <c r="L97" s="6" t="str" cm="1">
        <f t="array" aca="1" ref="L97" ca="1">_xlfn.IFNA(INDIRECT("'"&amp;"Variable List"&amp;"'!"&amp;ADDRESS(MATCH(A97,'Variable List'!A:A,0),6)),"")</f>
        <v/>
      </c>
    </row>
    <row r="98" spans="1:12" s="3" customFormat="1" x14ac:dyDescent="0.25">
      <c r="B98" s="6"/>
      <c r="C98" s="6"/>
      <c r="D98" s="71" t="s">
        <v>169</v>
      </c>
      <c r="E98" s="76" t="s">
        <v>178</v>
      </c>
      <c r="F98" s="168"/>
      <c r="G98" s="6"/>
      <c r="H98" s="13"/>
      <c r="I98" s="6" t="str" cm="1">
        <f t="array" aca="1" ref="I98" ca="1">_xlfn.IFNA(INDIRECT("'"&amp;"Variable List"&amp;"'!"&amp;ADDRESS(MATCH(A98,'Variable List'!A:A,0),3)),"")</f>
        <v/>
      </c>
      <c r="J98" s="6" t="str" cm="1">
        <f t="array" aca="1" ref="J98" ca="1">_xlfn.IFNA(INDIRECT("'"&amp;"Variable List"&amp;"'!"&amp;ADDRESS(MATCH(A98,'Variable List'!A:A,0),4)),"")</f>
        <v/>
      </c>
      <c r="K98" s="6" t="str" cm="1">
        <f t="array" aca="1" ref="K98" ca="1">_xlfn.IFNA(INDIRECT("'"&amp;"Variable List"&amp;"'!"&amp;ADDRESS(MATCH(A98,'Variable List'!A:A,0),5)),"")</f>
        <v/>
      </c>
      <c r="L98" s="6" t="str" cm="1">
        <f t="array" aca="1" ref="L98" ca="1">_xlfn.IFNA(INDIRECT("'"&amp;"Variable List"&amp;"'!"&amp;ADDRESS(MATCH(A98,'Variable List'!A:A,0),6)),"")</f>
        <v/>
      </c>
    </row>
    <row r="99" spans="1:12" s="3" customFormat="1" x14ac:dyDescent="0.25">
      <c r="B99" s="6"/>
      <c r="C99" s="6"/>
      <c r="D99" s="71" t="s">
        <v>170</v>
      </c>
      <c r="E99" s="76" t="s">
        <v>179</v>
      </c>
      <c r="F99" s="168"/>
      <c r="G99" s="6"/>
      <c r="H99" s="13"/>
      <c r="I99" s="6" t="str" cm="1">
        <f t="array" aca="1" ref="I99" ca="1">_xlfn.IFNA(INDIRECT("'"&amp;"Variable List"&amp;"'!"&amp;ADDRESS(MATCH(A99,'Variable List'!A:A,0),3)),"")</f>
        <v/>
      </c>
      <c r="J99" s="6" t="str" cm="1">
        <f t="array" aca="1" ref="J99" ca="1">_xlfn.IFNA(INDIRECT("'"&amp;"Variable List"&amp;"'!"&amp;ADDRESS(MATCH(A99,'Variable List'!A:A,0),4)),"")</f>
        <v/>
      </c>
      <c r="K99" s="6" t="str" cm="1">
        <f t="array" aca="1" ref="K99" ca="1">_xlfn.IFNA(INDIRECT("'"&amp;"Variable List"&amp;"'!"&amp;ADDRESS(MATCH(A99,'Variable List'!A:A,0),5)),"")</f>
        <v/>
      </c>
      <c r="L99" s="6" t="str" cm="1">
        <f t="array" aca="1" ref="L99" ca="1">_xlfn.IFNA(INDIRECT("'"&amp;"Variable List"&amp;"'!"&amp;ADDRESS(MATCH(A99,'Variable List'!A:A,0),6)),"")</f>
        <v/>
      </c>
    </row>
    <row r="100" spans="1:12" s="3" customFormat="1" x14ac:dyDescent="0.25">
      <c r="B100" s="6"/>
      <c r="C100" s="6"/>
      <c r="D100" s="71" t="s">
        <v>171</v>
      </c>
      <c r="E100" s="76" t="s">
        <v>180</v>
      </c>
      <c r="F100" s="168"/>
      <c r="G100" s="6"/>
      <c r="H100" s="13"/>
      <c r="I100" s="6" t="str" cm="1">
        <f t="array" aca="1" ref="I100" ca="1">_xlfn.IFNA(INDIRECT("'"&amp;"Variable List"&amp;"'!"&amp;ADDRESS(MATCH(A100,'Variable List'!A:A,0),3)),"")</f>
        <v/>
      </c>
      <c r="J100" s="6" t="str" cm="1">
        <f t="array" aca="1" ref="J100" ca="1">_xlfn.IFNA(INDIRECT("'"&amp;"Variable List"&amp;"'!"&amp;ADDRESS(MATCH(A100,'Variable List'!A:A,0),4)),"")</f>
        <v/>
      </c>
      <c r="K100" s="6" t="str" cm="1">
        <f t="array" aca="1" ref="K100" ca="1">_xlfn.IFNA(INDIRECT("'"&amp;"Variable List"&amp;"'!"&amp;ADDRESS(MATCH(A100,'Variable List'!A:A,0),5)),"")</f>
        <v/>
      </c>
      <c r="L100" s="6" t="str" cm="1">
        <f t="array" aca="1" ref="L100" ca="1">_xlfn.IFNA(INDIRECT("'"&amp;"Variable List"&amp;"'!"&amp;ADDRESS(MATCH(A100,'Variable List'!A:A,0),6)),"")</f>
        <v/>
      </c>
    </row>
    <row r="101" spans="1:12" s="3" customFormat="1" x14ac:dyDescent="0.25">
      <c r="B101" s="6"/>
      <c r="C101" s="6"/>
      <c r="D101" s="71" t="s">
        <v>172</v>
      </c>
      <c r="E101" s="76" t="s">
        <v>181</v>
      </c>
      <c r="F101" s="168"/>
      <c r="G101" s="6"/>
      <c r="H101" s="13"/>
      <c r="I101" s="6" t="str" cm="1">
        <f t="array" aca="1" ref="I101" ca="1">_xlfn.IFNA(INDIRECT("'"&amp;"Variable List"&amp;"'!"&amp;ADDRESS(MATCH(A101,'Variable List'!A:A,0),3)),"")</f>
        <v/>
      </c>
      <c r="J101" s="6" t="str" cm="1">
        <f t="array" aca="1" ref="J101" ca="1">_xlfn.IFNA(INDIRECT("'"&amp;"Variable List"&amp;"'!"&amp;ADDRESS(MATCH(A101,'Variable List'!A:A,0),4)),"")</f>
        <v/>
      </c>
      <c r="K101" s="6" t="str" cm="1">
        <f t="array" aca="1" ref="K101" ca="1">_xlfn.IFNA(INDIRECT("'"&amp;"Variable List"&amp;"'!"&amp;ADDRESS(MATCH(A101,'Variable List'!A:A,0),5)),"")</f>
        <v/>
      </c>
      <c r="L101" s="6" t="str" cm="1">
        <f t="array" aca="1" ref="L101" ca="1">_xlfn.IFNA(INDIRECT("'"&amp;"Variable List"&amp;"'!"&amp;ADDRESS(MATCH(A101,'Variable List'!A:A,0),6)),"")</f>
        <v/>
      </c>
    </row>
    <row r="102" spans="1:12" s="3" customFormat="1" x14ac:dyDescent="0.25">
      <c r="B102" s="6"/>
      <c r="C102" s="6"/>
      <c r="D102" s="71" t="s">
        <v>173</v>
      </c>
      <c r="E102" s="76" t="s">
        <v>183</v>
      </c>
      <c r="F102" s="168"/>
      <c r="G102" s="6"/>
      <c r="H102" s="13"/>
      <c r="I102" s="6" t="str" cm="1">
        <f t="array" aca="1" ref="I102" ca="1">_xlfn.IFNA(INDIRECT("'"&amp;"Variable List"&amp;"'!"&amp;ADDRESS(MATCH(A102,'Variable List'!A:A,0),3)),"")</f>
        <v/>
      </c>
      <c r="J102" s="6" t="str" cm="1">
        <f t="array" aca="1" ref="J102" ca="1">_xlfn.IFNA(INDIRECT("'"&amp;"Variable List"&amp;"'!"&amp;ADDRESS(MATCH(A102,'Variable List'!A:A,0),4)),"")</f>
        <v/>
      </c>
      <c r="K102" s="6" t="str" cm="1">
        <f t="array" aca="1" ref="K102" ca="1">_xlfn.IFNA(INDIRECT("'"&amp;"Variable List"&amp;"'!"&amp;ADDRESS(MATCH(A102,'Variable List'!A:A,0),5)),"")</f>
        <v/>
      </c>
      <c r="L102" s="6" t="str" cm="1">
        <f t="array" aca="1" ref="L102" ca="1">_xlfn.IFNA(INDIRECT("'"&amp;"Variable List"&amp;"'!"&amp;ADDRESS(MATCH(A102,'Variable List'!A:A,0),6)),"")</f>
        <v/>
      </c>
    </row>
    <row r="103" spans="1:12" s="3" customFormat="1" x14ac:dyDescent="0.25">
      <c r="B103" s="6"/>
      <c r="C103" s="6"/>
      <c r="D103" s="71" t="s">
        <v>174</v>
      </c>
      <c r="E103" s="76" t="s">
        <v>184</v>
      </c>
      <c r="F103" s="168"/>
      <c r="G103" s="6"/>
      <c r="H103" s="13"/>
      <c r="I103" s="6" t="str" cm="1">
        <f t="array" aca="1" ref="I103" ca="1">_xlfn.IFNA(INDIRECT("'"&amp;"Variable List"&amp;"'!"&amp;ADDRESS(MATCH(A103,'Variable List'!A:A,0),3)),"")</f>
        <v/>
      </c>
      <c r="J103" s="6" t="str" cm="1">
        <f t="array" aca="1" ref="J103" ca="1">_xlfn.IFNA(INDIRECT("'"&amp;"Variable List"&amp;"'!"&amp;ADDRESS(MATCH(A103,'Variable List'!A:A,0),4)),"")</f>
        <v/>
      </c>
      <c r="K103" s="6" t="str" cm="1">
        <f t="array" aca="1" ref="K103" ca="1">_xlfn.IFNA(INDIRECT("'"&amp;"Variable List"&amp;"'!"&amp;ADDRESS(MATCH(A103,'Variable List'!A:A,0),5)),"")</f>
        <v/>
      </c>
      <c r="L103" s="6" t="str" cm="1">
        <f t="array" aca="1" ref="L103" ca="1">_xlfn.IFNA(INDIRECT("'"&amp;"Variable List"&amp;"'!"&amp;ADDRESS(MATCH(A103,'Variable List'!A:A,0),6)),"")</f>
        <v/>
      </c>
    </row>
    <row r="104" spans="1:12" s="3" customFormat="1" x14ac:dyDescent="0.25">
      <c r="A104" s="11"/>
      <c r="B104" s="7"/>
      <c r="C104" s="7"/>
      <c r="D104" s="54">
        <v>10</v>
      </c>
      <c r="E104" s="77" t="s">
        <v>182</v>
      </c>
      <c r="F104" s="169"/>
      <c r="G104" s="7"/>
      <c r="H104" s="15"/>
      <c r="I104" s="7" t="str" cm="1">
        <f t="array" aca="1" ref="I104" ca="1">_xlfn.IFNA(INDIRECT("'"&amp;"Variable List"&amp;"'!"&amp;ADDRESS(MATCH(A104,'Variable List'!A:A,0),3)),"")</f>
        <v/>
      </c>
      <c r="J104" s="6" t="str" cm="1">
        <f t="array" aca="1" ref="J104" ca="1">_xlfn.IFNA(INDIRECT("'"&amp;"Variable List"&amp;"'!"&amp;ADDRESS(MATCH(A104,'Variable List'!A:A,0),4)),"")</f>
        <v/>
      </c>
      <c r="K104" s="7" t="str" cm="1">
        <f t="array" aca="1" ref="K104" ca="1">_xlfn.IFNA(INDIRECT("'"&amp;"Variable List"&amp;"'!"&amp;ADDRESS(MATCH(A104,'Variable List'!A:A,0),5)),"")</f>
        <v/>
      </c>
      <c r="L104" s="7" t="str" cm="1">
        <f t="array" aca="1" ref="L104" ca="1">_xlfn.IFNA(INDIRECT("'"&amp;"Variable List"&amp;"'!"&amp;ADDRESS(MATCH(A104,'Variable List'!A:A,0),6)),"")</f>
        <v/>
      </c>
    </row>
    <row r="105" spans="1:12" s="3" customFormat="1" x14ac:dyDescent="0.25">
      <c r="A105" s="4" t="s">
        <v>19208</v>
      </c>
      <c r="B105" s="6" t="s">
        <v>186</v>
      </c>
      <c r="C105" s="6">
        <v>32</v>
      </c>
      <c r="D105" s="71"/>
      <c r="E105" s="78" t="s">
        <v>190</v>
      </c>
      <c r="F105" s="167" t="s">
        <v>1238</v>
      </c>
      <c r="G105" s="6" t="s">
        <v>7</v>
      </c>
      <c r="H105" s="13"/>
      <c r="I105" s="8" t="str" cm="1">
        <f t="array" aca="1" ref="I105" ca="1">_xlfn.IFNA(INDIRECT("'"&amp;"Variable List"&amp;"'!"&amp;ADDRESS(MATCH(A105,'Variable List'!A:A,0),3)),"")</f>
        <v>yes</v>
      </c>
      <c r="J105" s="8" t="str" cm="1">
        <f t="array" aca="1" ref="J105" ca="1">_xlfn.IFNA(INDIRECT("'"&amp;"Variable List"&amp;"'!"&amp;ADDRESS(MATCH(A105,'Variable List'!A:A,0),4)),"")</f>
        <v>yes</v>
      </c>
      <c r="K105" s="6" t="str" cm="1">
        <f t="array" aca="1" ref="K105" ca="1">_xlfn.IFNA(INDIRECT("'"&amp;"Variable List"&amp;"'!"&amp;ADDRESS(MATCH(A105,'Variable List'!A:A,0),5)),"")</f>
        <v>no</v>
      </c>
      <c r="L105" s="6" t="str" cm="1">
        <f t="array" aca="1" ref="L105" ca="1">_xlfn.IFNA(INDIRECT("'"&amp;"Variable List"&amp;"'!"&amp;ADDRESS(MATCH(A105,'Variable List'!A:A,0),6)),"")</f>
        <v>no</v>
      </c>
    </row>
    <row r="106" spans="1:12" s="3" customFormat="1" x14ac:dyDescent="0.25">
      <c r="A106" s="3" t="s">
        <v>185</v>
      </c>
      <c r="B106" s="6"/>
      <c r="C106" s="6"/>
      <c r="D106" s="55"/>
      <c r="E106" s="56"/>
      <c r="F106" s="168"/>
      <c r="G106" s="6"/>
      <c r="H106" s="13"/>
      <c r="I106" s="6" t="str" cm="1">
        <f t="array" aca="1" ref="I106" ca="1">_xlfn.IFNA(INDIRECT("'"&amp;"Variable List"&amp;"'!"&amp;ADDRESS(MATCH(A106,'Variable List'!A:A,0),3)),"")</f>
        <v/>
      </c>
      <c r="J106" s="6" t="str" cm="1">
        <f t="array" aca="1" ref="J106" ca="1">_xlfn.IFNA(INDIRECT("'"&amp;"Variable List"&amp;"'!"&amp;ADDRESS(MATCH(A106,'Variable List'!A:A,0),4)),"")</f>
        <v/>
      </c>
      <c r="K106" s="6" t="str" cm="1">
        <f t="array" aca="1" ref="K106" ca="1">_xlfn.IFNA(INDIRECT("'"&amp;"Variable List"&amp;"'!"&amp;ADDRESS(MATCH(A106,'Variable List'!A:A,0),5)),"")</f>
        <v/>
      </c>
      <c r="L106" s="6" t="str" cm="1">
        <f t="array" aca="1" ref="L106" ca="1">_xlfn.IFNA(INDIRECT("'"&amp;"Variable List"&amp;"'!"&amp;ADDRESS(MATCH(A106,'Variable List'!A:A,0),6)),"")</f>
        <v/>
      </c>
    </row>
    <row r="107" spans="1:12" s="3" customFormat="1" x14ac:dyDescent="0.25">
      <c r="A107" s="36" t="s">
        <v>19530</v>
      </c>
      <c r="B107" s="8" t="s">
        <v>186</v>
      </c>
      <c r="C107" s="8">
        <v>20</v>
      </c>
      <c r="D107" s="65">
        <v>1</v>
      </c>
      <c r="E107" s="138" t="s">
        <v>2793</v>
      </c>
      <c r="F107" s="167" t="s">
        <v>1238</v>
      </c>
      <c r="G107" s="147" t="s">
        <v>7</v>
      </c>
      <c r="H107" s="37"/>
      <c r="I107" s="8" t="str" cm="1">
        <f t="array" aca="1" ref="I107" ca="1">_xlfn.IFNA(INDIRECT("'"&amp;"Variable List"&amp;"'!"&amp;ADDRESS(MATCH(A107,'Variable List'!A:A,0),3)),"")</f>
        <v>no</v>
      </c>
      <c r="J107" s="8" t="str" cm="1">
        <f t="array" aca="1" ref="J107" ca="1">_xlfn.IFNA(INDIRECT("'"&amp;"Variable List"&amp;"'!"&amp;ADDRESS(MATCH(A107,'Variable List'!A:A,0),4)),"")</f>
        <v>no</v>
      </c>
      <c r="K107" s="8" t="str" cm="1">
        <f t="array" aca="1" ref="K107" ca="1">_xlfn.IFNA(INDIRECT("'"&amp;"Variable List"&amp;"'!"&amp;ADDRESS(MATCH(A107,'Variable List'!A:A,0),5)),"")</f>
        <v>no</v>
      </c>
      <c r="L107" s="8" t="str" cm="1">
        <f t="array" aca="1" ref="L107" ca="1">_xlfn.IFNA(INDIRECT("'"&amp;"Variable List"&amp;"'!"&amp;ADDRESS(MATCH(A107,'Variable List'!A:A,0),6)),"")</f>
        <v>yes</v>
      </c>
    </row>
    <row r="108" spans="1:12" s="3" customFormat="1" x14ac:dyDescent="0.25">
      <c r="A108" s="3" t="s">
        <v>19531</v>
      </c>
      <c r="B108" s="6"/>
      <c r="C108" s="6"/>
      <c r="D108" s="55">
        <v>2</v>
      </c>
      <c r="E108" s="61" t="s">
        <v>19532</v>
      </c>
      <c r="F108" s="168"/>
      <c r="H108" s="13"/>
      <c r="I108" s="6" t="str" cm="1">
        <f t="array" aca="1" ref="I108" ca="1">_xlfn.IFNA(INDIRECT("'"&amp;"Variable List"&amp;"'!"&amp;ADDRESS(MATCH(A108,'Variable List'!A:A,0),3)),"")</f>
        <v/>
      </c>
      <c r="J108" s="6" t="str" cm="1">
        <f t="array" aca="1" ref="J108" ca="1">_xlfn.IFNA(INDIRECT("'"&amp;"Variable List"&amp;"'!"&amp;ADDRESS(MATCH(A108,'Variable List'!A:A,0),4)),"")</f>
        <v/>
      </c>
      <c r="K108" s="6" t="str" cm="1">
        <f t="array" aca="1" ref="K108" ca="1">_xlfn.IFNA(INDIRECT("'"&amp;"Variable List"&amp;"'!"&amp;ADDRESS(MATCH(A108,'Variable List'!A:A,0),5)),"")</f>
        <v/>
      </c>
      <c r="L108" s="6" t="str" cm="1">
        <f t="array" aca="1" ref="L108" ca="1">_xlfn.IFNA(INDIRECT("'"&amp;"Variable List"&amp;"'!"&amp;ADDRESS(MATCH(A108,'Variable List'!A:A,0),6)),"")</f>
        <v/>
      </c>
    </row>
    <row r="109" spans="1:12" s="3" customFormat="1" x14ac:dyDescent="0.25">
      <c r="A109" s="12"/>
      <c r="B109" s="6"/>
      <c r="C109" s="12"/>
      <c r="D109" s="55">
        <v>3</v>
      </c>
      <c r="E109" s="61" t="s">
        <v>2809</v>
      </c>
      <c r="F109" s="168"/>
      <c r="H109" s="13"/>
      <c r="I109" s="6" t="str" cm="1">
        <f t="array" aca="1" ref="I109" ca="1">_xlfn.IFNA(INDIRECT("'"&amp;"Variable List"&amp;"'!"&amp;ADDRESS(MATCH(A109,'Variable List'!A:A,0),3)),"")</f>
        <v/>
      </c>
      <c r="J109" s="6" t="str" cm="1">
        <f t="array" aca="1" ref="J109" ca="1">_xlfn.IFNA(INDIRECT("'"&amp;"Variable List"&amp;"'!"&amp;ADDRESS(MATCH(A109,'Variable List'!A:A,0),4)),"")</f>
        <v/>
      </c>
      <c r="K109" s="6" t="str" cm="1">
        <f t="array" aca="1" ref="K109" ca="1">_xlfn.IFNA(INDIRECT("'"&amp;"Variable List"&amp;"'!"&amp;ADDRESS(MATCH(A109,'Variable List'!A:A,0),5)),"")</f>
        <v/>
      </c>
      <c r="L109" s="6" t="str" cm="1">
        <f t="array" aca="1" ref="L109" ca="1">_xlfn.IFNA(INDIRECT("'"&amp;"Variable List"&amp;"'!"&amp;ADDRESS(MATCH(A109,'Variable List'!A:A,0),6)),"")</f>
        <v/>
      </c>
    </row>
    <row r="110" spans="1:12" s="3" customFormat="1" x14ac:dyDescent="0.25">
      <c r="B110" s="6"/>
      <c r="C110" s="6"/>
      <c r="D110" s="55">
        <v>4</v>
      </c>
      <c r="E110" s="61" t="s">
        <v>2761</v>
      </c>
      <c r="F110" s="168"/>
      <c r="H110" s="13"/>
      <c r="I110" s="6" t="str" cm="1">
        <f t="array" aca="1" ref="I110" ca="1">_xlfn.IFNA(INDIRECT("'"&amp;"Variable List"&amp;"'!"&amp;ADDRESS(MATCH(A110,'Variable List'!A:A,0),3)),"")</f>
        <v/>
      </c>
      <c r="J110" s="6" t="str" cm="1">
        <f t="array" aca="1" ref="J110" ca="1">_xlfn.IFNA(INDIRECT("'"&amp;"Variable List"&amp;"'!"&amp;ADDRESS(MATCH(A110,'Variable List'!A:A,0),4)),"")</f>
        <v/>
      </c>
      <c r="K110" s="6" t="str" cm="1">
        <f t="array" aca="1" ref="K110" ca="1">_xlfn.IFNA(INDIRECT("'"&amp;"Variable List"&amp;"'!"&amp;ADDRESS(MATCH(A110,'Variable List'!A:A,0),5)),"")</f>
        <v/>
      </c>
      <c r="L110" s="6" t="str" cm="1">
        <f t="array" aca="1" ref="L110" ca="1">_xlfn.IFNA(INDIRECT("'"&amp;"Variable List"&amp;"'!"&amp;ADDRESS(MATCH(A110,'Variable List'!A:A,0),6)),"")</f>
        <v/>
      </c>
    </row>
    <row r="111" spans="1:12" s="3" customFormat="1" x14ac:dyDescent="0.25">
      <c r="B111" s="6"/>
      <c r="C111" s="6"/>
      <c r="D111" s="55">
        <v>5</v>
      </c>
      <c r="E111" s="61" t="s">
        <v>19533</v>
      </c>
      <c r="F111" s="168"/>
      <c r="H111" s="13"/>
      <c r="I111" s="6" t="str" cm="1">
        <f t="array" aca="1" ref="I111" ca="1">_xlfn.IFNA(INDIRECT("'"&amp;"Variable List"&amp;"'!"&amp;ADDRESS(MATCH(A111,'Variable List'!A:A,0),3)),"")</f>
        <v/>
      </c>
      <c r="J111" s="6" t="str" cm="1">
        <f t="array" aca="1" ref="J111" ca="1">_xlfn.IFNA(INDIRECT("'"&amp;"Variable List"&amp;"'!"&amp;ADDRESS(MATCH(A111,'Variable List'!A:A,0),4)),"")</f>
        <v/>
      </c>
      <c r="K111" s="6" t="str" cm="1">
        <f t="array" aca="1" ref="K111" ca="1">_xlfn.IFNA(INDIRECT("'"&amp;"Variable List"&amp;"'!"&amp;ADDRESS(MATCH(A111,'Variable List'!A:A,0),5)),"")</f>
        <v/>
      </c>
      <c r="L111" s="6" t="str" cm="1">
        <f t="array" aca="1" ref="L111" ca="1">_xlfn.IFNA(INDIRECT("'"&amp;"Variable List"&amp;"'!"&amp;ADDRESS(MATCH(A111,'Variable List'!A:A,0),6)),"")</f>
        <v/>
      </c>
    </row>
    <row r="112" spans="1:12" s="3" customFormat="1" x14ac:dyDescent="0.25">
      <c r="B112" s="6"/>
      <c r="C112" s="6"/>
      <c r="D112" s="55">
        <v>6</v>
      </c>
      <c r="E112" s="61" t="s">
        <v>19534</v>
      </c>
      <c r="F112" s="168"/>
      <c r="H112" s="13"/>
      <c r="I112" s="6" t="str" cm="1">
        <f t="array" aca="1" ref="I112" ca="1">_xlfn.IFNA(INDIRECT("'"&amp;"Variable List"&amp;"'!"&amp;ADDRESS(MATCH(A112,'Variable List'!A:A,0),3)),"")</f>
        <v/>
      </c>
      <c r="J112" s="6" t="str" cm="1">
        <f t="array" aca="1" ref="J112" ca="1">_xlfn.IFNA(INDIRECT("'"&amp;"Variable List"&amp;"'!"&amp;ADDRESS(MATCH(A112,'Variable List'!A:A,0),4)),"")</f>
        <v/>
      </c>
      <c r="K112" s="6" t="str" cm="1">
        <f t="array" aca="1" ref="K112" ca="1">_xlfn.IFNA(INDIRECT("'"&amp;"Variable List"&amp;"'!"&amp;ADDRESS(MATCH(A112,'Variable List'!A:A,0),5)),"")</f>
        <v/>
      </c>
      <c r="L112" s="6" t="str" cm="1">
        <f t="array" aca="1" ref="L112" ca="1">_xlfn.IFNA(INDIRECT("'"&amp;"Variable List"&amp;"'!"&amp;ADDRESS(MATCH(A112,'Variable List'!A:A,0),6)),"")</f>
        <v/>
      </c>
    </row>
    <row r="113" spans="1:12" s="3" customFormat="1" x14ac:dyDescent="0.25">
      <c r="B113" s="6"/>
      <c r="C113" s="6"/>
      <c r="D113" s="55">
        <v>7</v>
      </c>
      <c r="E113" s="61" t="s">
        <v>19535</v>
      </c>
      <c r="F113" s="168"/>
      <c r="H113" s="13"/>
      <c r="I113" s="6" t="str" cm="1">
        <f t="array" aca="1" ref="I113" ca="1">_xlfn.IFNA(INDIRECT("'"&amp;"Variable List"&amp;"'!"&amp;ADDRESS(MATCH(A113,'Variable List'!A:A,0),3)),"")</f>
        <v/>
      </c>
      <c r="J113" s="6" t="str" cm="1">
        <f t="array" aca="1" ref="J113" ca="1">_xlfn.IFNA(INDIRECT("'"&amp;"Variable List"&amp;"'!"&amp;ADDRESS(MATCH(A113,'Variable List'!A:A,0),4)),"")</f>
        <v/>
      </c>
      <c r="K113" s="6" t="str" cm="1">
        <f t="array" aca="1" ref="K113" ca="1">_xlfn.IFNA(INDIRECT("'"&amp;"Variable List"&amp;"'!"&amp;ADDRESS(MATCH(A113,'Variable List'!A:A,0),5)),"")</f>
        <v/>
      </c>
      <c r="L113" s="6" t="str" cm="1">
        <f t="array" aca="1" ref="L113" ca="1">_xlfn.IFNA(INDIRECT("'"&amp;"Variable List"&amp;"'!"&amp;ADDRESS(MATCH(A113,'Variable List'!A:A,0),6)),"")</f>
        <v/>
      </c>
    </row>
    <row r="114" spans="1:12" s="3" customFormat="1" x14ac:dyDescent="0.25">
      <c r="B114" s="6"/>
      <c r="C114" s="6"/>
      <c r="D114" s="55">
        <v>8</v>
      </c>
      <c r="E114" s="61" t="s">
        <v>2769</v>
      </c>
      <c r="F114" s="168"/>
      <c r="H114" s="13"/>
      <c r="I114" s="6" t="str" cm="1">
        <f t="array" aca="1" ref="I114" ca="1">_xlfn.IFNA(INDIRECT("'"&amp;"Variable List"&amp;"'!"&amp;ADDRESS(MATCH(A114,'Variable List'!A:A,0),3)),"")</f>
        <v/>
      </c>
      <c r="J114" s="6" t="str" cm="1">
        <f t="array" aca="1" ref="J114" ca="1">_xlfn.IFNA(INDIRECT("'"&amp;"Variable List"&amp;"'!"&amp;ADDRESS(MATCH(A114,'Variable List'!A:A,0),4)),"")</f>
        <v/>
      </c>
      <c r="K114" s="6" t="str" cm="1">
        <f t="array" aca="1" ref="K114" ca="1">_xlfn.IFNA(INDIRECT("'"&amp;"Variable List"&amp;"'!"&amp;ADDRESS(MATCH(A114,'Variable List'!A:A,0),5)),"")</f>
        <v/>
      </c>
      <c r="L114" s="6" t="str" cm="1">
        <f t="array" aca="1" ref="L114" ca="1">_xlfn.IFNA(INDIRECT("'"&amp;"Variable List"&amp;"'!"&amp;ADDRESS(MATCH(A114,'Variable List'!A:A,0),6)),"")</f>
        <v/>
      </c>
    </row>
    <row r="115" spans="1:12" s="3" customFormat="1" x14ac:dyDescent="0.25">
      <c r="B115" s="6"/>
      <c r="C115" s="6"/>
      <c r="D115" s="55">
        <v>9</v>
      </c>
      <c r="E115" s="61" t="s">
        <v>2813</v>
      </c>
      <c r="F115" s="168"/>
      <c r="H115" s="13"/>
      <c r="I115" s="6" t="str" cm="1">
        <f t="array" aca="1" ref="I115" ca="1">_xlfn.IFNA(INDIRECT("'"&amp;"Variable List"&amp;"'!"&amp;ADDRESS(MATCH(A115,'Variable List'!A:A,0),3)),"")</f>
        <v/>
      </c>
      <c r="J115" s="6" t="str" cm="1">
        <f t="array" aca="1" ref="J115" ca="1">_xlfn.IFNA(INDIRECT("'"&amp;"Variable List"&amp;"'!"&amp;ADDRESS(MATCH(A115,'Variable List'!A:A,0),4)),"")</f>
        <v/>
      </c>
      <c r="K115" s="6" t="str" cm="1">
        <f t="array" aca="1" ref="K115" ca="1">_xlfn.IFNA(INDIRECT("'"&amp;"Variable List"&amp;"'!"&amp;ADDRESS(MATCH(A115,'Variable List'!A:A,0),5)),"")</f>
        <v/>
      </c>
      <c r="L115" s="6" t="str" cm="1">
        <f t="array" aca="1" ref="L115" ca="1">_xlfn.IFNA(INDIRECT("'"&amp;"Variable List"&amp;"'!"&amp;ADDRESS(MATCH(A115,'Variable List'!A:A,0),6)),"")</f>
        <v/>
      </c>
    </row>
    <row r="116" spans="1:12" s="3" customFormat="1" x14ac:dyDescent="0.25">
      <c r="B116" s="6"/>
      <c r="C116" s="6"/>
      <c r="D116" s="55">
        <v>10</v>
      </c>
      <c r="E116" s="61" t="s">
        <v>2817</v>
      </c>
      <c r="F116" s="168"/>
      <c r="H116" s="13"/>
      <c r="I116" s="6" t="str" cm="1">
        <f t="array" aca="1" ref="I116" ca="1">_xlfn.IFNA(INDIRECT("'"&amp;"Variable List"&amp;"'!"&amp;ADDRESS(MATCH(A116,'Variable List'!A:A,0),3)),"")</f>
        <v/>
      </c>
      <c r="J116" s="6" t="str" cm="1">
        <f t="array" aca="1" ref="J116" ca="1">_xlfn.IFNA(INDIRECT("'"&amp;"Variable List"&amp;"'!"&amp;ADDRESS(MATCH(A116,'Variable List'!A:A,0),4)),"")</f>
        <v/>
      </c>
      <c r="K116" s="6" t="str" cm="1">
        <f t="array" aca="1" ref="K116" ca="1">_xlfn.IFNA(INDIRECT("'"&amp;"Variable List"&amp;"'!"&amp;ADDRESS(MATCH(A116,'Variable List'!A:A,0),5)),"")</f>
        <v/>
      </c>
      <c r="L116" s="6" t="str" cm="1">
        <f t="array" aca="1" ref="L116" ca="1">_xlfn.IFNA(INDIRECT("'"&amp;"Variable List"&amp;"'!"&amp;ADDRESS(MATCH(A116,'Variable List'!A:A,0),6)),"")</f>
        <v/>
      </c>
    </row>
    <row r="117" spans="1:12" s="3" customFormat="1" x14ac:dyDescent="0.25">
      <c r="B117" s="6"/>
      <c r="C117" s="6"/>
      <c r="D117" s="55">
        <v>11</v>
      </c>
      <c r="E117" s="61" t="s">
        <v>19536</v>
      </c>
      <c r="F117" s="168"/>
      <c r="H117" s="13"/>
      <c r="I117" s="6" t="str" cm="1">
        <f t="array" aca="1" ref="I117" ca="1">_xlfn.IFNA(INDIRECT("'"&amp;"Variable List"&amp;"'!"&amp;ADDRESS(MATCH(A117,'Variable List'!A:A,0),3)),"")</f>
        <v/>
      </c>
      <c r="J117" s="6" t="str" cm="1">
        <f t="array" aca="1" ref="J117" ca="1">_xlfn.IFNA(INDIRECT("'"&amp;"Variable List"&amp;"'!"&amp;ADDRESS(MATCH(A117,'Variable List'!A:A,0),4)),"")</f>
        <v/>
      </c>
      <c r="K117" s="6" t="str" cm="1">
        <f t="array" aca="1" ref="K117" ca="1">_xlfn.IFNA(INDIRECT("'"&amp;"Variable List"&amp;"'!"&amp;ADDRESS(MATCH(A117,'Variable List'!A:A,0),5)),"")</f>
        <v/>
      </c>
      <c r="L117" s="6" t="str" cm="1">
        <f t="array" aca="1" ref="L117" ca="1">_xlfn.IFNA(INDIRECT("'"&amp;"Variable List"&amp;"'!"&amp;ADDRESS(MATCH(A117,'Variable List'!A:A,0),6)),"")</f>
        <v/>
      </c>
    </row>
    <row r="118" spans="1:12" s="3" customFormat="1" x14ac:dyDescent="0.25">
      <c r="B118" s="6"/>
      <c r="C118" s="6"/>
      <c r="D118" s="55">
        <v>12</v>
      </c>
      <c r="E118" s="61" t="s">
        <v>19537</v>
      </c>
      <c r="F118" s="168"/>
      <c r="H118" s="13"/>
      <c r="I118" s="6" t="str" cm="1">
        <f t="array" aca="1" ref="I118" ca="1">_xlfn.IFNA(INDIRECT("'"&amp;"Variable List"&amp;"'!"&amp;ADDRESS(MATCH(A118,'Variable List'!A:A,0),3)),"")</f>
        <v/>
      </c>
      <c r="J118" s="6" t="str" cm="1">
        <f t="array" aca="1" ref="J118" ca="1">_xlfn.IFNA(INDIRECT("'"&amp;"Variable List"&amp;"'!"&amp;ADDRESS(MATCH(A118,'Variable List'!A:A,0),4)),"")</f>
        <v/>
      </c>
      <c r="K118" s="6" t="str" cm="1">
        <f t="array" aca="1" ref="K118" ca="1">_xlfn.IFNA(INDIRECT("'"&amp;"Variable List"&amp;"'!"&amp;ADDRESS(MATCH(A118,'Variable List'!A:A,0),5)),"")</f>
        <v/>
      </c>
      <c r="L118" s="6" t="str" cm="1">
        <f t="array" aca="1" ref="L118" ca="1">_xlfn.IFNA(INDIRECT("'"&amp;"Variable List"&amp;"'!"&amp;ADDRESS(MATCH(A118,'Variable List'!A:A,0),6)),"")</f>
        <v/>
      </c>
    </row>
    <row r="119" spans="1:12" s="3" customFormat="1" x14ac:dyDescent="0.25">
      <c r="B119" s="6"/>
      <c r="C119" s="6"/>
      <c r="D119" s="55">
        <v>13</v>
      </c>
      <c r="E119" s="61" t="s">
        <v>2779</v>
      </c>
      <c r="F119" s="168"/>
      <c r="H119" s="13"/>
      <c r="I119" s="6" t="str" cm="1">
        <f t="array" aca="1" ref="I119" ca="1">_xlfn.IFNA(INDIRECT("'"&amp;"Variable List"&amp;"'!"&amp;ADDRESS(MATCH(A119,'Variable List'!A:A,0),3)),"")</f>
        <v/>
      </c>
      <c r="J119" s="6" t="str" cm="1">
        <f t="array" aca="1" ref="J119" ca="1">_xlfn.IFNA(INDIRECT("'"&amp;"Variable List"&amp;"'!"&amp;ADDRESS(MATCH(A119,'Variable List'!A:A,0),4)),"")</f>
        <v/>
      </c>
      <c r="K119" s="6" t="str" cm="1">
        <f t="array" aca="1" ref="K119" ca="1">_xlfn.IFNA(INDIRECT("'"&amp;"Variable List"&amp;"'!"&amp;ADDRESS(MATCH(A119,'Variable List'!A:A,0),5)),"")</f>
        <v/>
      </c>
      <c r="L119" s="6" t="str" cm="1">
        <f t="array" aca="1" ref="L119" ca="1">_xlfn.IFNA(INDIRECT("'"&amp;"Variable List"&amp;"'!"&amp;ADDRESS(MATCH(A119,'Variable List'!A:A,0),6)),"")</f>
        <v/>
      </c>
    </row>
    <row r="120" spans="1:12" s="3" customFormat="1" x14ac:dyDescent="0.25">
      <c r="B120" s="6"/>
      <c r="C120" s="6"/>
      <c r="D120" s="55">
        <v>14</v>
      </c>
      <c r="E120" s="61" t="s">
        <v>2819</v>
      </c>
      <c r="F120" s="168"/>
      <c r="H120" s="13"/>
      <c r="I120" s="6" t="str" cm="1">
        <f t="array" aca="1" ref="I120" ca="1">_xlfn.IFNA(INDIRECT("'"&amp;"Variable List"&amp;"'!"&amp;ADDRESS(MATCH(A120,'Variable List'!A:A,0),3)),"")</f>
        <v/>
      </c>
      <c r="J120" s="6" t="str" cm="1">
        <f t="array" aca="1" ref="J120" ca="1">_xlfn.IFNA(INDIRECT("'"&amp;"Variable List"&amp;"'!"&amp;ADDRESS(MATCH(A120,'Variable List'!A:A,0),4)),"")</f>
        <v/>
      </c>
      <c r="K120" s="6" t="str" cm="1">
        <f t="array" aca="1" ref="K120" ca="1">_xlfn.IFNA(INDIRECT("'"&amp;"Variable List"&amp;"'!"&amp;ADDRESS(MATCH(A120,'Variable List'!A:A,0),5)),"")</f>
        <v/>
      </c>
      <c r="L120" s="6" t="str" cm="1">
        <f t="array" aca="1" ref="L120" ca="1">_xlfn.IFNA(INDIRECT("'"&amp;"Variable List"&amp;"'!"&amp;ADDRESS(MATCH(A120,'Variable List'!A:A,0),6)),"")</f>
        <v/>
      </c>
    </row>
    <row r="121" spans="1:12" s="3" customFormat="1" x14ac:dyDescent="0.25">
      <c r="B121" s="6"/>
      <c r="C121" s="6"/>
      <c r="D121" s="55">
        <v>15</v>
      </c>
      <c r="E121" s="61" t="s">
        <v>19538</v>
      </c>
      <c r="F121" s="168"/>
      <c r="H121" s="13"/>
      <c r="I121" s="6" t="str" cm="1">
        <f t="array" aca="1" ref="I121" ca="1">_xlfn.IFNA(INDIRECT("'"&amp;"Variable List"&amp;"'!"&amp;ADDRESS(MATCH(A121,'Variable List'!A:A,0),3)),"")</f>
        <v/>
      </c>
      <c r="J121" s="6" t="str" cm="1">
        <f t="array" aca="1" ref="J121" ca="1">_xlfn.IFNA(INDIRECT("'"&amp;"Variable List"&amp;"'!"&amp;ADDRESS(MATCH(A121,'Variable List'!A:A,0),4)),"")</f>
        <v/>
      </c>
      <c r="K121" s="6" t="str" cm="1">
        <f t="array" aca="1" ref="K121" ca="1">_xlfn.IFNA(INDIRECT("'"&amp;"Variable List"&amp;"'!"&amp;ADDRESS(MATCH(A121,'Variable List'!A:A,0),5)),"")</f>
        <v/>
      </c>
      <c r="L121" s="6" t="str" cm="1">
        <f t="array" aca="1" ref="L121" ca="1">_xlfn.IFNA(INDIRECT("'"&amp;"Variable List"&amp;"'!"&amp;ADDRESS(MATCH(A121,'Variable List'!A:A,0),6)),"")</f>
        <v/>
      </c>
    </row>
    <row r="122" spans="1:12" s="3" customFormat="1" x14ac:dyDescent="0.25">
      <c r="B122" s="6"/>
      <c r="C122" s="6"/>
      <c r="D122" s="55">
        <v>16</v>
      </c>
      <c r="E122" s="61" t="s">
        <v>19539</v>
      </c>
      <c r="F122" s="168"/>
      <c r="H122" s="13"/>
      <c r="I122" s="6" t="str" cm="1">
        <f t="array" aca="1" ref="I122" ca="1">_xlfn.IFNA(INDIRECT("'"&amp;"Variable List"&amp;"'!"&amp;ADDRESS(MATCH(A122,'Variable List'!A:A,0),3)),"")</f>
        <v/>
      </c>
      <c r="J122" s="6" t="str" cm="1">
        <f t="array" aca="1" ref="J122" ca="1">_xlfn.IFNA(INDIRECT("'"&amp;"Variable List"&amp;"'!"&amp;ADDRESS(MATCH(A122,'Variable List'!A:A,0),4)),"")</f>
        <v/>
      </c>
      <c r="K122" s="6" t="str" cm="1">
        <f t="array" aca="1" ref="K122" ca="1">_xlfn.IFNA(INDIRECT("'"&amp;"Variable List"&amp;"'!"&amp;ADDRESS(MATCH(A122,'Variable List'!A:A,0),5)),"")</f>
        <v/>
      </c>
      <c r="L122" s="6" t="str" cm="1">
        <f t="array" aca="1" ref="L122" ca="1">_xlfn.IFNA(INDIRECT("'"&amp;"Variable List"&amp;"'!"&amp;ADDRESS(MATCH(A122,'Variable List'!A:A,0),6)),"")</f>
        <v/>
      </c>
    </row>
    <row r="123" spans="1:12" s="3" customFormat="1" x14ac:dyDescent="0.25">
      <c r="B123" s="6"/>
      <c r="C123" s="6"/>
      <c r="D123" s="55">
        <v>17</v>
      </c>
      <c r="E123" s="61" t="s">
        <v>19540</v>
      </c>
      <c r="F123" s="168"/>
      <c r="H123" s="13"/>
      <c r="I123" s="6" t="str" cm="1">
        <f t="array" aca="1" ref="I123" ca="1">_xlfn.IFNA(INDIRECT("'"&amp;"Variable List"&amp;"'!"&amp;ADDRESS(MATCH(A123,'Variable List'!A:A,0),3)),"")</f>
        <v/>
      </c>
      <c r="J123" s="6" t="str" cm="1">
        <f t="array" aca="1" ref="J123" ca="1">_xlfn.IFNA(INDIRECT("'"&amp;"Variable List"&amp;"'!"&amp;ADDRESS(MATCH(A123,'Variable List'!A:A,0),4)),"")</f>
        <v/>
      </c>
      <c r="K123" s="6" t="str" cm="1">
        <f t="array" aca="1" ref="K123" ca="1">_xlfn.IFNA(INDIRECT("'"&amp;"Variable List"&amp;"'!"&amp;ADDRESS(MATCH(A123,'Variable List'!A:A,0),5)),"")</f>
        <v/>
      </c>
      <c r="L123" s="6" t="str" cm="1">
        <f t="array" aca="1" ref="L123" ca="1">_xlfn.IFNA(INDIRECT("'"&amp;"Variable List"&amp;"'!"&amp;ADDRESS(MATCH(A123,'Variable List'!A:A,0),6)),"")</f>
        <v/>
      </c>
    </row>
    <row r="124" spans="1:12" s="3" customFormat="1" x14ac:dyDescent="0.25">
      <c r="B124" s="6"/>
      <c r="C124" s="6"/>
      <c r="D124" s="55">
        <v>18</v>
      </c>
      <c r="E124" s="61" t="s">
        <v>2789</v>
      </c>
      <c r="F124" s="168"/>
      <c r="H124" s="13"/>
      <c r="I124" s="6" t="str" cm="1">
        <f t="array" aca="1" ref="I124" ca="1">_xlfn.IFNA(INDIRECT("'"&amp;"Variable List"&amp;"'!"&amp;ADDRESS(MATCH(A124,'Variable List'!A:A,0),3)),"")</f>
        <v/>
      </c>
      <c r="J124" s="6" t="str" cm="1">
        <f t="array" aca="1" ref="J124" ca="1">_xlfn.IFNA(INDIRECT("'"&amp;"Variable List"&amp;"'!"&amp;ADDRESS(MATCH(A124,'Variable List'!A:A,0),4)),"")</f>
        <v/>
      </c>
      <c r="K124" s="6" t="str" cm="1">
        <f t="array" aca="1" ref="K124" ca="1">_xlfn.IFNA(INDIRECT("'"&amp;"Variable List"&amp;"'!"&amp;ADDRESS(MATCH(A124,'Variable List'!A:A,0),5)),"")</f>
        <v/>
      </c>
      <c r="L124" s="6" t="str" cm="1">
        <f t="array" aca="1" ref="L124" ca="1">_xlfn.IFNA(INDIRECT("'"&amp;"Variable List"&amp;"'!"&amp;ADDRESS(MATCH(A124,'Variable List'!A:A,0),6)),"")</f>
        <v/>
      </c>
    </row>
    <row r="125" spans="1:12" s="3" customFormat="1" x14ac:dyDescent="0.25">
      <c r="B125" s="6"/>
      <c r="C125" s="6"/>
      <c r="D125" s="55">
        <v>19</v>
      </c>
      <c r="E125" s="61" t="s">
        <v>19541</v>
      </c>
      <c r="F125" s="168"/>
      <c r="H125" s="13"/>
      <c r="I125" s="6" t="str" cm="1">
        <f t="array" aca="1" ref="I125" ca="1">_xlfn.IFNA(INDIRECT("'"&amp;"Variable List"&amp;"'!"&amp;ADDRESS(MATCH(A125,'Variable List'!A:A,0),3)),"")</f>
        <v/>
      </c>
      <c r="J125" s="6" t="str" cm="1">
        <f t="array" aca="1" ref="J125" ca="1">_xlfn.IFNA(INDIRECT("'"&amp;"Variable List"&amp;"'!"&amp;ADDRESS(MATCH(A125,'Variable List'!A:A,0),4)),"")</f>
        <v/>
      </c>
      <c r="K125" s="6" t="str" cm="1">
        <f t="array" aca="1" ref="K125" ca="1">_xlfn.IFNA(INDIRECT("'"&amp;"Variable List"&amp;"'!"&amp;ADDRESS(MATCH(A125,'Variable List'!A:A,0),5)),"")</f>
        <v/>
      </c>
      <c r="L125" s="6" t="str" cm="1">
        <f t="array" aca="1" ref="L125" ca="1">_xlfn.IFNA(INDIRECT("'"&amp;"Variable List"&amp;"'!"&amp;ADDRESS(MATCH(A125,'Variable List'!A:A,0),6)),"")</f>
        <v/>
      </c>
    </row>
    <row r="126" spans="1:12" s="3" customFormat="1" x14ac:dyDescent="0.25">
      <c r="A126" s="11"/>
      <c r="B126" s="7"/>
      <c r="C126" s="7"/>
      <c r="D126" s="54">
        <v>20</v>
      </c>
      <c r="E126" s="52" t="s">
        <v>2805</v>
      </c>
      <c r="F126" s="169"/>
      <c r="G126" s="11"/>
      <c r="H126" s="15"/>
      <c r="I126" s="7" t="str" cm="1">
        <f t="array" aca="1" ref="I126" ca="1">_xlfn.IFNA(INDIRECT("'"&amp;"Variable List"&amp;"'!"&amp;ADDRESS(MATCH(A126,'Variable List'!A:A,0),3)),"")</f>
        <v/>
      </c>
      <c r="J126" s="7" t="str" cm="1">
        <f t="array" aca="1" ref="J126" ca="1">_xlfn.IFNA(INDIRECT("'"&amp;"Variable List"&amp;"'!"&amp;ADDRESS(MATCH(A126,'Variable List'!A:A,0),4)),"")</f>
        <v/>
      </c>
      <c r="K126" s="7" t="str" cm="1">
        <f t="array" aca="1" ref="K126" ca="1">_xlfn.IFNA(INDIRECT("'"&amp;"Variable List"&amp;"'!"&amp;ADDRESS(MATCH(A126,'Variable List'!A:A,0),5)),"")</f>
        <v/>
      </c>
      <c r="L126" s="7" t="str" cm="1">
        <f t="array" aca="1" ref="L126" ca="1">_xlfn.IFNA(INDIRECT("'"&amp;"Variable List"&amp;"'!"&amp;ADDRESS(MATCH(A126,'Variable List'!A:A,0),6)),"")</f>
        <v/>
      </c>
    </row>
    <row r="127" spans="1:12" s="3" customFormat="1" x14ac:dyDescent="0.25">
      <c r="A127" s="4" t="s">
        <v>8</v>
      </c>
      <c r="B127" s="6" t="s">
        <v>125</v>
      </c>
      <c r="C127" s="6">
        <v>6</v>
      </c>
      <c r="D127" s="81">
        <v>-9</v>
      </c>
      <c r="E127" s="80" t="s">
        <v>192</v>
      </c>
      <c r="F127" s="168" t="s">
        <v>2640</v>
      </c>
      <c r="G127" t="s">
        <v>191</v>
      </c>
      <c r="H127" s="13" t="s">
        <v>2641</v>
      </c>
      <c r="I127" s="6" t="str" cm="1">
        <f t="array" aca="1" ref="I127" ca="1">_xlfn.IFNA(INDIRECT("'"&amp;"Variable List"&amp;"'!"&amp;ADDRESS(MATCH(A127,'Variable List'!A:A,0),3)),"")</f>
        <v>yes</v>
      </c>
      <c r="J127" s="6" t="str" cm="1">
        <f t="array" aca="1" ref="J127" ca="1">_xlfn.IFNA(INDIRECT("'"&amp;"Variable List"&amp;"'!"&amp;ADDRESS(MATCH(A127,'Variable List'!A:A,0),4)),"")</f>
        <v>yes</v>
      </c>
      <c r="K127" s="6" t="str" cm="1">
        <f t="array" aca="1" ref="K127" ca="1">_xlfn.IFNA(INDIRECT("'"&amp;"Variable List"&amp;"'!"&amp;ADDRESS(MATCH(A127,'Variable List'!A:A,0),5)),"")</f>
        <v>yes</v>
      </c>
      <c r="L127" s="6" t="str" cm="1">
        <f t="array" aca="1" ref="L127" ca="1">_xlfn.IFNA(INDIRECT("'"&amp;"Variable List"&amp;"'!"&amp;ADDRESS(MATCH(A127,'Variable List'!A:A,0),6)),"")</f>
        <v>yes</v>
      </c>
    </row>
    <row r="128" spans="1:12" s="3" customFormat="1" x14ac:dyDescent="0.25">
      <c r="A128" s="27" t="s">
        <v>246</v>
      </c>
      <c r="B128" s="12"/>
      <c r="C128" s="6"/>
      <c r="D128" s="81">
        <v>1</v>
      </c>
      <c r="E128" s="80" t="s">
        <v>193</v>
      </c>
      <c r="F128" s="168"/>
      <c r="G128" s="6"/>
      <c r="H128" s="13"/>
      <c r="I128" s="6" t="str" cm="1">
        <f t="array" aca="1" ref="I128" ca="1">_xlfn.IFNA(INDIRECT("'"&amp;"Variable List"&amp;"'!"&amp;ADDRESS(MATCH(A128,'Variable List'!A:A,0),3)),"")</f>
        <v/>
      </c>
      <c r="J128" s="6" t="str" cm="1">
        <f t="array" aca="1" ref="J128" ca="1">_xlfn.IFNA(INDIRECT("'"&amp;"Variable List"&amp;"'!"&amp;ADDRESS(MATCH(A128,'Variable List'!A:A,0),4)),"")</f>
        <v/>
      </c>
      <c r="K128" s="6" t="str" cm="1">
        <f t="array" aca="1" ref="K128" ca="1">_xlfn.IFNA(INDIRECT("'"&amp;"Variable List"&amp;"'!"&amp;ADDRESS(MATCH(A128,'Variable List'!A:A,0),5)),"")</f>
        <v/>
      </c>
      <c r="L128" s="6" t="str" cm="1">
        <f t="array" aca="1" ref="L128" ca="1">_xlfn.IFNA(INDIRECT("'"&amp;"Variable List"&amp;"'!"&amp;ADDRESS(MATCH(A128,'Variable List'!A:A,0),6)),"")</f>
        <v/>
      </c>
    </row>
    <row r="129" spans="1:12" s="3" customFormat="1" x14ac:dyDescent="0.25">
      <c r="A129" s="16"/>
      <c r="B129" s="12"/>
      <c r="C129" s="6"/>
      <c r="D129" s="81">
        <v>2</v>
      </c>
      <c r="E129" s="80" t="s">
        <v>194</v>
      </c>
      <c r="F129" s="168"/>
      <c r="G129" s="6"/>
      <c r="H129" s="13"/>
      <c r="I129" s="6" t="str" cm="1">
        <f t="array" aca="1" ref="I129" ca="1">_xlfn.IFNA(INDIRECT("'"&amp;"Variable List"&amp;"'!"&amp;ADDRESS(MATCH(A129,'Variable List'!A:A,0),3)),"")</f>
        <v/>
      </c>
      <c r="J129" s="6" t="str" cm="1">
        <f t="array" aca="1" ref="J129" ca="1">_xlfn.IFNA(INDIRECT("'"&amp;"Variable List"&amp;"'!"&amp;ADDRESS(MATCH(A129,'Variable List'!A:A,0),4)),"")</f>
        <v/>
      </c>
      <c r="K129" s="6" t="str" cm="1">
        <f t="array" aca="1" ref="K129" ca="1">_xlfn.IFNA(INDIRECT("'"&amp;"Variable List"&amp;"'!"&amp;ADDRESS(MATCH(A129,'Variable List'!A:A,0),5)),"")</f>
        <v/>
      </c>
      <c r="L129" s="6" t="str" cm="1">
        <f t="array" aca="1" ref="L129" ca="1">_xlfn.IFNA(INDIRECT("'"&amp;"Variable List"&amp;"'!"&amp;ADDRESS(MATCH(A129,'Variable List'!A:A,0),6)),"")</f>
        <v/>
      </c>
    </row>
    <row r="130" spans="1:12" s="3" customFormat="1" x14ac:dyDescent="0.25">
      <c r="A130" s="16"/>
      <c r="B130" s="12"/>
      <c r="C130" s="6"/>
      <c r="D130" s="81">
        <v>3</v>
      </c>
      <c r="E130" s="80" t="s">
        <v>195</v>
      </c>
      <c r="F130" s="168"/>
      <c r="G130" s="6"/>
      <c r="H130" s="13"/>
      <c r="I130" s="6" t="str" cm="1">
        <f t="array" aca="1" ref="I130" ca="1">_xlfn.IFNA(INDIRECT("'"&amp;"Variable List"&amp;"'!"&amp;ADDRESS(MATCH(A130,'Variable List'!A:A,0),3)),"")</f>
        <v/>
      </c>
      <c r="J130" s="6" t="str" cm="1">
        <f t="array" aca="1" ref="J130" ca="1">_xlfn.IFNA(INDIRECT("'"&amp;"Variable List"&amp;"'!"&amp;ADDRESS(MATCH(A130,'Variable List'!A:A,0),4)),"")</f>
        <v/>
      </c>
      <c r="K130" s="6" t="str" cm="1">
        <f t="array" aca="1" ref="K130" ca="1">_xlfn.IFNA(INDIRECT("'"&amp;"Variable List"&amp;"'!"&amp;ADDRESS(MATCH(A130,'Variable List'!A:A,0),5)),"")</f>
        <v/>
      </c>
      <c r="L130" s="6" t="str" cm="1">
        <f t="array" aca="1" ref="L130" ca="1">_xlfn.IFNA(INDIRECT("'"&amp;"Variable List"&amp;"'!"&amp;ADDRESS(MATCH(A130,'Variable List'!A:A,0),6)),"")</f>
        <v/>
      </c>
    </row>
    <row r="131" spans="1:12" s="3" customFormat="1" x14ac:dyDescent="0.25">
      <c r="A131" s="16"/>
      <c r="B131" s="12"/>
      <c r="C131" s="6"/>
      <c r="D131" s="81">
        <v>4</v>
      </c>
      <c r="E131" s="80" t="s">
        <v>196</v>
      </c>
      <c r="F131" s="168"/>
      <c r="G131" s="6"/>
      <c r="H131" s="13"/>
      <c r="I131" s="6" t="str" cm="1">
        <f t="array" aca="1" ref="I131" ca="1">_xlfn.IFNA(INDIRECT("'"&amp;"Variable List"&amp;"'!"&amp;ADDRESS(MATCH(A131,'Variable List'!A:A,0),3)),"")</f>
        <v/>
      </c>
      <c r="J131" s="6" t="str" cm="1">
        <f t="array" aca="1" ref="J131" ca="1">_xlfn.IFNA(INDIRECT("'"&amp;"Variable List"&amp;"'!"&amp;ADDRESS(MATCH(A131,'Variable List'!A:A,0),4)),"")</f>
        <v/>
      </c>
      <c r="K131" s="6" t="str" cm="1">
        <f t="array" aca="1" ref="K131" ca="1">_xlfn.IFNA(INDIRECT("'"&amp;"Variable List"&amp;"'!"&amp;ADDRESS(MATCH(A131,'Variable List'!A:A,0),5)),"")</f>
        <v/>
      </c>
      <c r="L131" s="6" t="str" cm="1">
        <f t="array" aca="1" ref="L131" ca="1">_xlfn.IFNA(INDIRECT("'"&amp;"Variable List"&amp;"'!"&amp;ADDRESS(MATCH(A131,'Variable List'!A:A,0),6)),"")</f>
        <v/>
      </c>
    </row>
    <row r="132" spans="1:12" s="3" customFormat="1" x14ac:dyDescent="0.25">
      <c r="A132" s="28"/>
      <c r="B132" s="14"/>
      <c r="C132" s="7"/>
      <c r="D132" s="82">
        <v>5</v>
      </c>
      <c r="E132" s="83" t="s">
        <v>197</v>
      </c>
      <c r="F132" s="169"/>
      <c r="G132" s="7"/>
      <c r="H132" s="15"/>
      <c r="I132" s="7" t="str" cm="1">
        <f t="array" aca="1" ref="I132" ca="1">_xlfn.IFNA(INDIRECT("'"&amp;"Variable List"&amp;"'!"&amp;ADDRESS(MATCH(A132,'Variable List'!A:A,0),3)),"")</f>
        <v/>
      </c>
      <c r="J132" s="6" t="str" cm="1">
        <f t="array" aca="1" ref="J132" ca="1">_xlfn.IFNA(INDIRECT("'"&amp;"Variable List"&amp;"'!"&amp;ADDRESS(MATCH(A132,'Variable List'!A:A,0),4)),"")</f>
        <v/>
      </c>
      <c r="K132" s="6" t="str" cm="1">
        <f t="array" aca="1" ref="K132" ca="1">_xlfn.IFNA(INDIRECT("'"&amp;"Variable List"&amp;"'!"&amp;ADDRESS(MATCH(A132,'Variable List'!A:A,0),5)),"")</f>
        <v/>
      </c>
      <c r="L132" s="6" t="str" cm="1">
        <f t="array" aca="1" ref="L132" ca="1">_xlfn.IFNA(INDIRECT("'"&amp;"Variable List"&amp;"'!"&amp;ADDRESS(MATCH(A132,'Variable List'!A:A,0),6)),"")</f>
        <v/>
      </c>
    </row>
    <row r="133" spans="1:12" s="3" customFormat="1" x14ac:dyDescent="0.25">
      <c r="A133" s="4" t="s">
        <v>9</v>
      </c>
      <c r="B133" s="6" t="s">
        <v>135</v>
      </c>
      <c r="C133" s="6">
        <v>101</v>
      </c>
      <c r="D133" s="79">
        <v>-9</v>
      </c>
      <c r="E133" s="80" t="s">
        <v>192</v>
      </c>
      <c r="F133" s="167" t="s">
        <v>2642</v>
      </c>
      <c r="G133" t="s">
        <v>199</v>
      </c>
      <c r="H133" s="13" t="s">
        <v>2643</v>
      </c>
      <c r="I133" s="8" t="str" cm="1">
        <f t="array" aca="1" ref="I133" ca="1">_xlfn.IFNA(INDIRECT("'"&amp;"Variable List"&amp;"'!"&amp;ADDRESS(MATCH(A133,'Variable List'!A:A,0),3)),"")</f>
        <v>yes</v>
      </c>
      <c r="J133" s="8" t="str" cm="1">
        <f t="array" aca="1" ref="J133" ca="1">_xlfn.IFNA(INDIRECT("'"&amp;"Variable List"&amp;"'!"&amp;ADDRESS(MATCH(A133,'Variable List'!A:A,0),4)),"")</f>
        <v>yes</v>
      </c>
      <c r="K133" s="8" t="str" cm="1">
        <f t="array" aca="1" ref="K133" ca="1">_xlfn.IFNA(INDIRECT("'"&amp;"Variable List"&amp;"'!"&amp;ADDRESS(MATCH(A133,'Variable List'!A:A,0),5)),"")</f>
        <v>no</v>
      </c>
      <c r="L133" s="8" t="str" cm="1">
        <f t="array" aca="1" ref="L133" ca="1">_xlfn.IFNA(INDIRECT("'"&amp;"Variable List"&amp;"'!"&amp;ADDRESS(MATCH(A133,'Variable List'!A:A,0),6)),"")</f>
        <v>no</v>
      </c>
    </row>
    <row r="134" spans="1:12" s="3" customFormat="1" x14ac:dyDescent="0.25">
      <c r="A134" s="32" t="s">
        <v>198</v>
      </c>
      <c r="B134" s="14"/>
      <c r="C134" s="7"/>
      <c r="D134" s="82" t="s">
        <v>200</v>
      </c>
      <c r="E134" s="83" t="s">
        <v>201</v>
      </c>
      <c r="F134" s="169"/>
      <c r="G134" s="7"/>
      <c r="H134" s="15"/>
      <c r="I134" s="7" t="str" cm="1">
        <f t="array" aca="1" ref="I134" ca="1">_xlfn.IFNA(INDIRECT("'"&amp;"Variable List"&amp;"'!"&amp;ADDRESS(MATCH(A134,'Variable List'!A:A,0),3)),"")</f>
        <v/>
      </c>
      <c r="J134" s="7" t="str" cm="1">
        <f t="array" aca="1" ref="J134" ca="1">_xlfn.IFNA(INDIRECT("'"&amp;"Variable List"&amp;"'!"&amp;ADDRESS(MATCH(A134,'Variable List'!A:A,0),4)),"")</f>
        <v/>
      </c>
      <c r="K134" s="7" t="str" cm="1">
        <f t="array" aca="1" ref="K134" ca="1">_xlfn.IFNA(INDIRECT("'"&amp;"Variable List"&amp;"'!"&amp;ADDRESS(MATCH(A134,'Variable List'!A:A,0),5)),"")</f>
        <v/>
      </c>
      <c r="L134" s="7" t="str" cm="1">
        <f t="array" aca="1" ref="L134" ca="1">_xlfn.IFNA(INDIRECT("'"&amp;"Variable List"&amp;"'!"&amp;ADDRESS(MATCH(A134,'Variable List'!A:A,0),6)),"")</f>
        <v/>
      </c>
    </row>
    <row r="135" spans="1:12" s="3" customFormat="1" x14ac:dyDescent="0.25">
      <c r="A135" s="106" t="s">
        <v>19232</v>
      </c>
      <c r="B135" s="12" t="s">
        <v>135</v>
      </c>
      <c r="C135" s="6">
        <v>6</v>
      </c>
      <c r="D135" s="81">
        <v>-9</v>
      </c>
      <c r="E135" s="80" t="s">
        <v>192</v>
      </c>
      <c r="F135" s="167" t="s">
        <v>2642</v>
      </c>
      <c r="G135" s="6" t="s">
        <v>199</v>
      </c>
      <c r="H135" s="13" t="s">
        <v>2643</v>
      </c>
      <c r="I135" s="6" t="str" cm="1">
        <f t="array" aca="1" ref="I135" ca="1">_xlfn.IFNA(INDIRECT("'"&amp;"Variable List"&amp;"'!"&amp;ADDRESS(MATCH(A135,'Variable List'!A:A,0),3)),"")</f>
        <v>no</v>
      </c>
      <c r="J135" s="6" t="str" cm="1">
        <f t="array" aca="1" ref="J135" ca="1">_xlfn.IFNA(INDIRECT("'"&amp;"Variable List"&amp;"'!"&amp;ADDRESS(MATCH(A135,'Variable List'!A:A,0),4)),"")</f>
        <v>no</v>
      </c>
      <c r="K135" s="8" t="str" cm="1">
        <f t="array" aca="1" ref="K135" ca="1">_xlfn.IFNA(INDIRECT("'"&amp;"Variable List"&amp;"'!"&amp;ADDRESS(MATCH(A135,'Variable List'!A:A,0),5)),"")</f>
        <v>yes</v>
      </c>
      <c r="L135" s="8" t="str" cm="1">
        <f t="array" aca="1" ref="L135" ca="1">_xlfn.IFNA(INDIRECT("'"&amp;"Variable List"&amp;"'!"&amp;ADDRESS(MATCH(A135,'Variable List'!A:A,0),6)),"")</f>
        <v>yes</v>
      </c>
    </row>
    <row r="136" spans="1:12" s="3" customFormat="1" x14ac:dyDescent="0.25">
      <c r="A136" s="12" t="s">
        <v>19233</v>
      </c>
      <c r="B136" s="12"/>
      <c r="C136" s="6"/>
      <c r="D136" s="81">
        <v>0</v>
      </c>
      <c r="E136" s="80" t="s">
        <v>19234</v>
      </c>
      <c r="F136" s="168"/>
      <c r="G136" s="6"/>
      <c r="H136" s="13"/>
      <c r="I136" s="6" t="str" cm="1">
        <f t="array" aca="1" ref="I136" ca="1">_xlfn.IFNA(INDIRECT("'"&amp;"Variable List"&amp;"'!"&amp;ADDRESS(MATCH(A136,'Variable List'!A:A,0),3)),"")</f>
        <v/>
      </c>
      <c r="J136" s="6" t="str" cm="1">
        <f t="array" aca="1" ref="J136" ca="1">_xlfn.IFNA(INDIRECT("'"&amp;"Variable List"&amp;"'!"&amp;ADDRESS(MATCH(A136,'Variable List'!A:A,0),4)),"")</f>
        <v/>
      </c>
      <c r="K136" s="6" t="str" cm="1">
        <f t="array" aca="1" ref="K136" ca="1">_xlfn.IFNA(INDIRECT("'"&amp;"Variable List"&amp;"'!"&amp;ADDRESS(MATCH(A136,'Variable List'!A:A,0),5)),"")</f>
        <v/>
      </c>
      <c r="L136" s="6" t="str" cm="1">
        <f t="array" aca="1" ref="L136" ca="1">_xlfn.IFNA(INDIRECT("'"&amp;"Variable List"&amp;"'!"&amp;ADDRESS(MATCH(A136,'Variable List'!A:A,0),6)),"")</f>
        <v/>
      </c>
    </row>
    <row r="137" spans="1:12" s="3" customFormat="1" x14ac:dyDescent="0.25">
      <c r="A137" s="16"/>
      <c r="B137" s="12"/>
      <c r="C137" s="6"/>
      <c r="D137" s="81">
        <v>1</v>
      </c>
      <c r="E137" s="80" t="s">
        <v>19235</v>
      </c>
      <c r="F137" s="168"/>
      <c r="G137" s="6"/>
      <c r="H137" s="13"/>
      <c r="I137" s="6" t="str" cm="1">
        <f t="array" aca="1" ref="I137" ca="1">_xlfn.IFNA(INDIRECT("'"&amp;"Variable List"&amp;"'!"&amp;ADDRESS(MATCH(A137,'Variable List'!A:A,0),3)),"")</f>
        <v/>
      </c>
      <c r="J137" s="6" t="str" cm="1">
        <f t="array" aca="1" ref="J137" ca="1">_xlfn.IFNA(INDIRECT("'"&amp;"Variable List"&amp;"'!"&amp;ADDRESS(MATCH(A137,'Variable List'!A:A,0),4)),"")</f>
        <v/>
      </c>
      <c r="K137" s="6" t="str" cm="1">
        <f t="array" aca="1" ref="K137" ca="1">_xlfn.IFNA(INDIRECT("'"&amp;"Variable List"&amp;"'!"&amp;ADDRESS(MATCH(A137,'Variable List'!A:A,0),5)),"")</f>
        <v/>
      </c>
      <c r="L137" s="6" t="str" cm="1">
        <f t="array" aca="1" ref="L137" ca="1">_xlfn.IFNA(INDIRECT("'"&amp;"Variable List"&amp;"'!"&amp;ADDRESS(MATCH(A137,'Variable List'!A:A,0),6)),"")</f>
        <v/>
      </c>
    </row>
    <row r="138" spans="1:12" s="3" customFormat="1" x14ac:dyDescent="0.25">
      <c r="A138" s="16"/>
      <c r="B138" s="12"/>
      <c r="C138" s="6"/>
      <c r="D138" s="81">
        <v>2</v>
      </c>
      <c r="E138" s="80" t="s">
        <v>19236</v>
      </c>
      <c r="F138" s="168"/>
      <c r="G138" s="6"/>
      <c r="H138" s="13"/>
      <c r="I138" s="6" t="str" cm="1">
        <f t="array" aca="1" ref="I138" ca="1">_xlfn.IFNA(INDIRECT("'"&amp;"Variable List"&amp;"'!"&amp;ADDRESS(MATCH(A138,'Variable List'!A:A,0),3)),"")</f>
        <v/>
      </c>
      <c r="J138" s="6" t="str" cm="1">
        <f t="array" aca="1" ref="J138" ca="1">_xlfn.IFNA(INDIRECT("'"&amp;"Variable List"&amp;"'!"&amp;ADDRESS(MATCH(A138,'Variable List'!A:A,0),4)),"")</f>
        <v/>
      </c>
      <c r="K138" s="6" t="str" cm="1">
        <f t="array" aca="1" ref="K138" ca="1">_xlfn.IFNA(INDIRECT("'"&amp;"Variable List"&amp;"'!"&amp;ADDRESS(MATCH(A138,'Variable List'!A:A,0),5)),"")</f>
        <v/>
      </c>
      <c r="L138" s="6" t="str" cm="1">
        <f t="array" aca="1" ref="L138" ca="1">_xlfn.IFNA(INDIRECT("'"&amp;"Variable List"&amp;"'!"&amp;ADDRESS(MATCH(A138,'Variable List'!A:A,0),6)),"")</f>
        <v/>
      </c>
    </row>
    <row r="139" spans="1:12" s="3" customFormat="1" x14ac:dyDescent="0.25">
      <c r="A139" s="16"/>
      <c r="B139" s="12"/>
      <c r="C139" s="6"/>
      <c r="D139" s="81">
        <v>3</v>
      </c>
      <c r="E139" s="80" t="s">
        <v>19237</v>
      </c>
      <c r="F139" s="168"/>
      <c r="G139" s="6"/>
      <c r="H139" s="13"/>
      <c r="I139" s="6" t="str" cm="1">
        <f t="array" aca="1" ref="I139" ca="1">_xlfn.IFNA(INDIRECT("'"&amp;"Variable List"&amp;"'!"&amp;ADDRESS(MATCH(A139,'Variable List'!A:A,0),3)),"")</f>
        <v/>
      </c>
      <c r="J139" s="6" t="str" cm="1">
        <f t="array" aca="1" ref="J139" ca="1">_xlfn.IFNA(INDIRECT("'"&amp;"Variable List"&amp;"'!"&amp;ADDRESS(MATCH(A139,'Variable List'!A:A,0),4)),"")</f>
        <v/>
      </c>
      <c r="K139" s="6" t="str" cm="1">
        <f t="array" aca="1" ref="K139" ca="1">_xlfn.IFNA(INDIRECT("'"&amp;"Variable List"&amp;"'!"&amp;ADDRESS(MATCH(A139,'Variable List'!A:A,0),5)),"")</f>
        <v/>
      </c>
      <c r="L139" s="6" t="str" cm="1">
        <f t="array" aca="1" ref="L139" ca="1">_xlfn.IFNA(INDIRECT("'"&amp;"Variable List"&amp;"'!"&amp;ADDRESS(MATCH(A139,'Variable List'!A:A,0),6)),"")</f>
        <v/>
      </c>
    </row>
    <row r="140" spans="1:12" s="3" customFormat="1" x14ac:dyDescent="0.25">
      <c r="A140" s="28"/>
      <c r="B140" s="14"/>
      <c r="C140" s="7"/>
      <c r="D140" s="82">
        <v>4</v>
      </c>
      <c r="E140" s="83" t="s">
        <v>19238</v>
      </c>
      <c r="F140" s="169"/>
      <c r="G140" s="7"/>
      <c r="H140" s="15"/>
      <c r="I140" s="7" t="str" cm="1">
        <f t="array" aca="1" ref="I140" ca="1">_xlfn.IFNA(INDIRECT("'"&amp;"Variable List"&amp;"'!"&amp;ADDRESS(MATCH(A140,'Variable List'!A:A,0),3)),"")</f>
        <v/>
      </c>
      <c r="J140" s="7" t="str" cm="1">
        <f t="array" aca="1" ref="J140" ca="1">_xlfn.IFNA(INDIRECT("'"&amp;"Variable List"&amp;"'!"&amp;ADDRESS(MATCH(A140,'Variable List'!A:A,0),4)),"")</f>
        <v/>
      </c>
      <c r="K140" s="7" t="str" cm="1">
        <f t="array" aca="1" ref="K140" ca="1">_xlfn.IFNA(INDIRECT("'"&amp;"Variable List"&amp;"'!"&amp;ADDRESS(MATCH(A140,'Variable List'!A:A,0),5)),"")</f>
        <v/>
      </c>
      <c r="L140" s="7" t="str" cm="1">
        <f t="array" aca="1" ref="L140" ca="1">_xlfn.IFNA(INDIRECT("'"&amp;"Variable List"&amp;"'!"&amp;ADDRESS(MATCH(A140,'Variable List'!A:A,0),6)),"")</f>
        <v/>
      </c>
    </row>
    <row r="141" spans="1:12" s="3" customFormat="1" x14ac:dyDescent="0.25">
      <c r="A141" s="4" t="s">
        <v>10</v>
      </c>
      <c r="B141" s="6" t="s">
        <v>206</v>
      </c>
      <c r="C141" s="6">
        <v>26</v>
      </c>
      <c r="D141" s="55">
        <v>-9</v>
      </c>
      <c r="E141" s="56" t="s">
        <v>192</v>
      </c>
      <c r="F141" s="168" t="s">
        <v>2644</v>
      </c>
      <c r="G141" s="9" t="s">
        <v>205</v>
      </c>
      <c r="H141" s="13" t="s">
        <v>2645</v>
      </c>
      <c r="I141" s="6" t="str" cm="1">
        <f t="array" aca="1" ref="I141" ca="1">_xlfn.IFNA(INDIRECT("'"&amp;"Variable List"&amp;"'!"&amp;ADDRESS(MATCH(A141,'Variable List'!A:A,0),3)),"")</f>
        <v>yes</v>
      </c>
      <c r="J141" s="6" t="str" cm="1">
        <f t="array" aca="1" ref="J141" ca="1">_xlfn.IFNA(INDIRECT("'"&amp;"Variable List"&amp;"'!"&amp;ADDRESS(MATCH(A141,'Variable List'!A:A,0),4)),"")</f>
        <v>no</v>
      </c>
      <c r="K141" s="6" t="str" cm="1">
        <f t="array" aca="1" ref="K141" ca="1">_xlfn.IFNA(INDIRECT("'"&amp;"Variable List"&amp;"'!"&amp;ADDRESS(MATCH(A141,'Variable List'!A:A,0),5)),"")</f>
        <v>no</v>
      </c>
      <c r="L141" s="6" t="str" cm="1">
        <f t="array" aca="1" ref="L141" ca="1">_xlfn.IFNA(INDIRECT("'"&amp;"Variable List"&amp;"'!"&amp;ADDRESS(MATCH(A141,'Variable List'!A:A,0),6)),"")</f>
        <v>no</v>
      </c>
    </row>
    <row r="142" spans="1:12" s="3" customFormat="1" ht="30" x14ac:dyDescent="0.25">
      <c r="A142" s="33" t="s">
        <v>230</v>
      </c>
      <c r="B142" s="12"/>
      <c r="C142" s="6"/>
      <c r="D142" s="84">
        <v>1</v>
      </c>
      <c r="E142" s="85" t="s">
        <v>207</v>
      </c>
      <c r="F142" s="168"/>
      <c r="G142"/>
      <c r="H142" s="13"/>
      <c r="I142" s="6" t="str" cm="1">
        <f t="array" aca="1" ref="I142" ca="1">_xlfn.IFNA(INDIRECT("'"&amp;"Variable List"&amp;"'!"&amp;ADDRESS(MATCH(A142,'Variable List'!A:A,0),3)),"")</f>
        <v/>
      </c>
      <c r="J142" s="6" t="str" cm="1">
        <f t="array" aca="1" ref="J142" ca="1">_xlfn.IFNA(INDIRECT("'"&amp;"Variable List"&amp;"'!"&amp;ADDRESS(MATCH(A142,'Variable List'!A:A,0),4)),"")</f>
        <v/>
      </c>
      <c r="K142" s="6" t="str" cm="1">
        <f t="array" aca="1" ref="K142" ca="1">_xlfn.IFNA(INDIRECT("'"&amp;"Variable List"&amp;"'!"&amp;ADDRESS(MATCH(A142,'Variable List'!A:A,0),5)),"")</f>
        <v/>
      </c>
      <c r="L142" s="6" t="str" cm="1">
        <f t="array" aca="1" ref="L142" ca="1">_xlfn.IFNA(INDIRECT("'"&amp;"Variable List"&amp;"'!"&amp;ADDRESS(MATCH(A142,'Variable List'!A:A,0),6)),"")</f>
        <v/>
      </c>
    </row>
    <row r="143" spans="1:12" s="3" customFormat="1" x14ac:dyDescent="0.25">
      <c r="B143" s="6"/>
      <c r="C143" s="6"/>
      <c r="D143" s="86">
        <v>2</v>
      </c>
      <c r="E143" s="87" t="s">
        <v>208</v>
      </c>
      <c r="F143" s="168"/>
      <c r="G143"/>
      <c r="H143" s="13"/>
      <c r="I143" s="6" t="str" cm="1">
        <f t="array" aca="1" ref="I143" ca="1">_xlfn.IFNA(INDIRECT("'"&amp;"Variable List"&amp;"'!"&amp;ADDRESS(MATCH(A143,'Variable List'!A:A,0),3)),"")</f>
        <v/>
      </c>
      <c r="J143" s="6" t="str" cm="1">
        <f t="array" aca="1" ref="J143" ca="1">_xlfn.IFNA(INDIRECT("'"&amp;"Variable List"&amp;"'!"&amp;ADDRESS(MATCH(A143,'Variable List'!A:A,0),4)),"")</f>
        <v/>
      </c>
      <c r="K143" s="6" t="str" cm="1">
        <f t="array" aca="1" ref="K143" ca="1">_xlfn.IFNA(INDIRECT("'"&amp;"Variable List"&amp;"'!"&amp;ADDRESS(MATCH(A143,'Variable List'!A:A,0),5)),"")</f>
        <v/>
      </c>
      <c r="L143" s="6" t="str" cm="1">
        <f t="array" aca="1" ref="L143" ca="1">_xlfn.IFNA(INDIRECT("'"&amp;"Variable List"&amp;"'!"&amp;ADDRESS(MATCH(A143,'Variable List'!A:A,0),6)),"")</f>
        <v/>
      </c>
    </row>
    <row r="144" spans="1:12" s="3" customFormat="1" x14ac:dyDescent="0.25">
      <c r="B144" s="6"/>
      <c r="C144" s="6"/>
      <c r="D144" s="84">
        <v>3</v>
      </c>
      <c r="E144" s="87" t="s">
        <v>209</v>
      </c>
      <c r="F144" s="168"/>
      <c r="G144"/>
      <c r="H144" s="13"/>
      <c r="I144" s="6" t="str" cm="1">
        <f t="array" aca="1" ref="I144" ca="1">_xlfn.IFNA(INDIRECT("'"&amp;"Variable List"&amp;"'!"&amp;ADDRESS(MATCH(A144,'Variable List'!A:A,0),3)),"")</f>
        <v/>
      </c>
      <c r="J144" s="6" t="str" cm="1">
        <f t="array" aca="1" ref="J144" ca="1">_xlfn.IFNA(INDIRECT("'"&amp;"Variable List"&amp;"'!"&amp;ADDRESS(MATCH(A144,'Variable List'!A:A,0),4)),"")</f>
        <v/>
      </c>
      <c r="K144" s="6" t="str" cm="1">
        <f t="array" aca="1" ref="K144" ca="1">_xlfn.IFNA(INDIRECT("'"&amp;"Variable List"&amp;"'!"&amp;ADDRESS(MATCH(A144,'Variable List'!A:A,0),5)),"")</f>
        <v/>
      </c>
      <c r="L144" s="6" t="str" cm="1">
        <f t="array" aca="1" ref="L144" ca="1">_xlfn.IFNA(INDIRECT("'"&amp;"Variable List"&amp;"'!"&amp;ADDRESS(MATCH(A144,'Variable List'!A:A,0),6)),"")</f>
        <v/>
      </c>
    </row>
    <row r="145" spans="2:12" s="3" customFormat="1" x14ac:dyDescent="0.25">
      <c r="B145" s="6"/>
      <c r="C145" s="6"/>
      <c r="D145" s="86">
        <v>4</v>
      </c>
      <c r="E145" s="87" t="s">
        <v>210</v>
      </c>
      <c r="F145" s="168"/>
      <c r="G145"/>
      <c r="H145" s="13"/>
      <c r="I145" s="6" t="str" cm="1">
        <f t="array" aca="1" ref="I145" ca="1">_xlfn.IFNA(INDIRECT("'"&amp;"Variable List"&amp;"'!"&amp;ADDRESS(MATCH(A145,'Variable List'!A:A,0),3)),"")</f>
        <v/>
      </c>
      <c r="J145" s="6" t="str" cm="1">
        <f t="array" aca="1" ref="J145" ca="1">_xlfn.IFNA(INDIRECT("'"&amp;"Variable List"&amp;"'!"&amp;ADDRESS(MATCH(A145,'Variable List'!A:A,0),4)),"")</f>
        <v/>
      </c>
      <c r="K145" s="6" t="str" cm="1">
        <f t="array" aca="1" ref="K145" ca="1">_xlfn.IFNA(INDIRECT("'"&amp;"Variable List"&amp;"'!"&amp;ADDRESS(MATCH(A145,'Variable List'!A:A,0),5)),"")</f>
        <v/>
      </c>
      <c r="L145" s="6" t="str" cm="1">
        <f t="array" aca="1" ref="L145" ca="1">_xlfn.IFNA(INDIRECT("'"&amp;"Variable List"&amp;"'!"&amp;ADDRESS(MATCH(A145,'Variable List'!A:A,0),6)),"")</f>
        <v/>
      </c>
    </row>
    <row r="146" spans="2:12" s="3" customFormat="1" x14ac:dyDescent="0.25">
      <c r="B146" s="6"/>
      <c r="C146" s="6"/>
      <c r="D146" s="84">
        <v>5</v>
      </c>
      <c r="E146" s="87" t="s">
        <v>211</v>
      </c>
      <c r="F146" s="168"/>
      <c r="G146"/>
      <c r="H146" s="13"/>
      <c r="I146" s="6" t="str" cm="1">
        <f t="array" aca="1" ref="I146" ca="1">_xlfn.IFNA(INDIRECT("'"&amp;"Variable List"&amp;"'!"&amp;ADDRESS(MATCH(A146,'Variable List'!A:A,0),3)),"")</f>
        <v/>
      </c>
      <c r="J146" s="6" t="str" cm="1">
        <f t="array" aca="1" ref="J146" ca="1">_xlfn.IFNA(INDIRECT("'"&amp;"Variable List"&amp;"'!"&amp;ADDRESS(MATCH(A146,'Variable List'!A:A,0),4)),"")</f>
        <v/>
      </c>
      <c r="K146" s="6" t="str" cm="1">
        <f t="array" aca="1" ref="K146" ca="1">_xlfn.IFNA(INDIRECT("'"&amp;"Variable List"&amp;"'!"&amp;ADDRESS(MATCH(A146,'Variable List'!A:A,0),5)),"")</f>
        <v/>
      </c>
      <c r="L146" s="6" t="str" cm="1">
        <f t="array" aca="1" ref="L146" ca="1">_xlfn.IFNA(INDIRECT("'"&amp;"Variable List"&amp;"'!"&amp;ADDRESS(MATCH(A146,'Variable List'!A:A,0),6)),"")</f>
        <v/>
      </c>
    </row>
    <row r="147" spans="2:12" s="3" customFormat="1" x14ac:dyDescent="0.25">
      <c r="B147" s="6"/>
      <c r="C147" s="6"/>
      <c r="D147" s="86">
        <v>6</v>
      </c>
      <c r="E147" s="87" t="s">
        <v>212</v>
      </c>
      <c r="F147" s="168"/>
      <c r="G147"/>
      <c r="H147" s="13"/>
      <c r="I147" s="6" t="str" cm="1">
        <f t="array" aca="1" ref="I147" ca="1">_xlfn.IFNA(INDIRECT("'"&amp;"Variable List"&amp;"'!"&amp;ADDRESS(MATCH(A147,'Variable List'!A:A,0),3)),"")</f>
        <v/>
      </c>
      <c r="J147" s="6" t="str" cm="1">
        <f t="array" aca="1" ref="J147" ca="1">_xlfn.IFNA(INDIRECT("'"&amp;"Variable List"&amp;"'!"&amp;ADDRESS(MATCH(A147,'Variable List'!A:A,0),4)),"")</f>
        <v/>
      </c>
      <c r="K147" s="6" t="str" cm="1">
        <f t="array" aca="1" ref="K147" ca="1">_xlfn.IFNA(INDIRECT("'"&amp;"Variable List"&amp;"'!"&amp;ADDRESS(MATCH(A147,'Variable List'!A:A,0),5)),"")</f>
        <v/>
      </c>
      <c r="L147" s="6" t="str" cm="1">
        <f t="array" aca="1" ref="L147" ca="1">_xlfn.IFNA(INDIRECT("'"&amp;"Variable List"&amp;"'!"&amp;ADDRESS(MATCH(A147,'Variable List'!A:A,0),6)),"")</f>
        <v/>
      </c>
    </row>
    <row r="148" spans="2:12" s="3" customFormat="1" x14ac:dyDescent="0.25">
      <c r="B148" s="6"/>
      <c r="C148" s="6"/>
      <c r="D148" s="84">
        <v>7</v>
      </c>
      <c r="E148" s="87" t="s">
        <v>213</v>
      </c>
      <c r="F148" s="168"/>
      <c r="G148"/>
      <c r="H148" s="13"/>
      <c r="I148" s="6" t="str" cm="1">
        <f t="array" aca="1" ref="I148" ca="1">_xlfn.IFNA(INDIRECT("'"&amp;"Variable List"&amp;"'!"&amp;ADDRESS(MATCH(A148,'Variable List'!A:A,0),3)),"")</f>
        <v/>
      </c>
      <c r="J148" s="6" t="str" cm="1">
        <f t="array" aca="1" ref="J148" ca="1">_xlfn.IFNA(INDIRECT("'"&amp;"Variable List"&amp;"'!"&amp;ADDRESS(MATCH(A148,'Variable List'!A:A,0),4)),"")</f>
        <v/>
      </c>
      <c r="K148" s="6" t="str" cm="1">
        <f t="array" aca="1" ref="K148" ca="1">_xlfn.IFNA(INDIRECT("'"&amp;"Variable List"&amp;"'!"&amp;ADDRESS(MATCH(A148,'Variable List'!A:A,0),5)),"")</f>
        <v/>
      </c>
      <c r="L148" s="6" t="str" cm="1">
        <f t="array" aca="1" ref="L148" ca="1">_xlfn.IFNA(INDIRECT("'"&amp;"Variable List"&amp;"'!"&amp;ADDRESS(MATCH(A148,'Variable List'!A:A,0),6)),"")</f>
        <v/>
      </c>
    </row>
    <row r="149" spans="2:12" s="3" customFormat="1" x14ac:dyDescent="0.25">
      <c r="B149" s="6"/>
      <c r="C149" s="6"/>
      <c r="D149" s="86">
        <v>8</v>
      </c>
      <c r="E149" s="87" t="s">
        <v>214</v>
      </c>
      <c r="F149" s="168"/>
      <c r="G149"/>
      <c r="H149" s="13"/>
      <c r="I149" s="6" t="str" cm="1">
        <f t="array" aca="1" ref="I149" ca="1">_xlfn.IFNA(INDIRECT("'"&amp;"Variable List"&amp;"'!"&amp;ADDRESS(MATCH(A149,'Variable List'!A:A,0),3)),"")</f>
        <v/>
      </c>
      <c r="J149" s="6" t="str" cm="1">
        <f t="array" aca="1" ref="J149" ca="1">_xlfn.IFNA(INDIRECT("'"&amp;"Variable List"&amp;"'!"&amp;ADDRESS(MATCH(A149,'Variable List'!A:A,0),4)),"")</f>
        <v/>
      </c>
      <c r="K149" s="6" t="str" cm="1">
        <f t="array" aca="1" ref="K149" ca="1">_xlfn.IFNA(INDIRECT("'"&amp;"Variable List"&amp;"'!"&amp;ADDRESS(MATCH(A149,'Variable List'!A:A,0),5)),"")</f>
        <v/>
      </c>
      <c r="L149" s="6" t="str" cm="1">
        <f t="array" aca="1" ref="L149" ca="1">_xlfn.IFNA(INDIRECT("'"&amp;"Variable List"&amp;"'!"&amp;ADDRESS(MATCH(A149,'Variable List'!A:A,0),6)),"")</f>
        <v/>
      </c>
    </row>
    <row r="150" spans="2:12" s="3" customFormat="1" x14ac:dyDescent="0.25">
      <c r="B150" s="6"/>
      <c r="C150" s="6"/>
      <c r="D150" s="84">
        <v>9</v>
      </c>
      <c r="E150" s="87" t="s">
        <v>211</v>
      </c>
      <c r="F150" s="168"/>
      <c r="G150"/>
      <c r="H150" s="13"/>
      <c r="I150" s="6" t="str" cm="1">
        <f t="array" aca="1" ref="I150" ca="1">_xlfn.IFNA(INDIRECT("'"&amp;"Variable List"&amp;"'!"&amp;ADDRESS(MATCH(A150,'Variable List'!A:A,0),3)),"")</f>
        <v/>
      </c>
      <c r="J150" s="6" t="str" cm="1">
        <f t="array" aca="1" ref="J150" ca="1">_xlfn.IFNA(INDIRECT("'"&amp;"Variable List"&amp;"'!"&amp;ADDRESS(MATCH(A150,'Variable List'!A:A,0),4)),"")</f>
        <v/>
      </c>
      <c r="K150" s="6" t="str" cm="1">
        <f t="array" aca="1" ref="K150" ca="1">_xlfn.IFNA(INDIRECT("'"&amp;"Variable List"&amp;"'!"&amp;ADDRESS(MATCH(A150,'Variable List'!A:A,0),5)),"")</f>
        <v/>
      </c>
      <c r="L150" s="6" t="str" cm="1">
        <f t="array" aca="1" ref="L150" ca="1">_xlfn.IFNA(INDIRECT("'"&amp;"Variable List"&amp;"'!"&amp;ADDRESS(MATCH(A150,'Variable List'!A:A,0),6)),"")</f>
        <v/>
      </c>
    </row>
    <row r="151" spans="2:12" s="3" customFormat="1" x14ac:dyDescent="0.25">
      <c r="B151" s="6"/>
      <c r="C151" s="6"/>
      <c r="D151" s="86">
        <v>10</v>
      </c>
      <c r="E151" s="87" t="s">
        <v>212</v>
      </c>
      <c r="F151" s="168"/>
      <c r="G151"/>
      <c r="H151" s="13"/>
      <c r="I151" s="6" t="str" cm="1">
        <f t="array" aca="1" ref="I151" ca="1">_xlfn.IFNA(INDIRECT("'"&amp;"Variable List"&amp;"'!"&amp;ADDRESS(MATCH(A151,'Variable List'!A:A,0),3)),"")</f>
        <v/>
      </c>
      <c r="J151" s="6" t="str" cm="1">
        <f t="array" aca="1" ref="J151" ca="1">_xlfn.IFNA(INDIRECT("'"&amp;"Variable List"&amp;"'!"&amp;ADDRESS(MATCH(A151,'Variable List'!A:A,0),4)),"")</f>
        <v/>
      </c>
      <c r="K151" s="6" t="str" cm="1">
        <f t="array" aca="1" ref="K151" ca="1">_xlfn.IFNA(INDIRECT("'"&amp;"Variable List"&amp;"'!"&amp;ADDRESS(MATCH(A151,'Variable List'!A:A,0),5)),"")</f>
        <v/>
      </c>
      <c r="L151" s="6" t="str" cm="1">
        <f t="array" aca="1" ref="L151" ca="1">_xlfn.IFNA(INDIRECT("'"&amp;"Variable List"&amp;"'!"&amp;ADDRESS(MATCH(A151,'Variable List'!A:A,0),6)),"")</f>
        <v/>
      </c>
    </row>
    <row r="152" spans="2:12" s="3" customFormat="1" x14ac:dyDescent="0.25">
      <c r="B152" s="6"/>
      <c r="C152" s="6"/>
      <c r="D152" s="84">
        <v>11</v>
      </c>
      <c r="E152" s="87" t="s">
        <v>215</v>
      </c>
      <c r="F152" s="168"/>
      <c r="G152"/>
      <c r="H152" s="13"/>
      <c r="I152" s="6" t="str" cm="1">
        <f t="array" aca="1" ref="I152" ca="1">_xlfn.IFNA(INDIRECT("'"&amp;"Variable List"&amp;"'!"&amp;ADDRESS(MATCH(A152,'Variable List'!A:A,0),3)),"")</f>
        <v/>
      </c>
      <c r="J152" s="6" t="str" cm="1">
        <f t="array" aca="1" ref="J152" ca="1">_xlfn.IFNA(INDIRECT("'"&amp;"Variable List"&amp;"'!"&amp;ADDRESS(MATCH(A152,'Variable List'!A:A,0),4)),"")</f>
        <v/>
      </c>
      <c r="K152" s="6" t="str" cm="1">
        <f t="array" aca="1" ref="K152" ca="1">_xlfn.IFNA(INDIRECT("'"&amp;"Variable List"&amp;"'!"&amp;ADDRESS(MATCH(A152,'Variable List'!A:A,0),5)),"")</f>
        <v/>
      </c>
      <c r="L152" s="6" t="str" cm="1">
        <f t="array" aca="1" ref="L152" ca="1">_xlfn.IFNA(INDIRECT("'"&amp;"Variable List"&amp;"'!"&amp;ADDRESS(MATCH(A152,'Variable List'!A:A,0),6)),"")</f>
        <v/>
      </c>
    </row>
    <row r="153" spans="2:12" s="3" customFormat="1" x14ac:dyDescent="0.25">
      <c r="B153" s="6"/>
      <c r="C153" s="6"/>
      <c r="D153" s="86">
        <v>12</v>
      </c>
      <c r="E153" s="87" t="s">
        <v>216</v>
      </c>
      <c r="F153" s="168"/>
      <c r="G153"/>
      <c r="H153" s="13"/>
      <c r="I153" s="6" t="str" cm="1">
        <f t="array" aca="1" ref="I153" ca="1">_xlfn.IFNA(INDIRECT("'"&amp;"Variable List"&amp;"'!"&amp;ADDRESS(MATCH(A153,'Variable List'!A:A,0),3)),"")</f>
        <v/>
      </c>
      <c r="J153" s="6" t="str" cm="1">
        <f t="array" aca="1" ref="J153" ca="1">_xlfn.IFNA(INDIRECT("'"&amp;"Variable List"&amp;"'!"&amp;ADDRESS(MATCH(A153,'Variable List'!A:A,0),4)),"")</f>
        <v/>
      </c>
      <c r="K153" s="6" t="str" cm="1">
        <f t="array" aca="1" ref="K153" ca="1">_xlfn.IFNA(INDIRECT("'"&amp;"Variable List"&amp;"'!"&amp;ADDRESS(MATCH(A153,'Variable List'!A:A,0),5)),"")</f>
        <v/>
      </c>
      <c r="L153" s="6" t="str" cm="1">
        <f t="array" aca="1" ref="L153" ca="1">_xlfn.IFNA(INDIRECT("'"&amp;"Variable List"&amp;"'!"&amp;ADDRESS(MATCH(A153,'Variable List'!A:A,0),6)),"")</f>
        <v/>
      </c>
    </row>
    <row r="154" spans="2:12" s="3" customFormat="1" x14ac:dyDescent="0.25">
      <c r="B154" s="6"/>
      <c r="C154" s="6"/>
      <c r="D154" s="84">
        <v>13</v>
      </c>
      <c r="E154" s="87" t="s">
        <v>217</v>
      </c>
      <c r="F154" s="168"/>
      <c r="G154"/>
      <c r="H154" s="13"/>
      <c r="I154" s="6" t="str" cm="1">
        <f t="array" aca="1" ref="I154" ca="1">_xlfn.IFNA(INDIRECT("'"&amp;"Variable List"&amp;"'!"&amp;ADDRESS(MATCH(A154,'Variable List'!A:A,0),3)),"")</f>
        <v/>
      </c>
      <c r="J154" s="6" t="str" cm="1">
        <f t="array" aca="1" ref="J154" ca="1">_xlfn.IFNA(INDIRECT("'"&amp;"Variable List"&amp;"'!"&amp;ADDRESS(MATCH(A154,'Variable List'!A:A,0),4)),"")</f>
        <v/>
      </c>
      <c r="K154" s="6" t="str" cm="1">
        <f t="array" aca="1" ref="K154" ca="1">_xlfn.IFNA(INDIRECT("'"&amp;"Variable List"&amp;"'!"&amp;ADDRESS(MATCH(A154,'Variable List'!A:A,0),5)),"")</f>
        <v/>
      </c>
      <c r="L154" s="6" t="str" cm="1">
        <f t="array" aca="1" ref="L154" ca="1">_xlfn.IFNA(INDIRECT("'"&amp;"Variable List"&amp;"'!"&amp;ADDRESS(MATCH(A154,'Variable List'!A:A,0),6)),"")</f>
        <v/>
      </c>
    </row>
    <row r="155" spans="2:12" s="3" customFormat="1" x14ac:dyDescent="0.25">
      <c r="B155" s="6"/>
      <c r="C155" s="6"/>
      <c r="D155" s="86">
        <v>14</v>
      </c>
      <c r="E155" s="87" t="s">
        <v>218</v>
      </c>
      <c r="F155" s="168"/>
      <c r="G155"/>
      <c r="H155" s="13"/>
      <c r="I155" s="6" t="str" cm="1">
        <f t="array" aca="1" ref="I155" ca="1">_xlfn.IFNA(INDIRECT("'"&amp;"Variable List"&amp;"'!"&amp;ADDRESS(MATCH(A155,'Variable List'!A:A,0),3)),"")</f>
        <v/>
      </c>
      <c r="J155" s="6" t="str" cm="1">
        <f t="array" aca="1" ref="J155" ca="1">_xlfn.IFNA(INDIRECT("'"&amp;"Variable List"&amp;"'!"&amp;ADDRESS(MATCH(A155,'Variable List'!A:A,0),4)),"")</f>
        <v/>
      </c>
      <c r="K155" s="6" t="str" cm="1">
        <f t="array" aca="1" ref="K155" ca="1">_xlfn.IFNA(INDIRECT("'"&amp;"Variable List"&amp;"'!"&amp;ADDRESS(MATCH(A155,'Variable List'!A:A,0),5)),"")</f>
        <v/>
      </c>
      <c r="L155" s="6" t="str" cm="1">
        <f t="array" aca="1" ref="L155" ca="1">_xlfn.IFNA(INDIRECT("'"&amp;"Variable List"&amp;"'!"&amp;ADDRESS(MATCH(A155,'Variable List'!A:A,0),6)),"")</f>
        <v/>
      </c>
    </row>
    <row r="156" spans="2:12" s="3" customFormat="1" x14ac:dyDescent="0.25">
      <c r="B156" s="6"/>
      <c r="C156" s="6"/>
      <c r="D156" s="84">
        <v>15</v>
      </c>
      <c r="E156" s="87" t="s">
        <v>219</v>
      </c>
      <c r="F156" s="168"/>
      <c r="G156"/>
      <c r="H156" s="13"/>
      <c r="I156" s="6" t="str" cm="1">
        <f t="array" aca="1" ref="I156" ca="1">_xlfn.IFNA(INDIRECT("'"&amp;"Variable List"&amp;"'!"&amp;ADDRESS(MATCH(A156,'Variable List'!A:A,0),3)),"")</f>
        <v/>
      </c>
      <c r="J156" s="6" t="str" cm="1">
        <f t="array" aca="1" ref="J156" ca="1">_xlfn.IFNA(INDIRECT("'"&amp;"Variable List"&amp;"'!"&amp;ADDRESS(MATCH(A156,'Variable List'!A:A,0),4)),"")</f>
        <v/>
      </c>
      <c r="K156" s="6" t="str" cm="1">
        <f t="array" aca="1" ref="K156" ca="1">_xlfn.IFNA(INDIRECT("'"&amp;"Variable List"&amp;"'!"&amp;ADDRESS(MATCH(A156,'Variable List'!A:A,0),5)),"")</f>
        <v/>
      </c>
      <c r="L156" s="6" t="str" cm="1">
        <f t="array" aca="1" ref="L156" ca="1">_xlfn.IFNA(INDIRECT("'"&amp;"Variable List"&amp;"'!"&amp;ADDRESS(MATCH(A156,'Variable List'!A:A,0),6)),"")</f>
        <v/>
      </c>
    </row>
    <row r="157" spans="2:12" s="3" customFormat="1" x14ac:dyDescent="0.25">
      <c r="B157" s="6"/>
      <c r="C157" s="6"/>
      <c r="D157" s="86">
        <v>16</v>
      </c>
      <c r="E157" s="87" t="s">
        <v>220</v>
      </c>
      <c r="F157" s="168"/>
      <c r="G157"/>
      <c r="H157" s="13"/>
      <c r="I157" s="6" t="str" cm="1">
        <f t="array" aca="1" ref="I157" ca="1">_xlfn.IFNA(INDIRECT("'"&amp;"Variable List"&amp;"'!"&amp;ADDRESS(MATCH(A157,'Variable List'!A:A,0),3)),"")</f>
        <v/>
      </c>
      <c r="J157" s="6" t="str" cm="1">
        <f t="array" aca="1" ref="J157" ca="1">_xlfn.IFNA(INDIRECT("'"&amp;"Variable List"&amp;"'!"&amp;ADDRESS(MATCH(A157,'Variable List'!A:A,0),4)),"")</f>
        <v/>
      </c>
      <c r="K157" s="6" t="str" cm="1">
        <f t="array" aca="1" ref="K157" ca="1">_xlfn.IFNA(INDIRECT("'"&amp;"Variable List"&amp;"'!"&amp;ADDRESS(MATCH(A157,'Variable List'!A:A,0),5)),"")</f>
        <v/>
      </c>
      <c r="L157" s="6" t="str" cm="1">
        <f t="array" aca="1" ref="L157" ca="1">_xlfn.IFNA(INDIRECT("'"&amp;"Variable List"&amp;"'!"&amp;ADDRESS(MATCH(A157,'Variable List'!A:A,0),6)),"")</f>
        <v/>
      </c>
    </row>
    <row r="158" spans="2:12" s="3" customFormat="1" x14ac:dyDescent="0.25">
      <c r="B158" s="6"/>
      <c r="C158" s="6"/>
      <c r="D158" s="84">
        <v>17</v>
      </c>
      <c r="E158" s="87" t="s">
        <v>221</v>
      </c>
      <c r="F158" s="168"/>
      <c r="G158"/>
      <c r="H158" s="13"/>
      <c r="I158" s="6" t="str" cm="1">
        <f t="array" aca="1" ref="I158" ca="1">_xlfn.IFNA(INDIRECT("'"&amp;"Variable List"&amp;"'!"&amp;ADDRESS(MATCH(A158,'Variable List'!A:A,0),3)),"")</f>
        <v/>
      </c>
      <c r="J158" s="6" t="str" cm="1">
        <f t="array" aca="1" ref="J158" ca="1">_xlfn.IFNA(INDIRECT("'"&amp;"Variable List"&amp;"'!"&amp;ADDRESS(MATCH(A158,'Variable List'!A:A,0),4)),"")</f>
        <v/>
      </c>
      <c r="K158" s="6" t="str" cm="1">
        <f t="array" aca="1" ref="K158" ca="1">_xlfn.IFNA(INDIRECT("'"&amp;"Variable List"&amp;"'!"&amp;ADDRESS(MATCH(A158,'Variable List'!A:A,0),5)),"")</f>
        <v/>
      </c>
      <c r="L158" s="6" t="str" cm="1">
        <f t="array" aca="1" ref="L158" ca="1">_xlfn.IFNA(INDIRECT("'"&amp;"Variable List"&amp;"'!"&amp;ADDRESS(MATCH(A158,'Variable List'!A:A,0),6)),"")</f>
        <v/>
      </c>
    </row>
    <row r="159" spans="2:12" s="3" customFormat="1" x14ac:dyDescent="0.25">
      <c r="B159" s="6"/>
      <c r="C159" s="6"/>
      <c r="D159" s="86">
        <v>18</v>
      </c>
      <c r="E159" s="87" t="s">
        <v>222</v>
      </c>
      <c r="F159" s="168"/>
      <c r="G159"/>
      <c r="H159" s="13"/>
      <c r="I159" s="6" t="str" cm="1">
        <f t="array" aca="1" ref="I159" ca="1">_xlfn.IFNA(INDIRECT("'"&amp;"Variable List"&amp;"'!"&amp;ADDRESS(MATCH(A159,'Variable List'!A:A,0),3)),"")</f>
        <v/>
      </c>
      <c r="J159" s="6" t="str" cm="1">
        <f t="array" aca="1" ref="J159" ca="1">_xlfn.IFNA(INDIRECT("'"&amp;"Variable List"&amp;"'!"&amp;ADDRESS(MATCH(A159,'Variable List'!A:A,0),4)),"")</f>
        <v/>
      </c>
      <c r="K159" s="6" t="str" cm="1">
        <f t="array" aca="1" ref="K159" ca="1">_xlfn.IFNA(INDIRECT("'"&amp;"Variable List"&amp;"'!"&amp;ADDRESS(MATCH(A159,'Variable List'!A:A,0),5)),"")</f>
        <v/>
      </c>
      <c r="L159" s="6" t="str" cm="1">
        <f t="array" aca="1" ref="L159" ca="1">_xlfn.IFNA(INDIRECT("'"&amp;"Variable List"&amp;"'!"&amp;ADDRESS(MATCH(A159,'Variable List'!A:A,0),6)),"")</f>
        <v/>
      </c>
    </row>
    <row r="160" spans="2:12" s="3" customFormat="1" x14ac:dyDescent="0.25">
      <c r="B160" s="6"/>
      <c r="C160" s="6"/>
      <c r="D160" s="84">
        <v>19</v>
      </c>
      <c r="E160" s="87" t="s">
        <v>223</v>
      </c>
      <c r="F160" s="168"/>
      <c r="G160"/>
      <c r="H160" s="13"/>
      <c r="I160" s="6" t="str" cm="1">
        <f t="array" aca="1" ref="I160" ca="1">_xlfn.IFNA(INDIRECT("'"&amp;"Variable List"&amp;"'!"&amp;ADDRESS(MATCH(A160,'Variable List'!A:A,0),3)),"")</f>
        <v/>
      </c>
      <c r="J160" s="6" t="str" cm="1">
        <f t="array" aca="1" ref="J160" ca="1">_xlfn.IFNA(INDIRECT("'"&amp;"Variable List"&amp;"'!"&amp;ADDRESS(MATCH(A160,'Variable List'!A:A,0),4)),"")</f>
        <v/>
      </c>
      <c r="K160" s="6" t="str" cm="1">
        <f t="array" aca="1" ref="K160" ca="1">_xlfn.IFNA(INDIRECT("'"&amp;"Variable List"&amp;"'!"&amp;ADDRESS(MATCH(A160,'Variable List'!A:A,0),5)),"")</f>
        <v/>
      </c>
      <c r="L160" s="6" t="str" cm="1">
        <f t="array" aca="1" ref="L160" ca="1">_xlfn.IFNA(INDIRECT("'"&amp;"Variable List"&amp;"'!"&amp;ADDRESS(MATCH(A160,'Variable List'!A:A,0),6)),"")</f>
        <v/>
      </c>
    </row>
    <row r="161" spans="1:12" s="3" customFormat="1" x14ac:dyDescent="0.25">
      <c r="B161" s="6"/>
      <c r="C161" s="6"/>
      <c r="D161" s="86">
        <v>20</v>
      </c>
      <c r="E161" s="87" t="s">
        <v>224</v>
      </c>
      <c r="F161" s="168"/>
      <c r="G161"/>
      <c r="H161" s="13"/>
      <c r="I161" s="6" t="str" cm="1">
        <f t="array" aca="1" ref="I161" ca="1">_xlfn.IFNA(INDIRECT("'"&amp;"Variable List"&amp;"'!"&amp;ADDRESS(MATCH(A161,'Variable List'!A:A,0),3)),"")</f>
        <v/>
      </c>
      <c r="J161" s="6" t="str" cm="1">
        <f t="array" aca="1" ref="J161" ca="1">_xlfn.IFNA(INDIRECT("'"&amp;"Variable List"&amp;"'!"&amp;ADDRESS(MATCH(A161,'Variable List'!A:A,0),4)),"")</f>
        <v/>
      </c>
      <c r="K161" s="6" t="str" cm="1">
        <f t="array" aca="1" ref="K161" ca="1">_xlfn.IFNA(INDIRECT("'"&amp;"Variable List"&amp;"'!"&amp;ADDRESS(MATCH(A161,'Variable List'!A:A,0),5)),"")</f>
        <v/>
      </c>
      <c r="L161" s="6" t="str" cm="1">
        <f t="array" aca="1" ref="L161" ca="1">_xlfn.IFNA(INDIRECT("'"&amp;"Variable List"&amp;"'!"&amp;ADDRESS(MATCH(A161,'Variable List'!A:A,0),6)),"")</f>
        <v/>
      </c>
    </row>
    <row r="162" spans="1:12" s="3" customFormat="1" x14ac:dyDescent="0.25">
      <c r="B162" s="6"/>
      <c r="C162" s="6"/>
      <c r="D162" s="84">
        <v>21</v>
      </c>
      <c r="E162" s="87" t="s">
        <v>225</v>
      </c>
      <c r="F162" s="168"/>
      <c r="G162"/>
      <c r="H162" s="13"/>
      <c r="I162" s="6" t="str" cm="1">
        <f t="array" aca="1" ref="I162" ca="1">_xlfn.IFNA(INDIRECT("'"&amp;"Variable List"&amp;"'!"&amp;ADDRESS(MATCH(A162,'Variable List'!A:A,0),3)),"")</f>
        <v/>
      </c>
      <c r="J162" s="6" t="str" cm="1">
        <f t="array" aca="1" ref="J162" ca="1">_xlfn.IFNA(INDIRECT("'"&amp;"Variable List"&amp;"'!"&amp;ADDRESS(MATCH(A162,'Variable List'!A:A,0),4)),"")</f>
        <v/>
      </c>
      <c r="K162" s="6" t="str" cm="1">
        <f t="array" aca="1" ref="K162" ca="1">_xlfn.IFNA(INDIRECT("'"&amp;"Variable List"&amp;"'!"&amp;ADDRESS(MATCH(A162,'Variable List'!A:A,0),5)),"")</f>
        <v/>
      </c>
      <c r="L162" s="6" t="str" cm="1">
        <f t="array" aca="1" ref="L162" ca="1">_xlfn.IFNA(INDIRECT("'"&amp;"Variable List"&amp;"'!"&amp;ADDRESS(MATCH(A162,'Variable List'!A:A,0),6)),"")</f>
        <v/>
      </c>
    </row>
    <row r="163" spans="1:12" s="3" customFormat="1" x14ac:dyDescent="0.25">
      <c r="B163" s="6"/>
      <c r="C163" s="6"/>
      <c r="D163" s="86">
        <v>22</v>
      </c>
      <c r="E163" s="87" t="s">
        <v>226</v>
      </c>
      <c r="F163" s="168"/>
      <c r="G163"/>
      <c r="H163" s="13"/>
      <c r="I163" s="6" t="str" cm="1">
        <f t="array" aca="1" ref="I163" ca="1">_xlfn.IFNA(INDIRECT("'"&amp;"Variable List"&amp;"'!"&amp;ADDRESS(MATCH(A163,'Variable List'!A:A,0),3)),"")</f>
        <v/>
      </c>
      <c r="J163" s="6" t="str" cm="1">
        <f t="array" aca="1" ref="J163" ca="1">_xlfn.IFNA(INDIRECT("'"&amp;"Variable List"&amp;"'!"&amp;ADDRESS(MATCH(A163,'Variable List'!A:A,0),4)),"")</f>
        <v/>
      </c>
      <c r="K163" s="6" t="str" cm="1">
        <f t="array" aca="1" ref="K163" ca="1">_xlfn.IFNA(INDIRECT("'"&amp;"Variable List"&amp;"'!"&amp;ADDRESS(MATCH(A163,'Variable List'!A:A,0),5)),"")</f>
        <v/>
      </c>
      <c r="L163" s="6" t="str" cm="1">
        <f t="array" aca="1" ref="L163" ca="1">_xlfn.IFNA(INDIRECT("'"&amp;"Variable List"&amp;"'!"&amp;ADDRESS(MATCH(A163,'Variable List'!A:A,0),6)),"")</f>
        <v/>
      </c>
    </row>
    <row r="164" spans="1:12" s="3" customFormat="1" x14ac:dyDescent="0.25">
      <c r="B164" s="6"/>
      <c r="C164" s="6"/>
      <c r="D164" s="84">
        <v>23</v>
      </c>
      <c r="E164" s="87" t="s">
        <v>227</v>
      </c>
      <c r="F164" s="168"/>
      <c r="G164"/>
      <c r="H164" s="13"/>
      <c r="I164" s="6" t="str" cm="1">
        <f t="array" aca="1" ref="I164" ca="1">_xlfn.IFNA(INDIRECT("'"&amp;"Variable List"&amp;"'!"&amp;ADDRESS(MATCH(A164,'Variable List'!A:A,0),3)),"")</f>
        <v/>
      </c>
      <c r="J164" s="6" t="str" cm="1">
        <f t="array" aca="1" ref="J164" ca="1">_xlfn.IFNA(INDIRECT("'"&amp;"Variable List"&amp;"'!"&amp;ADDRESS(MATCH(A164,'Variable List'!A:A,0),4)),"")</f>
        <v/>
      </c>
      <c r="K164" s="6" t="str" cm="1">
        <f t="array" aca="1" ref="K164" ca="1">_xlfn.IFNA(INDIRECT("'"&amp;"Variable List"&amp;"'!"&amp;ADDRESS(MATCH(A164,'Variable List'!A:A,0),5)),"")</f>
        <v/>
      </c>
      <c r="L164" s="6" t="str" cm="1">
        <f t="array" aca="1" ref="L164" ca="1">_xlfn.IFNA(INDIRECT("'"&amp;"Variable List"&amp;"'!"&amp;ADDRESS(MATCH(A164,'Variable List'!A:A,0),6)),"")</f>
        <v/>
      </c>
    </row>
    <row r="165" spans="1:12" s="3" customFormat="1" x14ac:dyDescent="0.25">
      <c r="B165" s="6"/>
      <c r="C165" s="6"/>
      <c r="D165" s="86">
        <v>24</v>
      </c>
      <c r="E165" s="87" t="s">
        <v>228</v>
      </c>
      <c r="F165" s="168"/>
      <c r="G165"/>
      <c r="H165" s="13"/>
      <c r="I165" s="6" t="str" cm="1">
        <f t="array" aca="1" ref="I165" ca="1">_xlfn.IFNA(INDIRECT("'"&amp;"Variable List"&amp;"'!"&amp;ADDRESS(MATCH(A165,'Variable List'!A:A,0),3)),"")</f>
        <v/>
      </c>
      <c r="J165" s="6" t="str" cm="1">
        <f t="array" aca="1" ref="J165" ca="1">_xlfn.IFNA(INDIRECT("'"&amp;"Variable List"&amp;"'!"&amp;ADDRESS(MATCH(A165,'Variable List'!A:A,0),4)),"")</f>
        <v/>
      </c>
      <c r="K165" s="6" t="str" cm="1">
        <f t="array" aca="1" ref="K165" ca="1">_xlfn.IFNA(INDIRECT("'"&amp;"Variable List"&amp;"'!"&amp;ADDRESS(MATCH(A165,'Variable List'!A:A,0),5)),"")</f>
        <v/>
      </c>
      <c r="L165" s="6" t="str" cm="1">
        <f t="array" aca="1" ref="L165" ca="1">_xlfn.IFNA(INDIRECT("'"&amp;"Variable List"&amp;"'!"&amp;ADDRESS(MATCH(A165,'Variable List'!A:A,0),6)),"")</f>
        <v/>
      </c>
    </row>
    <row r="166" spans="1:12" s="3" customFormat="1" x14ac:dyDescent="0.25">
      <c r="A166" s="11"/>
      <c r="B166" s="7"/>
      <c r="C166" s="7"/>
      <c r="D166" s="88">
        <v>25</v>
      </c>
      <c r="E166" s="89" t="s">
        <v>229</v>
      </c>
      <c r="F166" s="169"/>
      <c r="G166" s="22"/>
      <c r="H166" s="15"/>
      <c r="I166" s="7" t="str" cm="1">
        <f t="array" aca="1" ref="I166" ca="1">_xlfn.IFNA(INDIRECT("'"&amp;"Variable List"&amp;"'!"&amp;ADDRESS(MATCH(A166,'Variable List'!A:A,0),3)),"")</f>
        <v/>
      </c>
      <c r="J166" s="6" t="str" cm="1">
        <f t="array" aca="1" ref="J166" ca="1">_xlfn.IFNA(INDIRECT("'"&amp;"Variable List"&amp;"'!"&amp;ADDRESS(MATCH(A166,'Variable List'!A:A,0),4)),"")</f>
        <v/>
      </c>
      <c r="K166" s="6" t="str" cm="1">
        <f t="array" aca="1" ref="K166" ca="1">_xlfn.IFNA(INDIRECT("'"&amp;"Variable List"&amp;"'!"&amp;ADDRESS(MATCH(A166,'Variable List'!A:A,0),5)),"")</f>
        <v/>
      </c>
      <c r="L166" s="6" t="str" cm="1">
        <f t="array" aca="1" ref="L166" ca="1">_xlfn.IFNA(INDIRECT("'"&amp;"Variable List"&amp;"'!"&amp;ADDRESS(MATCH(A166,'Variable List'!A:A,0),6)),"")</f>
        <v/>
      </c>
    </row>
    <row r="167" spans="1:12" s="3" customFormat="1" x14ac:dyDescent="0.25">
      <c r="A167" s="4" t="s">
        <v>19243</v>
      </c>
      <c r="B167" s="6" t="s">
        <v>206</v>
      </c>
      <c r="C167" s="6">
        <v>10</v>
      </c>
      <c r="D167" s="84">
        <v>-9</v>
      </c>
      <c r="E167" s="87" t="s">
        <v>192</v>
      </c>
      <c r="F167" s="167" t="s">
        <v>2644</v>
      </c>
      <c r="G167" t="s">
        <v>205</v>
      </c>
      <c r="H167" s="13" t="s">
        <v>2645</v>
      </c>
      <c r="I167" s="6" t="str" cm="1">
        <f t="array" aca="1" ref="I167" ca="1">_xlfn.IFNA(INDIRECT("'"&amp;"Variable List"&amp;"'!"&amp;ADDRESS(MATCH(A167,'Variable List'!A:A,0),3)),"")</f>
        <v>no</v>
      </c>
      <c r="J167" s="8" t="str" cm="1">
        <f t="array" aca="1" ref="J167" ca="1">_xlfn.IFNA(INDIRECT("'"&amp;"Variable List"&amp;"'!"&amp;ADDRESS(MATCH(A167,'Variable List'!A:A,0),4)),"")</f>
        <v>no</v>
      </c>
      <c r="K167" s="8" t="str" cm="1">
        <f t="array" aca="1" ref="K167" ca="1">_xlfn.IFNA(INDIRECT("'"&amp;"Variable List"&amp;"'!"&amp;ADDRESS(MATCH(A167,'Variable List'!A:A,0),5)),"")</f>
        <v>yes</v>
      </c>
      <c r="L167" s="8" t="str" cm="1">
        <f t="array" aca="1" ref="L167" ca="1">_xlfn.IFNA(INDIRECT("'"&amp;"Variable List"&amp;"'!"&amp;ADDRESS(MATCH(A167,'Variable List'!A:A,0),6)),"")</f>
        <v>yes</v>
      </c>
    </row>
    <row r="168" spans="1:12" s="3" customFormat="1" ht="30" x14ac:dyDescent="0.25">
      <c r="A168" s="41" t="s">
        <v>19244</v>
      </c>
      <c r="B168" s="6"/>
      <c r="C168" s="6"/>
      <c r="D168" s="84">
        <v>1</v>
      </c>
      <c r="E168" s="87" t="s">
        <v>19239</v>
      </c>
      <c r="F168" s="168"/>
      <c r="G168"/>
      <c r="H168" s="13"/>
      <c r="I168" s="6" t="str" cm="1">
        <f t="array" aca="1" ref="I168" ca="1">_xlfn.IFNA(INDIRECT("'"&amp;"Variable List"&amp;"'!"&amp;ADDRESS(MATCH(A168,'Variable List'!A:A,0),3)),"")</f>
        <v/>
      </c>
      <c r="J168" s="6" t="str" cm="1">
        <f t="array" aca="1" ref="J168" ca="1">_xlfn.IFNA(INDIRECT("'"&amp;"Variable List"&amp;"'!"&amp;ADDRESS(MATCH(A168,'Variable List'!A:A,0),4)),"")</f>
        <v/>
      </c>
      <c r="K168" s="6" t="str" cm="1">
        <f t="array" aca="1" ref="K168" ca="1">_xlfn.IFNA(INDIRECT("'"&amp;"Variable List"&amp;"'!"&amp;ADDRESS(MATCH(A168,'Variable List'!A:A,0),5)),"")</f>
        <v/>
      </c>
      <c r="L168" s="6" t="str" cm="1">
        <f t="array" aca="1" ref="L168" ca="1">_xlfn.IFNA(INDIRECT("'"&amp;"Variable List"&amp;"'!"&amp;ADDRESS(MATCH(A168,'Variable List'!A:A,0),6)),"")</f>
        <v/>
      </c>
    </row>
    <row r="169" spans="1:12" s="3" customFormat="1" x14ac:dyDescent="0.25">
      <c r="B169" s="6"/>
      <c r="C169" s="6"/>
      <c r="D169" s="84">
        <v>2</v>
      </c>
      <c r="E169" s="87" t="s">
        <v>19240</v>
      </c>
      <c r="F169" s="168"/>
      <c r="G169"/>
      <c r="H169" s="13"/>
      <c r="I169" s="6" t="str" cm="1">
        <f t="array" aca="1" ref="I169" ca="1">_xlfn.IFNA(INDIRECT("'"&amp;"Variable List"&amp;"'!"&amp;ADDRESS(MATCH(A169,'Variable List'!A:A,0),3)),"")</f>
        <v/>
      </c>
      <c r="J169" s="6" t="str" cm="1">
        <f t="array" aca="1" ref="J169" ca="1">_xlfn.IFNA(INDIRECT("'"&amp;"Variable List"&amp;"'!"&amp;ADDRESS(MATCH(A169,'Variable List'!A:A,0),4)),"")</f>
        <v/>
      </c>
      <c r="K169" s="6" t="str" cm="1">
        <f t="array" aca="1" ref="K169" ca="1">_xlfn.IFNA(INDIRECT("'"&amp;"Variable List"&amp;"'!"&amp;ADDRESS(MATCH(A169,'Variable List'!A:A,0),5)),"")</f>
        <v/>
      </c>
      <c r="L169" s="6" t="str" cm="1">
        <f t="array" aca="1" ref="L169" ca="1">_xlfn.IFNA(INDIRECT("'"&amp;"Variable List"&amp;"'!"&amp;ADDRESS(MATCH(A169,'Variable List'!A:A,0),6)),"")</f>
        <v/>
      </c>
    </row>
    <row r="170" spans="1:12" s="3" customFormat="1" x14ac:dyDescent="0.25">
      <c r="B170" s="6"/>
      <c r="C170" s="6"/>
      <c r="D170" s="84">
        <v>3</v>
      </c>
      <c r="E170" s="87" t="s">
        <v>19241</v>
      </c>
      <c r="F170" s="168"/>
      <c r="G170"/>
      <c r="H170" s="13"/>
      <c r="I170" s="6" t="str" cm="1">
        <f t="array" aca="1" ref="I170" ca="1">_xlfn.IFNA(INDIRECT("'"&amp;"Variable List"&amp;"'!"&amp;ADDRESS(MATCH(A170,'Variable List'!A:A,0),3)),"")</f>
        <v/>
      </c>
      <c r="J170" s="6" t="str" cm="1">
        <f t="array" aca="1" ref="J170" ca="1">_xlfn.IFNA(INDIRECT("'"&amp;"Variable List"&amp;"'!"&amp;ADDRESS(MATCH(A170,'Variable List'!A:A,0),4)),"")</f>
        <v/>
      </c>
      <c r="K170" s="6" t="str" cm="1">
        <f t="array" aca="1" ref="K170" ca="1">_xlfn.IFNA(INDIRECT("'"&amp;"Variable List"&amp;"'!"&amp;ADDRESS(MATCH(A170,'Variable List'!A:A,0),5)),"")</f>
        <v/>
      </c>
      <c r="L170" s="6" t="str" cm="1">
        <f t="array" aca="1" ref="L170" ca="1">_xlfn.IFNA(INDIRECT("'"&amp;"Variable List"&amp;"'!"&amp;ADDRESS(MATCH(A170,'Variable List'!A:A,0),6)),"")</f>
        <v/>
      </c>
    </row>
    <row r="171" spans="1:12" s="3" customFormat="1" x14ac:dyDescent="0.25">
      <c r="B171" s="6"/>
      <c r="C171" s="6"/>
      <c r="D171" s="84">
        <v>4</v>
      </c>
      <c r="E171" s="87" t="s">
        <v>222</v>
      </c>
      <c r="F171" s="168"/>
      <c r="G171"/>
      <c r="H171" s="13"/>
      <c r="I171" s="6" t="str" cm="1">
        <f t="array" aca="1" ref="I171" ca="1">_xlfn.IFNA(INDIRECT("'"&amp;"Variable List"&amp;"'!"&amp;ADDRESS(MATCH(A171,'Variable List'!A:A,0),3)),"")</f>
        <v/>
      </c>
      <c r="J171" s="6" t="str" cm="1">
        <f t="array" aca="1" ref="J171" ca="1">_xlfn.IFNA(INDIRECT("'"&amp;"Variable List"&amp;"'!"&amp;ADDRESS(MATCH(A171,'Variable List'!A:A,0),4)),"")</f>
        <v/>
      </c>
      <c r="K171" s="6" t="str" cm="1">
        <f t="array" aca="1" ref="K171" ca="1">_xlfn.IFNA(INDIRECT("'"&amp;"Variable List"&amp;"'!"&amp;ADDRESS(MATCH(A171,'Variable List'!A:A,0),5)),"")</f>
        <v/>
      </c>
      <c r="L171" s="6" t="str" cm="1">
        <f t="array" aca="1" ref="L171" ca="1">_xlfn.IFNA(INDIRECT("'"&amp;"Variable List"&amp;"'!"&amp;ADDRESS(MATCH(A171,'Variable List'!A:A,0),6)),"")</f>
        <v/>
      </c>
    </row>
    <row r="172" spans="1:12" s="3" customFormat="1" x14ac:dyDescent="0.25">
      <c r="B172" s="6"/>
      <c r="C172" s="6"/>
      <c r="D172" s="84">
        <v>5</v>
      </c>
      <c r="E172" s="87" t="s">
        <v>219</v>
      </c>
      <c r="F172" s="168"/>
      <c r="G172"/>
      <c r="H172" s="13"/>
      <c r="I172" s="6" t="str" cm="1">
        <f t="array" aca="1" ref="I172" ca="1">_xlfn.IFNA(INDIRECT("'"&amp;"Variable List"&amp;"'!"&amp;ADDRESS(MATCH(A172,'Variable List'!A:A,0),3)),"")</f>
        <v/>
      </c>
      <c r="J172" s="6" t="str" cm="1">
        <f t="array" aca="1" ref="J172" ca="1">_xlfn.IFNA(INDIRECT("'"&amp;"Variable List"&amp;"'!"&amp;ADDRESS(MATCH(A172,'Variable List'!A:A,0),4)),"")</f>
        <v/>
      </c>
      <c r="K172" s="6" t="str" cm="1">
        <f t="array" aca="1" ref="K172" ca="1">_xlfn.IFNA(INDIRECT("'"&amp;"Variable List"&amp;"'!"&amp;ADDRESS(MATCH(A172,'Variable List'!A:A,0),5)),"")</f>
        <v/>
      </c>
      <c r="L172" s="6" t="str" cm="1">
        <f t="array" aca="1" ref="L172" ca="1">_xlfn.IFNA(INDIRECT("'"&amp;"Variable List"&amp;"'!"&amp;ADDRESS(MATCH(A172,'Variable List'!A:A,0),6)),"")</f>
        <v/>
      </c>
    </row>
    <row r="173" spans="1:12" s="3" customFormat="1" x14ac:dyDescent="0.25">
      <c r="B173" s="6"/>
      <c r="C173" s="6"/>
      <c r="D173" s="84">
        <v>6</v>
      </c>
      <c r="E173" s="87" t="s">
        <v>220</v>
      </c>
      <c r="F173" s="168"/>
      <c r="G173"/>
      <c r="H173" s="13"/>
      <c r="I173" s="6" t="str" cm="1">
        <f t="array" aca="1" ref="I173" ca="1">_xlfn.IFNA(INDIRECT("'"&amp;"Variable List"&amp;"'!"&amp;ADDRESS(MATCH(A173,'Variable List'!A:A,0),3)),"")</f>
        <v/>
      </c>
      <c r="J173" s="6" t="str" cm="1">
        <f t="array" aca="1" ref="J173" ca="1">_xlfn.IFNA(INDIRECT("'"&amp;"Variable List"&amp;"'!"&amp;ADDRESS(MATCH(A173,'Variable List'!A:A,0),4)),"")</f>
        <v/>
      </c>
      <c r="K173" s="6" t="str" cm="1">
        <f t="array" aca="1" ref="K173" ca="1">_xlfn.IFNA(INDIRECT("'"&amp;"Variable List"&amp;"'!"&amp;ADDRESS(MATCH(A173,'Variable List'!A:A,0),5)),"")</f>
        <v/>
      </c>
      <c r="L173" s="6" t="str" cm="1">
        <f t="array" aca="1" ref="L173" ca="1">_xlfn.IFNA(INDIRECT("'"&amp;"Variable List"&amp;"'!"&amp;ADDRESS(MATCH(A173,'Variable List'!A:A,0),6)),"")</f>
        <v/>
      </c>
    </row>
    <row r="174" spans="1:12" s="3" customFormat="1" x14ac:dyDescent="0.25">
      <c r="B174" s="6"/>
      <c r="C174" s="6"/>
      <c r="D174" s="84">
        <v>7</v>
      </c>
      <c r="E174" s="87" t="s">
        <v>19242</v>
      </c>
      <c r="F174" s="168"/>
      <c r="G174"/>
      <c r="H174" s="13"/>
      <c r="I174" s="6" t="str" cm="1">
        <f t="array" aca="1" ref="I174" ca="1">_xlfn.IFNA(INDIRECT("'"&amp;"Variable List"&amp;"'!"&amp;ADDRESS(MATCH(A174,'Variable List'!A:A,0),3)),"")</f>
        <v/>
      </c>
      <c r="J174" s="6" t="str" cm="1">
        <f t="array" aca="1" ref="J174" ca="1">_xlfn.IFNA(INDIRECT("'"&amp;"Variable List"&amp;"'!"&amp;ADDRESS(MATCH(A174,'Variable List'!A:A,0),4)),"")</f>
        <v/>
      </c>
      <c r="K174" s="6" t="str" cm="1">
        <f t="array" aca="1" ref="K174" ca="1">_xlfn.IFNA(INDIRECT("'"&amp;"Variable List"&amp;"'!"&amp;ADDRESS(MATCH(A174,'Variable List'!A:A,0),5)),"")</f>
        <v/>
      </c>
      <c r="L174" s="6" t="str" cm="1">
        <f t="array" aca="1" ref="L174" ca="1">_xlfn.IFNA(INDIRECT("'"&amp;"Variable List"&amp;"'!"&amp;ADDRESS(MATCH(A174,'Variable List'!A:A,0),6)),"")</f>
        <v/>
      </c>
    </row>
    <row r="175" spans="1:12" s="3" customFormat="1" x14ac:dyDescent="0.25">
      <c r="B175" s="6"/>
      <c r="C175" s="6"/>
      <c r="D175" s="84">
        <v>8</v>
      </c>
      <c r="E175" s="87" t="s">
        <v>224</v>
      </c>
      <c r="F175" s="168"/>
      <c r="G175"/>
      <c r="H175" s="13"/>
      <c r="I175" s="6" t="str" cm="1">
        <f t="array" aca="1" ref="I175" ca="1">_xlfn.IFNA(INDIRECT("'"&amp;"Variable List"&amp;"'!"&amp;ADDRESS(MATCH(A175,'Variable List'!A:A,0),3)),"")</f>
        <v/>
      </c>
      <c r="J175" s="6" t="str" cm="1">
        <f t="array" aca="1" ref="J175" ca="1">_xlfn.IFNA(INDIRECT("'"&amp;"Variable List"&amp;"'!"&amp;ADDRESS(MATCH(A175,'Variable List'!A:A,0),4)),"")</f>
        <v/>
      </c>
      <c r="K175" s="6" t="str" cm="1">
        <f t="array" aca="1" ref="K175" ca="1">_xlfn.IFNA(INDIRECT("'"&amp;"Variable List"&amp;"'!"&amp;ADDRESS(MATCH(A175,'Variable List'!A:A,0),5)),"")</f>
        <v/>
      </c>
      <c r="L175" s="6" t="str" cm="1">
        <f t="array" aca="1" ref="L175" ca="1">_xlfn.IFNA(INDIRECT("'"&amp;"Variable List"&amp;"'!"&amp;ADDRESS(MATCH(A175,'Variable List'!A:A,0),6)),"")</f>
        <v/>
      </c>
    </row>
    <row r="176" spans="1:12" s="3" customFormat="1" x14ac:dyDescent="0.25">
      <c r="A176" s="11"/>
      <c r="B176" s="7"/>
      <c r="C176" s="7"/>
      <c r="D176" s="88">
        <v>9</v>
      </c>
      <c r="E176" s="89" t="s">
        <v>229</v>
      </c>
      <c r="F176" s="169"/>
      <c r="G176" s="22"/>
      <c r="H176" s="15"/>
      <c r="I176" s="7" t="str" cm="1">
        <f t="array" aca="1" ref="I176" ca="1">_xlfn.IFNA(INDIRECT("'"&amp;"Variable List"&amp;"'!"&amp;ADDRESS(MATCH(A176,'Variable List'!A:A,0),3)),"")</f>
        <v/>
      </c>
      <c r="J176" s="7" t="str" cm="1">
        <f t="array" aca="1" ref="J176" ca="1">_xlfn.IFNA(INDIRECT("'"&amp;"Variable List"&amp;"'!"&amp;ADDRESS(MATCH(A176,'Variable List'!A:A,0),4)),"")</f>
        <v/>
      </c>
      <c r="K176" s="7" t="str" cm="1">
        <f t="array" aca="1" ref="K176" ca="1">_xlfn.IFNA(INDIRECT("'"&amp;"Variable List"&amp;"'!"&amp;ADDRESS(MATCH(A176,'Variable List'!A:A,0),5)),"")</f>
        <v/>
      </c>
      <c r="L176" s="7" t="str" cm="1">
        <f t="array" aca="1" ref="L176" ca="1">_xlfn.IFNA(INDIRECT("'"&amp;"Variable List"&amp;"'!"&amp;ADDRESS(MATCH(A176,'Variable List'!A:A,0),6)),"")</f>
        <v/>
      </c>
    </row>
    <row r="177" spans="1:12" s="3" customFormat="1" x14ac:dyDescent="0.25">
      <c r="A177" s="4" t="s">
        <v>11</v>
      </c>
      <c r="B177" s="6" t="s">
        <v>135</v>
      </c>
      <c r="C177" s="6">
        <v>12</v>
      </c>
      <c r="D177" s="55">
        <v>-9</v>
      </c>
      <c r="E177" s="56" t="s">
        <v>192</v>
      </c>
      <c r="F177" s="168" t="s">
        <v>1230</v>
      </c>
      <c r="G177" s="9" t="s">
        <v>231</v>
      </c>
      <c r="H177" s="13" t="s">
        <v>2646</v>
      </c>
      <c r="I177" s="6" t="str" cm="1">
        <f t="array" aca="1" ref="I177" ca="1">_xlfn.IFNA(INDIRECT("'"&amp;"Variable List"&amp;"'!"&amp;ADDRESS(MATCH(A177,'Variable List'!A:A,0),3)),"")</f>
        <v>yes</v>
      </c>
      <c r="J177" s="6" t="str" cm="1">
        <f t="array" aca="1" ref="J177" ca="1">_xlfn.IFNA(INDIRECT("'"&amp;"Variable List"&amp;"'!"&amp;ADDRESS(MATCH(A177,'Variable List'!A:A,0),4)),"")</f>
        <v>yes</v>
      </c>
      <c r="K177" s="8" t="str" cm="1">
        <f t="array" aca="1" ref="K177" ca="1">_xlfn.IFNA(INDIRECT("'"&amp;"Variable List"&amp;"'!"&amp;ADDRESS(MATCH(A177,'Variable List'!A:A,0),5)),"")</f>
        <v>yes</v>
      </c>
      <c r="L177" s="8" t="str" cm="1">
        <f t="array" aca="1" ref="L177" ca="1">_xlfn.IFNA(INDIRECT("'"&amp;"Variable List"&amp;"'!"&amp;ADDRESS(MATCH(A177,'Variable List'!A:A,0),6)),"")</f>
        <v>yes</v>
      </c>
    </row>
    <row r="178" spans="1:12" s="3" customFormat="1" x14ac:dyDescent="0.25">
      <c r="A178" s="34" t="s">
        <v>245</v>
      </c>
      <c r="B178" s="6"/>
      <c r="C178" s="6"/>
      <c r="D178" s="81">
        <v>1</v>
      </c>
      <c r="E178" s="80" t="s">
        <v>232</v>
      </c>
      <c r="F178" s="168"/>
      <c r="G178" s="6"/>
      <c r="H178" s="13"/>
      <c r="I178" s="6" t="str" cm="1">
        <f t="array" aca="1" ref="I178" ca="1">_xlfn.IFNA(INDIRECT("'"&amp;"Variable List"&amp;"'!"&amp;ADDRESS(MATCH(A178,'Variable List'!A:A,0),3)),"")</f>
        <v/>
      </c>
      <c r="J178" s="6" t="str" cm="1">
        <f t="array" aca="1" ref="J178" ca="1">_xlfn.IFNA(INDIRECT("'"&amp;"Variable List"&amp;"'!"&amp;ADDRESS(MATCH(A178,'Variable List'!A:A,0),4)),"")</f>
        <v/>
      </c>
      <c r="K178" s="6" t="str" cm="1">
        <f t="array" aca="1" ref="K178" ca="1">_xlfn.IFNA(INDIRECT("'"&amp;"Variable List"&amp;"'!"&amp;ADDRESS(MATCH(A178,'Variable List'!A:A,0),5)),"")</f>
        <v/>
      </c>
      <c r="L178" s="6" t="str" cm="1">
        <f t="array" aca="1" ref="L178" ca="1">_xlfn.IFNA(INDIRECT("'"&amp;"Variable List"&amp;"'!"&amp;ADDRESS(MATCH(A178,'Variable List'!A:A,0),6)),"")</f>
        <v/>
      </c>
    </row>
    <row r="179" spans="1:12" s="3" customFormat="1" x14ac:dyDescent="0.25">
      <c r="A179" s="34"/>
      <c r="B179" s="6"/>
      <c r="C179" s="6"/>
      <c r="D179" s="81">
        <v>2</v>
      </c>
      <c r="E179" s="80" t="s">
        <v>233</v>
      </c>
      <c r="F179" s="168"/>
      <c r="G179" s="6"/>
      <c r="H179" s="13"/>
      <c r="I179" s="6" t="str" cm="1">
        <f t="array" aca="1" ref="I179" ca="1">_xlfn.IFNA(INDIRECT("'"&amp;"Variable List"&amp;"'!"&amp;ADDRESS(MATCH(A179,'Variable List'!A:A,0),3)),"")</f>
        <v/>
      </c>
      <c r="J179" s="6" t="str" cm="1">
        <f t="array" aca="1" ref="J179" ca="1">_xlfn.IFNA(INDIRECT("'"&amp;"Variable List"&amp;"'!"&amp;ADDRESS(MATCH(A179,'Variable List'!A:A,0),4)),"")</f>
        <v/>
      </c>
      <c r="K179" s="6" t="str" cm="1">
        <f t="array" aca="1" ref="K179" ca="1">_xlfn.IFNA(INDIRECT("'"&amp;"Variable List"&amp;"'!"&amp;ADDRESS(MATCH(A179,'Variable List'!A:A,0),5)),"")</f>
        <v/>
      </c>
      <c r="L179" s="6" t="str" cm="1">
        <f t="array" aca="1" ref="L179" ca="1">_xlfn.IFNA(INDIRECT("'"&amp;"Variable List"&amp;"'!"&amp;ADDRESS(MATCH(A179,'Variable List'!A:A,0),6)),"")</f>
        <v/>
      </c>
    </row>
    <row r="180" spans="1:12" s="3" customFormat="1" x14ac:dyDescent="0.25">
      <c r="A180" s="34"/>
      <c r="B180" s="6"/>
      <c r="C180" s="6"/>
      <c r="D180" s="81">
        <v>3</v>
      </c>
      <c r="E180" s="80" t="s">
        <v>234</v>
      </c>
      <c r="F180" s="168"/>
      <c r="G180" s="6"/>
      <c r="H180" s="13"/>
      <c r="I180" s="6" t="str" cm="1">
        <f t="array" aca="1" ref="I180" ca="1">_xlfn.IFNA(INDIRECT("'"&amp;"Variable List"&amp;"'!"&amp;ADDRESS(MATCH(A180,'Variable List'!A:A,0),3)),"")</f>
        <v/>
      </c>
      <c r="J180" s="6" t="str" cm="1">
        <f t="array" aca="1" ref="J180" ca="1">_xlfn.IFNA(INDIRECT("'"&amp;"Variable List"&amp;"'!"&amp;ADDRESS(MATCH(A180,'Variable List'!A:A,0),4)),"")</f>
        <v/>
      </c>
      <c r="K180" s="6" t="str" cm="1">
        <f t="array" aca="1" ref="K180" ca="1">_xlfn.IFNA(INDIRECT("'"&amp;"Variable List"&amp;"'!"&amp;ADDRESS(MATCH(A180,'Variable List'!A:A,0),5)),"")</f>
        <v/>
      </c>
      <c r="L180" s="6" t="str" cm="1">
        <f t="array" aca="1" ref="L180" ca="1">_xlfn.IFNA(INDIRECT("'"&amp;"Variable List"&amp;"'!"&amp;ADDRESS(MATCH(A180,'Variable List'!A:A,0),6)),"")</f>
        <v/>
      </c>
    </row>
    <row r="181" spans="1:12" s="3" customFormat="1" x14ac:dyDescent="0.25">
      <c r="A181" s="34"/>
      <c r="B181" s="6"/>
      <c r="C181" s="6"/>
      <c r="D181" s="81">
        <v>4</v>
      </c>
      <c r="E181" s="80" t="s">
        <v>235</v>
      </c>
      <c r="F181" s="168"/>
      <c r="G181" s="6"/>
      <c r="H181" s="13"/>
      <c r="I181" s="6" t="str" cm="1">
        <f t="array" aca="1" ref="I181" ca="1">_xlfn.IFNA(INDIRECT("'"&amp;"Variable List"&amp;"'!"&amp;ADDRESS(MATCH(A181,'Variable List'!A:A,0),3)),"")</f>
        <v/>
      </c>
      <c r="J181" s="6" t="str" cm="1">
        <f t="array" aca="1" ref="J181" ca="1">_xlfn.IFNA(INDIRECT("'"&amp;"Variable List"&amp;"'!"&amp;ADDRESS(MATCH(A181,'Variable List'!A:A,0),4)),"")</f>
        <v/>
      </c>
      <c r="K181" s="6" t="str" cm="1">
        <f t="array" aca="1" ref="K181" ca="1">_xlfn.IFNA(INDIRECT("'"&amp;"Variable List"&amp;"'!"&amp;ADDRESS(MATCH(A181,'Variable List'!A:A,0),5)),"")</f>
        <v/>
      </c>
      <c r="L181" s="6" t="str" cm="1">
        <f t="array" aca="1" ref="L181" ca="1">_xlfn.IFNA(INDIRECT("'"&amp;"Variable List"&amp;"'!"&amp;ADDRESS(MATCH(A181,'Variable List'!A:A,0),6)),"")</f>
        <v/>
      </c>
    </row>
    <row r="182" spans="1:12" s="3" customFormat="1" x14ac:dyDescent="0.25">
      <c r="A182" s="34"/>
      <c r="B182" s="6"/>
      <c r="C182" s="6"/>
      <c r="D182" s="81">
        <v>5</v>
      </c>
      <c r="E182" s="80" t="s">
        <v>236</v>
      </c>
      <c r="F182" s="168"/>
      <c r="G182" s="6"/>
      <c r="H182" s="13"/>
      <c r="I182" s="6" t="str" cm="1">
        <f t="array" aca="1" ref="I182" ca="1">_xlfn.IFNA(INDIRECT("'"&amp;"Variable List"&amp;"'!"&amp;ADDRESS(MATCH(A182,'Variable List'!A:A,0),3)),"")</f>
        <v/>
      </c>
      <c r="J182" s="6" t="str" cm="1">
        <f t="array" aca="1" ref="J182" ca="1">_xlfn.IFNA(INDIRECT("'"&amp;"Variable List"&amp;"'!"&amp;ADDRESS(MATCH(A182,'Variable List'!A:A,0),4)),"")</f>
        <v/>
      </c>
      <c r="K182" s="6" t="str" cm="1">
        <f t="array" aca="1" ref="K182" ca="1">_xlfn.IFNA(INDIRECT("'"&amp;"Variable List"&amp;"'!"&amp;ADDRESS(MATCH(A182,'Variable List'!A:A,0),5)),"")</f>
        <v/>
      </c>
      <c r="L182" s="6" t="str" cm="1">
        <f t="array" aca="1" ref="L182" ca="1">_xlfn.IFNA(INDIRECT("'"&amp;"Variable List"&amp;"'!"&amp;ADDRESS(MATCH(A182,'Variable List'!A:A,0),6)),"")</f>
        <v/>
      </c>
    </row>
    <row r="183" spans="1:12" s="3" customFormat="1" x14ac:dyDescent="0.25">
      <c r="A183" s="34"/>
      <c r="B183" s="6"/>
      <c r="C183" s="6"/>
      <c r="D183" s="81">
        <v>6</v>
      </c>
      <c r="E183" s="80" t="s">
        <v>237</v>
      </c>
      <c r="F183" s="168"/>
      <c r="G183" s="6"/>
      <c r="H183" s="13"/>
      <c r="I183" s="6" t="str" cm="1">
        <f t="array" aca="1" ref="I183" ca="1">_xlfn.IFNA(INDIRECT("'"&amp;"Variable List"&amp;"'!"&amp;ADDRESS(MATCH(A183,'Variable List'!A:A,0),3)),"")</f>
        <v/>
      </c>
      <c r="J183" s="6" t="str" cm="1">
        <f t="array" aca="1" ref="J183" ca="1">_xlfn.IFNA(INDIRECT("'"&amp;"Variable List"&amp;"'!"&amp;ADDRESS(MATCH(A183,'Variable List'!A:A,0),4)),"")</f>
        <v/>
      </c>
      <c r="K183" s="6" t="str" cm="1">
        <f t="array" aca="1" ref="K183" ca="1">_xlfn.IFNA(INDIRECT("'"&amp;"Variable List"&amp;"'!"&amp;ADDRESS(MATCH(A183,'Variable List'!A:A,0),5)),"")</f>
        <v/>
      </c>
      <c r="L183" s="6" t="str" cm="1">
        <f t="array" aca="1" ref="L183" ca="1">_xlfn.IFNA(INDIRECT("'"&amp;"Variable List"&amp;"'!"&amp;ADDRESS(MATCH(A183,'Variable List'!A:A,0),6)),"")</f>
        <v/>
      </c>
    </row>
    <row r="184" spans="1:12" s="3" customFormat="1" x14ac:dyDescent="0.25">
      <c r="A184" s="34"/>
      <c r="B184" s="6"/>
      <c r="C184" s="6"/>
      <c r="D184" s="81">
        <v>7</v>
      </c>
      <c r="E184" s="80" t="s">
        <v>238</v>
      </c>
      <c r="F184" s="168"/>
      <c r="G184" s="6"/>
      <c r="H184" s="13"/>
      <c r="I184" s="6" t="str" cm="1">
        <f t="array" aca="1" ref="I184" ca="1">_xlfn.IFNA(INDIRECT("'"&amp;"Variable List"&amp;"'!"&amp;ADDRESS(MATCH(A184,'Variable List'!A:A,0),3)),"")</f>
        <v/>
      </c>
      <c r="J184" s="6" t="str" cm="1">
        <f t="array" aca="1" ref="J184" ca="1">_xlfn.IFNA(INDIRECT("'"&amp;"Variable List"&amp;"'!"&amp;ADDRESS(MATCH(A184,'Variable List'!A:A,0),4)),"")</f>
        <v/>
      </c>
      <c r="K184" s="6" t="str" cm="1">
        <f t="array" aca="1" ref="K184" ca="1">_xlfn.IFNA(INDIRECT("'"&amp;"Variable List"&amp;"'!"&amp;ADDRESS(MATCH(A184,'Variable List'!A:A,0),5)),"")</f>
        <v/>
      </c>
      <c r="L184" s="6" t="str" cm="1">
        <f t="array" aca="1" ref="L184" ca="1">_xlfn.IFNA(INDIRECT("'"&amp;"Variable List"&amp;"'!"&amp;ADDRESS(MATCH(A184,'Variable List'!A:A,0),6)),"")</f>
        <v/>
      </c>
    </row>
    <row r="185" spans="1:12" s="3" customFormat="1" x14ac:dyDescent="0.25">
      <c r="A185" s="34"/>
      <c r="B185" s="6"/>
      <c r="C185" s="6"/>
      <c r="D185" s="81">
        <v>8</v>
      </c>
      <c r="E185" s="80" t="s">
        <v>239</v>
      </c>
      <c r="F185" s="168"/>
      <c r="G185" s="6"/>
      <c r="H185" s="13"/>
      <c r="I185" s="6" t="str" cm="1">
        <f t="array" aca="1" ref="I185" ca="1">_xlfn.IFNA(INDIRECT("'"&amp;"Variable List"&amp;"'!"&amp;ADDRESS(MATCH(A185,'Variable List'!A:A,0),3)),"")</f>
        <v/>
      </c>
      <c r="J185" s="6" t="str" cm="1">
        <f t="array" aca="1" ref="J185" ca="1">_xlfn.IFNA(INDIRECT("'"&amp;"Variable List"&amp;"'!"&amp;ADDRESS(MATCH(A185,'Variable List'!A:A,0),4)),"")</f>
        <v/>
      </c>
      <c r="K185" s="6" t="str" cm="1">
        <f t="array" aca="1" ref="K185" ca="1">_xlfn.IFNA(INDIRECT("'"&amp;"Variable List"&amp;"'!"&amp;ADDRESS(MATCH(A185,'Variable List'!A:A,0),5)),"")</f>
        <v/>
      </c>
      <c r="L185" s="6" t="str" cm="1">
        <f t="array" aca="1" ref="L185" ca="1">_xlfn.IFNA(INDIRECT("'"&amp;"Variable List"&amp;"'!"&amp;ADDRESS(MATCH(A185,'Variable List'!A:A,0),6)),"")</f>
        <v/>
      </c>
    </row>
    <row r="186" spans="1:12" s="3" customFormat="1" x14ac:dyDescent="0.25">
      <c r="A186" s="34"/>
      <c r="B186" s="6"/>
      <c r="C186" s="6"/>
      <c r="D186" s="81">
        <v>9</v>
      </c>
      <c r="E186" s="80" t="s">
        <v>240</v>
      </c>
      <c r="F186" s="168"/>
      <c r="G186" s="6"/>
      <c r="H186" s="13"/>
      <c r="I186" s="6" t="str" cm="1">
        <f t="array" aca="1" ref="I186" ca="1">_xlfn.IFNA(INDIRECT("'"&amp;"Variable List"&amp;"'!"&amp;ADDRESS(MATCH(A186,'Variable List'!A:A,0),3)),"")</f>
        <v/>
      </c>
      <c r="J186" s="6" t="str" cm="1">
        <f t="array" aca="1" ref="J186" ca="1">_xlfn.IFNA(INDIRECT("'"&amp;"Variable List"&amp;"'!"&amp;ADDRESS(MATCH(A186,'Variable List'!A:A,0),4)),"")</f>
        <v/>
      </c>
      <c r="K186" s="6" t="str" cm="1">
        <f t="array" aca="1" ref="K186" ca="1">_xlfn.IFNA(INDIRECT("'"&amp;"Variable List"&amp;"'!"&amp;ADDRESS(MATCH(A186,'Variable List'!A:A,0),5)),"")</f>
        <v/>
      </c>
      <c r="L186" s="6" t="str" cm="1">
        <f t="array" aca="1" ref="L186" ca="1">_xlfn.IFNA(INDIRECT("'"&amp;"Variable List"&amp;"'!"&amp;ADDRESS(MATCH(A186,'Variable List'!A:A,0),6)),"")</f>
        <v/>
      </c>
    </row>
    <row r="187" spans="1:12" s="3" customFormat="1" x14ac:dyDescent="0.25">
      <c r="A187" s="34"/>
      <c r="B187" s="6"/>
      <c r="C187" s="6"/>
      <c r="D187" s="81">
        <v>10</v>
      </c>
      <c r="E187" s="80" t="s">
        <v>241</v>
      </c>
      <c r="F187" s="168"/>
      <c r="G187" s="6"/>
      <c r="H187" s="13"/>
      <c r="I187" s="6" t="str" cm="1">
        <f t="array" aca="1" ref="I187" ca="1">_xlfn.IFNA(INDIRECT("'"&amp;"Variable List"&amp;"'!"&amp;ADDRESS(MATCH(A187,'Variable List'!A:A,0),3)),"")</f>
        <v/>
      </c>
      <c r="J187" s="6" t="str" cm="1">
        <f t="array" aca="1" ref="J187" ca="1">_xlfn.IFNA(INDIRECT("'"&amp;"Variable List"&amp;"'!"&amp;ADDRESS(MATCH(A187,'Variable List'!A:A,0),4)),"")</f>
        <v/>
      </c>
      <c r="K187" s="6" t="str" cm="1">
        <f t="array" aca="1" ref="K187" ca="1">_xlfn.IFNA(INDIRECT("'"&amp;"Variable List"&amp;"'!"&amp;ADDRESS(MATCH(A187,'Variable List'!A:A,0),5)),"")</f>
        <v/>
      </c>
      <c r="L187" s="6" t="str" cm="1">
        <f t="array" aca="1" ref="L187" ca="1">_xlfn.IFNA(INDIRECT("'"&amp;"Variable List"&amp;"'!"&amp;ADDRESS(MATCH(A187,'Variable List'!A:A,0),6)),"")</f>
        <v/>
      </c>
    </row>
    <row r="188" spans="1:12" s="3" customFormat="1" x14ac:dyDescent="0.25">
      <c r="A188" s="35"/>
      <c r="B188" s="7"/>
      <c r="C188" s="7"/>
      <c r="D188" s="82">
        <v>11</v>
      </c>
      <c r="E188" s="83" t="s">
        <v>242</v>
      </c>
      <c r="F188" s="169"/>
      <c r="G188" s="7"/>
      <c r="H188" s="15"/>
      <c r="I188" s="7" t="str" cm="1">
        <f t="array" aca="1" ref="I188" ca="1">_xlfn.IFNA(INDIRECT("'"&amp;"Variable List"&amp;"'!"&amp;ADDRESS(MATCH(A188,'Variable List'!A:A,0),3)),"")</f>
        <v/>
      </c>
      <c r="J188" s="6" t="str" cm="1">
        <f t="array" aca="1" ref="J188" ca="1">_xlfn.IFNA(INDIRECT("'"&amp;"Variable List"&amp;"'!"&amp;ADDRESS(MATCH(A188,'Variable List'!A:A,0),4)),"")</f>
        <v/>
      </c>
      <c r="K188" s="7" t="str" cm="1">
        <f t="array" aca="1" ref="K188" ca="1">_xlfn.IFNA(INDIRECT("'"&amp;"Variable List"&amp;"'!"&amp;ADDRESS(MATCH(A188,'Variable List'!A:A,0),5)),"")</f>
        <v/>
      </c>
      <c r="L188" s="7" t="str" cm="1">
        <f t="array" aca="1" ref="L188" ca="1">_xlfn.IFNA(INDIRECT("'"&amp;"Variable List"&amp;"'!"&amp;ADDRESS(MATCH(A188,'Variable List'!A:A,0),6)),"")</f>
        <v/>
      </c>
    </row>
    <row r="189" spans="1:12" s="3" customFormat="1" x14ac:dyDescent="0.25">
      <c r="A189" s="4" t="s">
        <v>12</v>
      </c>
      <c r="B189" s="46" t="s">
        <v>538</v>
      </c>
      <c r="C189" s="46">
        <v>5</v>
      </c>
      <c r="D189" s="55">
        <v>-9</v>
      </c>
      <c r="E189" s="56" t="s">
        <v>192</v>
      </c>
      <c r="F189" s="167" t="s">
        <v>19709</v>
      </c>
      <c r="G189" s="6" t="s">
        <v>544</v>
      </c>
      <c r="H189" s="13"/>
      <c r="I189" s="8" t="str" cm="1">
        <f t="array" aca="1" ref="I189" ca="1">_xlfn.IFNA(INDIRECT("'"&amp;"Variable List"&amp;"'!"&amp;ADDRESS(MATCH(A189,'Variable List'!A:A,0),3)),"")</f>
        <v>yes</v>
      </c>
      <c r="J189" s="8" t="str" cm="1">
        <f t="array" aca="1" ref="J189" ca="1">_xlfn.IFNA(INDIRECT("'"&amp;"Variable List"&amp;"'!"&amp;ADDRESS(MATCH(A189,'Variable List'!A:A,0),4)),"")</f>
        <v>yes</v>
      </c>
      <c r="K189" s="8" t="str" cm="1">
        <f t="array" aca="1" ref="K189" ca="1">_xlfn.IFNA(INDIRECT("'"&amp;"Variable List"&amp;"'!"&amp;ADDRESS(MATCH(A189,'Variable List'!A:A,0),5)),"")</f>
        <v>no</v>
      </c>
      <c r="L189" s="8" t="str" cm="1">
        <f t="array" aca="1" ref="L189" ca="1">_xlfn.IFNA(INDIRECT("'"&amp;"Variable List"&amp;"'!"&amp;ADDRESS(MATCH(A189,'Variable List'!A:A,0),6)),"")</f>
        <v>no</v>
      </c>
    </row>
    <row r="190" spans="1:12" s="3" customFormat="1" ht="30" x14ac:dyDescent="0.25">
      <c r="A190" s="49" t="s">
        <v>545</v>
      </c>
      <c r="B190" s="6"/>
      <c r="C190" s="6"/>
      <c r="D190" s="55">
        <v>0</v>
      </c>
      <c r="E190" s="56" t="s">
        <v>1207</v>
      </c>
      <c r="F190" s="168"/>
      <c r="G190" s="6"/>
      <c r="H190" s="13"/>
      <c r="I190" s="6" t="str" cm="1">
        <f t="array" aca="1" ref="I190" ca="1">_xlfn.IFNA(INDIRECT("'"&amp;"Variable List"&amp;"'!"&amp;ADDRESS(MATCH(A190,'Variable List'!A:A,0),3)),"")</f>
        <v/>
      </c>
      <c r="J190" s="6" t="str" cm="1">
        <f t="array" aca="1" ref="J190" ca="1">_xlfn.IFNA(INDIRECT("'"&amp;"Variable List"&amp;"'!"&amp;ADDRESS(MATCH(A190,'Variable List'!A:A,0),4)),"")</f>
        <v/>
      </c>
      <c r="K190" s="6" t="str" cm="1">
        <f t="array" aca="1" ref="K190" ca="1">_xlfn.IFNA(INDIRECT("'"&amp;"Variable List"&amp;"'!"&amp;ADDRESS(MATCH(A190,'Variable List'!A:A,0),5)),"")</f>
        <v/>
      </c>
      <c r="L190" s="6" t="str" cm="1">
        <f t="array" aca="1" ref="L190" ca="1">_xlfn.IFNA(INDIRECT("'"&amp;"Variable List"&amp;"'!"&amp;ADDRESS(MATCH(A190,'Variable List'!A:A,0),6)),"")</f>
        <v/>
      </c>
    </row>
    <row r="191" spans="1:12" s="3" customFormat="1" x14ac:dyDescent="0.25">
      <c r="A191" s="41"/>
      <c r="B191" s="6"/>
      <c r="C191" s="6"/>
      <c r="D191" s="55">
        <v>1</v>
      </c>
      <c r="E191" s="56" t="s">
        <v>1205</v>
      </c>
      <c r="F191" s="168"/>
      <c r="G191" s="6"/>
      <c r="H191" s="13"/>
      <c r="I191" s="6" t="str" cm="1">
        <f t="array" aca="1" ref="I191" ca="1">_xlfn.IFNA(INDIRECT("'"&amp;"Variable List"&amp;"'!"&amp;ADDRESS(MATCH(A191,'Variable List'!A:A,0),3)),"")</f>
        <v/>
      </c>
      <c r="J191" s="6" t="str" cm="1">
        <f t="array" aca="1" ref="J191" ca="1">_xlfn.IFNA(INDIRECT("'"&amp;"Variable List"&amp;"'!"&amp;ADDRESS(MATCH(A191,'Variable List'!A:A,0),4)),"")</f>
        <v/>
      </c>
      <c r="K191" s="6" t="str" cm="1">
        <f t="array" aca="1" ref="K191" ca="1">_xlfn.IFNA(INDIRECT("'"&amp;"Variable List"&amp;"'!"&amp;ADDRESS(MATCH(A191,'Variable List'!A:A,0),5)),"")</f>
        <v/>
      </c>
      <c r="L191" s="6" t="str" cm="1">
        <f t="array" aca="1" ref="L191" ca="1">_xlfn.IFNA(INDIRECT("'"&amp;"Variable List"&amp;"'!"&amp;ADDRESS(MATCH(A191,'Variable List'!A:A,0),6)),"")</f>
        <v/>
      </c>
    </row>
    <row r="192" spans="1:12" s="3" customFormat="1" x14ac:dyDescent="0.25">
      <c r="A192" s="41"/>
      <c r="B192" s="6"/>
      <c r="C192" s="6"/>
      <c r="D192" s="55">
        <v>2</v>
      </c>
      <c r="E192" s="56" t="s">
        <v>1206</v>
      </c>
      <c r="F192" s="168"/>
      <c r="G192" s="6"/>
      <c r="H192" s="13"/>
      <c r="I192" s="6" t="str" cm="1">
        <f t="array" aca="1" ref="I192" ca="1">_xlfn.IFNA(INDIRECT("'"&amp;"Variable List"&amp;"'!"&amp;ADDRESS(MATCH(A192,'Variable List'!A:A,0),3)),"")</f>
        <v/>
      </c>
      <c r="J192" s="6" t="str" cm="1">
        <f t="array" aca="1" ref="J192" ca="1">_xlfn.IFNA(INDIRECT("'"&amp;"Variable List"&amp;"'!"&amp;ADDRESS(MATCH(A192,'Variable List'!A:A,0),4)),"")</f>
        <v/>
      </c>
      <c r="K192" s="6" t="str" cm="1">
        <f t="array" aca="1" ref="K192" ca="1">_xlfn.IFNA(INDIRECT("'"&amp;"Variable List"&amp;"'!"&amp;ADDRESS(MATCH(A192,'Variable List'!A:A,0),5)),"")</f>
        <v/>
      </c>
      <c r="L192" s="6" t="str" cm="1">
        <f t="array" aca="1" ref="L192" ca="1">_xlfn.IFNA(INDIRECT("'"&amp;"Variable List"&amp;"'!"&amp;ADDRESS(MATCH(A192,'Variable List'!A:A,0),6)),"")</f>
        <v/>
      </c>
    </row>
    <row r="193" spans="1:12" s="3" customFormat="1" ht="61.5" customHeight="1" x14ac:dyDescent="0.25">
      <c r="A193" s="42"/>
      <c r="B193" s="7"/>
      <c r="C193" s="7"/>
      <c r="D193" s="54">
        <v>3</v>
      </c>
      <c r="E193" s="53" t="s">
        <v>1208</v>
      </c>
      <c r="F193" s="169"/>
      <c r="G193" s="7"/>
      <c r="H193" s="15"/>
      <c r="I193" s="7" t="str" cm="1">
        <f t="array" aca="1" ref="I193" ca="1">_xlfn.IFNA(INDIRECT("'"&amp;"Variable List"&amp;"'!"&amp;ADDRESS(MATCH(A193,'Variable List'!A:A,0),3)),"")</f>
        <v/>
      </c>
      <c r="J193" s="7" t="str" cm="1">
        <f t="array" aca="1" ref="J193" ca="1">_xlfn.IFNA(INDIRECT("'"&amp;"Variable List"&amp;"'!"&amp;ADDRESS(MATCH(A193,'Variable List'!A:A,0),4)),"")</f>
        <v/>
      </c>
      <c r="K193" s="7" t="str" cm="1">
        <f t="array" aca="1" ref="K193" ca="1">_xlfn.IFNA(INDIRECT("'"&amp;"Variable List"&amp;"'!"&amp;ADDRESS(MATCH(A193,'Variable List'!A:A,0),5)),"")</f>
        <v/>
      </c>
      <c r="L193" s="7" t="str" cm="1">
        <f t="array" aca="1" ref="L193" ca="1">_xlfn.IFNA(INDIRECT("'"&amp;"Variable List"&amp;"'!"&amp;ADDRESS(MATCH(A193,'Variable List'!A:A,0),6)),"")</f>
        <v/>
      </c>
    </row>
    <row r="194" spans="1:12" s="3" customFormat="1" x14ac:dyDescent="0.25">
      <c r="A194" s="4" t="s">
        <v>13</v>
      </c>
      <c r="B194" s="46" t="s">
        <v>538</v>
      </c>
      <c r="C194" s="46">
        <v>5</v>
      </c>
      <c r="D194" s="55">
        <v>-9</v>
      </c>
      <c r="E194" s="56" t="s">
        <v>192</v>
      </c>
      <c r="F194" s="167" t="s">
        <v>19709</v>
      </c>
      <c r="G194" s="6" t="s">
        <v>542</v>
      </c>
      <c r="H194" s="13"/>
      <c r="I194" s="8" t="str" cm="1">
        <f t="array" aca="1" ref="I194" ca="1">_xlfn.IFNA(INDIRECT("'"&amp;"Variable List"&amp;"'!"&amp;ADDRESS(MATCH(A194,'Variable List'!A:A,0),3)),"")</f>
        <v>yes</v>
      </c>
      <c r="J194" s="8" t="str" cm="1">
        <f t="array" aca="1" ref="J194" ca="1">_xlfn.IFNA(INDIRECT("'"&amp;"Variable List"&amp;"'!"&amp;ADDRESS(MATCH(A194,'Variable List'!A:A,0),4)),"")</f>
        <v>yes</v>
      </c>
      <c r="K194" s="8" t="str" cm="1">
        <f t="array" aca="1" ref="K194" ca="1">_xlfn.IFNA(INDIRECT("'"&amp;"Variable List"&amp;"'!"&amp;ADDRESS(MATCH(A194,'Variable List'!A:A,0),5)),"")</f>
        <v>no</v>
      </c>
      <c r="L194" s="8" t="str" cm="1">
        <f t="array" aca="1" ref="L194" ca="1">_xlfn.IFNA(INDIRECT("'"&amp;"Variable List"&amp;"'!"&amp;ADDRESS(MATCH(A194,'Variable List'!A:A,0),6)),"")</f>
        <v>no</v>
      </c>
    </row>
    <row r="195" spans="1:12" s="3" customFormat="1" ht="30" x14ac:dyDescent="0.25">
      <c r="A195" s="41" t="s">
        <v>543</v>
      </c>
      <c r="B195" s="6"/>
      <c r="C195" s="6"/>
      <c r="D195" s="55">
        <v>0</v>
      </c>
      <c r="E195" s="56" t="s">
        <v>1209</v>
      </c>
      <c r="F195" s="168"/>
      <c r="G195" s="6"/>
      <c r="H195" s="13"/>
      <c r="I195" s="6" t="str" cm="1">
        <f t="array" aca="1" ref="I195" ca="1">_xlfn.IFNA(INDIRECT("'"&amp;"Variable List"&amp;"'!"&amp;ADDRESS(MATCH(A195,'Variable List'!A:A,0),3)),"")</f>
        <v/>
      </c>
      <c r="J195" s="6" t="str" cm="1">
        <f t="array" aca="1" ref="J195" ca="1">_xlfn.IFNA(INDIRECT("'"&amp;"Variable List"&amp;"'!"&amp;ADDRESS(MATCH(A195,'Variable List'!A:A,0),4)),"")</f>
        <v/>
      </c>
      <c r="K195" s="6" t="str" cm="1">
        <f t="array" aca="1" ref="K195" ca="1">_xlfn.IFNA(INDIRECT("'"&amp;"Variable List"&amp;"'!"&amp;ADDRESS(MATCH(A195,'Variable List'!A:A,0),5)),"")</f>
        <v/>
      </c>
      <c r="L195" s="6" t="str" cm="1">
        <f t="array" aca="1" ref="L195" ca="1">_xlfn.IFNA(INDIRECT("'"&amp;"Variable List"&amp;"'!"&amp;ADDRESS(MATCH(A195,'Variable List'!A:A,0),6)),"")</f>
        <v/>
      </c>
    </row>
    <row r="196" spans="1:12" s="3" customFormat="1" x14ac:dyDescent="0.25">
      <c r="A196" s="41"/>
      <c r="B196" s="6"/>
      <c r="C196" s="13"/>
      <c r="D196" s="73">
        <v>1</v>
      </c>
      <c r="E196" s="56" t="s">
        <v>1205</v>
      </c>
      <c r="F196" s="168"/>
      <c r="G196" s="6"/>
      <c r="H196" s="13"/>
      <c r="I196" s="6" t="str" cm="1">
        <f t="array" aca="1" ref="I196" ca="1">_xlfn.IFNA(INDIRECT("'"&amp;"Variable List"&amp;"'!"&amp;ADDRESS(MATCH(A196,'Variable List'!A:A,0),3)),"")</f>
        <v/>
      </c>
      <c r="J196" s="6" t="str" cm="1">
        <f t="array" aca="1" ref="J196" ca="1">_xlfn.IFNA(INDIRECT("'"&amp;"Variable List"&amp;"'!"&amp;ADDRESS(MATCH(A196,'Variable List'!A:A,0),4)),"")</f>
        <v/>
      </c>
      <c r="K196" s="6" t="str" cm="1">
        <f t="array" aca="1" ref="K196" ca="1">_xlfn.IFNA(INDIRECT("'"&amp;"Variable List"&amp;"'!"&amp;ADDRESS(MATCH(A196,'Variable List'!A:A,0),5)),"")</f>
        <v/>
      </c>
      <c r="L196" s="6" t="str" cm="1">
        <f t="array" aca="1" ref="L196" ca="1">_xlfn.IFNA(INDIRECT("'"&amp;"Variable List"&amp;"'!"&amp;ADDRESS(MATCH(A196,'Variable List'!A:A,0),6)),"")</f>
        <v/>
      </c>
    </row>
    <row r="197" spans="1:12" s="3" customFormat="1" x14ac:dyDescent="0.25">
      <c r="A197" s="41"/>
      <c r="B197" s="6"/>
      <c r="C197" s="13"/>
      <c r="D197" s="73">
        <v>2</v>
      </c>
      <c r="E197" s="56" t="s">
        <v>1206</v>
      </c>
      <c r="F197" s="168"/>
      <c r="G197" s="6"/>
      <c r="H197" s="13"/>
      <c r="I197" s="6" t="str" cm="1">
        <f t="array" aca="1" ref="I197" ca="1">_xlfn.IFNA(INDIRECT("'"&amp;"Variable List"&amp;"'!"&amp;ADDRESS(MATCH(A197,'Variable List'!A:A,0),3)),"")</f>
        <v/>
      </c>
      <c r="J197" s="6" t="str" cm="1">
        <f t="array" aca="1" ref="J197" ca="1">_xlfn.IFNA(INDIRECT("'"&amp;"Variable List"&amp;"'!"&amp;ADDRESS(MATCH(A197,'Variable List'!A:A,0),4)),"")</f>
        <v/>
      </c>
      <c r="K197" s="6" t="str" cm="1">
        <f t="array" aca="1" ref="K197" ca="1">_xlfn.IFNA(INDIRECT("'"&amp;"Variable List"&amp;"'!"&amp;ADDRESS(MATCH(A197,'Variable List'!A:A,0),5)),"")</f>
        <v/>
      </c>
      <c r="L197" s="6" t="str" cm="1">
        <f t="array" aca="1" ref="L197" ca="1">_xlfn.IFNA(INDIRECT("'"&amp;"Variable List"&amp;"'!"&amp;ADDRESS(MATCH(A197,'Variable List'!A:A,0),6)),"")</f>
        <v/>
      </c>
    </row>
    <row r="198" spans="1:12" s="3" customFormat="1" ht="60" customHeight="1" x14ac:dyDescent="0.25">
      <c r="A198" s="41"/>
      <c r="B198" s="6"/>
      <c r="C198" s="13"/>
      <c r="D198" s="73">
        <v>3</v>
      </c>
      <c r="E198" s="56" t="s">
        <v>1210</v>
      </c>
      <c r="F198" s="169"/>
      <c r="G198" s="6"/>
      <c r="H198" s="13"/>
      <c r="I198" s="7" t="str" cm="1">
        <f t="array" aca="1" ref="I198" ca="1">_xlfn.IFNA(INDIRECT("'"&amp;"Variable List"&amp;"'!"&amp;ADDRESS(MATCH(A198,'Variable List'!A:A,0),3)),"")</f>
        <v/>
      </c>
      <c r="J198" s="7" t="str" cm="1">
        <f t="array" aca="1" ref="J198" ca="1">_xlfn.IFNA(INDIRECT("'"&amp;"Variable List"&amp;"'!"&amp;ADDRESS(MATCH(A198,'Variable List'!A:A,0),4)),"")</f>
        <v/>
      </c>
      <c r="K198" s="7" t="str" cm="1">
        <f t="array" aca="1" ref="K198" ca="1">_xlfn.IFNA(INDIRECT("'"&amp;"Variable List"&amp;"'!"&amp;ADDRESS(MATCH(A198,'Variable List'!A:A,0),5)),"")</f>
        <v/>
      </c>
      <c r="L198" s="7" t="str" cm="1">
        <f t="array" aca="1" ref="L198" ca="1">_xlfn.IFNA(INDIRECT("'"&amp;"Variable List"&amp;"'!"&amp;ADDRESS(MATCH(A198,'Variable List'!A:A,0),6)),"")</f>
        <v/>
      </c>
    </row>
    <row r="199" spans="1:12" s="3" customFormat="1" x14ac:dyDescent="0.25">
      <c r="A199" s="36" t="s">
        <v>14</v>
      </c>
      <c r="B199" s="8" t="s">
        <v>125</v>
      </c>
      <c r="C199" s="37">
        <v>3</v>
      </c>
      <c r="D199" s="90">
        <v>-9</v>
      </c>
      <c r="E199" s="66" t="s">
        <v>192</v>
      </c>
      <c r="F199" s="167" t="s">
        <v>2108</v>
      </c>
      <c r="G199" s="10" t="s">
        <v>243</v>
      </c>
      <c r="H199" s="37" t="s">
        <v>2647</v>
      </c>
      <c r="I199" s="8" t="str" cm="1">
        <f t="array" aca="1" ref="I199" ca="1">_xlfn.IFNA(INDIRECT("'"&amp;"Variable List"&amp;"'!"&amp;ADDRESS(MATCH(A199,'Variable List'!A:A,0),3)),"")</f>
        <v>yes</v>
      </c>
      <c r="J199" s="6" t="str" cm="1">
        <f t="array" aca="1" ref="J199" ca="1">_xlfn.IFNA(INDIRECT("'"&amp;"Variable List"&amp;"'!"&amp;ADDRESS(MATCH(A199,'Variable List'!A:A,0),4)),"")</f>
        <v>yes</v>
      </c>
      <c r="K199" s="6" t="str" cm="1">
        <f t="array" aca="1" ref="K199" ca="1">_xlfn.IFNA(INDIRECT("'"&amp;"Variable List"&amp;"'!"&amp;ADDRESS(MATCH(A199,'Variable List'!A:A,0),5)),"")</f>
        <v>no</v>
      </c>
      <c r="L199" s="6" t="str" cm="1">
        <f t="array" aca="1" ref="L199" ca="1">_xlfn.IFNA(INDIRECT("'"&amp;"Variable List"&amp;"'!"&amp;ADDRESS(MATCH(A199,'Variable List'!A:A,0),6)),"")</f>
        <v>no</v>
      </c>
    </row>
    <row r="200" spans="1:12" s="3" customFormat="1" x14ac:dyDescent="0.25">
      <c r="A200" s="3" t="s">
        <v>244</v>
      </c>
      <c r="B200" s="6"/>
      <c r="C200" s="13"/>
      <c r="D200" s="91">
        <v>0</v>
      </c>
      <c r="E200" s="85" t="s">
        <v>247</v>
      </c>
      <c r="F200" s="168"/>
      <c r="G200" s="6"/>
      <c r="H200" s="13"/>
      <c r="I200" s="6" t="str" cm="1">
        <f t="array" aca="1" ref="I200" ca="1">_xlfn.IFNA(INDIRECT("'"&amp;"Variable List"&amp;"'!"&amp;ADDRESS(MATCH(A200,'Variable List'!A:A,0),3)),"")</f>
        <v/>
      </c>
      <c r="J200" s="6" t="str" cm="1">
        <f t="array" aca="1" ref="J200" ca="1">_xlfn.IFNA(INDIRECT("'"&amp;"Variable List"&amp;"'!"&amp;ADDRESS(MATCH(A200,'Variable List'!A:A,0),4)),"")</f>
        <v/>
      </c>
      <c r="K200" s="6" t="str" cm="1">
        <f t="array" aca="1" ref="K200" ca="1">_xlfn.IFNA(INDIRECT("'"&amp;"Variable List"&amp;"'!"&amp;ADDRESS(MATCH(A200,'Variable List'!A:A,0),5)),"")</f>
        <v/>
      </c>
      <c r="L200" s="6" t="str" cm="1">
        <f t="array" aca="1" ref="L200" ca="1">_xlfn.IFNA(INDIRECT("'"&amp;"Variable List"&amp;"'!"&amp;ADDRESS(MATCH(A200,'Variable List'!A:A,0),6)),"")</f>
        <v/>
      </c>
    </row>
    <row r="201" spans="1:12" s="3" customFormat="1" x14ac:dyDescent="0.25">
      <c r="A201" s="11"/>
      <c r="B201" s="7"/>
      <c r="C201" s="15"/>
      <c r="D201" s="88">
        <v>1</v>
      </c>
      <c r="E201" s="92" t="s">
        <v>248</v>
      </c>
      <c r="F201" s="169"/>
      <c r="G201" s="7"/>
      <c r="H201" s="15"/>
      <c r="I201" s="7" t="str" cm="1">
        <f t="array" aca="1" ref="I201" ca="1">_xlfn.IFNA(INDIRECT("'"&amp;"Variable List"&amp;"'!"&amp;ADDRESS(MATCH(A201,'Variable List'!A:A,0),3)),"")</f>
        <v/>
      </c>
      <c r="J201" s="6" t="str" cm="1">
        <f t="array" aca="1" ref="J201" ca="1">_xlfn.IFNA(INDIRECT("'"&amp;"Variable List"&amp;"'!"&amp;ADDRESS(MATCH(A201,'Variable List'!A:A,0),4)),"")</f>
        <v/>
      </c>
      <c r="K201" s="6" t="str" cm="1">
        <f t="array" aca="1" ref="K201" ca="1">_xlfn.IFNA(INDIRECT("'"&amp;"Variable List"&amp;"'!"&amp;ADDRESS(MATCH(A201,'Variable List'!A:A,0),5)),"")</f>
        <v/>
      </c>
      <c r="L201" s="6" t="str" cm="1">
        <f t="array" aca="1" ref="L201" ca="1">_xlfn.IFNA(INDIRECT("'"&amp;"Variable List"&amp;"'!"&amp;ADDRESS(MATCH(A201,'Variable List'!A:A,0),6)),"")</f>
        <v/>
      </c>
    </row>
    <row r="202" spans="1:12" s="3" customFormat="1" x14ac:dyDescent="0.25">
      <c r="A202" s="4" t="s">
        <v>15</v>
      </c>
      <c r="B202" s="6" t="s">
        <v>125</v>
      </c>
      <c r="C202" s="6">
        <v>278</v>
      </c>
      <c r="D202" s="93"/>
      <c r="E202" s="94" t="s">
        <v>536</v>
      </c>
      <c r="F202" s="167" t="s">
        <v>1688</v>
      </c>
      <c r="G202" s="6" t="s">
        <v>15</v>
      </c>
      <c r="H202" s="13" t="s">
        <v>2648</v>
      </c>
      <c r="I202" s="8" t="str" cm="1">
        <f t="array" aca="1" ref="I202" ca="1">_xlfn.IFNA(INDIRECT("'"&amp;"Variable List"&amp;"'!"&amp;ADDRESS(MATCH(A202,'Variable List'!A:A,0),3)),"")</f>
        <v>yes</v>
      </c>
      <c r="J202" s="8" t="str" cm="1">
        <f t="array" aca="1" ref="J202" ca="1">_xlfn.IFNA(INDIRECT("'"&amp;"Variable List"&amp;"'!"&amp;ADDRESS(MATCH(A202,'Variable List'!A:A,0),4)),"")</f>
        <v>yes</v>
      </c>
      <c r="K202" s="8" t="str" cm="1">
        <f t="array" aca="1" ref="K202" ca="1">_xlfn.IFNA(INDIRECT("'"&amp;"Variable List"&amp;"'!"&amp;ADDRESS(MATCH(A202,'Variable List'!A:A,0),5)),"")</f>
        <v>no</v>
      </c>
      <c r="L202" s="8" t="str" cm="1">
        <f t="array" aca="1" ref="L202" ca="1">_xlfn.IFNA(INDIRECT("'"&amp;"Variable List"&amp;"'!"&amp;ADDRESS(MATCH(A202,'Variable List'!A:A,0),6)),"")</f>
        <v>no</v>
      </c>
    </row>
    <row r="203" spans="1:12" s="3" customFormat="1" ht="58.5" customHeight="1" x14ac:dyDescent="0.25">
      <c r="A203" s="52" t="s">
        <v>253</v>
      </c>
      <c r="B203" s="7"/>
      <c r="C203" s="6"/>
      <c r="D203" s="93"/>
      <c r="E203" s="56"/>
      <c r="F203" s="168"/>
      <c r="G203" s="6"/>
      <c r="H203" s="13"/>
      <c r="I203" s="6" t="str" cm="1">
        <f t="array" aca="1" ref="I203" ca="1">_xlfn.IFNA(INDIRECT("'"&amp;"Variable List"&amp;"'!"&amp;ADDRESS(MATCH(A203,'Variable List'!A:A,0),3)),"")</f>
        <v/>
      </c>
      <c r="J203" s="7" t="str" cm="1">
        <f t="array" aca="1" ref="J203" ca="1">_xlfn.IFNA(INDIRECT("'"&amp;"Variable List"&amp;"'!"&amp;ADDRESS(MATCH(A203,'Variable List'!A:A,0),4)),"")</f>
        <v/>
      </c>
      <c r="K203" s="7" t="str" cm="1">
        <f t="array" aca="1" ref="K203" ca="1">_xlfn.IFNA(INDIRECT("'"&amp;"Variable List"&amp;"'!"&amp;ADDRESS(MATCH(A203,'Variable List'!A:A,0),5)),"")</f>
        <v/>
      </c>
      <c r="L203" s="7" t="str" cm="1">
        <f t="array" aca="1" ref="L203" ca="1">_xlfn.IFNA(INDIRECT("'"&amp;"Variable List"&amp;"'!"&amp;ADDRESS(MATCH(A203,'Variable List'!A:A,0),6)),"")</f>
        <v/>
      </c>
    </row>
    <row r="204" spans="1:12" s="3" customFormat="1" ht="15" customHeight="1" x14ac:dyDescent="0.25">
      <c r="A204" s="4" t="s">
        <v>19542</v>
      </c>
      <c r="B204" s="6" t="s">
        <v>125</v>
      </c>
      <c r="C204" s="8">
        <v>14</v>
      </c>
      <c r="D204" s="151">
        <v>-9</v>
      </c>
      <c r="E204" s="66" t="s">
        <v>192</v>
      </c>
      <c r="F204" s="167" t="s">
        <v>1688</v>
      </c>
      <c r="G204" s="8" t="s">
        <v>15</v>
      </c>
      <c r="H204" s="37" t="s">
        <v>19549</v>
      </c>
      <c r="I204" s="8" t="str" cm="1">
        <f t="array" aca="1" ref="I204" ca="1">_xlfn.IFNA(INDIRECT("'"&amp;"Variable List"&amp;"'!"&amp;ADDRESS(MATCH(A204,'Variable List'!A:A,0),3)),"")</f>
        <v>no</v>
      </c>
      <c r="J204" s="8" t="str" cm="1">
        <f t="array" aca="1" ref="J204" ca="1">_xlfn.IFNA(INDIRECT("'"&amp;"Variable List"&amp;"'!"&amp;ADDRESS(MATCH(A204,'Variable List'!A:A,0),4)),"")</f>
        <v>no</v>
      </c>
      <c r="K204" s="8" t="str" cm="1">
        <f t="array" aca="1" ref="K204" ca="1">_xlfn.IFNA(INDIRECT("'"&amp;"Variable List"&amp;"'!"&amp;ADDRESS(MATCH(A204,'Variable List'!A:A,0),5)),"")</f>
        <v>no</v>
      </c>
      <c r="L204" s="8" t="str" cm="1">
        <f t="array" aca="1" ref="L204" ca="1">_xlfn.IFNA(INDIRECT("'"&amp;"Variable List"&amp;"'!"&amp;ADDRESS(MATCH(A204,'Variable List'!A:A,0),6)),"")</f>
        <v>yes</v>
      </c>
    </row>
    <row r="205" spans="1:12" s="3" customFormat="1" ht="15" customHeight="1" x14ac:dyDescent="0.25">
      <c r="A205" s="61" t="s">
        <v>19543</v>
      </c>
      <c r="B205" s="6"/>
      <c r="C205" s="6"/>
      <c r="D205" s="93">
        <v>1</v>
      </c>
      <c r="E205" s="56" t="s">
        <v>19248</v>
      </c>
      <c r="F205" s="168"/>
      <c r="G205" s="6"/>
      <c r="H205" s="13"/>
      <c r="I205" s="6" t="str" cm="1">
        <f t="array" aca="1" ref="I205" ca="1">_xlfn.IFNA(INDIRECT("'"&amp;"Variable List"&amp;"'!"&amp;ADDRESS(MATCH(A205,'Variable List'!A:A,0),3)),"")</f>
        <v/>
      </c>
      <c r="J205" s="6" t="str" cm="1">
        <f t="array" aca="1" ref="J205" ca="1">_xlfn.IFNA(INDIRECT("'"&amp;"Variable List"&amp;"'!"&amp;ADDRESS(MATCH(A205,'Variable List'!A:A,0),4)),"")</f>
        <v/>
      </c>
      <c r="K205" s="6" t="str" cm="1">
        <f t="array" aca="1" ref="K205" ca="1">_xlfn.IFNA(INDIRECT("'"&amp;"Variable List"&amp;"'!"&amp;ADDRESS(MATCH(A205,'Variable List'!A:A,0),5)),"")</f>
        <v/>
      </c>
      <c r="L205" s="6" t="str" cm="1">
        <f t="array" aca="1" ref="L205" ca="1">_xlfn.IFNA(INDIRECT("'"&amp;"Variable List"&amp;"'!"&amp;ADDRESS(MATCH(A205,'Variable List'!A:A,0),6)),"")</f>
        <v/>
      </c>
    </row>
    <row r="206" spans="1:12" s="3" customFormat="1" ht="15" customHeight="1" x14ac:dyDescent="0.25">
      <c r="A206" s="61"/>
      <c r="B206" s="6"/>
      <c r="C206" s="6"/>
      <c r="D206" s="93">
        <v>2</v>
      </c>
      <c r="E206" s="56" t="s">
        <v>19249</v>
      </c>
      <c r="F206" s="168"/>
      <c r="G206" s="6"/>
      <c r="H206" s="13"/>
      <c r="I206" s="6" t="str" cm="1">
        <f t="array" aca="1" ref="I206" ca="1">_xlfn.IFNA(INDIRECT("'"&amp;"Variable List"&amp;"'!"&amp;ADDRESS(MATCH(A206,'Variable List'!A:A,0),3)),"")</f>
        <v/>
      </c>
      <c r="J206" s="6" t="str" cm="1">
        <f t="array" aca="1" ref="J206" ca="1">_xlfn.IFNA(INDIRECT("'"&amp;"Variable List"&amp;"'!"&amp;ADDRESS(MATCH(A206,'Variable List'!A:A,0),4)),"")</f>
        <v/>
      </c>
      <c r="K206" s="6" t="str" cm="1">
        <f t="array" aca="1" ref="K206" ca="1">_xlfn.IFNA(INDIRECT("'"&amp;"Variable List"&amp;"'!"&amp;ADDRESS(MATCH(A206,'Variable List'!A:A,0),5)),"")</f>
        <v/>
      </c>
      <c r="L206" s="6" t="str" cm="1">
        <f t="array" aca="1" ref="L206" ca="1">_xlfn.IFNA(INDIRECT("'"&amp;"Variable List"&amp;"'!"&amp;ADDRESS(MATCH(A206,'Variable List'!A:A,0),6)),"")</f>
        <v/>
      </c>
    </row>
    <row r="207" spans="1:12" s="3" customFormat="1" ht="15" customHeight="1" x14ac:dyDescent="0.25">
      <c r="A207" s="61"/>
      <c r="B207" s="6"/>
      <c r="C207" s="6"/>
      <c r="D207" s="93">
        <v>3</v>
      </c>
      <c r="E207" s="56" t="s">
        <v>19250</v>
      </c>
      <c r="F207" s="168"/>
      <c r="G207" s="6"/>
      <c r="H207" s="13"/>
      <c r="I207" s="6" t="str" cm="1">
        <f t="array" aca="1" ref="I207" ca="1">_xlfn.IFNA(INDIRECT("'"&amp;"Variable List"&amp;"'!"&amp;ADDRESS(MATCH(A207,'Variable List'!A:A,0),3)),"")</f>
        <v/>
      </c>
      <c r="J207" s="6" t="str" cm="1">
        <f t="array" aca="1" ref="J207" ca="1">_xlfn.IFNA(INDIRECT("'"&amp;"Variable List"&amp;"'!"&amp;ADDRESS(MATCH(A207,'Variable List'!A:A,0),4)),"")</f>
        <v/>
      </c>
      <c r="K207" s="6" t="str" cm="1">
        <f t="array" aca="1" ref="K207" ca="1">_xlfn.IFNA(INDIRECT("'"&amp;"Variable List"&amp;"'!"&amp;ADDRESS(MATCH(A207,'Variable List'!A:A,0),5)),"")</f>
        <v/>
      </c>
      <c r="L207" s="6" t="str" cm="1">
        <f t="array" aca="1" ref="L207" ca="1">_xlfn.IFNA(INDIRECT("'"&amp;"Variable List"&amp;"'!"&amp;ADDRESS(MATCH(A207,'Variable List'!A:A,0),6)),"")</f>
        <v/>
      </c>
    </row>
    <row r="208" spans="1:12" s="3" customFormat="1" ht="15" customHeight="1" x14ac:dyDescent="0.25">
      <c r="A208" s="61"/>
      <c r="B208" s="6"/>
      <c r="C208" s="6"/>
      <c r="D208" s="93">
        <v>4</v>
      </c>
      <c r="E208" s="56" t="s">
        <v>19251</v>
      </c>
      <c r="F208" s="168"/>
      <c r="G208" s="6"/>
      <c r="H208" s="13"/>
      <c r="I208" s="6" t="str" cm="1">
        <f t="array" aca="1" ref="I208" ca="1">_xlfn.IFNA(INDIRECT("'"&amp;"Variable List"&amp;"'!"&amp;ADDRESS(MATCH(A208,'Variable List'!A:A,0),3)),"")</f>
        <v/>
      </c>
      <c r="J208" s="6" t="str" cm="1">
        <f t="array" aca="1" ref="J208" ca="1">_xlfn.IFNA(INDIRECT("'"&amp;"Variable List"&amp;"'!"&amp;ADDRESS(MATCH(A208,'Variable List'!A:A,0),4)),"")</f>
        <v/>
      </c>
      <c r="K208" s="6" t="str" cm="1">
        <f t="array" aca="1" ref="K208" ca="1">_xlfn.IFNA(INDIRECT("'"&amp;"Variable List"&amp;"'!"&amp;ADDRESS(MATCH(A208,'Variable List'!A:A,0),5)),"")</f>
        <v/>
      </c>
      <c r="L208" s="6" t="str" cm="1">
        <f t="array" aca="1" ref="L208" ca="1">_xlfn.IFNA(INDIRECT("'"&amp;"Variable List"&amp;"'!"&amp;ADDRESS(MATCH(A208,'Variable List'!A:A,0),6)),"")</f>
        <v/>
      </c>
    </row>
    <row r="209" spans="1:12" s="3" customFormat="1" ht="15" customHeight="1" x14ac:dyDescent="0.25">
      <c r="A209" s="61"/>
      <c r="B209" s="6"/>
      <c r="C209" s="6"/>
      <c r="D209" s="93">
        <v>5</v>
      </c>
      <c r="E209" s="56" t="s">
        <v>19252</v>
      </c>
      <c r="F209" s="168"/>
      <c r="G209" s="6"/>
      <c r="H209" s="13"/>
      <c r="I209" s="6" t="str" cm="1">
        <f t="array" aca="1" ref="I209" ca="1">_xlfn.IFNA(INDIRECT("'"&amp;"Variable List"&amp;"'!"&amp;ADDRESS(MATCH(A209,'Variable List'!A:A,0),3)),"")</f>
        <v/>
      </c>
      <c r="J209" s="6" t="str" cm="1">
        <f t="array" aca="1" ref="J209" ca="1">_xlfn.IFNA(INDIRECT("'"&amp;"Variable List"&amp;"'!"&amp;ADDRESS(MATCH(A209,'Variable List'!A:A,0),4)),"")</f>
        <v/>
      </c>
      <c r="K209" s="6" t="str" cm="1">
        <f t="array" aca="1" ref="K209" ca="1">_xlfn.IFNA(INDIRECT("'"&amp;"Variable List"&amp;"'!"&amp;ADDRESS(MATCH(A209,'Variable List'!A:A,0),5)),"")</f>
        <v/>
      </c>
      <c r="L209" s="6" t="str" cm="1">
        <f t="array" aca="1" ref="L209" ca="1">_xlfn.IFNA(INDIRECT("'"&amp;"Variable List"&amp;"'!"&amp;ADDRESS(MATCH(A209,'Variable List'!A:A,0),6)),"")</f>
        <v/>
      </c>
    </row>
    <row r="210" spans="1:12" s="3" customFormat="1" ht="15" customHeight="1" x14ac:dyDescent="0.25">
      <c r="A210" s="61"/>
      <c r="B210" s="6"/>
      <c r="C210" s="6"/>
      <c r="D210" s="93">
        <v>6</v>
      </c>
      <c r="E210" s="56" t="s">
        <v>19253</v>
      </c>
      <c r="F210" s="168"/>
      <c r="G210" s="6"/>
      <c r="H210" s="13"/>
      <c r="I210" s="6" t="str" cm="1">
        <f t="array" aca="1" ref="I210" ca="1">_xlfn.IFNA(INDIRECT("'"&amp;"Variable List"&amp;"'!"&amp;ADDRESS(MATCH(A210,'Variable List'!A:A,0),3)),"")</f>
        <v/>
      </c>
      <c r="J210" s="6" t="str" cm="1">
        <f t="array" aca="1" ref="J210" ca="1">_xlfn.IFNA(INDIRECT("'"&amp;"Variable List"&amp;"'!"&amp;ADDRESS(MATCH(A210,'Variable List'!A:A,0),4)),"")</f>
        <v/>
      </c>
      <c r="K210" s="6" t="str" cm="1">
        <f t="array" aca="1" ref="K210" ca="1">_xlfn.IFNA(INDIRECT("'"&amp;"Variable List"&amp;"'!"&amp;ADDRESS(MATCH(A210,'Variable List'!A:A,0),5)),"")</f>
        <v/>
      </c>
      <c r="L210" s="6" t="str" cm="1">
        <f t="array" aca="1" ref="L210" ca="1">_xlfn.IFNA(INDIRECT("'"&amp;"Variable List"&amp;"'!"&amp;ADDRESS(MATCH(A210,'Variable List'!A:A,0),6)),"")</f>
        <v/>
      </c>
    </row>
    <row r="211" spans="1:12" s="3" customFormat="1" ht="15" customHeight="1" x14ac:dyDescent="0.25">
      <c r="A211" s="61"/>
      <c r="B211" s="6"/>
      <c r="C211" s="6"/>
      <c r="D211" s="93">
        <v>7</v>
      </c>
      <c r="E211" s="56" t="s">
        <v>19544</v>
      </c>
      <c r="F211" s="168"/>
      <c r="G211" s="6"/>
      <c r="H211" s="13"/>
      <c r="I211" s="6" t="str" cm="1">
        <f t="array" aca="1" ref="I211" ca="1">_xlfn.IFNA(INDIRECT("'"&amp;"Variable List"&amp;"'!"&amp;ADDRESS(MATCH(A211,'Variable List'!A:A,0),3)),"")</f>
        <v/>
      </c>
      <c r="J211" s="6" t="str" cm="1">
        <f t="array" aca="1" ref="J211" ca="1">_xlfn.IFNA(INDIRECT("'"&amp;"Variable List"&amp;"'!"&amp;ADDRESS(MATCH(A211,'Variable List'!A:A,0),4)),"")</f>
        <v/>
      </c>
      <c r="K211" s="6" t="str" cm="1">
        <f t="array" aca="1" ref="K211" ca="1">_xlfn.IFNA(INDIRECT("'"&amp;"Variable List"&amp;"'!"&amp;ADDRESS(MATCH(A211,'Variable List'!A:A,0),5)),"")</f>
        <v/>
      </c>
      <c r="L211" s="6" t="str" cm="1">
        <f t="array" aca="1" ref="L211" ca="1">_xlfn.IFNA(INDIRECT("'"&amp;"Variable List"&amp;"'!"&amp;ADDRESS(MATCH(A211,'Variable List'!A:A,0),6)),"")</f>
        <v/>
      </c>
    </row>
    <row r="212" spans="1:12" s="3" customFormat="1" ht="15" customHeight="1" x14ac:dyDescent="0.25">
      <c r="A212" s="61"/>
      <c r="B212" s="6"/>
      <c r="C212" s="6"/>
      <c r="D212" s="93">
        <v>8</v>
      </c>
      <c r="E212" s="56" t="s">
        <v>19545</v>
      </c>
      <c r="F212" s="168"/>
      <c r="G212" s="6"/>
      <c r="H212" s="13"/>
      <c r="I212" s="6" t="str" cm="1">
        <f t="array" aca="1" ref="I212" ca="1">_xlfn.IFNA(INDIRECT("'"&amp;"Variable List"&amp;"'!"&amp;ADDRESS(MATCH(A212,'Variable List'!A:A,0),3)),"")</f>
        <v/>
      </c>
      <c r="J212" s="6" t="str" cm="1">
        <f t="array" aca="1" ref="J212" ca="1">_xlfn.IFNA(INDIRECT("'"&amp;"Variable List"&amp;"'!"&amp;ADDRESS(MATCH(A212,'Variable List'!A:A,0),4)),"")</f>
        <v/>
      </c>
      <c r="K212" s="6" t="str" cm="1">
        <f t="array" aca="1" ref="K212" ca="1">_xlfn.IFNA(INDIRECT("'"&amp;"Variable List"&amp;"'!"&amp;ADDRESS(MATCH(A212,'Variable List'!A:A,0),5)),"")</f>
        <v/>
      </c>
      <c r="L212" s="6" t="str" cm="1">
        <f t="array" aca="1" ref="L212" ca="1">_xlfn.IFNA(INDIRECT("'"&amp;"Variable List"&amp;"'!"&amp;ADDRESS(MATCH(A212,'Variable List'!A:A,0),6)),"")</f>
        <v/>
      </c>
    </row>
    <row r="213" spans="1:12" s="3" customFormat="1" ht="15" customHeight="1" x14ac:dyDescent="0.25">
      <c r="A213" s="61"/>
      <c r="B213" s="6"/>
      <c r="C213" s="6"/>
      <c r="D213" s="93">
        <v>9</v>
      </c>
      <c r="E213" s="56" t="s">
        <v>19326</v>
      </c>
      <c r="F213" s="168"/>
      <c r="G213" s="6"/>
      <c r="H213" s="13"/>
      <c r="I213" s="6" t="str" cm="1">
        <f t="array" aca="1" ref="I213" ca="1">_xlfn.IFNA(INDIRECT("'"&amp;"Variable List"&amp;"'!"&amp;ADDRESS(MATCH(A213,'Variable List'!A:A,0),3)),"")</f>
        <v/>
      </c>
      <c r="J213" s="6" t="str" cm="1">
        <f t="array" aca="1" ref="J213" ca="1">_xlfn.IFNA(INDIRECT("'"&amp;"Variable List"&amp;"'!"&amp;ADDRESS(MATCH(A213,'Variable List'!A:A,0),4)),"")</f>
        <v/>
      </c>
      <c r="K213" s="6" t="str" cm="1">
        <f t="array" aca="1" ref="K213" ca="1">_xlfn.IFNA(INDIRECT("'"&amp;"Variable List"&amp;"'!"&amp;ADDRESS(MATCH(A213,'Variable List'!A:A,0),5)),"")</f>
        <v/>
      </c>
      <c r="L213" s="6" t="str" cm="1">
        <f t="array" aca="1" ref="L213" ca="1">_xlfn.IFNA(INDIRECT("'"&amp;"Variable List"&amp;"'!"&amp;ADDRESS(MATCH(A213,'Variable List'!A:A,0),6)),"")</f>
        <v/>
      </c>
    </row>
    <row r="214" spans="1:12" s="3" customFormat="1" ht="15" customHeight="1" x14ac:dyDescent="0.25">
      <c r="A214" s="61"/>
      <c r="B214" s="6"/>
      <c r="C214" s="6"/>
      <c r="D214" s="93">
        <v>10</v>
      </c>
      <c r="E214" s="56" t="s">
        <v>19546</v>
      </c>
      <c r="F214" s="168"/>
      <c r="G214" s="6"/>
      <c r="H214" s="13"/>
      <c r="I214" s="6" t="str" cm="1">
        <f t="array" aca="1" ref="I214" ca="1">_xlfn.IFNA(INDIRECT("'"&amp;"Variable List"&amp;"'!"&amp;ADDRESS(MATCH(A214,'Variable List'!A:A,0),3)),"")</f>
        <v/>
      </c>
      <c r="J214" s="6" t="str" cm="1">
        <f t="array" aca="1" ref="J214" ca="1">_xlfn.IFNA(INDIRECT("'"&amp;"Variable List"&amp;"'!"&amp;ADDRESS(MATCH(A214,'Variable List'!A:A,0),4)),"")</f>
        <v/>
      </c>
      <c r="K214" s="6" t="str" cm="1">
        <f t="array" aca="1" ref="K214" ca="1">_xlfn.IFNA(INDIRECT("'"&amp;"Variable List"&amp;"'!"&amp;ADDRESS(MATCH(A214,'Variable List'!A:A,0),5)),"")</f>
        <v/>
      </c>
      <c r="L214" s="6" t="str" cm="1">
        <f t="array" aca="1" ref="L214" ca="1">_xlfn.IFNA(INDIRECT("'"&amp;"Variable List"&amp;"'!"&amp;ADDRESS(MATCH(A214,'Variable List'!A:A,0),6)),"")</f>
        <v/>
      </c>
    </row>
    <row r="215" spans="1:12" s="3" customFormat="1" ht="15" customHeight="1" x14ac:dyDescent="0.25">
      <c r="A215" s="61"/>
      <c r="B215" s="6"/>
      <c r="C215" s="6"/>
      <c r="D215" s="93">
        <v>11</v>
      </c>
      <c r="E215" s="56" t="s">
        <v>19547</v>
      </c>
      <c r="F215" s="168"/>
      <c r="G215" s="6"/>
      <c r="H215" s="13"/>
      <c r="I215" s="6" t="str" cm="1">
        <f t="array" aca="1" ref="I215" ca="1">_xlfn.IFNA(INDIRECT("'"&amp;"Variable List"&amp;"'!"&amp;ADDRESS(MATCH(A215,'Variable List'!A:A,0),3)),"")</f>
        <v/>
      </c>
      <c r="J215" s="6" t="str" cm="1">
        <f t="array" aca="1" ref="J215" ca="1">_xlfn.IFNA(INDIRECT("'"&amp;"Variable List"&amp;"'!"&amp;ADDRESS(MATCH(A215,'Variable List'!A:A,0),4)),"")</f>
        <v/>
      </c>
      <c r="K215" s="6" t="str" cm="1">
        <f t="array" aca="1" ref="K215" ca="1">_xlfn.IFNA(INDIRECT("'"&amp;"Variable List"&amp;"'!"&amp;ADDRESS(MATCH(A215,'Variable List'!A:A,0),5)),"")</f>
        <v/>
      </c>
      <c r="L215" s="6" t="str" cm="1">
        <f t="array" aca="1" ref="L215" ca="1">_xlfn.IFNA(INDIRECT("'"&amp;"Variable List"&amp;"'!"&amp;ADDRESS(MATCH(A215,'Variable List'!A:A,0),6)),"")</f>
        <v/>
      </c>
    </row>
    <row r="216" spans="1:12" s="3" customFormat="1" ht="15" customHeight="1" x14ac:dyDescent="0.25">
      <c r="A216" s="61"/>
      <c r="B216" s="6"/>
      <c r="C216" s="6"/>
      <c r="D216" s="93">
        <v>12</v>
      </c>
      <c r="E216" s="56" t="s">
        <v>19548</v>
      </c>
      <c r="F216" s="168"/>
      <c r="G216" s="6"/>
      <c r="H216" s="13"/>
      <c r="I216" s="6" t="str" cm="1">
        <f t="array" aca="1" ref="I216" ca="1">_xlfn.IFNA(INDIRECT("'"&amp;"Variable List"&amp;"'!"&amp;ADDRESS(MATCH(A216,'Variable List'!A:A,0),3)),"")</f>
        <v/>
      </c>
      <c r="J216" s="6" t="str" cm="1">
        <f t="array" aca="1" ref="J216" ca="1">_xlfn.IFNA(INDIRECT("'"&amp;"Variable List"&amp;"'!"&amp;ADDRESS(MATCH(A216,'Variable List'!A:A,0),4)),"")</f>
        <v/>
      </c>
      <c r="K216" s="6" t="str" cm="1">
        <f t="array" aca="1" ref="K216" ca="1">_xlfn.IFNA(INDIRECT("'"&amp;"Variable List"&amp;"'!"&amp;ADDRESS(MATCH(A216,'Variable List'!A:A,0),5)),"")</f>
        <v/>
      </c>
      <c r="L216" s="6" t="str" cm="1">
        <f t="array" aca="1" ref="L216" ca="1">_xlfn.IFNA(INDIRECT("'"&amp;"Variable List"&amp;"'!"&amp;ADDRESS(MATCH(A216,'Variable List'!A:A,0),6)),"")</f>
        <v/>
      </c>
    </row>
    <row r="217" spans="1:12" s="3" customFormat="1" ht="15" customHeight="1" x14ac:dyDescent="0.25">
      <c r="A217" s="52"/>
      <c r="B217" s="7"/>
      <c r="C217" s="7"/>
      <c r="D217" s="95">
        <v>13</v>
      </c>
      <c r="E217" s="53" t="s">
        <v>19270</v>
      </c>
      <c r="F217" s="169"/>
      <c r="G217" s="7"/>
      <c r="H217" s="15"/>
      <c r="I217" s="7" t="str" cm="1">
        <f t="array" aca="1" ref="I217" ca="1">_xlfn.IFNA(INDIRECT("'"&amp;"Variable List"&amp;"'!"&amp;ADDRESS(MATCH(A217,'Variable List'!A:A,0),3)),"")</f>
        <v/>
      </c>
      <c r="J217" s="7" t="str" cm="1">
        <f t="array" aca="1" ref="J217" ca="1">_xlfn.IFNA(INDIRECT("'"&amp;"Variable List"&amp;"'!"&amp;ADDRESS(MATCH(A217,'Variable List'!A:A,0),4)),"")</f>
        <v/>
      </c>
      <c r="K217" s="7" t="str" cm="1">
        <f t="array" aca="1" ref="K217" ca="1">_xlfn.IFNA(INDIRECT("'"&amp;"Variable List"&amp;"'!"&amp;ADDRESS(MATCH(A217,'Variable List'!A:A,0),5)),"")</f>
        <v/>
      </c>
      <c r="L217" s="7" t="str" cm="1">
        <f t="array" aca="1" ref="L217" ca="1">_xlfn.IFNA(INDIRECT("'"&amp;"Variable List"&amp;"'!"&amp;ADDRESS(MATCH(A217,'Variable List'!A:A,0),6)),"")</f>
        <v/>
      </c>
    </row>
    <row r="218" spans="1:12" s="3" customFormat="1" ht="15" customHeight="1" x14ac:dyDescent="0.25">
      <c r="A218" s="63" t="s">
        <v>19245</v>
      </c>
      <c r="B218" s="6" t="s">
        <v>125</v>
      </c>
      <c r="C218" s="6">
        <v>26</v>
      </c>
      <c r="D218" s="93">
        <v>-9</v>
      </c>
      <c r="E218" s="56" t="s">
        <v>192</v>
      </c>
      <c r="F218" s="168" t="s">
        <v>1688</v>
      </c>
      <c r="G218" s="6" t="s">
        <v>15</v>
      </c>
      <c r="H218" s="13" t="s">
        <v>19247</v>
      </c>
      <c r="I218" s="6" t="str" cm="1">
        <f t="array" aca="1" ref="I218" ca="1">_xlfn.IFNA(INDIRECT("'"&amp;"Variable List"&amp;"'!"&amp;ADDRESS(MATCH(A218,'Variable List'!A:A,0),3)),"")</f>
        <v>no</v>
      </c>
      <c r="J218" s="6" t="str" cm="1">
        <f t="array" aca="1" ref="J218" ca="1">_xlfn.IFNA(INDIRECT("'"&amp;"Variable List"&amp;"'!"&amp;ADDRESS(MATCH(A218,'Variable List'!A:A,0),4)),"")</f>
        <v>no</v>
      </c>
      <c r="K218" s="6" t="str" cm="1">
        <f t="array" aca="1" ref="K218" ca="1">_xlfn.IFNA(INDIRECT("'"&amp;"Variable List"&amp;"'!"&amp;ADDRESS(MATCH(A218,'Variable List'!A:A,0),5)),"")</f>
        <v>yes</v>
      </c>
      <c r="L218" s="6" t="str" cm="1">
        <f t="array" aca="1" ref="L218" ca="1">_xlfn.IFNA(INDIRECT("'"&amp;"Variable List"&amp;"'!"&amp;ADDRESS(MATCH(A218,'Variable List'!A:A,0),6)),"")</f>
        <v>no</v>
      </c>
    </row>
    <row r="219" spans="1:12" s="3" customFormat="1" ht="15" customHeight="1" x14ac:dyDescent="0.25">
      <c r="A219" s="61" t="s">
        <v>19246</v>
      </c>
      <c r="B219" s="6"/>
      <c r="C219" s="6"/>
      <c r="D219" s="93">
        <v>1</v>
      </c>
      <c r="E219" s="56" t="s">
        <v>19248</v>
      </c>
      <c r="F219" s="168"/>
      <c r="G219" s="6"/>
      <c r="H219" s="13"/>
      <c r="I219" s="6" t="str" cm="1">
        <f t="array" aca="1" ref="I219" ca="1">_xlfn.IFNA(INDIRECT("'"&amp;"Variable List"&amp;"'!"&amp;ADDRESS(MATCH(A219,'Variable List'!A:A,0),3)),"")</f>
        <v/>
      </c>
      <c r="J219" s="6" t="str" cm="1">
        <f t="array" aca="1" ref="J219" ca="1">_xlfn.IFNA(INDIRECT("'"&amp;"Variable List"&amp;"'!"&amp;ADDRESS(MATCH(A219,'Variable List'!A:A,0),4)),"")</f>
        <v/>
      </c>
      <c r="K219" s="6" t="str" cm="1">
        <f t="array" aca="1" ref="K219" ca="1">_xlfn.IFNA(INDIRECT("'"&amp;"Variable List"&amp;"'!"&amp;ADDRESS(MATCH(A219,'Variable List'!A:A,0),5)),"")</f>
        <v/>
      </c>
      <c r="L219" s="6" t="str" cm="1">
        <f t="array" aca="1" ref="L219" ca="1">_xlfn.IFNA(INDIRECT("'"&amp;"Variable List"&amp;"'!"&amp;ADDRESS(MATCH(A219,'Variable List'!A:A,0),6)),"")</f>
        <v/>
      </c>
    </row>
    <row r="220" spans="1:12" s="3" customFormat="1" ht="15" customHeight="1" x14ac:dyDescent="0.25">
      <c r="A220" s="61"/>
      <c r="B220" s="6"/>
      <c r="C220" s="6"/>
      <c r="D220" s="93">
        <v>2</v>
      </c>
      <c r="E220" s="56" t="s">
        <v>19249</v>
      </c>
      <c r="F220" s="168"/>
      <c r="G220" s="6"/>
      <c r="H220" s="13"/>
      <c r="I220" s="6" t="str" cm="1">
        <f t="array" aca="1" ref="I220" ca="1">_xlfn.IFNA(INDIRECT("'"&amp;"Variable List"&amp;"'!"&amp;ADDRESS(MATCH(A220,'Variable List'!A:A,0),3)),"")</f>
        <v/>
      </c>
      <c r="J220" s="6" t="str" cm="1">
        <f t="array" aca="1" ref="J220" ca="1">_xlfn.IFNA(INDIRECT("'"&amp;"Variable List"&amp;"'!"&amp;ADDRESS(MATCH(A220,'Variable List'!A:A,0),4)),"")</f>
        <v/>
      </c>
      <c r="K220" s="6" t="str" cm="1">
        <f t="array" aca="1" ref="K220" ca="1">_xlfn.IFNA(INDIRECT("'"&amp;"Variable List"&amp;"'!"&amp;ADDRESS(MATCH(A220,'Variable List'!A:A,0),5)),"")</f>
        <v/>
      </c>
      <c r="L220" s="6" t="str" cm="1">
        <f t="array" aca="1" ref="L220" ca="1">_xlfn.IFNA(INDIRECT("'"&amp;"Variable List"&amp;"'!"&amp;ADDRESS(MATCH(A220,'Variable List'!A:A,0),6)),"")</f>
        <v/>
      </c>
    </row>
    <row r="221" spans="1:12" s="3" customFormat="1" ht="15" customHeight="1" x14ac:dyDescent="0.25">
      <c r="A221" s="61"/>
      <c r="B221" s="6"/>
      <c r="C221" s="6"/>
      <c r="D221" s="93">
        <v>3</v>
      </c>
      <c r="E221" s="56" t="s">
        <v>19250</v>
      </c>
      <c r="F221" s="168"/>
      <c r="G221" s="6"/>
      <c r="H221" s="13"/>
      <c r="I221" s="6" t="str" cm="1">
        <f t="array" aca="1" ref="I221" ca="1">_xlfn.IFNA(INDIRECT("'"&amp;"Variable List"&amp;"'!"&amp;ADDRESS(MATCH(A221,'Variable List'!A:A,0),3)),"")</f>
        <v/>
      </c>
      <c r="J221" s="6" t="str" cm="1">
        <f t="array" aca="1" ref="J221" ca="1">_xlfn.IFNA(INDIRECT("'"&amp;"Variable List"&amp;"'!"&amp;ADDRESS(MATCH(A221,'Variable List'!A:A,0),4)),"")</f>
        <v/>
      </c>
      <c r="K221" s="6" t="str" cm="1">
        <f t="array" aca="1" ref="K221" ca="1">_xlfn.IFNA(INDIRECT("'"&amp;"Variable List"&amp;"'!"&amp;ADDRESS(MATCH(A221,'Variable List'!A:A,0),5)),"")</f>
        <v/>
      </c>
      <c r="L221" s="6" t="str" cm="1">
        <f t="array" aca="1" ref="L221" ca="1">_xlfn.IFNA(INDIRECT("'"&amp;"Variable List"&amp;"'!"&amp;ADDRESS(MATCH(A221,'Variable List'!A:A,0),6)),"")</f>
        <v/>
      </c>
    </row>
    <row r="222" spans="1:12" s="3" customFormat="1" ht="15" customHeight="1" x14ac:dyDescent="0.25">
      <c r="A222" s="61"/>
      <c r="B222" s="6"/>
      <c r="C222" s="6"/>
      <c r="D222" s="93">
        <v>4</v>
      </c>
      <c r="E222" s="56" t="s">
        <v>19251</v>
      </c>
      <c r="F222" s="168"/>
      <c r="G222" s="6"/>
      <c r="H222" s="13"/>
      <c r="I222" s="6" t="str" cm="1">
        <f t="array" aca="1" ref="I222" ca="1">_xlfn.IFNA(INDIRECT("'"&amp;"Variable List"&amp;"'!"&amp;ADDRESS(MATCH(A222,'Variable List'!A:A,0),3)),"")</f>
        <v/>
      </c>
      <c r="J222" s="6" t="str" cm="1">
        <f t="array" aca="1" ref="J222" ca="1">_xlfn.IFNA(INDIRECT("'"&amp;"Variable List"&amp;"'!"&amp;ADDRESS(MATCH(A222,'Variable List'!A:A,0),4)),"")</f>
        <v/>
      </c>
      <c r="K222" s="6" t="str" cm="1">
        <f t="array" aca="1" ref="K222" ca="1">_xlfn.IFNA(INDIRECT("'"&amp;"Variable List"&amp;"'!"&amp;ADDRESS(MATCH(A222,'Variable List'!A:A,0),5)),"")</f>
        <v/>
      </c>
      <c r="L222" s="6" t="str" cm="1">
        <f t="array" aca="1" ref="L222" ca="1">_xlfn.IFNA(INDIRECT("'"&amp;"Variable List"&amp;"'!"&amp;ADDRESS(MATCH(A222,'Variable List'!A:A,0),6)),"")</f>
        <v/>
      </c>
    </row>
    <row r="223" spans="1:12" s="3" customFormat="1" ht="15" customHeight="1" x14ac:dyDescent="0.25">
      <c r="A223" s="61"/>
      <c r="B223" s="6"/>
      <c r="C223" s="6"/>
      <c r="D223" s="93">
        <v>5</v>
      </c>
      <c r="E223" s="56" t="s">
        <v>19252</v>
      </c>
      <c r="F223" s="168"/>
      <c r="G223" s="6"/>
      <c r="H223" s="13"/>
      <c r="I223" s="6" t="str" cm="1">
        <f t="array" aca="1" ref="I223" ca="1">_xlfn.IFNA(INDIRECT("'"&amp;"Variable List"&amp;"'!"&amp;ADDRESS(MATCH(A223,'Variable List'!A:A,0),3)),"")</f>
        <v/>
      </c>
      <c r="J223" s="6" t="str" cm="1">
        <f t="array" aca="1" ref="J223" ca="1">_xlfn.IFNA(INDIRECT("'"&amp;"Variable List"&amp;"'!"&amp;ADDRESS(MATCH(A223,'Variable List'!A:A,0),4)),"")</f>
        <v/>
      </c>
      <c r="K223" s="6" t="str" cm="1">
        <f t="array" aca="1" ref="K223" ca="1">_xlfn.IFNA(INDIRECT("'"&amp;"Variable List"&amp;"'!"&amp;ADDRESS(MATCH(A223,'Variable List'!A:A,0),5)),"")</f>
        <v/>
      </c>
      <c r="L223" s="6" t="str" cm="1">
        <f t="array" aca="1" ref="L223" ca="1">_xlfn.IFNA(INDIRECT("'"&amp;"Variable List"&amp;"'!"&amp;ADDRESS(MATCH(A223,'Variable List'!A:A,0),6)),"")</f>
        <v/>
      </c>
    </row>
    <row r="224" spans="1:12" s="3" customFormat="1" ht="15" customHeight="1" x14ac:dyDescent="0.25">
      <c r="A224" s="61"/>
      <c r="B224" s="6"/>
      <c r="C224" s="6"/>
      <c r="D224" s="93">
        <v>6</v>
      </c>
      <c r="E224" s="56" t="s">
        <v>19253</v>
      </c>
      <c r="F224" s="168"/>
      <c r="G224" s="6"/>
      <c r="H224" s="13"/>
      <c r="I224" s="6" t="str" cm="1">
        <f t="array" aca="1" ref="I224" ca="1">_xlfn.IFNA(INDIRECT("'"&amp;"Variable List"&amp;"'!"&amp;ADDRESS(MATCH(A224,'Variable List'!A:A,0),3)),"")</f>
        <v/>
      </c>
      <c r="J224" s="6" t="str" cm="1">
        <f t="array" aca="1" ref="J224" ca="1">_xlfn.IFNA(INDIRECT("'"&amp;"Variable List"&amp;"'!"&amp;ADDRESS(MATCH(A224,'Variable List'!A:A,0),4)),"")</f>
        <v/>
      </c>
      <c r="K224" s="6" t="str" cm="1">
        <f t="array" aca="1" ref="K224" ca="1">_xlfn.IFNA(INDIRECT("'"&amp;"Variable List"&amp;"'!"&amp;ADDRESS(MATCH(A224,'Variable List'!A:A,0),5)),"")</f>
        <v/>
      </c>
      <c r="L224" s="6" t="str" cm="1">
        <f t="array" aca="1" ref="L224" ca="1">_xlfn.IFNA(INDIRECT("'"&amp;"Variable List"&amp;"'!"&amp;ADDRESS(MATCH(A224,'Variable List'!A:A,0),6)),"")</f>
        <v/>
      </c>
    </row>
    <row r="225" spans="1:12" s="3" customFormat="1" ht="15" customHeight="1" x14ac:dyDescent="0.25">
      <c r="A225" s="61"/>
      <c r="B225" s="6"/>
      <c r="C225" s="6"/>
      <c r="D225" s="93">
        <v>7</v>
      </c>
      <c r="E225" s="56" t="s">
        <v>19271</v>
      </c>
      <c r="F225" s="168"/>
      <c r="G225" s="6"/>
      <c r="H225" s="13"/>
      <c r="I225" s="6" t="str" cm="1">
        <f t="array" aca="1" ref="I225" ca="1">_xlfn.IFNA(INDIRECT("'"&amp;"Variable List"&amp;"'!"&amp;ADDRESS(MATCH(A225,'Variable List'!A:A,0),3)),"")</f>
        <v/>
      </c>
      <c r="J225" s="6" t="str" cm="1">
        <f t="array" aca="1" ref="J225" ca="1">_xlfn.IFNA(INDIRECT("'"&amp;"Variable List"&amp;"'!"&amp;ADDRESS(MATCH(A225,'Variable List'!A:A,0),4)),"")</f>
        <v/>
      </c>
      <c r="K225" s="6" t="str" cm="1">
        <f t="array" aca="1" ref="K225" ca="1">_xlfn.IFNA(INDIRECT("'"&amp;"Variable List"&amp;"'!"&amp;ADDRESS(MATCH(A225,'Variable List'!A:A,0),5)),"")</f>
        <v/>
      </c>
      <c r="L225" s="6" t="str" cm="1">
        <f t="array" aca="1" ref="L225" ca="1">_xlfn.IFNA(INDIRECT("'"&amp;"Variable List"&amp;"'!"&amp;ADDRESS(MATCH(A225,'Variable List'!A:A,0),6)),"")</f>
        <v/>
      </c>
    </row>
    <row r="226" spans="1:12" s="3" customFormat="1" ht="15" customHeight="1" x14ac:dyDescent="0.25">
      <c r="A226" s="61"/>
      <c r="B226" s="6"/>
      <c r="C226" s="6"/>
      <c r="D226" s="93">
        <v>8</v>
      </c>
      <c r="E226" s="56" t="s">
        <v>19254</v>
      </c>
      <c r="F226" s="168"/>
      <c r="G226" s="6"/>
      <c r="H226" s="13"/>
      <c r="I226" s="6" t="str" cm="1">
        <f t="array" aca="1" ref="I226" ca="1">_xlfn.IFNA(INDIRECT("'"&amp;"Variable List"&amp;"'!"&amp;ADDRESS(MATCH(A226,'Variable List'!A:A,0),3)),"")</f>
        <v/>
      </c>
      <c r="J226" s="6" t="str" cm="1">
        <f t="array" aca="1" ref="J226" ca="1">_xlfn.IFNA(INDIRECT("'"&amp;"Variable List"&amp;"'!"&amp;ADDRESS(MATCH(A226,'Variable List'!A:A,0),4)),"")</f>
        <v/>
      </c>
      <c r="K226" s="6" t="str" cm="1">
        <f t="array" aca="1" ref="K226" ca="1">_xlfn.IFNA(INDIRECT("'"&amp;"Variable List"&amp;"'!"&amp;ADDRESS(MATCH(A226,'Variable List'!A:A,0),5)),"")</f>
        <v/>
      </c>
      <c r="L226" s="6" t="str" cm="1">
        <f t="array" aca="1" ref="L226" ca="1">_xlfn.IFNA(INDIRECT("'"&amp;"Variable List"&amp;"'!"&amp;ADDRESS(MATCH(A226,'Variable List'!A:A,0),6)),"")</f>
        <v/>
      </c>
    </row>
    <row r="227" spans="1:12" s="3" customFormat="1" ht="15" customHeight="1" x14ac:dyDescent="0.25">
      <c r="A227" s="61"/>
      <c r="B227" s="6"/>
      <c r="C227" s="6"/>
      <c r="D227" s="93">
        <v>9</v>
      </c>
      <c r="E227" s="56" t="s">
        <v>19255</v>
      </c>
      <c r="F227" s="168"/>
      <c r="G227" s="6"/>
      <c r="H227" s="13"/>
      <c r="I227" s="6" t="str" cm="1">
        <f t="array" aca="1" ref="I227" ca="1">_xlfn.IFNA(INDIRECT("'"&amp;"Variable List"&amp;"'!"&amp;ADDRESS(MATCH(A227,'Variable List'!A:A,0),3)),"")</f>
        <v/>
      </c>
      <c r="J227" s="6" t="str" cm="1">
        <f t="array" aca="1" ref="J227" ca="1">_xlfn.IFNA(INDIRECT("'"&amp;"Variable List"&amp;"'!"&amp;ADDRESS(MATCH(A227,'Variable List'!A:A,0),4)),"")</f>
        <v/>
      </c>
      <c r="K227" s="6" t="str" cm="1">
        <f t="array" aca="1" ref="K227" ca="1">_xlfn.IFNA(INDIRECT("'"&amp;"Variable List"&amp;"'!"&amp;ADDRESS(MATCH(A227,'Variable List'!A:A,0),5)),"")</f>
        <v/>
      </c>
      <c r="L227" s="6" t="str" cm="1">
        <f t="array" aca="1" ref="L227" ca="1">_xlfn.IFNA(INDIRECT("'"&amp;"Variable List"&amp;"'!"&amp;ADDRESS(MATCH(A227,'Variable List'!A:A,0),6)),"")</f>
        <v/>
      </c>
    </row>
    <row r="228" spans="1:12" s="3" customFormat="1" ht="15" customHeight="1" x14ac:dyDescent="0.25">
      <c r="A228" s="61"/>
      <c r="B228" s="6"/>
      <c r="C228" s="6"/>
      <c r="D228" s="93">
        <v>10</v>
      </c>
      <c r="E228" s="56" t="s">
        <v>19256</v>
      </c>
      <c r="F228" s="168"/>
      <c r="G228" s="6"/>
      <c r="H228" s="13"/>
      <c r="I228" s="6" t="str" cm="1">
        <f t="array" aca="1" ref="I228" ca="1">_xlfn.IFNA(INDIRECT("'"&amp;"Variable List"&amp;"'!"&amp;ADDRESS(MATCH(A228,'Variable List'!A:A,0),3)),"")</f>
        <v/>
      </c>
      <c r="J228" s="6" t="str" cm="1">
        <f t="array" aca="1" ref="J228" ca="1">_xlfn.IFNA(INDIRECT("'"&amp;"Variable List"&amp;"'!"&amp;ADDRESS(MATCH(A228,'Variable List'!A:A,0),4)),"")</f>
        <v/>
      </c>
      <c r="K228" s="6" t="str" cm="1">
        <f t="array" aca="1" ref="K228" ca="1">_xlfn.IFNA(INDIRECT("'"&amp;"Variable List"&amp;"'!"&amp;ADDRESS(MATCH(A228,'Variable List'!A:A,0),5)),"")</f>
        <v/>
      </c>
      <c r="L228" s="6" t="str" cm="1">
        <f t="array" aca="1" ref="L228" ca="1">_xlfn.IFNA(INDIRECT("'"&amp;"Variable List"&amp;"'!"&amp;ADDRESS(MATCH(A228,'Variable List'!A:A,0),6)),"")</f>
        <v/>
      </c>
    </row>
    <row r="229" spans="1:12" s="3" customFormat="1" ht="15" customHeight="1" x14ac:dyDescent="0.25">
      <c r="A229" s="61"/>
      <c r="B229" s="6"/>
      <c r="C229" s="6"/>
      <c r="D229" s="93">
        <v>11</v>
      </c>
      <c r="E229" s="56" t="s">
        <v>19257</v>
      </c>
      <c r="F229" s="168"/>
      <c r="G229" s="6"/>
      <c r="H229" s="13"/>
      <c r="I229" s="6" t="str" cm="1">
        <f t="array" aca="1" ref="I229" ca="1">_xlfn.IFNA(INDIRECT("'"&amp;"Variable List"&amp;"'!"&amp;ADDRESS(MATCH(A229,'Variable List'!A:A,0),3)),"")</f>
        <v/>
      </c>
      <c r="J229" s="6" t="str" cm="1">
        <f t="array" aca="1" ref="J229" ca="1">_xlfn.IFNA(INDIRECT("'"&amp;"Variable List"&amp;"'!"&amp;ADDRESS(MATCH(A229,'Variable List'!A:A,0),4)),"")</f>
        <v/>
      </c>
      <c r="K229" s="6" t="str" cm="1">
        <f t="array" aca="1" ref="K229" ca="1">_xlfn.IFNA(INDIRECT("'"&amp;"Variable List"&amp;"'!"&amp;ADDRESS(MATCH(A229,'Variable List'!A:A,0),5)),"")</f>
        <v/>
      </c>
      <c r="L229" s="6" t="str" cm="1">
        <f t="array" aca="1" ref="L229" ca="1">_xlfn.IFNA(INDIRECT("'"&amp;"Variable List"&amp;"'!"&amp;ADDRESS(MATCH(A229,'Variable List'!A:A,0),6)),"")</f>
        <v/>
      </c>
    </row>
    <row r="230" spans="1:12" s="3" customFormat="1" ht="15" customHeight="1" x14ac:dyDescent="0.25">
      <c r="A230" s="61"/>
      <c r="B230" s="6"/>
      <c r="C230" s="6"/>
      <c r="D230" s="93">
        <v>12</v>
      </c>
      <c r="E230" s="56" t="s">
        <v>19272</v>
      </c>
      <c r="F230" s="168"/>
      <c r="G230" s="6"/>
      <c r="H230" s="13"/>
      <c r="I230" s="6" t="str" cm="1">
        <f t="array" aca="1" ref="I230" ca="1">_xlfn.IFNA(INDIRECT("'"&amp;"Variable List"&amp;"'!"&amp;ADDRESS(MATCH(A230,'Variable List'!A:A,0),3)),"")</f>
        <v/>
      </c>
      <c r="J230" s="6" t="str" cm="1">
        <f t="array" aca="1" ref="J230" ca="1">_xlfn.IFNA(INDIRECT("'"&amp;"Variable List"&amp;"'!"&amp;ADDRESS(MATCH(A230,'Variable List'!A:A,0),4)),"")</f>
        <v/>
      </c>
      <c r="K230" s="6" t="str" cm="1">
        <f t="array" aca="1" ref="K230" ca="1">_xlfn.IFNA(INDIRECT("'"&amp;"Variable List"&amp;"'!"&amp;ADDRESS(MATCH(A230,'Variable List'!A:A,0),5)),"")</f>
        <v/>
      </c>
      <c r="L230" s="6" t="str" cm="1">
        <f t="array" aca="1" ref="L230" ca="1">_xlfn.IFNA(INDIRECT("'"&amp;"Variable List"&amp;"'!"&amp;ADDRESS(MATCH(A230,'Variable List'!A:A,0),6)),"")</f>
        <v/>
      </c>
    </row>
    <row r="231" spans="1:12" s="3" customFormat="1" ht="15" customHeight="1" x14ac:dyDescent="0.25">
      <c r="A231" s="61"/>
      <c r="B231" s="6"/>
      <c r="C231" s="6"/>
      <c r="D231" s="93">
        <v>13</v>
      </c>
      <c r="E231" s="56" t="s">
        <v>19258</v>
      </c>
      <c r="F231" s="168"/>
      <c r="G231" s="6"/>
      <c r="H231" s="13"/>
      <c r="I231" s="6" t="str" cm="1">
        <f t="array" aca="1" ref="I231" ca="1">_xlfn.IFNA(INDIRECT("'"&amp;"Variable List"&amp;"'!"&amp;ADDRESS(MATCH(A231,'Variable List'!A:A,0),3)),"")</f>
        <v/>
      </c>
      <c r="J231" s="6" t="str" cm="1">
        <f t="array" aca="1" ref="J231" ca="1">_xlfn.IFNA(INDIRECT("'"&amp;"Variable List"&amp;"'!"&amp;ADDRESS(MATCH(A231,'Variable List'!A:A,0),4)),"")</f>
        <v/>
      </c>
      <c r="K231" s="6" t="str" cm="1">
        <f t="array" aca="1" ref="K231" ca="1">_xlfn.IFNA(INDIRECT("'"&amp;"Variable List"&amp;"'!"&amp;ADDRESS(MATCH(A231,'Variable List'!A:A,0),5)),"")</f>
        <v/>
      </c>
      <c r="L231" s="6" t="str" cm="1">
        <f t="array" aca="1" ref="L231" ca="1">_xlfn.IFNA(INDIRECT("'"&amp;"Variable List"&amp;"'!"&amp;ADDRESS(MATCH(A231,'Variable List'!A:A,0),6)),"")</f>
        <v/>
      </c>
    </row>
    <row r="232" spans="1:12" s="3" customFormat="1" ht="15" customHeight="1" x14ac:dyDescent="0.25">
      <c r="A232" s="61"/>
      <c r="B232" s="6"/>
      <c r="C232" s="6"/>
      <c r="D232" s="93">
        <v>14</v>
      </c>
      <c r="E232" s="56" t="s">
        <v>19259</v>
      </c>
      <c r="F232" s="168"/>
      <c r="G232" s="6"/>
      <c r="H232" s="13"/>
      <c r="I232" s="6" t="str" cm="1">
        <f t="array" aca="1" ref="I232" ca="1">_xlfn.IFNA(INDIRECT("'"&amp;"Variable List"&amp;"'!"&amp;ADDRESS(MATCH(A232,'Variable List'!A:A,0),3)),"")</f>
        <v/>
      </c>
      <c r="J232" s="6" t="str" cm="1">
        <f t="array" aca="1" ref="J232" ca="1">_xlfn.IFNA(INDIRECT("'"&amp;"Variable List"&amp;"'!"&amp;ADDRESS(MATCH(A232,'Variable List'!A:A,0),4)),"")</f>
        <v/>
      </c>
      <c r="K232" s="6" t="str" cm="1">
        <f t="array" aca="1" ref="K232" ca="1">_xlfn.IFNA(INDIRECT("'"&amp;"Variable List"&amp;"'!"&amp;ADDRESS(MATCH(A232,'Variable List'!A:A,0),5)),"")</f>
        <v/>
      </c>
      <c r="L232" s="6" t="str" cm="1">
        <f t="array" aca="1" ref="L232" ca="1">_xlfn.IFNA(INDIRECT("'"&amp;"Variable List"&amp;"'!"&amp;ADDRESS(MATCH(A232,'Variable List'!A:A,0),6)),"")</f>
        <v/>
      </c>
    </row>
    <row r="233" spans="1:12" s="3" customFormat="1" ht="15" customHeight="1" x14ac:dyDescent="0.25">
      <c r="A233" s="61"/>
      <c r="B233" s="6"/>
      <c r="C233" s="6"/>
      <c r="D233" s="93">
        <v>15</v>
      </c>
      <c r="E233" s="56" t="s">
        <v>19260</v>
      </c>
      <c r="F233" s="168"/>
      <c r="G233" s="6"/>
      <c r="H233" s="13"/>
      <c r="I233" s="6" t="str" cm="1">
        <f t="array" aca="1" ref="I233" ca="1">_xlfn.IFNA(INDIRECT("'"&amp;"Variable List"&amp;"'!"&amp;ADDRESS(MATCH(A233,'Variable List'!A:A,0),3)),"")</f>
        <v/>
      </c>
      <c r="J233" s="6" t="str" cm="1">
        <f t="array" aca="1" ref="J233" ca="1">_xlfn.IFNA(INDIRECT("'"&amp;"Variable List"&amp;"'!"&amp;ADDRESS(MATCH(A233,'Variable List'!A:A,0),4)),"")</f>
        <v/>
      </c>
      <c r="K233" s="6" t="str" cm="1">
        <f t="array" aca="1" ref="K233" ca="1">_xlfn.IFNA(INDIRECT("'"&amp;"Variable List"&amp;"'!"&amp;ADDRESS(MATCH(A233,'Variable List'!A:A,0),5)),"")</f>
        <v/>
      </c>
      <c r="L233" s="6" t="str" cm="1">
        <f t="array" aca="1" ref="L233" ca="1">_xlfn.IFNA(INDIRECT("'"&amp;"Variable List"&amp;"'!"&amp;ADDRESS(MATCH(A233,'Variable List'!A:A,0),6)),"")</f>
        <v/>
      </c>
    </row>
    <row r="234" spans="1:12" s="3" customFormat="1" ht="15" customHeight="1" x14ac:dyDescent="0.25">
      <c r="A234" s="61"/>
      <c r="B234" s="6"/>
      <c r="C234" s="6"/>
      <c r="D234" s="93">
        <v>16</v>
      </c>
      <c r="E234" s="56" t="s">
        <v>19261</v>
      </c>
      <c r="F234" s="168"/>
      <c r="G234" s="6"/>
      <c r="H234" s="13"/>
      <c r="I234" s="6" t="str" cm="1">
        <f t="array" aca="1" ref="I234" ca="1">_xlfn.IFNA(INDIRECT("'"&amp;"Variable List"&amp;"'!"&amp;ADDRESS(MATCH(A234,'Variable List'!A:A,0),3)),"")</f>
        <v/>
      </c>
      <c r="J234" s="6" t="str" cm="1">
        <f t="array" aca="1" ref="J234" ca="1">_xlfn.IFNA(INDIRECT("'"&amp;"Variable List"&amp;"'!"&amp;ADDRESS(MATCH(A234,'Variable List'!A:A,0),4)),"")</f>
        <v/>
      </c>
      <c r="K234" s="6" t="str" cm="1">
        <f t="array" aca="1" ref="K234" ca="1">_xlfn.IFNA(INDIRECT("'"&amp;"Variable List"&amp;"'!"&amp;ADDRESS(MATCH(A234,'Variable List'!A:A,0),5)),"")</f>
        <v/>
      </c>
      <c r="L234" s="6" t="str" cm="1">
        <f t="array" aca="1" ref="L234" ca="1">_xlfn.IFNA(INDIRECT("'"&amp;"Variable List"&amp;"'!"&amp;ADDRESS(MATCH(A234,'Variable List'!A:A,0),6)),"")</f>
        <v/>
      </c>
    </row>
    <row r="235" spans="1:12" s="3" customFormat="1" ht="15" customHeight="1" x14ac:dyDescent="0.25">
      <c r="A235" s="61"/>
      <c r="B235" s="6"/>
      <c r="C235" s="6"/>
      <c r="D235" s="93">
        <v>17</v>
      </c>
      <c r="E235" s="56" t="s">
        <v>19262</v>
      </c>
      <c r="F235" s="168"/>
      <c r="G235" s="6"/>
      <c r="H235" s="13"/>
      <c r="I235" s="6" t="str" cm="1">
        <f t="array" aca="1" ref="I235" ca="1">_xlfn.IFNA(INDIRECT("'"&amp;"Variable List"&amp;"'!"&amp;ADDRESS(MATCH(A235,'Variable List'!A:A,0),3)),"")</f>
        <v/>
      </c>
      <c r="J235" s="6" t="str" cm="1">
        <f t="array" aca="1" ref="J235" ca="1">_xlfn.IFNA(INDIRECT("'"&amp;"Variable List"&amp;"'!"&amp;ADDRESS(MATCH(A235,'Variable List'!A:A,0),4)),"")</f>
        <v/>
      </c>
      <c r="K235" s="6" t="str" cm="1">
        <f t="array" aca="1" ref="K235" ca="1">_xlfn.IFNA(INDIRECT("'"&amp;"Variable List"&amp;"'!"&amp;ADDRESS(MATCH(A235,'Variable List'!A:A,0),5)),"")</f>
        <v/>
      </c>
      <c r="L235" s="6" t="str" cm="1">
        <f t="array" aca="1" ref="L235" ca="1">_xlfn.IFNA(INDIRECT("'"&amp;"Variable List"&amp;"'!"&amp;ADDRESS(MATCH(A235,'Variable List'!A:A,0),6)),"")</f>
        <v/>
      </c>
    </row>
    <row r="236" spans="1:12" s="3" customFormat="1" ht="15" customHeight="1" x14ac:dyDescent="0.25">
      <c r="A236" s="61"/>
      <c r="B236" s="6"/>
      <c r="C236" s="6"/>
      <c r="D236" s="93">
        <v>18</v>
      </c>
      <c r="E236" s="56" t="s">
        <v>19263</v>
      </c>
      <c r="F236" s="168"/>
      <c r="G236" s="6"/>
      <c r="H236" s="13"/>
      <c r="I236" s="6" t="str" cm="1">
        <f t="array" aca="1" ref="I236" ca="1">_xlfn.IFNA(INDIRECT("'"&amp;"Variable List"&amp;"'!"&amp;ADDRESS(MATCH(A236,'Variable List'!A:A,0),3)),"")</f>
        <v/>
      </c>
      <c r="J236" s="6" t="str" cm="1">
        <f t="array" aca="1" ref="J236" ca="1">_xlfn.IFNA(INDIRECT("'"&amp;"Variable List"&amp;"'!"&amp;ADDRESS(MATCH(A236,'Variable List'!A:A,0),4)),"")</f>
        <v/>
      </c>
      <c r="K236" s="6" t="str" cm="1">
        <f t="array" aca="1" ref="K236" ca="1">_xlfn.IFNA(INDIRECT("'"&amp;"Variable List"&amp;"'!"&amp;ADDRESS(MATCH(A236,'Variable List'!A:A,0),5)),"")</f>
        <v/>
      </c>
      <c r="L236" s="6" t="str" cm="1">
        <f t="array" aca="1" ref="L236" ca="1">_xlfn.IFNA(INDIRECT("'"&amp;"Variable List"&amp;"'!"&amp;ADDRESS(MATCH(A236,'Variable List'!A:A,0),6)),"")</f>
        <v/>
      </c>
    </row>
    <row r="237" spans="1:12" s="3" customFormat="1" ht="15" customHeight="1" x14ac:dyDescent="0.25">
      <c r="A237" s="61"/>
      <c r="B237" s="6"/>
      <c r="C237" s="6"/>
      <c r="D237" s="93">
        <v>19</v>
      </c>
      <c r="E237" s="56" t="s">
        <v>19264</v>
      </c>
      <c r="F237" s="168"/>
      <c r="G237" s="6"/>
      <c r="H237" s="13"/>
      <c r="I237" s="6" t="str" cm="1">
        <f t="array" aca="1" ref="I237" ca="1">_xlfn.IFNA(INDIRECT("'"&amp;"Variable List"&amp;"'!"&amp;ADDRESS(MATCH(A237,'Variable List'!A:A,0),3)),"")</f>
        <v/>
      </c>
      <c r="J237" s="6" t="str" cm="1">
        <f t="array" aca="1" ref="J237" ca="1">_xlfn.IFNA(INDIRECT("'"&amp;"Variable List"&amp;"'!"&amp;ADDRESS(MATCH(A237,'Variable List'!A:A,0),4)),"")</f>
        <v/>
      </c>
      <c r="K237" s="6" t="str" cm="1">
        <f t="array" aca="1" ref="K237" ca="1">_xlfn.IFNA(INDIRECT("'"&amp;"Variable List"&amp;"'!"&amp;ADDRESS(MATCH(A237,'Variable List'!A:A,0),5)),"")</f>
        <v/>
      </c>
      <c r="L237" s="6" t="str" cm="1">
        <f t="array" aca="1" ref="L237" ca="1">_xlfn.IFNA(INDIRECT("'"&amp;"Variable List"&amp;"'!"&amp;ADDRESS(MATCH(A237,'Variable List'!A:A,0),6)),"")</f>
        <v/>
      </c>
    </row>
    <row r="238" spans="1:12" s="3" customFormat="1" ht="15" customHeight="1" x14ac:dyDescent="0.25">
      <c r="A238" s="61"/>
      <c r="B238" s="6"/>
      <c r="C238" s="6"/>
      <c r="D238" s="93">
        <v>20</v>
      </c>
      <c r="E238" s="56" t="s">
        <v>19265</v>
      </c>
      <c r="F238" s="168"/>
      <c r="G238" s="6"/>
      <c r="H238" s="13"/>
      <c r="I238" s="6" t="str" cm="1">
        <f t="array" aca="1" ref="I238" ca="1">_xlfn.IFNA(INDIRECT("'"&amp;"Variable List"&amp;"'!"&amp;ADDRESS(MATCH(A238,'Variable List'!A:A,0),3)),"")</f>
        <v/>
      </c>
      <c r="J238" s="6" t="str" cm="1">
        <f t="array" aca="1" ref="J238" ca="1">_xlfn.IFNA(INDIRECT("'"&amp;"Variable List"&amp;"'!"&amp;ADDRESS(MATCH(A238,'Variable List'!A:A,0),4)),"")</f>
        <v/>
      </c>
      <c r="K238" s="6" t="str" cm="1">
        <f t="array" aca="1" ref="K238" ca="1">_xlfn.IFNA(INDIRECT("'"&amp;"Variable List"&amp;"'!"&amp;ADDRESS(MATCH(A238,'Variable List'!A:A,0),5)),"")</f>
        <v/>
      </c>
      <c r="L238" s="6" t="str" cm="1">
        <f t="array" aca="1" ref="L238" ca="1">_xlfn.IFNA(INDIRECT("'"&amp;"Variable List"&amp;"'!"&amp;ADDRESS(MATCH(A238,'Variable List'!A:A,0),6)),"")</f>
        <v/>
      </c>
    </row>
    <row r="239" spans="1:12" s="3" customFormat="1" ht="15" customHeight="1" x14ac:dyDescent="0.25">
      <c r="A239" s="61"/>
      <c r="B239" s="6"/>
      <c r="C239" s="6"/>
      <c r="D239" s="93">
        <v>21</v>
      </c>
      <c r="E239" s="56" t="s">
        <v>19266</v>
      </c>
      <c r="F239" s="168"/>
      <c r="G239" s="6"/>
      <c r="H239" s="13"/>
      <c r="I239" s="6" t="str" cm="1">
        <f t="array" aca="1" ref="I239" ca="1">_xlfn.IFNA(INDIRECT("'"&amp;"Variable List"&amp;"'!"&amp;ADDRESS(MATCH(A239,'Variable List'!A:A,0),3)),"")</f>
        <v/>
      </c>
      <c r="J239" s="6" t="str" cm="1">
        <f t="array" aca="1" ref="J239" ca="1">_xlfn.IFNA(INDIRECT("'"&amp;"Variable List"&amp;"'!"&amp;ADDRESS(MATCH(A239,'Variable List'!A:A,0),4)),"")</f>
        <v/>
      </c>
      <c r="K239" s="6" t="str" cm="1">
        <f t="array" aca="1" ref="K239" ca="1">_xlfn.IFNA(INDIRECT("'"&amp;"Variable List"&amp;"'!"&amp;ADDRESS(MATCH(A239,'Variable List'!A:A,0),5)),"")</f>
        <v/>
      </c>
      <c r="L239" s="6" t="str" cm="1">
        <f t="array" aca="1" ref="L239" ca="1">_xlfn.IFNA(INDIRECT("'"&amp;"Variable List"&amp;"'!"&amp;ADDRESS(MATCH(A239,'Variable List'!A:A,0),6)),"")</f>
        <v/>
      </c>
    </row>
    <row r="240" spans="1:12" s="3" customFormat="1" ht="15" customHeight="1" x14ac:dyDescent="0.25">
      <c r="A240" s="61"/>
      <c r="B240" s="6"/>
      <c r="C240" s="6"/>
      <c r="D240" s="93">
        <v>22</v>
      </c>
      <c r="E240" s="56" t="s">
        <v>19267</v>
      </c>
      <c r="F240" s="168"/>
      <c r="G240" s="6"/>
      <c r="H240" s="13"/>
      <c r="I240" s="6" t="str" cm="1">
        <f t="array" aca="1" ref="I240" ca="1">_xlfn.IFNA(INDIRECT("'"&amp;"Variable List"&amp;"'!"&amp;ADDRESS(MATCH(A240,'Variable List'!A:A,0),3)),"")</f>
        <v/>
      </c>
      <c r="J240" s="6" t="str" cm="1">
        <f t="array" aca="1" ref="J240" ca="1">_xlfn.IFNA(INDIRECT("'"&amp;"Variable List"&amp;"'!"&amp;ADDRESS(MATCH(A240,'Variable List'!A:A,0),4)),"")</f>
        <v/>
      </c>
      <c r="K240" s="6" t="str" cm="1">
        <f t="array" aca="1" ref="K240" ca="1">_xlfn.IFNA(INDIRECT("'"&amp;"Variable List"&amp;"'!"&amp;ADDRESS(MATCH(A240,'Variable List'!A:A,0),5)),"")</f>
        <v/>
      </c>
      <c r="L240" s="6" t="str" cm="1">
        <f t="array" aca="1" ref="L240" ca="1">_xlfn.IFNA(INDIRECT("'"&amp;"Variable List"&amp;"'!"&amp;ADDRESS(MATCH(A240,'Variable List'!A:A,0),6)),"")</f>
        <v/>
      </c>
    </row>
    <row r="241" spans="1:12" s="3" customFormat="1" ht="15" customHeight="1" x14ac:dyDescent="0.25">
      <c r="A241" s="61"/>
      <c r="B241" s="6"/>
      <c r="C241" s="6"/>
      <c r="D241" s="93">
        <v>23</v>
      </c>
      <c r="E241" s="56" t="s">
        <v>19268</v>
      </c>
      <c r="F241" s="168"/>
      <c r="G241" s="6"/>
      <c r="H241" s="13"/>
      <c r="I241" s="6" t="str" cm="1">
        <f t="array" aca="1" ref="I241" ca="1">_xlfn.IFNA(INDIRECT("'"&amp;"Variable List"&amp;"'!"&amp;ADDRESS(MATCH(A241,'Variable List'!A:A,0),3)),"")</f>
        <v/>
      </c>
      <c r="J241" s="6" t="str" cm="1">
        <f t="array" aca="1" ref="J241" ca="1">_xlfn.IFNA(INDIRECT("'"&amp;"Variable List"&amp;"'!"&amp;ADDRESS(MATCH(A241,'Variable List'!A:A,0),4)),"")</f>
        <v/>
      </c>
      <c r="K241" s="6" t="str" cm="1">
        <f t="array" aca="1" ref="K241" ca="1">_xlfn.IFNA(INDIRECT("'"&amp;"Variable List"&amp;"'!"&amp;ADDRESS(MATCH(A241,'Variable List'!A:A,0),5)),"")</f>
        <v/>
      </c>
      <c r="L241" s="6" t="str" cm="1">
        <f t="array" aca="1" ref="L241" ca="1">_xlfn.IFNA(INDIRECT("'"&amp;"Variable List"&amp;"'!"&amp;ADDRESS(MATCH(A241,'Variable List'!A:A,0),6)),"")</f>
        <v/>
      </c>
    </row>
    <row r="242" spans="1:12" s="3" customFormat="1" ht="15" customHeight="1" x14ac:dyDescent="0.25">
      <c r="A242" s="61"/>
      <c r="B242" s="6"/>
      <c r="C242" s="6"/>
      <c r="D242" s="93">
        <v>24</v>
      </c>
      <c r="E242" s="56" t="s">
        <v>19269</v>
      </c>
      <c r="F242" s="168"/>
      <c r="G242" s="6"/>
      <c r="H242" s="13"/>
      <c r="I242" s="6" t="str" cm="1">
        <f t="array" aca="1" ref="I242" ca="1">_xlfn.IFNA(INDIRECT("'"&amp;"Variable List"&amp;"'!"&amp;ADDRESS(MATCH(A242,'Variable List'!A:A,0),3)),"")</f>
        <v/>
      </c>
      <c r="J242" s="6" t="str" cm="1">
        <f t="array" aca="1" ref="J242" ca="1">_xlfn.IFNA(INDIRECT("'"&amp;"Variable List"&amp;"'!"&amp;ADDRESS(MATCH(A242,'Variable List'!A:A,0),4)),"")</f>
        <v/>
      </c>
      <c r="K242" s="6" t="str" cm="1">
        <f t="array" aca="1" ref="K242" ca="1">_xlfn.IFNA(INDIRECT("'"&amp;"Variable List"&amp;"'!"&amp;ADDRESS(MATCH(A242,'Variable List'!A:A,0),5)),"")</f>
        <v/>
      </c>
      <c r="L242" s="6" t="str" cm="1">
        <f t="array" aca="1" ref="L242" ca="1">_xlfn.IFNA(INDIRECT("'"&amp;"Variable List"&amp;"'!"&amp;ADDRESS(MATCH(A242,'Variable List'!A:A,0),6)),"")</f>
        <v/>
      </c>
    </row>
    <row r="243" spans="1:12" s="3" customFormat="1" ht="15" customHeight="1" x14ac:dyDescent="0.25">
      <c r="A243" s="52"/>
      <c r="B243" s="7"/>
      <c r="C243" s="7"/>
      <c r="D243" s="95">
        <v>25</v>
      </c>
      <c r="E243" s="53" t="s">
        <v>19270</v>
      </c>
      <c r="F243" s="169"/>
      <c r="G243" s="7"/>
      <c r="H243" s="15"/>
      <c r="I243" s="7" t="str" cm="1">
        <f t="array" aca="1" ref="I243" ca="1">_xlfn.IFNA(INDIRECT("'"&amp;"Variable List"&amp;"'!"&amp;ADDRESS(MATCH(A243,'Variable List'!A:A,0),3)),"")</f>
        <v/>
      </c>
      <c r="J243" s="7" t="str" cm="1">
        <f t="array" aca="1" ref="J243" ca="1">_xlfn.IFNA(INDIRECT("'"&amp;"Variable List"&amp;"'!"&amp;ADDRESS(MATCH(A243,'Variable List'!A:A,0),4)),"")</f>
        <v/>
      </c>
      <c r="K243" s="7" t="str" cm="1">
        <f t="array" aca="1" ref="K243" ca="1">_xlfn.IFNA(INDIRECT("'"&amp;"Variable List"&amp;"'!"&amp;ADDRESS(MATCH(A243,'Variable List'!A:A,0),5)),"")</f>
        <v/>
      </c>
      <c r="L243" s="7" t="str" cm="1">
        <f t="array" aca="1" ref="L243" ca="1">_xlfn.IFNA(INDIRECT("'"&amp;"Variable List"&amp;"'!"&amp;ADDRESS(MATCH(A243,'Variable List'!A:A,0),6)),"")</f>
        <v/>
      </c>
    </row>
    <row r="244" spans="1:12" s="3" customFormat="1" x14ac:dyDescent="0.25">
      <c r="A244" s="4" t="s">
        <v>16</v>
      </c>
      <c r="B244" s="6" t="s">
        <v>135</v>
      </c>
      <c r="C244" s="6">
        <v>278</v>
      </c>
      <c r="D244" s="81"/>
      <c r="E244" s="96" t="s">
        <v>536</v>
      </c>
      <c r="F244" s="168" t="s">
        <v>1230</v>
      </c>
      <c r="G244" s="152" t="s">
        <v>533</v>
      </c>
      <c r="H244" s="13" t="s">
        <v>2649</v>
      </c>
      <c r="I244" s="6" t="str" cm="1">
        <f t="array" aca="1" ref="I244" ca="1">_xlfn.IFNA(INDIRECT("'"&amp;"Variable List"&amp;"'!"&amp;ADDRESS(MATCH(A244,'Variable List'!A:A,0),3)),"")</f>
        <v>yes</v>
      </c>
      <c r="J244" s="6" t="str" cm="1">
        <f t="array" aca="1" ref="J244" ca="1">_xlfn.IFNA(INDIRECT("'"&amp;"Variable List"&amp;"'!"&amp;ADDRESS(MATCH(A244,'Variable List'!A:A,0),4)),"")</f>
        <v>yes</v>
      </c>
      <c r="K244" s="6" t="str" cm="1">
        <f t="array" aca="1" ref="K244" ca="1">_xlfn.IFNA(INDIRECT("'"&amp;"Variable List"&amp;"'!"&amp;ADDRESS(MATCH(A244,'Variable List'!A:A,0),5)),"")</f>
        <v>no</v>
      </c>
      <c r="L244" s="6" t="str" cm="1">
        <f t="array" aca="1" ref="L244" ca="1">_xlfn.IFNA(INDIRECT("'"&amp;"Variable List"&amp;"'!"&amp;ADDRESS(MATCH(A244,'Variable List'!A:A,0),6)),"")</f>
        <v>no</v>
      </c>
    </row>
    <row r="245" spans="1:12" s="3" customFormat="1" ht="74.25" customHeight="1" x14ac:dyDescent="0.25">
      <c r="A245" s="137" t="s">
        <v>532</v>
      </c>
      <c r="B245" s="6"/>
      <c r="C245" s="6"/>
      <c r="D245" s="81"/>
      <c r="E245" s="80"/>
      <c r="F245" s="168"/>
      <c r="G245" s="6"/>
      <c r="H245" s="13"/>
      <c r="I245" s="6" t="str" cm="1">
        <f t="array" aca="1" ref="I245" ca="1">_xlfn.IFNA(INDIRECT("'"&amp;"Variable List"&amp;"'!"&amp;ADDRESS(MATCH(A245,'Variable List'!A:A,0),3)),"")</f>
        <v/>
      </c>
      <c r="J245" s="6" t="str" cm="1">
        <f t="array" aca="1" ref="J245" ca="1">_xlfn.IFNA(INDIRECT("'"&amp;"Variable List"&amp;"'!"&amp;ADDRESS(MATCH(A245,'Variable List'!A:A,0),4)),"")</f>
        <v/>
      </c>
      <c r="K245" s="6" t="str" cm="1">
        <f t="array" aca="1" ref="K245" ca="1">_xlfn.IFNA(INDIRECT("'"&amp;"Variable List"&amp;"'!"&amp;ADDRESS(MATCH(A245,'Variable List'!A:A,0),5)),"")</f>
        <v/>
      </c>
      <c r="L245" s="6" t="str" cm="1">
        <f t="array" aca="1" ref="L245" ca="1">_xlfn.IFNA(INDIRECT("'"&amp;"Variable List"&amp;"'!"&amp;ADDRESS(MATCH(A245,'Variable List'!A:A,0),6)),"")</f>
        <v/>
      </c>
    </row>
    <row r="246" spans="1:12" s="3" customFormat="1" ht="15" customHeight="1" x14ac:dyDescent="0.25">
      <c r="A246" s="36" t="s">
        <v>19550</v>
      </c>
      <c r="B246" s="8" t="s">
        <v>135</v>
      </c>
      <c r="C246" s="8">
        <v>14</v>
      </c>
      <c r="D246" s="151">
        <v>-9</v>
      </c>
      <c r="E246" s="66" t="s">
        <v>192</v>
      </c>
      <c r="F246" s="167" t="s">
        <v>1688</v>
      </c>
      <c r="G246" s="153" t="s">
        <v>533</v>
      </c>
      <c r="H246" s="37" t="s">
        <v>19552</v>
      </c>
      <c r="I246" s="8" t="str" cm="1">
        <f t="array" aca="1" ref="I246" ca="1">_xlfn.IFNA(INDIRECT("'"&amp;"Variable List"&amp;"'!"&amp;ADDRESS(MATCH(A246,'Variable List'!A:A,0),3)),"")</f>
        <v>no</v>
      </c>
      <c r="J246" s="8" t="str" cm="1">
        <f t="array" aca="1" ref="J246" ca="1">_xlfn.IFNA(INDIRECT("'"&amp;"Variable List"&amp;"'!"&amp;ADDRESS(MATCH(A246,'Variable List'!A:A,0),4)),"")</f>
        <v>no</v>
      </c>
      <c r="K246" s="8" t="str" cm="1">
        <f t="array" aca="1" ref="K246" ca="1">_xlfn.IFNA(INDIRECT("'"&amp;"Variable List"&amp;"'!"&amp;ADDRESS(MATCH(A246,'Variable List'!A:A,0),5)),"")</f>
        <v>no</v>
      </c>
      <c r="L246" s="8" t="str" cm="1">
        <f t="array" aca="1" ref="L246" ca="1">_xlfn.IFNA(INDIRECT("'"&amp;"Variable List"&amp;"'!"&amp;ADDRESS(MATCH(A246,'Variable List'!A:A,0),6)),"")</f>
        <v>yes</v>
      </c>
    </row>
    <row r="247" spans="1:12" s="3" customFormat="1" ht="30" customHeight="1" x14ac:dyDescent="0.25">
      <c r="A247" s="137" t="s">
        <v>19551</v>
      </c>
      <c r="B247" s="6"/>
      <c r="C247" s="6"/>
      <c r="D247" s="93">
        <v>1</v>
      </c>
      <c r="E247" s="56" t="s">
        <v>19248</v>
      </c>
      <c r="F247" s="168"/>
      <c r="G247" s="6"/>
      <c r="H247" s="13"/>
      <c r="I247" s="6" t="str" cm="1">
        <f t="array" aca="1" ref="I247" ca="1">_xlfn.IFNA(INDIRECT("'"&amp;"Variable List"&amp;"'!"&amp;ADDRESS(MATCH(A247,'Variable List'!A:A,0),3)),"")</f>
        <v/>
      </c>
      <c r="J247" s="6" t="str" cm="1">
        <f t="array" aca="1" ref="J247" ca="1">_xlfn.IFNA(INDIRECT("'"&amp;"Variable List"&amp;"'!"&amp;ADDRESS(MATCH(A247,'Variable List'!A:A,0),4)),"")</f>
        <v/>
      </c>
      <c r="K247" s="6" t="str" cm="1">
        <f t="array" aca="1" ref="K247" ca="1">_xlfn.IFNA(INDIRECT("'"&amp;"Variable List"&amp;"'!"&amp;ADDRESS(MATCH(A247,'Variable List'!A:A,0),5)),"")</f>
        <v/>
      </c>
      <c r="L247" s="6" t="str" cm="1">
        <f t="array" aca="1" ref="L247" ca="1">_xlfn.IFNA(INDIRECT("'"&amp;"Variable List"&amp;"'!"&amp;ADDRESS(MATCH(A247,'Variable List'!A:A,0),6)),"")</f>
        <v/>
      </c>
    </row>
    <row r="248" spans="1:12" s="3" customFormat="1" ht="15" customHeight="1" x14ac:dyDescent="0.25">
      <c r="A248" s="137"/>
      <c r="B248" s="6"/>
      <c r="C248" s="6"/>
      <c r="D248" s="93">
        <v>2</v>
      </c>
      <c r="E248" s="56" t="s">
        <v>19249</v>
      </c>
      <c r="F248" s="168"/>
      <c r="G248" s="6"/>
      <c r="H248" s="13"/>
      <c r="I248" s="6" t="str" cm="1">
        <f t="array" aca="1" ref="I248" ca="1">_xlfn.IFNA(INDIRECT("'"&amp;"Variable List"&amp;"'!"&amp;ADDRESS(MATCH(A248,'Variable List'!A:A,0),3)),"")</f>
        <v/>
      </c>
      <c r="J248" s="6" t="str" cm="1">
        <f t="array" aca="1" ref="J248" ca="1">_xlfn.IFNA(INDIRECT("'"&amp;"Variable List"&amp;"'!"&amp;ADDRESS(MATCH(A248,'Variable List'!A:A,0),4)),"")</f>
        <v/>
      </c>
      <c r="K248" s="6" t="str" cm="1">
        <f t="array" aca="1" ref="K248" ca="1">_xlfn.IFNA(INDIRECT("'"&amp;"Variable List"&amp;"'!"&amp;ADDRESS(MATCH(A248,'Variable List'!A:A,0),5)),"")</f>
        <v/>
      </c>
      <c r="L248" s="6" t="str" cm="1">
        <f t="array" aca="1" ref="L248" ca="1">_xlfn.IFNA(INDIRECT("'"&amp;"Variable List"&amp;"'!"&amp;ADDRESS(MATCH(A248,'Variable List'!A:A,0),6)),"")</f>
        <v/>
      </c>
    </row>
    <row r="249" spans="1:12" s="3" customFormat="1" ht="15" customHeight="1" x14ac:dyDescent="0.25">
      <c r="A249" s="137"/>
      <c r="B249" s="6"/>
      <c r="C249" s="6"/>
      <c r="D249" s="93">
        <v>3</v>
      </c>
      <c r="E249" s="56" t="s">
        <v>19250</v>
      </c>
      <c r="F249" s="168"/>
      <c r="G249" s="6"/>
      <c r="H249" s="13"/>
      <c r="I249" s="6" t="str" cm="1">
        <f t="array" aca="1" ref="I249" ca="1">_xlfn.IFNA(INDIRECT("'"&amp;"Variable List"&amp;"'!"&amp;ADDRESS(MATCH(A249,'Variable List'!A:A,0),3)),"")</f>
        <v/>
      </c>
      <c r="J249" s="6" t="str" cm="1">
        <f t="array" aca="1" ref="J249" ca="1">_xlfn.IFNA(INDIRECT("'"&amp;"Variable List"&amp;"'!"&amp;ADDRESS(MATCH(A249,'Variable List'!A:A,0),4)),"")</f>
        <v/>
      </c>
      <c r="K249" s="6" t="str" cm="1">
        <f t="array" aca="1" ref="K249" ca="1">_xlfn.IFNA(INDIRECT("'"&amp;"Variable List"&amp;"'!"&amp;ADDRESS(MATCH(A249,'Variable List'!A:A,0),5)),"")</f>
        <v/>
      </c>
      <c r="L249" s="6" t="str" cm="1">
        <f t="array" aca="1" ref="L249" ca="1">_xlfn.IFNA(INDIRECT("'"&amp;"Variable List"&amp;"'!"&amp;ADDRESS(MATCH(A249,'Variable List'!A:A,0),6)),"")</f>
        <v/>
      </c>
    </row>
    <row r="250" spans="1:12" s="3" customFormat="1" ht="15" customHeight="1" x14ac:dyDescent="0.25">
      <c r="A250" s="137"/>
      <c r="B250" s="6"/>
      <c r="C250" s="6"/>
      <c r="D250" s="93">
        <v>4</v>
      </c>
      <c r="E250" s="56" t="s">
        <v>19251</v>
      </c>
      <c r="F250" s="168"/>
      <c r="G250" s="6"/>
      <c r="H250" s="13"/>
      <c r="I250" s="6" t="str" cm="1">
        <f t="array" aca="1" ref="I250" ca="1">_xlfn.IFNA(INDIRECT("'"&amp;"Variable List"&amp;"'!"&amp;ADDRESS(MATCH(A250,'Variable List'!A:A,0),3)),"")</f>
        <v/>
      </c>
      <c r="J250" s="6" t="str" cm="1">
        <f t="array" aca="1" ref="J250" ca="1">_xlfn.IFNA(INDIRECT("'"&amp;"Variable List"&amp;"'!"&amp;ADDRESS(MATCH(A250,'Variable List'!A:A,0),4)),"")</f>
        <v/>
      </c>
      <c r="K250" s="6" t="str" cm="1">
        <f t="array" aca="1" ref="K250" ca="1">_xlfn.IFNA(INDIRECT("'"&amp;"Variable List"&amp;"'!"&amp;ADDRESS(MATCH(A250,'Variable List'!A:A,0),5)),"")</f>
        <v/>
      </c>
      <c r="L250" s="6" t="str" cm="1">
        <f t="array" aca="1" ref="L250" ca="1">_xlfn.IFNA(INDIRECT("'"&amp;"Variable List"&amp;"'!"&amp;ADDRESS(MATCH(A250,'Variable List'!A:A,0),6)),"")</f>
        <v/>
      </c>
    </row>
    <row r="251" spans="1:12" s="3" customFormat="1" ht="15" customHeight="1" x14ac:dyDescent="0.25">
      <c r="A251" s="137"/>
      <c r="B251" s="6"/>
      <c r="C251" s="6"/>
      <c r="D251" s="93">
        <v>5</v>
      </c>
      <c r="E251" s="56" t="s">
        <v>19252</v>
      </c>
      <c r="F251" s="168"/>
      <c r="G251" s="6"/>
      <c r="H251" s="13"/>
      <c r="I251" s="6" t="str" cm="1">
        <f t="array" aca="1" ref="I251" ca="1">_xlfn.IFNA(INDIRECT("'"&amp;"Variable List"&amp;"'!"&amp;ADDRESS(MATCH(A251,'Variable List'!A:A,0),3)),"")</f>
        <v/>
      </c>
      <c r="J251" s="6" t="str" cm="1">
        <f t="array" aca="1" ref="J251" ca="1">_xlfn.IFNA(INDIRECT("'"&amp;"Variable List"&amp;"'!"&amp;ADDRESS(MATCH(A251,'Variable List'!A:A,0),4)),"")</f>
        <v/>
      </c>
      <c r="K251" s="6" t="str" cm="1">
        <f t="array" aca="1" ref="K251" ca="1">_xlfn.IFNA(INDIRECT("'"&amp;"Variable List"&amp;"'!"&amp;ADDRESS(MATCH(A251,'Variable List'!A:A,0),5)),"")</f>
        <v/>
      </c>
      <c r="L251" s="6" t="str" cm="1">
        <f t="array" aca="1" ref="L251" ca="1">_xlfn.IFNA(INDIRECT("'"&amp;"Variable List"&amp;"'!"&amp;ADDRESS(MATCH(A251,'Variable List'!A:A,0),6)),"")</f>
        <v/>
      </c>
    </row>
    <row r="252" spans="1:12" s="3" customFormat="1" ht="15" customHeight="1" x14ac:dyDescent="0.25">
      <c r="A252" s="137"/>
      <c r="B252" s="6"/>
      <c r="C252" s="6"/>
      <c r="D252" s="93">
        <v>6</v>
      </c>
      <c r="E252" s="56" t="s">
        <v>19253</v>
      </c>
      <c r="F252" s="168"/>
      <c r="G252" s="6"/>
      <c r="H252" s="13"/>
      <c r="I252" s="6" t="str" cm="1">
        <f t="array" aca="1" ref="I252" ca="1">_xlfn.IFNA(INDIRECT("'"&amp;"Variable List"&amp;"'!"&amp;ADDRESS(MATCH(A252,'Variable List'!A:A,0),3)),"")</f>
        <v/>
      </c>
      <c r="J252" s="6" t="str" cm="1">
        <f t="array" aca="1" ref="J252" ca="1">_xlfn.IFNA(INDIRECT("'"&amp;"Variable List"&amp;"'!"&amp;ADDRESS(MATCH(A252,'Variable List'!A:A,0),4)),"")</f>
        <v/>
      </c>
      <c r="K252" s="6" t="str" cm="1">
        <f t="array" aca="1" ref="K252" ca="1">_xlfn.IFNA(INDIRECT("'"&amp;"Variable List"&amp;"'!"&amp;ADDRESS(MATCH(A252,'Variable List'!A:A,0),5)),"")</f>
        <v/>
      </c>
      <c r="L252" s="6" t="str" cm="1">
        <f t="array" aca="1" ref="L252" ca="1">_xlfn.IFNA(INDIRECT("'"&amp;"Variable List"&amp;"'!"&amp;ADDRESS(MATCH(A252,'Variable List'!A:A,0),6)),"")</f>
        <v/>
      </c>
    </row>
    <row r="253" spans="1:12" s="3" customFormat="1" ht="15" customHeight="1" x14ac:dyDescent="0.25">
      <c r="A253" s="137"/>
      <c r="B253" s="6"/>
      <c r="C253" s="6"/>
      <c r="D253" s="93">
        <v>7</v>
      </c>
      <c r="E253" s="56" t="s">
        <v>19544</v>
      </c>
      <c r="F253" s="168"/>
      <c r="G253" s="6"/>
      <c r="H253" s="13"/>
      <c r="I253" s="6" t="str" cm="1">
        <f t="array" aca="1" ref="I253" ca="1">_xlfn.IFNA(INDIRECT("'"&amp;"Variable List"&amp;"'!"&amp;ADDRESS(MATCH(A253,'Variable List'!A:A,0),3)),"")</f>
        <v/>
      </c>
      <c r="J253" s="6" t="str" cm="1">
        <f t="array" aca="1" ref="J253" ca="1">_xlfn.IFNA(INDIRECT("'"&amp;"Variable List"&amp;"'!"&amp;ADDRESS(MATCH(A253,'Variable List'!A:A,0),4)),"")</f>
        <v/>
      </c>
      <c r="K253" s="6" t="str" cm="1">
        <f t="array" aca="1" ref="K253" ca="1">_xlfn.IFNA(INDIRECT("'"&amp;"Variable List"&amp;"'!"&amp;ADDRESS(MATCH(A253,'Variable List'!A:A,0),5)),"")</f>
        <v/>
      </c>
      <c r="L253" s="6" t="str" cm="1">
        <f t="array" aca="1" ref="L253" ca="1">_xlfn.IFNA(INDIRECT("'"&amp;"Variable List"&amp;"'!"&amp;ADDRESS(MATCH(A253,'Variable List'!A:A,0),6)),"")</f>
        <v/>
      </c>
    </row>
    <row r="254" spans="1:12" s="3" customFormat="1" ht="15" customHeight="1" x14ac:dyDescent="0.25">
      <c r="A254" s="137"/>
      <c r="B254" s="6"/>
      <c r="C254" s="6"/>
      <c r="D254" s="93">
        <v>8</v>
      </c>
      <c r="E254" s="56" t="s">
        <v>19545</v>
      </c>
      <c r="F254" s="168"/>
      <c r="G254" s="6"/>
      <c r="H254" s="13"/>
      <c r="I254" s="6" t="str" cm="1">
        <f t="array" aca="1" ref="I254" ca="1">_xlfn.IFNA(INDIRECT("'"&amp;"Variable List"&amp;"'!"&amp;ADDRESS(MATCH(A254,'Variable List'!A:A,0),3)),"")</f>
        <v/>
      </c>
      <c r="J254" s="6" t="str" cm="1">
        <f t="array" aca="1" ref="J254" ca="1">_xlfn.IFNA(INDIRECT("'"&amp;"Variable List"&amp;"'!"&amp;ADDRESS(MATCH(A254,'Variable List'!A:A,0),4)),"")</f>
        <v/>
      </c>
      <c r="K254" s="6" t="str" cm="1">
        <f t="array" aca="1" ref="K254" ca="1">_xlfn.IFNA(INDIRECT("'"&amp;"Variable List"&amp;"'!"&amp;ADDRESS(MATCH(A254,'Variable List'!A:A,0),5)),"")</f>
        <v/>
      </c>
      <c r="L254" s="6" t="str" cm="1">
        <f t="array" aca="1" ref="L254" ca="1">_xlfn.IFNA(INDIRECT("'"&amp;"Variable List"&amp;"'!"&amp;ADDRESS(MATCH(A254,'Variable List'!A:A,0),6)),"")</f>
        <v/>
      </c>
    </row>
    <row r="255" spans="1:12" s="3" customFormat="1" ht="15" customHeight="1" x14ac:dyDescent="0.25">
      <c r="A255" s="137"/>
      <c r="B255" s="6"/>
      <c r="C255" s="6"/>
      <c r="D255" s="93">
        <v>9</v>
      </c>
      <c r="E255" s="56" t="s">
        <v>19326</v>
      </c>
      <c r="F255" s="168"/>
      <c r="G255" s="6"/>
      <c r="H255" s="13"/>
      <c r="I255" s="6" t="str" cm="1">
        <f t="array" aca="1" ref="I255" ca="1">_xlfn.IFNA(INDIRECT("'"&amp;"Variable List"&amp;"'!"&amp;ADDRESS(MATCH(A255,'Variable List'!A:A,0),3)),"")</f>
        <v/>
      </c>
      <c r="J255" s="6" t="str" cm="1">
        <f t="array" aca="1" ref="J255" ca="1">_xlfn.IFNA(INDIRECT("'"&amp;"Variable List"&amp;"'!"&amp;ADDRESS(MATCH(A255,'Variable List'!A:A,0),4)),"")</f>
        <v/>
      </c>
      <c r="K255" s="6" t="str" cm="1">
        <f t="array" aca="1" ref="K255" ca="1">_xlfn.IFNA(INDIRECT("'"&amp;"Variable List"&amp;"'!"&amp;ADDRESS(MATCH(A255,'Variable List'!A:A,0),5)),"")</f>
        <v/>
      </c>
      <c r="L255" s="6" t="str" cm="1">
        <f t="array" aca="1" ref="L255" ca="1">_xlfn.IFNA(INDIRECT("'"&amp;"Variable List"&amp;"'!"&amp;ADDRESS(MATCH(A255,'Variable List'!A:A,0),6)),"")</f>
        <v/>
      </c>
    </row>
    <row r="256" spans="1:12" s="3" customFormat="1" ht="15" customHeight="1" x14ac:dyDescent="0.25">
      <c r="A256" s="137"/>
      <c r="B256" s="6"/>
      <c r="C256" s="6"/>
      <c r="D256" s="93">
        <v>10</v>
      </c>
      <c r="E256" s="56" t="s">
        <v>19546</v>
      </c>
      <c r="F256" s="168"/>
      <c r="G256" s="6"/>
      <c r="H256" s="13"/>
      <c r="I256" s="6" t="str" cm="1">
        <f t="array" aca="1" ref="I256" ca="1">_xlfn.IFNA(INDIRECT("'"&amp;"Variable List"&amp;"'!"&amp;ADDRESS(MATCH(A256,'Variable List'!A:A,0),3)),"")</f>
        <v/>
      </c>
      <c r="J256" s="6" t="str" cm="1">
        <f t="array" aca="1" ref="J256" ca="1">_xlfn.IFNA(INDIRECT("'"&amp;"Variable List"&amp;"'!"&amp;ADDRESS(MATCH(A256,'Variable List'!A:A,0),4)),"")</f>
        <v/>
      </c>
      <c r="K256" s="6" t="str" cm="1">
        <f t="array" aca="1" ref="K256" ca="1">_xlfn.IFNA(INDIRECT("'"&amp;"Variable List"&amp;"'!"&amp;ADDRESS(MATCH(A256,'Variable List'!A:A,0),5)),"")</f>
        <v/>
      </c>
      <c r="L256" s="6" t="str" cm="1">
        <f t="array" aca="1" ref="L256" ca="1">_xlfn.IFNA(INDIRECT("'"&amp;"Variable List"&amp;"'!"&amp;ADDRESS(MATCH(A256,'Variable List'!A:A,0),6)),"")</f>
        <v/>
      </c>
    </row>
    <row r="257" spans="1:12" s="3" customFormat="1" ht="15" customHeight="1" x14ac:dyDescent="0.25">
      <c r="A257" s="137"/>
      <c r="B257" s="6"/>
      <c r="C257" s="6"/>
      <c r="D257" s="93">
        <v>11</v>
      </c>
      <c r="E257" s="56" t="s">
        <v>19547</v>
      </c>
      <c r="F257" s="168"/>
      <c r="G257" s="6"/>
      <c r="H257" s="13"/>
      <c r="I257" s="6" t="str" cm="1">
        <f t="array" aca="1" ref="I257" ca="1">_xlfn.IFNA(INDIRECT("'"&amp;"Variable List"&amp;"'!"&amp;ADDRESS(MATCH(A257,'Variable List'!A:A,0),3)),"")</f>
        <v/>
      </c>
      <c r="J257" s="6" t="str" cm="1">
        <f t="array" aca="1" ref="J257" ca="1">_xlfn.IFNA(INDIRECT("'"&amp;"Variable List"&amp;"'!"&amp;ADDRESS(MATCH(A257,'Variable List'!A:A,0),4)),"")</f>
        <v/>
      </c>
      <c r="K257" s="6" t="str" cm="1">
        <f t="array" aca="1" ref="K257" ca="1">_xlfn.IFNA(INDIRECT("'"&amp;"Variable List"&amp;"'!"&amp;ADDRESS(MATCH(A257,'Variable List'!A:A,0),5)),"")</f>
        <v/>
      </c>
      <c r="L257" s="6" t="str" cm="1">
        <f t="array" aca="1" ref="L257" ca="1">_xlfn.IFNA(INDIRECT("'"&amp;"Variable List"&amp;"'!"&amp;ADDRESS(MATCH(A257,'Variable List'!A:A,0),6)),"")</f>
        <v/>
      </c>
    </row>
    <row r="258" spans="1:12" s="3" customFormat="1" ht="15" customHeight="1" x14ac:dyDescent="0.25">
      <c r="A258" s="137"/>
      <c r="B258" s="6"/>
      <c r="C258" s="6"/>
      <c r="D258" s="93">
        <v>12</v>
      </c>
      <c r="E258" s="56" t="s">
        <v>19548</v>
      </c>
      <c r="F258" s="168"/>
      <c r="G258" s="6"/>
      <c r="H258" s="13"/>
      <c r="I258" s="6" t="str" cm="1">
        <f t="array" aca="1" ref="I258" ca="1">_xlfn.IFNA(INDIRECT("'"&amp;"Variable List"&amp;"'!"&amp;ADDRESS(MATCH(A258,'Variable List'!A:A,0),3)),"")</f>
        <v/>
      </c>
      <c r="J258" s="6" t="str" cm="1">
        <f t="array" aca="1" ref="J258" ca="1">_xlfn.IFNA(INDIRECT("'"&amp;"Variable List"&amp;"'!"&amp;ADDRESS(MATCH(A258,'Variable List'!A:A,0),4)),"")</f>
        <v/>
      </c>
      <c r="K258" s="6" t="str" cm="1">
        <f t="array" aca="1" ref="K258" ca="1">_xlfn.IFNA(INDIRECT("'"&amp;"Variable List"&amp;"'!"&amp;ADDRESS(MATCH(A258,'Variable List'!A:A,0),5)),"")</f>
        <v/>
      </c>
      <c r="L258" s="6" t="str" cm="1">
        <f t="array" aca="1" ref="L258" ca="1">_xlfn.IFNA(INDIRECT("'"&amp;"Variable List"&amp;"'!"&amp;ADDRESS(MATCH(A258,'Variable List'!A:A,0),6)),"")</f>
        <v/>
      </c>
    </row>
    <row r="259" spans="1:12" s="3" customFormat="1" ht="15" customHeight="1" x14ac:dyDescent="0.25">
      <c r="A259" s="38"/>
      <c r="B259" s="7"/>
      <c r="C259" s="7"/>
      <c r="D259" s="95">
        <v>13</v>
      </c>
      <c r="E259" s="53" t="s">
        <v>19270</v>
      </c>
      <c r="F259" s="169"/>
      <c r="G259" s="7"/>
      <c r="H259" s="15"/>
      <c r="I259" s="7" t="str" cm="1">
        <f t="array" aca="1" ref="I259" ca="1">_xlfn.IFNA(INDIRECT("'"&amp;"Variable List"&amp;"'!"&amp;ADDRESS(MATCH(A259,'Variable List'!A:A,0),3)),"")</f>
        <v/>
      </c>
      <c r="J259" s="7" t="str" cm="1">
        <f t="array" aca="1" ref="J259" ca="1">_xlfn.IFNA(INDIRECT("'"&amp;"Variable List"&amp;"'!"&amp;ADDRESS(MATCH(A259,'Variable List'!A:A,0),4)),"")</f>
        <v/>
      </c>
      <c r="K259" s="7" t="str" cm="1">
        <f t="array" aca="1" ref="K259" ca="1">_xlfn.IFNA(INDIRECT("'"&amp;"Variable List"&amp;"'!"&amp;ADDRESS(MATCH(A259,'Variable List'!A:A,0),5)),"")</f>
        <v/>
      </c>
      <c r="L259" s="7" t="str" cm="1">
        <f t="array" aca="1" ref="L259" ca="1">_xlfn.IFNA(INDIRECT("'"&amp;"Variable List"&amp;"'!"&amp;ADDRESS(MATCH(A259,'Variable List'!A:A,0),6)),"")</f>
        <v/>
      </c>
    </row>
    <row r="260" spans="1:12" s="3" customFormat="1" ht="15" customHeight="1" x14ac:dyDescent="0.25">
      <c r="A260" s="4" t="s">
        <v>19273</v>
      </c>
      <c r="B260" s="6" t="s">
        <v>135</v>
      </c>
      <c r="C260" s="6">
        <v>26</v>
      </c>
      <c r="D260" s="81">
        <v>-9</v>
      </c>
      <c r="E260" s="80" t="s">
        <v>192</v>
      </c>
      <c r="F260" s="168" t="s">
        <v>1688</v>
      </c>
      <c r="G260" s="152" t="s">
        <v>533</v>
      </c>
      <c r="H260" s="13" t="s">
        <v>19275</v>
      </c>
      <c r="I260" s="6" t="str" cm="1">
        <f t="array" aca="1" ref="I260" ca="1">_xlfn.IFNA(INDIRECT("'"&amp;"Variable List"&amp;"'!"&amp;ADDRESS(MATCH(A260,'Variable List'!A:A,0),3)),"")</f>
        <v>no</v>
      </c>
      <c r="J260" s="6" t="str" cm="1">
        <f t="array" aca="1" ref="J260" ca="1">_xlfn.IFNA(INDIRECT("'"&amp;"Variable List"&amp;"'!"&amp;ADDRESS(MATCH(A260,'Variable List'!A:A,0),4)),"")</f>
        <v>no</v>
      </c>
      <c r="K260" s="6" t="str" cm="1">
        <f t="array" aca="1" ref="K260" ca="1">_xlfn.IFNA(INDIRECT("'"&amp;"Variable List"&amp;"'!"&amp;ADDRESS(MATCH(A260,'Variable List'!A:A,0),5)),"")</f>
        <v>yes</v>
      </c>
      <c r="L260" s="6" t="str" cm="1">
        <f t="array" aca="1" ref="L260" ca="1">_xlfn.IFNA(INDIRECT("'"&amp;"Variable List"&amp;"'!"&amp;ADDRESS(MATCH(A260,'Variable List'!A:A,0),6)),"")</f>
        <v>no</v>
      </c>
    </row>
    <row r="261" spans="1:12" s="3" customFormat="1" ht="29.25" customHeight="1" x14ac:dyDescent="0.25">
      <c r="A261" s="137" t="s">
        <v>19274</v>
      </c>
      <c r="B261" s="6"/>
      <c r="C261" s="6"/>
      <c r="D261" s="81">
        <v>1</v>
      </c>
      <c r="E261" s="80" t="s">
        <v>19248</v>
      </c>
      <c r="F261" s="168"/>
      <c r="G261" s="6"/>
      <c r="H261" s="13"/>
      <c r="I261" s="6" t="str" cm="1">
        <f t="array" aca="1" ref="I261" ca="1">_xlfn.IFNA(INDIRECT("'"&amp;"Variable List"&amp;"'!"&amp;ADDRESS(MATCH(A261,'Variable List'!A:A,0),3)),"")</f>
        <v/>
      </c>
      <c r="J261" s="6" t="str" cm="1">
        <f t="array" aca="1" ref="J261" ca="1">_xlfn.IFNA(INDIRECT("'"&amp;"Variable List"&amp;"'!"&amp;ADDRESS(MATCH(A261,'Variable List'!A:A,0),4)),"")</f>
        <v/>
      </c>
      <c r="K261" s="6" t="str" cm="1">
        <f t="array" aca="1" ref="K261" ca="1">_xlfn.IFNA(INDIRECT("'"&amp;"Variable List"&amp;"'!"&amp;ADDRESS(MATCH(A261,'Variable List'!A:A,0),5)),"")</f>
        <v/>
      </c>
      <c r="L261" s="6" t="str" cm="1">
        <f t="array" aca="1" ref="L261" ca="1">_xlfn.IFNA(INDIRECT("'"&amp;"Variable List"&amp;"'!"&amp;ADDRESS(MATCH(A261,'Variable List'!A:A,0),6)),"")</f>
        <v/>
      </c>
    </row>
    <row r="262" spans="1:12" s="3" customFormat="1" ht="15" customHeight="1" x14ac:dyDescent="0.25">
      <c r="A262" s="137"/>
      <c r="B262" s="6"/>
      <c r="C262" s="6"/>
      <c r="D262" s="81">
        <v>2</v>
      </c>
      <c r="E262" s="80" t="s">
        <v>19249</v>
      </c>
      <c r="F262" s="168"/>
      <c r="G262" s="6"/>
      <c r="H262" s="13"/>
      <c r="I262" s="6" t="str" cm="1">
        <f t="array" aca="1" ref="I262" ca="1">_xlfn.IFNA(INDIRECT("'"&amp;"Variable List"&amp;"'!"&amp;ADDRESS(MATCH(A262,'Variable List'!A:A,0),3)),"")</f>
        <v/>
      </c>
      <c r="J262" s="6" t="str" cm="1">
        <f t="array" aca="1" ref="J262" ca="1">_xlfn.IFNA(INDIRECT("'"&amp;"Variable List"&amp;"'!"&amp;ADDRESS(MATCH(A262,'Variable List'!A:A,0),4)),"")</f>
        <v/>
      </c>
      <c r="K262" s="6" t="str" cm="1">
        <f t="array" aca="1" ref="K262" ca="1">_xlfn.IFNA(INDIRECT("'"&amp;"Variable List"&amp;"'!"&amp;ADDRESS(MATCH(A262,'Variable List'!A:A,0),5)),"")</f>
        <v/>
      </c>
      <c r="L262" s="6" t="str" cm="1">
        <f t="array" aca="1" ref="L262" ca="1">_xlfn.IFNA(INDIRECT("'"&amp;"Variable List"&amp;"'!"&amp;ADDRESS(MATCH(A262,'Variable List'!A:A,0),6)),"")</f>
        <v/>
      </c>
    </row>
    <row r="263" spans="1:12" s="3" customFormat="1" ht="15" customHeight="1" x14ac:dyDescent="0.25">
      <c r="A263" s="137"/>
      <c r="B263" s="6"/>
      <c r="C263" s="6"/>
      <c r="D263" s="81">
        <v>3</v>
      </c>
      <c r="E263" s="80" t="s">
        <v>19250</v>
      </c>
      <c r="F263" s="168"/>
      <c r="G263" s="6"/>
      <c r="H263" s="13"/>
      <c r="I263" s="6" t="str" cm="1">
        <f t="array" aca="1" ref="I263" ca="1">_xlfn.IFNA(INDIRECT("'"&amp;"Variable List"&amp;"'!"&amp;ADDRESS(MATCH(A263,'Variable List'!A:A,0),3)),"")</f>
        <v/>
      </c>
      <c r="J263" s="6" t="str" cm="1">
        <f t="array" aca="1" ref="J263" ca="1">_xlfn.IFNA(INDIRECT("'"&amp;"Variable List"&amp;"'!"&amp;ADDRESS(MATCH(A263,'Variable List'!A:A,0),4)),"")</f>
        <v/>
      </c>
      <c r="K263" s="6" t="str" cm="1">
        <f t="array" aca="1" ref="K263" ca="1">_xlfn.IFNA(INDIRECT("'"&amp;"Variable List"&amp;"'!"&amp;ADDRESS(MATCH(A263,'Variable List'!A:A,0),5)),"")</f>
        <v/>
      </c>
      <c r="L263" s="6" t="str" cm="1">
        <f t="array" aca="1" ref="L263" ca="1">_xlfn.IFNA(INDIRECT("'"&amp;"Variable List"&amp;"'!"&amp;ADDRESS(MATCH(A263,'Variable List'!A:A,0),6)),"")</f>
        <v/>
      </c>
    </row>
    <row r="264" spans="1:12" s="3" customFormat="1" ht="15" customHeight="1" x14ac:dyDescent="0.25">
      <c r="A264" s="137"/>
      <c r="B264" s="6"/>
      <c r="C264" s="6"/>
      <c r="D264" s="81">
        <v>4</v>
      </c>
      <c r="E264" s="80" t="s">
        <v>19251</v>
      </c>
      <c r="F264" s="168"/>
      <c r="G264" s="6"/>
      <c r="H264" s="13"/>
      <c r="I264" s="6" t="str" cm="1">
        <f t="array" aca="1" ref="I264" ca="1">_xlfn.IFNA(INDIRECT("'"&amp;"Variable List"&amp;"'!"&amp;ADDRESS(MATCH(A264,'Variable List'!A:A,0),3)),"")</f>
        <v/>
      </c>
      <c r="J264" s="6" t="str" cm="1">
        <f t="array" aca="1" ref="J264" ca="1">_xlfn.IFNA(INDIRECT("'"&amp;"Variable List"&amp;"'!"&amp;ADDRESS(MATCH(A264,'Variable List'!A:A,0),4)),"")</f>
        <v/>
      </c>
      <c r="K264" s="6" t="str" cm="1">
        <f t="array" aca="1" ref="K264" ca="1">_xlfn.IFNA(INDIRECT("'"&amp;"Variable List"&amp;"'!"&amp;ADDRESS(MATCH(A264,'Variable List'!A:A,0),5)),"")</f>
        <v/>
      </c>
      <c r="L264" s="6" t="str" cm="1">
        <f t="array" aca="1" ref="L264" ca="1">_xlfn.IFNA(INDIRECT("'"&amp;"Variable List"&amp;"'!"&amp;ADDRESS(MATCH(A264,'Variable List'!A:A,0),6)),"")</f>
        <v/>
      </c>
    </row>
    <row r="265" spans="1:12" s="3" customFormat="1" ht="15" customHeight="1" x14ac:dyDescent="0.25">
      <c r="A265" s="137"/>
      <c r="B265" s="6"/>
      <c r="C265" s="6"/>
      <c r="D265" s="81">
        <v>5</v>
      </c>
      <c r="E265" s="80" t="s">
        <v>19252</v>
      </c>
      <c r="F265" s="168"/>
      <c r="G265" s="6"/>
      <c r="H265" s="13"/>
      <c r="I265" s="6" t="str" cm="1">
        <f t="array" aca="1" ref="I265" ca="1">_xlfn.IFNA(INDIRECT("'"&amp;"Variable List"&amp;"'!"&amp;ADDRESS(MATCH(A265,'Variable List'!A:A,0),3)),"")</f>
        <v/>
      </c>
      <c r="J265" s="6" t="str" cm="1">
        <f t="array" aca="1" ref="J265" ca="1">_xlfn.IFNA(INDIRECT("'"&amp;"Variable List"&amp;"'!"&amp;ADDRESS(MATCH(A265,'Variable List'!A:A,0),4)),"")</f>
        <v/>
      </c>
      <c r="K265" s="6" t="str" cm="1">
        <f t="array" aca="1" ref="K265" ca="1">_xlfn.IFNA(INDIRECT("'"&amp;"Variable List"&amp;"'!"&amp;ADDRESS(MATCH(A265,'Variable List'!A:A,0),5)),"")</f>
        <v/>
      </c>
      <c r="L265" s="6" t="str" cm="1">
        <f t="array" aca="1" ref="L265" ca="1">_xlfn.IFNA(INDIRECT("'"&amp;"Variable List"&amp;"'!"&amp;ADDRESS(MATCH(A265,'Variable List'!A:A,0),6)),"")</f>
        <v/>
      </c>
    </row>
    <row r="266" spans="1:12" s="3" customFormat="1" ht="15" customHeight="1" x14ac:dyDescent="0.25">
      <c r="A266" s="137"/>
      <c r="B266" s="6"/>
      <c r="C266" s="6"/>
      <c r="D266" s="81">
        <v>6</v>
      </c>
      <c r="E266" s="80" t="s">
        <v>19253</v>
      </c>
      <c r="F266" s="168"/>
      <c r="G266" s="6"/>
      <c r="H266" s="13"/>
      <c r="I266" s="6" t="str" cm="1">
        <f t="array" aca="1" ref="I266" ca="1">_xlfn.IFNA(INDIRECT("'"&amp;"Variable List"&amp;"'!"&amp;ADDRESS(MATCH(A266,'Variable List'!A:A,0),3)),"")</f>
        <v/>
      </c>
      <c r="J266" s="6" t="str" cm="1">
        <f t="array" aca="1" ref="J266" ca="1">_xlfn.IFNA(INDIRECT("'"&amp;"Variable List"&amp;"'!"&amp;ADDRESS(MATCH(A266,'Variable List'!A:A,0),4)),"")</f>
        <v/>
      </c>
      <c r="K266" s="6" t="str" cm="1">
        <f t="array" aca="1" ref="K266" ca="1">_xlfn.IFNA(INDIRECT("'"&amp;"Variable List"&amp;"'!"&amp;ADDRESS(MATCH(A266,'Variable List'!A:A,0),5)),"")</f>
        <v/>
      </c>
      <c r="L266" s="6" t="str" cm="1">
        <f t="array" aca="1" ref="L266" ca="1">_xlfn.IFNA(INDIRECT("'"&amp;"Variable List"&amp;"'!"&amp;ADDRESS(MATCH(A266,'Variable List'!A:A,0),6)),"")</f>
        <v/>
      </c>
    </row>
    <row r="267" spans="1:12" s="3" customFormat="1" ht="15" customHeight="1" x14ac:dyDescent="0.25">
      <c r="A267" s="137"/>
      <c r="B267" s="6"/>
      <c r="C267" s="6"/>
      <c r="D267" s="81">
        <v>7</v>
      </c>
      <c r="E267" s="80" t="s">
        <v>19271</v>
      </c>
      <c r="F267" s="168"/>
      <c r="G267" s="6"/>
      <c r="H267" s="13"/>
      <c r="I267" s="6" t="str" cm="1">
        <f t="array" aca="1" ref="I267" ca="1">_xlfn.IFNA(INDIRECT("'"&amp;"Variable List"&amp;"'!"&amp;ADDRESS(MATCH(A267,'Variable List'!A:A,0),3)),"")</f>
        <v/>
      </c>
      <c r="J267" s="6" t="str" cm="1">
        <f t="array" aca="1" ref="J267" ca="1">_xlfn.IFNA(INDIRECT("'"&amp;"Variable List"&amp;"'!"&amp;ADDRESS(MATCH(A267,'Variable List'!A:A,0),4)),"")</f>
        <v/>
      </c>
      <c r="K267" s="6" t="str" cm="1">
        <f t="array" aca="1" ref="K267" ca="1">_xlfn.IFNA(INDIRECT("'"&amp;"Variable List"&amp;"'!"&amp;ADDRESS(MATCH(A267,'Variable List'!A:A,0),5)),"")</f>
        <v/>
      </c>
      <c r="L267" s="6" t="str" cm="1">
        <f t="array" aca="1" ref="L267" ca="1">_xlfn.IFNA(INDIRECT("'"&amp;"Variable List"&amp;"'!"&amp;ADDRESS(MATCH(A267,'Variable List'!A:A,0),6)),"")</f>
        <v/>
      </c>
    </row>
    <row r="268" spans="1:12" s="3" customFormat="1" ht="15" customHeight="1" x14ac:dyDescent="0.25">
      <c r="A268" s="137"/>
      <c r="B268" s="6"/>
      <c r="C268" s="6"/>
      <c r="D268" s="81">
        <v>8</v>
      </c>
      <c r="E268" s="80" t="s">
        <v>19254</v>
      </c>
      <c r="F268" s="168"/>
      <c r="G268" s="6"/>
      <c r="H268" s="13"/>
      <c r="I268" s="6" t="str" cm="1">
        <f t="array" aca="1" ref="I268" ca="1">_xlfn.IFNA(INDIRECT("'"&amp;"Variable List"&amp;"'!"&amp;ADDRESS(MATCH(A268,'Variable List'!A:A,0),3)),"")</f>
        <v/>
      </c>
      <c r="J268" s="6" t="str" cm="1">
        <f t="array" aca="1" ref="J268" ca="1">_xlfn.IFNA(INDIRECT("'"&amp;"Variable List"&amp;"'!"&amp;ADDRESS(MATCH(A268,'Variable List'!A:A,0),4)),"")</f>
        <v/>
      </c>
      <c r="K268" s="6" t="str" cm="1">
        <f t="array" aca="1" ref="K268" ca="1">_xlfn.IFNA(INDIRECT("'"&amp;"Variable List"&amp;"'!"&amp;ADDRESS(MATCH(A268,'Variable List'!A:A,0),5)),"")</f>
        <v/>
      </c>
      <c r="L268" s="6" t="str" cm="1">
        <f t="array" aca="1" ref="L268" ca="1">_xlfn.IFNA(INDIRECT("'"&amp;"Variable List"&amp;"'!"&amp;ADDRESS(MATCH(A268,'Variable List'!A:A,0),6)),"")</f>
        <v/>
      </c>
    </row>
    <row r="269" spans="1:12" s="3" customFormat="1" ht="15" customHeight="1" x14ac:dyDescent="0.25">
      <c r="A269" s="137"/>
      <c r="B269" s="6"/>
      <c r="C269" s="6"/>
      <c r="D269" s="81">
        <v>9</v>
      </c>
      <c r="E269" s="80" t="s">
        <v>19255</v>
      </c>
      <c r="F269" s="168"/>
      <c r="G269" s="6"/>
      <c r="H269" s="13"/>
      <c r="I269" s="6" t="str" cm="1">
        <f t="array" aca="1" ref="I269" ca="1">_xlfn.IFNA(INDIRECT("'"&amp;"Variable List"&amp;"'!"&amp;ADDRESS(MATCH(A269,'Variable List'!A:A,0),3)),"")</f>
        <v/>
      </c>
      <c r="J269" s="6" t="str" cm="1">
        <f t="array" aca="1" ref="J269" ca="1">_xlfn.IFNA(INDIRECT("'"&amp;"Variable List"&amp;"'!"&amp;ADDRESS(MATCH(A269,'Variable List'!A:A,0),4)),"")</f>
        <v/>
      </c>
      <c r="K269" s="6" t="str" cm="1">
        <f t="array" aca="1" ref="K269" ca="1">_xlfn.IFNA(INDIRECT("'"&amp;"Variable List"&amp;"'!"&amp;ADDRESS(MATCH(A269,'Variable List'!A:A,0),5)),"")</f>
        <v/>
      </c>
      <c r="L269" s="6" t="str" cm="1">
        <f t="array" aca="1" ref="L269" ca="1">_xlfn.IFNA(INDIRECT("'"&amp;"Variable List"&amp;"'!"&amp;ADDRESS(MATCH(A269,'Variable List'!A:A,0),6)),"")</f>
        <v/>
      </c>
    </row>
    <row r="270" spans="1:12" s="3" customFormat="1" ht="15" customHeight="1" x14ac:dyDescent="0.25">
      <c r="A270" s="137"/>
      <c r="B270" s="6"/>
      <c r="C270" s="6"/>
      <c r="D270" s="81">
        <v>10</v>
      </c>
      <c r="E270" s="80" t="s">
        <v>19256</v>
      </c>
      <c r="F270" s="168"/>
      <c r="G270" s="6"/>
      <c r="H270" s="13"/>
      <c r="I270" s="6" t="str" cm="1">
        <f t="array" aca="1" ref="I270" ca="1">_xlfn.IFNA(INDIRECT("'"&amp;"Variable List"&amp;"'!"&amp;ADDRESS(MATCH(A270,'Variable List'!A:A,0),3)),"")</f>
        <v/>
      </c>
      <c r="J270" s="6" t="str" cm="1">
        <f t="array" aca="1" ref="J270" ca="1">_xlfn.IFNA(INDIRECT("'"&amp;"Variable List"&amp;"'!"&amp;ADDRESS(MATCH(A270,'Variable List'!A:A,0),4)),"")</f>
        <v/>
      </c>
      <c r="K270" s="6" t="str" cm="1">
        <f t="array" aca="1" ref="K270" ca="1">_xlfn.IFNA(INDIRECT("'"&amp;"Variable List"&amp;"'!"&amp;ADDRESS(MATCH(A270,'Variable List'!A:A,0),5)),"")</f>
        <v/>
      </c>
      <c r="L270" s="6" t="str" cm="1">
        <f t="array" aca="1" ref="L270" ca="1">_xlfn.IFNA(INDIRECT("'"&amp;"Variable List"&amp;"'!"&amp;ADDRESS(MATCH(A270,'Variable List'!A:A,0),6)),"")</f>
        <v/>
      </c>
    </row>
    <row r="271" spans="1:12" s="3" customFormat="1" ht="15" customHeight="1" x14ac:dyDescent="0.25">
      <c r="A271" s="137"/>
      <c r="B271" s="6"/>
      <c r="C271" s="6"/>
      <c r="D271" s="81">
        <v>11</v>
      </c>
      <c r="E271" s="80" t="s">
        <v>19257</v>
      </c>
      <c r="F271" s="168"/>
      <c r="G271" s="6"/>
      <c r="H271" s="13"/>
      <c r="I271" s="6" t="str" cm="1">
        <f t="array" aca="1" ref="I271" ca="1">_xlfn.IFNA(INDIRECT("'"&amp;"Variable List"&amp;"'!"&amp;ADDRESS(MATCH(A271,'Variable List'!A:A,0),3)),"")</f>
        <v/>
      </c>
      <c r="J271" s="6" t="str" cm="1">
        <f t="array" aca="1" ref="J271" ca="1">_xlfn.IFNA(INDIRECT("'"&amp;"Variable List"&amp;"'!"&amp;ADDRESS(MATCH(A271,'Variable List'!A:A,0),4)),"")</f>
        <v/>
      </c>
      <c r="K271" s="6" t="str" cm="1">
        <f t="array" aca="1" ref="K271" ca="1">_xlfn.IFNA(INDIRECT("'"&amp;"Variable List"&amp;"'!"&amp;ADDRESS(MATCH(A271,'Variable List'!A:A,0),5)),"")</f>
        <v/>
      </c>
      <c r="L271" s="6" t="str" cm="1">
        <f t="array" aca="1" ref="L271" ca="1">_xlfn.IFNA(INDIRECT("'"&amp;"Variable List"&amp;"'!"&amp;ADDRESS(MATCH(A271,'Variable List'!A:A,0),6)),"")</f>
        <v/>
      </c>
    </row>
    <row r="272" spans="1:12" s="3" customFormat="1" ht="15" customHeight="1" x14ac:dyDescent="0.25">
      <c r="A272" s="137"/>
      <c r="B272" s="6"/>
      <c r="C272" s="6"/>
      <c r="D272" s="81">
        <v>12</v>
      </c>
      <c r="E272" s="80" t="s">
        <v>19272</v>
      </c>
      <c r="F272" s="168"/>
      <c r="G272" s="6"/>
      <c r="H272" s="13"/>
      <c r="I272" s="6" t="str" cm="1">
        <f t="array" aca="1" ref="I272" ca="1">_xlfn.IFNA(INDIRECT("'"&amp;"Variable List"&amp;"'!"&amp;ADDRESS(MATCH(A272,'Variable List'!A:A,0),3)),"")</f>
        <v/>
      </c>
      <c r="J272" s="6" t="str" cm="1">
        <f t="array" aca="1" ref="J272" ca="1">_xlfn.IFNA(INDIRECT("'"&amp;"Variable List"&amp;"'!"&amp;ADDRESS(MATCH(A272,'Variable List'!A:A,0),4)),"")</f>
        <v/>
      </c>
      <c r="K272" s="6" t="str" cm="1">
        <f t="array" aca="1" ref="K272" ca="1">_xlfn.IFNA(INDIRECT("'"&amp;"Variable List"&amp;"'!"&amp;ADDRESS(MATCH(A272,'Variable List'!A:A,0),5)),"")</f>
        <v/>
      </c>
      <c r="L272" s="6" t="str" cm="1">
        <f t="array" aca="1" ref="L272" ca="1">_xlfn.IFNA(INDIRECT("'"&amp;"Variable List"&amp;"'!"&amp;ADDRESS(MATCH(A272,'Variable List'!A:A,0),6)),"")</f>
        <v/>
      </c>
    </row>
    <row r="273" spans="1:12" s="3" customFormat="1" ht="15" customHeight="1" x14ac:dyDescent="0.25">
      <c r="A273" s="137"/>
      <c r="B273" s="6"/>
      <c r="C273" s="6"/>
      <c r="D273" s="81">
        <v>13</v>
      </c>
      <c r="E273" s="80" t="s">
        <v>19258</v>
      </c>
      <c r="F273" s="168"/>
      <c r="G273" s="6"/>
      <c r="H273" s="13"/>
      <c r="I273" s="6" t="str" cm="1">
        <f t="array" aca="1" ref="I273" ca="1">_xlfn.IFNA(INDIRECT("'"&amp;"Variable List"&amp;"'!"&amp;ADDRESS(MATCH(A273,'Variable List'!A:A,0),3)),"")</f>
        <v/>
      </c>
      <c r="J273" s="6" t="str" cm="1">
        <f t="array" aca="1" ref="J273" ca="1">_xlfn.IFNA(INDIRECT("'"&amp;"Variable List"&amp;"'!"&amp;ADDRESS(MATCH(A273,'Variable List'!A:A,0),4)),"")</f>
        <v/>
      </c>
      <c r="K273" s="6" t="str" cm="1">
        <f t="array" aca="1" ref="K273" ca="1">_xlfn.IFNA(INDIRECT("'"&amp;"Variable List"&amp;"'!"&amp;ADDRESS(MATCH(A273,'Variable List'!A:A,0),5)),"")</f>
        <v/>
      </c>
      <c r="L273" s="6" t="str" cm="1">
        <f t="array" aca="1" ref="L273" ca="1">_xlfn.IFNA(INDIRECT("'"&amp;"Variable List"&amp;"'!"&amp;ADDRESS(MATCH(A273,'Variable List'!A:A,0),6)),"")</f>
        <v/>
      </c>
    </row>
    <row r="274" spans="1:12" s="3" customFormat="1" ht="15" customHeight="1" x14ac:dyDescent="0.25">
      <c r="A274" s="137"/>
      <c r="B274" s="6"/>
      <c r="C274" s="6"/>
      <c r="D274" s="81">
        <v>14</v>
      </c>
      <c r="E274" s="80" t="s">
        <v>19259</v>
      </c>
      <c r="F274" s="168"/>
      <c r="G274" s="6"/>
      <c r="H274" s="13"/>
      <c r="I274" s="6" t="str" cm="1">
        <f t="array" aca="1" ref="I274" ca="1">_xlfn.IFNA(INDIRECT("'"&amp;"Variable List"&amp;"'!"&amp;ADDRESS(MATCH(A274,'Variable List'!A:A,0),3)),"")</f>
        <v/>
      </c>
      <c r="J274" s="6" t="str" cm="1">
        <f t="array" aca="1" ref="J274" ca="1">_xlfn.IFNA(INDIRECT("'"&amp;"Variable List"&amp;"'!"&amp;ADDRESS(MATCH(A274,'Variable List'!A:A,0),4)),"")</f>
        <v/>
      </c>
      <c r="K274" s="6" t="str" cm="1">
        <f t="array" aca="1" ref="K274" ca="1">_xlfn.IFNA(INDIRECT("'"&amp;"Variable List"&amp;"'!"&amp;ADDRESS(MATCH(A274,'Variable List'!A:A,0),5)),"")</f>
        <v/>
      </c>
      <c r="L274" s="6" t="str" cm="1">
        <f t="array" aca="1" ref="L274" ca="1">_xlfn.IFNA(INDIRECT("'"&amp;"Variable List"&amp;"'!"&amp;ADDRESS(MATCH(A274,'Variable List'!A:A,0),6)),"")</f>
        <v/>
      </c>
    </row>
    <row r="275" spans="1:12" s="3" customFormat="1" ht="15" customHeight="1" x14ac:dyDescent="0.25">
      <c r="A275" s="137"/>
      <c r="B275" s="6"/>
      <c r="C275" s="6"/>
      <c r="D275" s="81">
        <v>15</v>
      </c>
      <c r="E275" s="80" t="s">
        <v>19260</v>
      </c>
      <c r="F275" s="168"/>
      <c r="G275" s="6"/>
      <c r="H275" s="13"/>
      <c r="I275" s="6" t="str" cm="1">
        <f t="array" aca="1" ref="I275" ca="1">_xlfn.IFNA(INDIRECT("'"&amp;"Variable List"&amp;"'!"&amp;ADDRESS(MATCH(A275,'Variable List'!A:A,0),3)),"")</f>
        <v/>
      </c>
      <c r="J275" s="6" t="str" cm="1">
        <f t="array" aca="1" ref="J275" ca="1">_xlfn.IFNA(INDIRECT("'"&amp;"Variable List"&amp;"'!"&amp;ADDRESS(MATCH(A275,'Variable List'!A:A,0),4)),"")</f>
        <v/>
      </c>
      <c r="K275" s="6" t="str" cm="1">
        <f t="array" aca="1" ref="K275" ca="1">_xlfn.IFNA(INDIRECT("'"&amp;"Variable List"&amp;"'!"&amp;ADDRESS(MATCH(A275,'Variable List'!A:A,0),5)),"")</f>
        <v/>
      </c>
      <c r="L275" s="6" t="str" cm="1">
        <f t="array" aca="1" ref="L275" ca="1">_xlfn.IFNA(INDIRECT("'"&amp;"Variable List"&amp;"'!"&amp;ADDRESS(MATCH(A275,'Variable List'!A:A,0),6)),"")</f>
        <v/>
      </c>
    </row>
    <row r="276" spans="1:12" s="3" customFormat="1" ht="15" customHeight="1" x14ac:dyDescent="0.25">
      <c r="A276" s="137"/>
      <c r="B276" s="6"/>
      <c r="C276" s="6"/>
      <c r="D276" s="81">
        <v>16</v>
      </c>
      <c r="E276" s="80" t="s">
        <v>19261</v>
      </c>
      <c r="F276" s="168"/>
      <c r="G276" s="6"/>
      <c r="H276" s="13"/>
      <c r="I276" s="6" t="str" cm="1">
        <f t="array" aca="1" ref="I276" ca="1">_xlfn.IFNA(INDIRECT("'"&amp;"Variable List"&amp;"'!"&amp;ADDRESS(MATCH(A276,'Variable List'!A:A,0),3)),"")</f>
        <v/>
      </c>
      <c r="J276" s="6" t="str" cm="1">
        <f t="array" aca="1" ref="J276" ca="1">_xlfn.IFNA(INDIRECT("'"&amp;"Variable List"&amp;"'!"&amp;ADDRESS(MATCH(A276,'Variable List'!A:A,0),4)),"")</f>
        <v/>
      </c>
      <c r="K276" s="6" t="str" cm="1">
        <f t="array" aca="1" ref="K276" ca="1">_xlfn.IFNA(INDIRECT("'"&amp;"Variable List"&amp;"'!"&amp;ADDRESS(MATCH(A276,'Variable List'!A:A,0),5)),"")</f>
        <v/>
      </c>
      <c r="L276" s="6" t="str" cm="1">
        <f t="array" aca="1" ref="L276" ca="1">_xlfn.IFNA(INDIRECT("'"&amp;"Variable List"&amp;"'!"&amp;ADDRESS(MATCH(A276,'Variable List'!A:A,0),6)),"")</f>
        <v/>
      </c>
    </row>
    <row r="277" spans="1:12" s="3" customFormat="1" ht="15" customHeight="1" x14ac:dyDescent="0.25">
      <c r="A277" s="137"/>
      <c r="B277" s="6"/>
      <c r="C277" s="6"/>
      <c r="D277" s="81">
        <v>17</v>
      </c>
      <c r="E277" s="80" t="s">
        <v>19262</v>
      </c>
      <c r="F277" s="168"/>
      <c r="G277" s="6"/>
      <c r="H277" s="13"/>
      <c r="I277" s="6" t="str" cm="1">
        <f t="array" aca="1" ref="I277" ca="1">_xlfn.IFNA(INDIRECT("'"&amp;"Variable List"&amp;"'!"&amp;ADDRESS(MATCH(A277,'Variable List'!A:A,0),3)),"")</f>
        <v/>
      </c>
      <c r="J277" s="6" t="str" cm="1">
        <f t="array" aca="1" ref="J277" ca="1">_xlfn.IFNA(INDIRECT("'"&amp;"Variable List"&amp;"'!"&amp;ADDRESS(MATCH(A277,'Variable List'!A:A,0),4)),"")</f>
        <v/>
      </c>
      <c r="K277" s="6" t="str" cm="1">
        <f t="array" aca="1" ref="K277" ca="1">_xlfn.IFNA(INDIRECT("'"&amp;"Variable List"&amp;"'!"&amp;ADDRESS(MATCH(A277,'Variable List'!A:A,0),5)),"")</f>
        <v/>
      </c>
      <c r="L277" s="6" t="str" cm="1">
        <f t="array" aca="1" ref="L277" ca="1">_xlfn.IFNA(INDIRECT("'"&amp;"Variable List"&amp;"'!"&amp;ADDRESS(MATCH(A277,'Variable List'!A:A,0),6)),"")</f>
        <v/>
      </c>
    </row>
    <row r="278" spans="1:12" s="3" customFormat="1" ht="15" customHeight="1" x14ac:dyDescent="0.25">
      <c r="A278" s="137"/>
      <c r="B278" s="6"/>
      <c r="C278" s="6"/>
      <c r="D278" s="81">
        <v>18</v>
      </c>
      <c r="E278" s="80" t="s">
        <v>19263</v>
      </c>
      <c r="F278" s="168"/>
      <c r="G278" s="6"/>
      <c r="H278" s="13"/>
      <c r="I278" s="6" t="str" cm="1">
        <f t="array" aca="1" ref="I278" ca="1">_xlfn.IFNA(INDIRECT("'"&amp;"Variable List"&amp;"'!"&amp;ADDRESS(MATCH(A278,'Variable List'!A:A,0),3)),"")</f>
        <v/>
      </c>
      <c r="J278" s="6" t="str" cm="1">
        <f t="array" aca="1" ref="J278" ca="1">_xlfn.IFNA(INDIRECT("'"&amp;"Variable List"&amp;"'!"&amp;ADDRESS(MATCH(A278,'Variable List'!A:A,0),4)),"")</f>
        <v/>
      </c>
      <c r="K278" s="6" t="str" cm="1">
        <f t="array" aca="1" ref="K278" ca="1">_xlfn.IFNA(INDIRECT("'"&amp;"Variable List"&amp;"'!"&amp;ADDRESS(MATCH(A278,'Variable List'!A:A,0),5)),"")</f>
        <v/>
      </c>
      <c r="L278" s="6" t="str" cm="1">
        <f t="array" aca="1" ref="L278" ca="1">_xlfn.IFNA(INDIRECT("'"&amp;"Variable List"&amp;"'!"&amp;ADDRESS(MATCH(A278,'Variable List'!A:A,0),6)),"")</f>
        <v/>
      </c>
    </row>
    <row r="279" spans="1:12" s="3" customFormat="1" ht="15" customHeight="1" x14ac:dyDescent="0.25">
      <c r="A279" s="137"/>
      <c r="B279" s="6"/>
      <c r="C279" s="6"/>
      <c r="D279" s="81">
        <v>19</v>
      </c>
      <c r="E279" s="80" t="s">
        <v>19264</v>
      </c>
      <c r="F279" s="168"/>
      <c r="G279" s="6"/>
      <c r="H279" s="13"/>
      <c r="I279" s="6" t="str" cm="1">
        <f t="array" aca="1" ref="I279" ca="1">_xlfn.IFNA(INDIRECT("'"&amp;"Variable List"&amp;"'!"&amp;ADDRESS(MATCH(A279,'Variable List'!A:A,0),3)),"")</f>
        <v/>
      </c>
      <c r="J279" s="6" t="str" cm="1">
        <f t="array" aca="1" ref="J279" ca="1">_xlfn.IFNA(INDIRECT("'"&amp;"Variable List"&amp;"'!"&amp;ADDRESS(MATCH(A279,'Variable List'!A:A,0),4)),"")</f>
        <v/>
      </c>
      <c r="K279" s="6" t="str" cm="1">
        <f t="array" aca="1" ref="K279" ca="1">_xlfn.IFNA(INDIRECT("'"&amp;"Variable List"&amp;"'!"&amp;ADDRESS(MATCH(A279,'Variable List'!A:A,0),5)),"")</f>
        <v/>
      </c>
      <c r="L279" s="6" t="str" cm="1">
        <f t="array" aca="1" ref="L279" ca="1">_xlfn.IFNA(INDIRECT("'"&amp;"Variable List"&amp;"'!"&amp;ADDRESS(MATCH(A279,'Variable List'!A:A,0),6)),"")</f>
        <v/>
      </c>
    </row>
    <row r="280" spans="1:12" s="3" customFormat="1" ht="15" customHeight="1" x14ac:dyDescent="0.25">
      <c r="A280" s="137"/>
      <c r="B280" s="6"/>
      <c r="C280" s="6"/>
      <c r="D280" s="81">
        <v>20</v>
      </c>
      <c r="E280" s="80" t="s">
        <v>19265</v>
      </c>
      <c r="F280" s="168"/>
      <c r="G280" s="6"/>
      <c r="H280" s="13"/>
      <c r="I280" s="6" t="str" cm="1">
        <f t="array" aca="1" ref="I280" ca="1">_xlfn.IFNA(INDIRECT("'"&amp;"Variable List"&amp;"'!"&amp;ADDRESS(MATCH(A280,'Variable List'!A:A,0),3)),"")</f>
        <v/>
      </c>
      <c r="J280" s="6" t="str" cm="1">
        <f t="array" aca="1" ref="J280" ca="1">_xlfn.IFNA(INDIRECT("'"&amp;"Variable List"&amp;"'!"&amp;ADDRESS(MATCH(A280,'Variable List'!A:A,0),4)),"")</f>
        <v/>
      </c>
      <c r="K280" s="6" t="str" cm="1">
        <f t="array" aca="1" ref="K280" ca="1">_xlfn.IFNA(INDIRECT("'"&amp;"Variable List"&amp;"'!"&amp;ADDRESS(MATCH(A280,'Variable List'!A:A,0),5)),"")</f>
        <v/>
      </c>
      <c r="L280" s="6" t="str" cm="1">
        <f t="array" aca="1" ref="L280" ca="1">_xlfn.IFNA(INDIRECT("'"&amp;"Variable List"&amp;"'!"&amp;ADDRESS(MATCH(A280,'Variable List'!A:A,0),6)),"")</f>
        <v/>
      </c>
    </row>
    <row r="281" spans="1:12" s="3" customFormat="1" ht="15" customHeight="1" x14ac:dyDescent="0.25">
      <c r="A281" s="137"/>
      <c r="B281" s="6"/>
      <c r="C281" s="6"/>
      <c r="D281" s="81">
        <v>21</v>
      </c>
      <c r="E281" s="80" t="s">
        <v>19266</v>
      </c>
      <c r="F281" s="168"/>
      <c r="G281" s="6"/>
      <c r="H281" s="13"/>
      <c r="I281" s="6" t="str" cm="1">
        <f t="array" aca="1" ref="I281" ca="1">_xlfn.IFNA(INDIRECT("'"&amp;"Variable List"&amp;"'!"&amp;ADDRESS(MATCH(A281,'Variable List'!A:A,0),3)),"")</f>
        <v/>
      </c>
      <c r="J281" s="6" t="str" cm="1">
        <f t="array" aca="1" ref="J281" ca="1">_xlfn.IFNA(INDIRECT("'"&amp;"Variable List"&amp;"'!"&amp;ADDRESS(MATCH(A281,'Variable List'!A:A,0),4)),"")</f>
        <v/>
      </c>
      <c r="K281" s="6" t="str" cm="1">
        <f t="array" aca="1" ref="K281" ca="1">_xlfn.IFNA(INDIRECT("'"&amp;"Variable List"&amp;"'!"&amp;ADDRESS(MATCH(A281,'Variable List'!A:A,0),5)),"")</f>
        <v/>
      </c>
      <c r="L281" s="6" t="str" cm="1">
        <f t="array" aca="1" ref="L281" ca="1">_xlfn.IFNA(INDIRECT("'"&amp;"Variable List"&amp;"'!"&amp;ADDRESS(MATCH(A281,'Variable List'!A:A,0),6)),"")</f>
        <v/>
      </c>
    </row>
    <row r="282" spans="1:12" s="3" customFormat="1" ht="15" customHeight="1" x14ac:dyDescent="0.25">
      <c r="A282" s="137"/>
      <c r="B282" s="6"/>
      <c r="C282" s="6"/>
      <c r="D282" s="81">
        <v>22</v>
      </c>
      <c r="E282" s="80" t="s">
        <v>19267</v>
      </c>
      <c r="F282" s="168"/>
      <c r="G282" s="6"/>
      <c r="H282" s="13"/>
      <c r="I282" s="6" t="str" cm="1">
        <f t="array" aca="1" ref="I282" ca="1">_xlfn.IFNA(INDIRECT("'"&amp;"Variable List"&amp;"'!"&amp;ADDRESS(MATCH(A282,'Variable List'!A:A,0),3)),"")</f>
        <v/>
      </c>
      <c r="J282" s="6" t="str" cm="1">
        <f t="array" aca="1" ref="J282" ca="1">_xlfn.IFNA(INDIRECT("'"&amp;"Variable List"&amp;"'!"&amp;ADDRESS(MATCH(A282,'Variable List'!A:A,0),4)),"")</f>
        <v/>
      </c>
      <c r="K282" s="6" t="str" cm="1">
        <f t="array" aca="1" ref="K282" ca="1">_xlfn.IFNA(INDIRECT("'"&amp;"Variable List"&amp;"'!"&amp;ADDRESS(MATCH(A282,'Variable List'!A:A,0),5)),"")</f>
        <v/>
      </c>
      <c r="L282" s="6" t="str" cm="1">
        <f t="array" aca="1" ref="L282" ca="1">_xlfn.IFNA(INDIRECT("'"&amp;"Variable List"&amp;"'!"&amp;ADDRESS(MATCH(A282,'Variable List'!A:A,0),6)),"")</f>
        <v/>
      </c>
    </row>
    <row r="283" spans="1:12" s="3" customFormat="1" ht="15" customHeight="1" x14ac:dyDescent="0.25">
      <c r="A283" s="137"/>
      <c r="B283" s="6"/>
      <c r="C283" s="6"/>
      <c r="D283" s="81">
        <v>23</v>
      </c>
      <c r="E283" s="80" t="s">
        <v>19268</v>
      </c>
      <c r="F283" s="168"/>
      <c r="G283" s="6"/>
      <c r="H283" s="13"/>
      <c r="I283" s="6" t="str" cm="1">
        <f t="array" aca="1" ref="I283" ca="1">_xlfn.IFNA(INDIRECT("'"&amp;"Variable List"&amp;"'!"&amp;ADDRESS(MATCH(A283,'Variable List'!A:A,0),3)),"")</f>
        <v/>
      </c>
      <c r="J283" s="6" t="str" cm="1">
        <f t="array" aca="1" ref="J283" ca="1">_xlfn.IFNA(INDIRECT("'"&amp;"Variable List"&amp;"'!"&amp;ADDRESS(MATCH(A283,'Variable List'!A:A,0),4)),"")</f>
        <v/>
      </c>
      <c r="K283" s="6" t="str" cm="1">
        <f t="array" aca="1" ref="K283" ca="1">_xlfn.IFNA(INDIRECT("'"&amp;"Variable List"&amp;"'!"&amp;ADDRESS(MATCH(A283,'Variable List'!A:A,0),5)),"")</f>
        <v/>
      </c>
      <c r="L283" s="6" t="str" cm="1">
        <f t="array" aca="1" ref="L283" ca="1">_xlfn.IFNA(INDIRECT("'"&amp;"Variable List"&amp;"'!"&amp;ADDRESS(MATCH(A283,'Variable List'!A:A,0),6)),"")</f>
        <v/>
      </c>
    </row>
    <row r="284" spans="1:12" s="3" customFormat="1" ht="15" customHeight="1" x14ac:dyDescent="0.25">
      <c r="A284" s="137"/>
      <c r="B284" s="6"/>
      <c r="C284" s="6"/>
      <c r="D284" s="81">
        <v>24</v>
      </c>
      <c r="E284" s="80" t="s">
        <v>19269</v>
      </c>
      <c r="F284" s="168"/>
      <c r="G284" s="6"/>
      <c r="H284" s="13"/>
      <c r="I284" s="6" t="str" cm="1">
        <f t="array" aca="1" ref="I284" ca="1">_xlfn.IFNA(INDIRECT("'"&amp;"Variable List"&amp;"'!"&amp;ADDRESS(MATCH(A284,'Variable List'!A:A,0),3)),"")</f>
        <v/>
      </c>
      <c r="J284" s="6" t="str" cm="1">
        <f t="array" aca="1" ref="J284" ca="1">_xlfn.IFNA(INDIRECT("'"&amp;"Variable List"&amp;"'!"&amp;ADDRESS(MATCH(A284,'Variable List'!A:A,0),4)),"")</f>
        <v/>
      </c>
      <c r="K284" s="6" t="str" cm="1">
        <f t="array" aca="1" ref="K284" ca="1">_xlfn.IFNA(INDIRECT("'"&amp;"Variable List"&amp;"'!"&amp;ADDRESS(MATCH(A284,'Variable List'!A:A,0),5)),"")</f>
        <v/>
      </c>
      <c r="L284" s="6" t="str" cm="1">
        <f t="array" aca="1" ref="L284" ca="1">_xlfn.IFNA(INDIRECT("'"&amp;"Variable List"&amp;"'!"&amp;ADDRESS(MATCH(A284,'Variable List'!A:A,0),6)),"")</f>
        <v/>
      </c>
    </row>
    <row r="285" spans="1:12" s="3" customFormat="1" ht="15" customHeight="1" x14ac:dyDescent="0.25">
      <c r="A285" s="38"/>
      <c r="B285" s="7"/>
      <c r="C285" s="7"/>
      <c r="D285" s="82">
        <v>25</v>
      </c>
      <c r="E285" s="83" t="s">
        <v>19270</v>
      </c>
      <c r="F285" s="169"/>
      <c r="G285" s="7"/>
      <c r="H285" s="15"/>
      <c r="I285" s="7" t="str" cm="1">
        <f t="array" aca="1" ref="I285" ca="1">_xlfn.IFNA(INDIRECT("'"&amp;"Variable List"&amp;"'!"&amp;ADDRESS(MATCH(A285,'Variable List'!A:A,0),3)),"")</f>
        <v/>
      </c>
      <c r="J285" s="7" t="str" cm="1">
        <f t="array" aca="1" ref="J285" ca="1">_xlfn.IFNA(INDIRECT("'"&amp;"Variable List"&amp;"'!"&amp;ADDRESS(MATCH(A285,'Variable List'!A:A,0),4)),"")</f>
        <v/>
      </c>
      <c r="K285" s="7" t="str" cm="1">
        <f t="array" aca="1" ref="K285" ca="1">_xlfn.IFNA(INDIRECT("'"&amp;"Variable List"&amp;"'!"&amp;ADDRESS(MATCH(A285,'Variable List'!A:A,0),5)),"")</f>
        <v/>
      </c>
      <c r="L285" s="7" t="str" cm="1">
        <f t="array" aca="1" ref="L285" ca="1">_xlfn.IFNA(INDIRECT("'"&amp;"Variable List"&amp;"'!"&amp;ADDRESS(MATCH(A285,'Variable List'!A:A,0),6)),"")</f>
        <v/>
      </c>
    </row>
    <row r="286" spans="1:12" s="3" customFormat="1" x14ac:dyDescent="0.25">
      <c r="A286" s="4" t="s">
        <v>17</v>
      </c>
      <c r="B286" s="6" t="s">
        <v>538</v>
      </c>
      <c r="C286" s="6">
        <v>3</v>
      </c>
      <c r="D286" s="73">
        <v>-9</v>
      </c>
      <c r="E286" s="66" t="s">
        <v>192</v>
      </c>
      <c r="F286" s="175" t="s">
        <v>2650</v>
      </c>
      <c r="G286" s="6" t="s">
        <v>541</v>
      </c>
      <c r="H286" s="13" t="s">
        <v>2651</v>
      </c>
      <c r="I286" s="6" t="str" cm="1">
        <f t="array" aca="1" ref="I286" ca="1">_xlfn.IFNA(INDIRECT("'"&amp;"Variable List"&amp;"'!"&amp;ADDRESS(MATCH(A286,'Variable List'!A:A,0),3)),"")</f>
        <v>yes</v>
      </c>
      <c r="J286" s="6" t="str" cm="1">
        <f t="array" aca="1" ref="J286" ca="1">_xlfn.IFNA(INDIRECT("'"&amp;"Variable List"&amp;"'!"&amp;ADDRESS(MATCH(A286,'Variable List'!A:A,0),4)),"")</f>
        <v>yes</v>
      </c>
      <c r="K286" s="6" t="str" cm="1">
        <f t="array" aca="1" ref="K286" ca="1">_xlfn.IFNA(INDIRECT("'"&amp;"Variable List"&amp;"'!"&amp;ADDRESS(MATCH(A286,'Variable List'!A:A,0),5)),"")</f>
        <v>yes</v>
      </c>
      <c r="L286" s="6" t="str" cm="1">
        <f t="array" aca="1" ref="L286" ca="1">_xlfn.IFNA(INDIRECT("'"&amp;"Variable List"&amp;"'!"&amp;ADDRESS(MATCH(A286,'Variable List'!A:A,0),6)),"")</f>
        <v>yes</v>
      </c>
    </row>
    <row r="287" spans="1:12" s="3" customFormat="1" x14ac:dyDescent="0.25">
      <c r="A287" s="3" t="s">
        <v>537</v>
      </c>
      <c r="B287" s="6"/>
      <c r="C287" s="13"/>
      <c r="D287" s="74">
        <v>1</v>
      </c>
      <c r="E287" s="67" t="s">
        <v>540</v>
      </c>
      <c r="F287" s="175"/>
      <c r="G287" s="6"/>
      <c r="H287" s="13"/>
      <c r="I287" s="6" t="str" cm="1">
        <f t="array" aca="1" ref="I287" ca="1">_xlfn.IFNA(INDIRECT("'"&amp;"Variable List"&amp;"'!"&amp;ADDRESS(MATCH(A287,'Variable List'!A:A,0),3)),"")</f>
        <v/>
      </c>
      <c r="J287" s="6" t="str" cm="1">
        <f t="array" aca="1" ref="J287" ca="1">_xlfn.IFNA(INDIRECT("'"&amp;"Variable List"&amp;"'!"&amp;ADDRESS(MATCH(A287,'Variable List'!A:A,0),4)),"")</f>
        <v/>
      </c>
      <c r="K287" s="6" t="str" cm="1">
        <f t="array" aca="1" ref="K287" ca="1">_xlfn.IFNA(INDIRECT("'"&amp;"Variable List"&amp;"'!"&amp;ADDRESS(MATCH(A287,'Variable List'!A:A,0),5)),"")</f>
        <v/>
      </c>
      <c r="L287" s="6" t="str" cm="1">
        <f t="array" aca="1" ref="L287" ca="1">_xlfn.IFNA(INDIRECT("'"&amp;"Variable List"&amp;"'!"&amp;ADDRESS(MATCH(A287,'Variable List'!A:A,0),6)),"")</f>
        <v/>
      </c>
    </row>
    <row r="288" spans="1:12" s="3" customFormat="1" x14ac:dyDescent="0.25">
      <c r="A288" s="11"/>
      <c r="B288" s="7"/>
      <c r="C288" s="15"/>
      <c r="D288" s="75">
        <v>2</v>
      </c>
      <c r="E288" s="68" t="s">
        <v>539</v>
      </c>
      <c r="F288" s="176"/>
      <c r="G288" s="7"/>
      <c r="H288" s="15"/>
      <c r="I288" s="7" t="str" cm="1">
        <f t="array" aca="1" ref="I288" ca="1">_xlfn.IFNA(INDIRECT("'"&amp;"Variable List"&amp;"'!"&amp;ADDRESS(MATCH(A288,'Variable List'!A:A,0),3)),"")</f>
        <v/>
      </c>
      <c r="J288" s="6" t="str" cm="1">
        <f t="array" aca="1" ref="J288" ca="1">_xlfn.IFNA(INDIRECT("'"&amp;"Variable List"&amp;"'!"&amp;ADDRESS(MATCH(A288,'Variable List'!A:A,0),4)),"")</f>
        <v/>
      </c>
      <c r="K288" s="6" t="str" cm="1">
        <f t="array" aca="1" ref="K288" ca="1">_xlfn.IFNA(INDIRECT("'"&amp;"Variable List"&amp;"'!"&amp;ADDRESS(MATCH(A288,'Variable List'!A:A,0),5)),"")</f>
        <v/>
      </c>
      <c r="L288" s="6" t="str" cm="1">
        <f t="array" aca="1" ref="L288" ca="1">_xlfn.IFNA(INDIRECT("'"&amp;"Variable List"&amp;"'!"&amp;ADDRESS(MATCH(A288,'Variable List'!A:A,0),6)),"")</f>
        <v/>
      </c>
    </row>
    <row r="289" spans="1:12" s="3" customFormat="1" x14ac:dyDescent="0.25">
      <c r="A289" s="4" t="s">
        <v>18</v>
      </c>
      <c r="B289" s="6" t="s">
        <v>135</v>
      </c>
      <c r="C289" s="6">
        <v>32</v>
      </c>
      <c r="D289" s="55">
        <v>-9</v>
      </c>
      <c r="E289" s="56" t="s">
        <v>192</v>
      </c>
      <c r="F289" s="167" t="s">
        <v>1230</v>
      </c>
      <c r="G289" s="6" t="s">
        <v>549</v>
      </c>
      <c r="H289" s="13" t="s">
        <v>2652</v>
      </c>
      <c r="I289" s="8" t="str" cm="1">
        <f t="array" aca="1" ref="I289" ca="1">_xlfn.IFNA(INDIRECT("'"&amp;"Variable List"&amp;"'!"&amp;ADDRESS(MATCH(A289,'Variable List'!A:A,0),3)),"")</f>
        <v>yes</v>
      </c>
      <c r="J289" s="8" t="str" cm="1">
        <f t="array" aca="1" ref="J289" ca="1">_xlfn.IFNA(INDIRECT("'"&amp;"Variable List"&amp;"'!"&amp;ADDRESS(MATCH(A289,'Variable List'!A:A,0),4)),"")</f>
        <v>yes</v>
      </c>
      <c r="K289" s="8" t="str" cm="1">
        <f t="array" aca="1" ref="K289" ca="1">_xlfn.IFNA(INDIRECT("'"&amp;"Variable List"&amp;"'!"&amp;ADDRESS(MATCH(A289,'Variable List'!A:A,0),5)),"")</f>
        <v>no</v>
      </c>
      <c r="L289" s="8" t="str" cm="1">
        <f t="array" aca="1" ref="L289" ca="1">_xlfn.IFNA(INDIRECT("'"&amp;"Variable List"&amp;"'!"&amp;ADDRESS(MATCH(A289,'Variable List'!A:A,0),6)),"")</f>
        <v>no</v>
      </c>
    </row>
    <row r="290" spans="1:12" s="3" customFormat="1" ht="89.25" customHeight="1" x14ac:dyDescent="0.25">
      <c r="A290" s="61" t="s">
        <v>546</v>
      </c>
      <c r="B290" s="6"/>
      <c r="C290" s="6"/>
      <c r="D290" s="55" t="s">
        <v>547</v>
      </c>
      <c r="E290" s="56" t="s">
        <v>548</v>
      </c>
      <c r="F290" s="168"/>
      <c r="G290" s="6"/>
      <c r="H290" s="13"/>
      <c r="I290" s="6" t="str" cm="1">
        <f t="array" aca="1" ref="I290" ca="1">_xlfn.IFNA(INDIRECT("'"&amp;"Variable List"&amp;"'!"&amp;ADDRESS(MATCH(A290,'Variable List'!A:A,0),3)),"")</f>
        <v/>
      </c>
      <c r="J290" s="6" t="str" cm="1">
        <f t="array" aca="1" ref="J290" ca="1">_xlfn.IFNA(INDIRECT("'"&amp;"Variable List"&amp;"'!"&amp;ADDRESS(MATCH(A290,'Variable List'!A:A,0),4)),"")</f>
        <v/>
      </c>
      <c r="K290" s="6" t="str" cm="1">
        <f t="array" aca="1" ref="K290" ca="1">_xlfn.IFNA(INDIRECT("'"&amp;"Variable List"&amp;"'!"&amp;ADDRESS(MATCH(A290,'Variable List'!A:A,0),5)),"")</f>
        <v/>
      </c>
      <c r="L290" s="6" t="str" cm="1">
        <f t="array" aca="1" ref="L290" ca="1">_xlfn.IFNA(INDIRECT("'"&amp;"Variable List"&amp;"'!"&amp;ADDRESS(MATCH(A290,'Variable List'!A:A,0),6)),"")</f>
        <v/>
      </c>
    </row>
    <row r="291" spans="1:12" s="3" customFormat="1" ht="15" customHeight="1" x14ac:dyDescent="0.25">
      <c r="A291" s="144" t="s">
        <v>19276</v>
      </c>
      <c r="B291" s="8" t="s">
        <v>135</v>
      </c>
      <c r="C291" s="8">
        <v>4</v>
      </c>
      <c r="D291" s="65">
        <v>-9</v>
      </c>
      <c r="E291" s="66" t="s">
        <v>192</v>
      </c>
      <c r="F291" s="167" t="s">
        <v>1230</v>
      </c>
      <c r="G291" s="8" t="s">
        <v>549</v>
      </c>
      <c r="H291" s="37" t="s">
        <v>19281</v>
      </c>
      <c r="I291" s="8" t="str" cm="1">
        <f t="array" aca="1" ref="I291" ca="1">_xlfn.IFNA(INDIRECT("'"&amp;"Variable List"&amp;"'!"&amp;ADDRESS(MATCH(A291,'Variable List'!A:A,0),3)),"")</f>
        <v>no</v>
      </c>
      <c r="J291" s="8" t="str" cm="1">
        <f t="array" aca="1" ref="J291" ca="1">_xlfn.IFNA(INDIRECT("'"&amp;"Variable List"&amp;"'!"&amp;ADDRESS(MATCH(A291,'Variable List'!A:A,0),4)),"")</f>
        <v>no</v>
      </c>
      <c r="K291" s="8" t="str" cm="1">
        <f t="array" aca="1" ref="K291" ca="1">_xlfn.IFNA(INDIRECT("'"&amp;"Variable List"&amp;"'!"&amp;ADDRESS(MATCH(A291,'Variable List'!A:A,0),5)),"")</f>
        <v>yes</v>
      </c>
      <c r="L291" s="8" t="str" cm="1">
        <f t="array" aca="1" ref="L291" ca="1">_xlfn.IFNA(INDIRECT("'"&amp;"Variable List"&amp;"'!"&amp;ADDRESS(MATCH(A291,'Variable List'!A:A,0),6)),"")</f>
        <v>yes</v>
      </c>
    </row>
    <row r="292" spans="1:12" s="3" customFormat="1" ht="30" customHeight="1" x14ac:dyDescent="0.25">
      <c r="A292" s="43" t="s">
        <v>19277</v>
      </c>
      <c r="B292" s="6"/>
      <c r="C292" s="6"/>
      <c r="D292" s="55">
        <v>0</v>
      </c>
      <c r="E292" s="56" t="s">
        <v>19278</v>
      </c>
      <c r="F292" s="168"/>
      <c r="G292" s="6"/>
      <c r="H292" s="13"/>
      <c r="I292" s="6" t="str" cm="1">
        <f t="array" aca="1" ref="I292" ca="1">_xlfn.IFNA(INDIRECT("'"&amp;"Variable List"&amp;"'!"&amp;ADDRESS(MATCH(A292,'Variable List'!A:A,0),3)),"")</f>
        <v/>
      </c>
      <c r="J292" s="6" t="str" cm="1">
        <f t="array" aca="1" ref="J292" ca="1">_xlfn.IFNA(INDIRECT("'"&amp;"Variable List"&amp;"'!"&amp;ADDRESS(MATCH(A292,'Variable List'!A:A,0),4)),"")</f>
        <v/>
      </c>
      <c r="K292" s="6" t="str" cm="1">
        <f t="array" aca="1" ref="K292" ca="1">_xlfn.IFNA(INDIRECT("'"&amp;"Variable List"&amp;"'!"&amp;ADDRESS(MATCH(A292,'Variable List'!A:A,0),5)),"")</f>
        <v/>
      </c>
      <c r="L292" s="6" t="str" cm="1">
        <f t="array" aca="1" ref="L292" ca="1">_xlfn.IFNA(INDIRECT("'"&amp;"Variable List"&amp;"'!"&amp;ADDRESS(MATCH(A292,'Variable List'!A:A,0),6)),"")</f>
        <v/>
      </c>
    </row>
    <row r="293" spans="1:12" s="3" customFormat="1" ht="15" customHeight="1" x14ac:dyDescent="0.25">
      <c r="A293" s="61"/>
      <c r="B293" s="6"/>
      <c r="C293" s="6"/>
      <c r="D293" s="55">
        <v>1</v>
      </c>
      <c r="E293" s="56" t="s">
        <v>19279</v>
      </c>
      <c r="F293" s="168"/>
      <c r="G293" s="6"/>
      <c r="H293" s="13"/>
      <c r="I293" s="6" t="str" cm="1">
        <f t="array" aca="1" ref="I293" ca="1">_xlfn.IFNA(INDIRECT("'"&amp;"Variable List"&amp;"'!"&amp;ADDRESS(MATCH(A293,'Variable List'!A:A,0),3)),"")</f>
        <v/>
      </c>
      <c r="J293" s="6" t="str" cm="1">
        <f t="array" aca="1" ref="J293" ca="1">_xlfn.IFNA(INDIRECT("'"&amp;"Variable List"&amp;"'!"&amp;ADDRESS(MATCH(A293,'Variable List'!A:A,0),4)),"")</f>
        <v/>
      </c>
      <c r="K293" s="6" t="str" cm="1">
        <f t="array" aca="1" ref="K293" ca="1">_xlfn.IFNA(INDIRECT("'"&amp;"Variable List"&amp;"'!"&amp;ADDRESS(MATCH(A293,'Variable List'!A:A,0),5)),"")</f>
        <v/>
      </c>
      <c r="L293" s="6" t="str" cm="1">
        <f t="array" aca="1" ref="L293" ca="1">_xlfn.IFNA(INDIRECT("'"&amp;"Variable List"&amp;"'!"&amp;ADDRESS(MATCH(A293,'Variable List'!A:A,0),6)),"")</f>
        <v/>
      </c>
    </row>
    <row r="294" spans="1:12" s="3" customFormat="1" ht="15" customHeight="1" x14ac:dyDescent="0.25">
      <c r="A294" s="52"/>
      <c r="B294" s="7"/>
      <c r="C294" s="7"/>
      <c r="D294" s="54">
        <v>2</v>
      </c>
      <c r="E294" s="53" t="s">
        <v>19280</v>
      </c>
      <c r="F294" s="169"/>
      <c r="G294" s="7"/>
      <c r="H294" s="15"/>
      <c r="I294" s="7" t="str" cm="1">
        <f t="array" aca="1" ref="I294" ca="1">_xlfn.IFNA(INDIRECT("'"&amp;"Variable List"&amp;"'!"&amp;ADDRESS(MATCH(A294,'Variable List'!A:A,0),3)),"")</f>
        <v/>
      </c>
      <c r="J294" s="7" t="str" cm="1">
        <f t="array" aca="1" ref="J294" ca="1">_xlfn.IFNA(INDIRECT("'"&amp;"Variable List"&amp;"'!"&amp;ADDRESS(MATCH(A294,'Variable List'!A:A,0),4)),"")</f>
        <v/>
      </c>
      <c r="K294" s="7" t="str" cm="1">
        <f t="array" aca="1" ref="K294" ca="1">_xlfn.IFNA(INDIRECT("'"&amp;"Variable List"&amp;"'!"&amp;ADDRESS(MATCH(A294,'Variable List'!A:A,0),5)),"")</f>
        <v/>
      </c>
      <c r="L294" s="7" t="str" cm="1">
        <f t="array" aca="1" ref="L294" ca="1">_xlfn.IFNA(INDIRECT("'"&amp;"Variable List"&amp;"'!"&amp;ADDRESS(MATCH(A294,'Variable List'!A:A,0),6)),"")</f>
        <v/>
      </c>
    </row>
    <row r="295" spans="1:12" s="3" customFormat="1" x14ac:dyDescent="0.25">
      <c r="A295" s="4" t="s">
        <v>19</v>
      </c>
      <c r="B295" s="46" t="s">
        <v>538</v>
      </c>
      <c r="C295" s="46">
        <v>5</v>
      </c>
      <c r="D295" s="55">
        <v>-9</v>
      </c>
      <c r="E295" s="56" t="s">
        <v>192</v>
      </c>
      <c r="F295" s="168" t="s">
        <v>19709</v>
      </c>
      <c r="G295" s="6" t="s">
        <v>552</v>
      </c>
      <c r="H295" s="13"/>
      <c r="I295" s="6" t="str" cm="1">
        <f t="array" aca="1" ref="I295" ca="1">_xlfn.IFNA(INDIRECT("'"&amp;"Variable List"&amp;"'!"&amp;ADDRESS(MATCH(A295,'Variable List'!A:A,0),3)),"")</f>
        <v>yes</v>
      </c>
      <c r="J295" s="6" t="str" cm="1">
        <f t="array" aca="1" ref="J295" ca="1">_xlfn.IFNA(INDIRECT("'"&amp;"Variable List"&amp;"'!"&amp;ADDRESS(MATCH(A295,'Variable List'!A:A,0),4)),"")</f>
        <v>yes</v>
      </c>
      <c r="K295" s="8" t="str" cm="1">
        <f t="array" aca="1" ref="K295" ca="1">_xlfn.IFNA(INDIRECT("'"&amp;"Variable List"&amp;"'!"&amp;ADDRESS(MATCH(A295,'Variable List'!A:A,0),5)),"")</f>
        <v>no</v>
      </c>
      <c r="L295" s="8" t="str" cm="1">
        <f t="array" aca="1" ref="L295" ca="1">_xlfn.IFNA(INDIRECT("'"&amp;"Variable List"&amp;"'!"&amp;ADDRESS(MATCH(A295,'Variable List'!A:A,0),6)),"")</f>
        <v>no</v>
      </c>
    </row>
    <row r="296" spans="1:12" s="3" customFormat="1" ht="30" x14ac:dyDescent="0.25">
      <c r="A296" s="49" t="s">
        <v>550</v>
      </c>
      <c r="B296" s="6"/>
      <c r="C296" s="6"/>
      <c r="D296" s="55">
        <v>0</v>
      </c>
      <c r="E296" s="56" t="s">
        <v>1211</v>
      </c>
      <c r="F296" s="168"/>
      <c r="G296" s="6"/>
      <c r="H296" s="13"/>
      <c r="I296" s="6" t="str" cm="1">
        <f t="array" aca="1" ref="I296" ca="1">_xlfn.IFNA(INDIRECT("'"&amp;"Variable List"&amp;"'!"&amp;ADDRESS(MATCH(A296,'Variable List'!A:A,0),3)),"")</f>
        <v/>
      </c>
      <c r="J296" s="6" t="str" cm="1">
        <f t="array" aca="1" ref="J296" ca="1">_xlfn.IFNA(INDIRECT("'"&amp;"Variable List"&amp;"'!"&amp;ADDRESS(MATCH(A296,'Variable List'!A:A,0),4)),"")</f>
        <v/>
      </c>
      <c r="K296" s="6" t="str" cm="1">
        <f t="array" aca="1" ref="K296" ca="1">_xlfn.IFNA(INDIRECT("'"&amp;"Variable List"&amp;"'!"&amp;ADDRESS(MATCH(A296,'Variable List'!A:A,0),5)),"")</f>
        <v/>
      </c>
      <c r="L296" s="6" t="str" cm="1">
        <f t="array" aca="1" ref="L296" ca="1">_xlfn.IFNA(INDIRECT("'"&amp;"Variable List"&amp;"'!"&amp;ADDRESS(MATCH(A296,'Variable List'!A:A,0),6)),"")</f>
        <v/>
      </c>
    </row>
    <row r="297" spans="1:12" s="3" customFormat="1" x14ac:dyDescent="0.25">
      <c r="A297" s="41"/>
      <c r="B297" s="6"/>
      <c r="C297" s="6"/>
      <c r="D297" s="55">
        <v>1</v>
      </c>
      <c r="E297" s="56" t="s">
        <v>1212</v>
      </c>
      <c r="F297" s="168"/>
      <c r="G297" s="6"/>
      <c r="H297" s="13"/>
      <c r="I297" s="6" t="str" cm="1">
        <f t="array" aca="1" ref="I297" ca="1">_xlfn.IFNA(INDIRECT("'"&amp;"Variable List"&amp;"'!"&amp;ADDRESS(MATCH(A297,'Variable List'!A:A,0),3)),"")</f>
        <v/>
      </c>
      <c r="J297" s="6" t="str" cm="1">
        <f t="array" aca="1" ref="J297" ca="1">_xlfn.IFNA(INDIRECT("'"&amp;"Variable List"&amp;"'!"&amp;ADDRESS(MATCH(A297,'Variable List'!A:A,0),4)),"")</f>
        <v/>
      </c>
      <c r="K297" s="6" t="str" cm="1">
        <f t="array" aca="1" ref="K297" ca="1">_xlfn.IFNA(INDIRECT("'"&amp;"Variable List"&amp;"'!"&amp;ADDRESS(MATCH(A297,'Variable List'!A:A,0),5)),"")</f>
        <v/>
      </c>
      <c r="L297" s="6" t="str" cm="1">
        <f t="array" aca="1" ref="L297" ca="1">_xlfn.IFNA(INDIRECT("'"&amp;"Variable List"&amp;"'!"&amp;ADDRESS(MATCH(A297,'Variable List'!A:A,0),6)),"")</f>
        <v/>
      </c>
    </row>
    <row r="298" spans="1:12" s="3" customFormat="1" x14ac:dyDescent="0.25">
      <c r="A298" s="41"/>
      <c r="B298" s="6"/>
      <c r="C298" s="6"/>
      <c r="D298" s="55">
        <v>2</v>
      </c>
      <c r="E298" s="56" t="s">
        <v>1213</v>
      </c>
      <c r="F298" s="168"/>
      <c r="G298" s="6"/>
      <c r="H298" s="13"/>
      <c r="I298" s="6" t="str" cm="1">
        <f t="array" aca="1" ref="I298" ca="1">_xlfn.IFNA(INDIRECT("'"&amp;"Variable List"&amp;"'!"&amp;ADDRESS(MATCH(A298,'Variable List'!A:A,0),3)),"")</f>
        <v/>
      </c>
      <c r="J298" s="6" t="str" cm="1">
        <f t="array" aca="1" ref="J298" ca="1">_xlfn.IFNA(INDIRECT("'"&amp;"Variable List"&amp;"'!"&amp;ADDRESS(MATCH(A298,'Variable List'!A:A,0),4)),"")</f>
        <v/>
      </c>
      <c r="K298" s="6" t="str" cm="1">
        <f t="array" aca="1" ref="K298" ca="1">_xlfn.IFNA(INDIRECT("'"&amp;"Variable List"&amp;"'!"&amp;ADDRESS(MATCH(A298,'Variable List'!A:A,0),5)),"")</f>
        <v/>
      </c>
      <c r="L298" s="6" t="str" cm="1">
        <f t="array" aca="1" ref="L298" ca="1">_xlfn.IFNA(INDIRECT("'"&amp;"Variable List"&amp;"'!"&amp;ADDRESS(MATCH(A298,'Variable List'!A:A,0),6)),"")</f>
        <v/>
      </c>
    </row>
    <row r="299" spans="1:12" s="3" customFormat="1" ht="60" customHeight="1" x14ac:dyDescent="0.25">
      <c r="A299" s="42"/>
      <c r="B299" s="7"/>
      <c r="C299" s="7"/>
      <c r="D299" s="54">
        <v>3</v>
      </c>
      <c r="E299" s="53" t="s">
        <v>1214</v>
      </c>
      <c r="F299" s="169"/>
      <c r="G299" s="7"/>
      <c r="H299" s="15"/>
      <c r="I299" s="7" t="str" cm="1">
        <f t="array" aca="1" ref="I299" ca="1">_xlfn.IFNA(INDIRECT("'"&amp;"Variable List"&amp;"'!"&amp;ADDRESS(MATCH(A299,'Variable List'!A:A,0),3)),"")</f>
        <v/>
      </c>
      <c r="J299" s="7" t="str" cm="1">
        <f t="array" aca="1" ref="J299" ca="1">_xlfn.IFNA(INDIRECT("'"&amp;"Variable List"&amp;"'!"&amp;ADDRESS(MATCH(A299,'Variable List'!A:A,0),4)),"")</f>
        <v/>
      </c>
      <c r="K299" s="7" t="str" cm="1">
        <f t="array" aca="1" ref="K299" ca="1">_xlfn.IFNA(INDIRECT("'"&amp;"Variable List"&amp;"'!"&amp;ADDRESS(MATCH(A299,'Variable List'!A:A,0),5)),"")</f>
        <v/>
      </c>
      <c r="L299" s="7" t="str" cm="1">
        <f t="array" aca="1" ref="L299" ca="1">_xlfn.IFNA(INDIRECT("'"&amp;"Variable List"&amp;"'!"&amp;ADDRESS(MATCH(A299,'Variable List'!A:A,0),6)),"")</f>
        <v/>
      </c>
    </row>
    <row r="300" spans="1:12" s="3" customFormat="1" x14ac:dyDescent="0.25">
      <c r="A300" s="4" t="s">
        <v>20</v>
      </c>
      <c r="B300" s="46" t="s">
        <v>538</v>
      </c>
      <c r="C300" s="46">
        <v>5</v>
      </c>
      <c r="D300" s="55">
        <v>-9</v>
      </c>
      <c r="E300" s="56" t="s">
        <v>192</v>
      </c>
      <c r="F300" s="167" t="s">
        <v>19709</v>
      </c>
      <c r="G300" s="6" t="s">
        <v>553</v>
      </c>
      <c r="H300" s="13"/>
      <c r="I300" s="8" t="str" cm="1">
        <f t="array" aca="1" ref="I300" ca="1">_xlfn.IFNA(INDIRECT("'"&amp;"Variable List"&amp;"'!"&amp;ADDRESS(MATCH(A300,'Variable List'!A:A,0),3)),"")</f>
        <v>yes</v>
      </c>
      <c r="J300" s="8" t="str" cm="1">
        <f t="array" aca="1" ref="J300" ca="1">_xlfn.IFNA(INDIRECT("'"&amp;"Variable List"&amp;"'!"&amp;ADDRESS(MATCH(A300,'Variable List'!A:A,0),4)),"")</f>
        <v>yes</v>
      </c>
      <c r="K300" s="8" t="str" cm="1">
        <f t="array" aca="1" ref="K300" ca="1">_xlfn.IFNA(INDIRECT("'"&amp;"Variable List"&amp;"'!"&amp;ADDRESS(MATCH(A300,'Variable List'!A:A,0),5)),"")</f>
        <v>no</v>
      </c>
      <c r="L300" s="8" t="str" cm="1">
        <f t="array" aca="1" ref="L300" ca="1">_xlfn.IFNA(INDIRECT("'"&amp;"Variable List"&amp;"'!"&amp;ADDRESS(MATCH(A300,'Variable List'!A:A,0),6)),"")</f>
        <v>no</v>
      </c>
    </row>
    <row r="301" spans="1:12" s="3" customFormat="1" ht="30" x14ac:dyDescent="0.25">
      <c r="A301" s="41" t="s">
        <v>551</v>
      </c>
      <c r="B301" s="6"/>
      <c r="C301" s="6"/>
      <c r="D301" s="55">
        <v>0</v>
      </c>
      <c r="E301" s="56" t="s">
        <v>1215</v>
      </c>
      <c r="F301" s="168"/>
      <c r="G301" s="6"/>
      <c r="H301" s="13"/>
      <c r="I301" s="6" t="str" cm="1">
        <f t="array" aca="1" ref="I301" ca="1">_xlfn.IFNA(INDIRECT("'"&amp;"Variable List"&amp;"'!"&amp;ADDRESS(MATCH(A301,'Variable List'!A:A,0),3)),"")</f>
        <v/>
      </c>
      <c r="J301" s="6" t="str" cm="1">
        <f t="array" aca="1" ref="J301" ca="1">_xlfn.IFNA(INDIRECT("'"&amp;"Variable List"&amp;"'!"&amp;ADDRESS(MATCH(A301,'Variable List'!A:A,0),4)),"")</f>
        <v/>
      </c>
      <c r="K301" s="6" t="str" cm="1">
        <f t="array" aca="1" ref="K301" ca="1">_xlfn.IFNA(INDIRECT("'"&amp;"Variable List"&amp;"'!"&amp;ADDRESS(MATCH(A301,'Variable List'!A:A,0),5)),"")</f>
        <v/>
      </c>
      <c r="L301" s="6" t="str" cm="1">
        <f t="array" aca="1" ref="L301" ca="1">_xlfn.IFNA(INDIRECT("'"&amp;"Variable List"&amp;"'!"&amp;ADDRESS(MATCH(A301,'Variable List'!A:A,0),6)),"")</f>
        <v/>
      </c>
    </row>
    <row r="302" spans="1:12" s="3" customFormat="1" x14ac:dyDescent="0.25">
      <c r="A302" s="41"/>
      <c r="B302" s="6"/>
      <c r="C302" s="6"/>
      <c r="D302" s="55">
        <v>1</v>
      </c>
      <c r="E302" s="56" t="s">
        <v>1212</v>
      </c>
      <c r="F302" s="168"/>
      <c r="G302" s="6"/>
      <c r="H302" s="13"/>
      <c r="I302" s="6" t="str" cm="1">
        <f t="array" aca="1" ref="I302" ca="1">_xlfn.IFNA(INDIRECT("'"&amp;"Variable List"&amp;"'!"&amp;ADDRESS(MATCH(A302,'Variable List'!A:A,0),3)),"")</f>
        <v/>
      </c>
      <c r="J302" s="6" t="str" cm="1">
        <f t="array" aca="1" ref="J302" ca="1">_xlfn.IFNA(INDIRECT("'"&amp;"Variable List"&amp;"'!"&amp;ADDRESS(MATCH(A302,'Variable List'!A:A,0),4)),"")</f>
        <v/>
      </c>
      <c r="K302" s="6" t="str" cm="1">
        <f t="array" aca="1" ref="K302" ca="1">_xlfn.IFNA(INDIRECT("'"&amp;"Variable List"&amp;"'!"&amp;ADDRESS(MATCH(A302,'Variable List'!A:A,0),5)),"")</f>
        <v/>
      </c>
      <c r="L302" s="6" t="str" cm="1">
        <f t="array" aca="1" ref="L302" ca="1">_xlfn.IFNA(INDIRECT("'"&amp;"Variable List"&amp;"'!"&amp;ADDRESS(MATCH(A302,'Variable List'!A:A,0),6)),"")</f>
        <v/>
      </c>
    </row>
    <row r="303" spans="1:12" s="3" customFormat="1" x14ac:dyDescent="0.25">
      <c r="A303" s="41"/>
      <c r="B303" s="6"/>
      <c r="C303" s="6"/>
      <c r="D303" s="55">
        <v>2</v>
      </c>
      <c r="E303" s="56" t="s">
        <v>1213</v>
      </c>
      <c r="F303" s="168"/>
      <c r="G303" s="6"/>
      <c r="H303" s="13"/>
      <c r="I303" s="6" t="str" cm="1">
        <f t="array" aca="1" ref="I303" ca="1">_xlfn.IFNA(INDIRECT("'"&amp;"Variable List"&amp;"'!"&amp;ADDRESS(MATCH(A303,'Variable List'!A:A,0),3)),"")</f>
        <v/>
      </c>
      <c r="J303" s="6" t="str" cm="1">
        <f t="array" aca="1" ref="J303" ca="1">_xlfn.IFNA(INDIRECT("'"&amp;"Variable List"&amp;"'!"&amp;ADDRESS(MATCH(A303,'Variable List'!A:A,0),4)),"")</f>
        <v/>
      </c>
      <c r="K303" s="6" t="str" cm="1">
        <f t="array" aca="1" ref="K303" ca="1">_xlfn.IFNA(INDIRECT("'"&amp;"Variable List"&amp;"'!"&amp;ADDRESS(MATCH(A303,'Variable List'!A:A,0),5)),"")</f>
        <v/>
      </c>
      <c r="L303" s="6" t="str" cm="1">
        <f t="array" aca="1" ref="L303" ca="1">_xlfn.IFNA(INDIRECT("'"&amp;"Variable List"&amp;"'!"&amp;ADDRESS(MATCH(A303,'Variable List'!A:A,0),6)),"")</f>
        <v/>
      </c>
    </row>
    <row r="304" spans="1:12" s="3" customFormat="1" ht="60" customHeight="1" x14ac:dyDescent="0.25">
      <c r="A304" s="41"/>
      <c r="B304" s="6"/>
      <c r="C304" s="6"/>
      <c r="D304" s="55">
        <v>3</v>
      </c>
      <c r="E304" s="56" t="s">
        <v>1216</v>
      </c>
      <c r="F304" s="169"/>
      <c r="G304" s="6"/>
      <c r="H304" s="13"/>
      <c r="I304" s="7" t="str" cm="1">
        <f t="array" aca="1" ref="I304" ca="1">_xlfn.IFNA(INDIRECT("'"&amp;"Variable List"&amp;"'!"&amp;ADDRESS(MATCH(A304,'Variable List'!A:A,0),3)),"")</f>
        <v/>
      </c>
      <c r="J304" s="7" t="str" cm="1">
        <f t="array" aca="1" ref="J304" ca="1">_xlfn.IFNA(INDIRECT("'"&amp;"Variable List"&amp;"'!"&amp;ADDRESS(MATCH(A304,'Variable List'!A:A,0),4)),"")</f>
        <v/>
      </c>
      <c r="K304" s="7" t="str" cm="1">
        <f t="array" aca="1" ref="K304" ca="1">_xlfn.IFNA(INDIRECT("'"&amp;"Variable List"&amp;"'!"&amp;ADDRESS(MATCH(A304,'Variable List'!A:A,0),5)),"")</f>
        <v/>
      </c>
      <c r="L304" s="7" t="str" cm="1">
        <f t="array" aca="1" ref="L304" ca="1">_xlfn.IFNA(INDIRECT("'"&amp;"Variable List"&amp;"'!"&amp;ADDRESS(MATCH(A304,'Variable List'!A:A,0),6)),"")</f>
        <v/>
      </c>
    </row>
    <row r="305" spans="1:12" s="3" customFormat="1" x14ac:dyDescent="0.25">
      <c r="A305" s="36" t="s">
        <v>21</v>
      </c>
      <c r="B305" s="8" t="s">
        <v>125</v>
      </c>
      <c r="C305" s="8">
        <v>3</v>
      </c>
      <c r="D305" s="65">
        <v>-9</v>
      </c>
      <c r="E305" s="66" t="s">
        <v>192</v>
      </c>
      <c r="F305" s="167" t="s">
        <v>2108</v>
      </c>
      <c r="G305" s="10" t="s">
        <v>250</v>
      </c>
      <c r="H305" s="37" t="s">
        <v>2653</v>
      </c>
      <c r="I305" s="8" t="str" cm="1">
        <f t="array" aca="1" ref="I305" ca="1">_xlfn.IFNA(INDIRECT("'"&amp;"Variable List"&amp;"'!"&amp;ADDRESS(MATCH(A305,'Variable List'!A:A,0),3)),"")</f>
        <v>yes</v>
      </c>
      <c r="J305" s="8" t="str" cm="1">
        <f t="array" aca="1" ref="J305" ca="1">_xlfn.IFNA(INDIRECT("'"&amp;"Variable List"&amp;"'!"&amp;ADDRESS(MATCH(A305,'Variable List'!A:A,0),4)),"")</f>
        <v>yes</v>
      </c>
      <c r="K305" s="8" t="str" cm="1">
        <f t="array" aca="1" ref="K305" ca="1">_xlfn.IFNA(INDIRECT("'"&amp;"Variable List"&amp;"'!"&amp;ADDRESS(MATCH(A305,'Variable List'!A:A,0),5)),"")</f>
        <v>no</v>
      </c>
      <c r="L305" s="8" t="str" cm="1">
        <f t="array" aca="1" ref="L305" ca="1">_xlfn.IFNA(INDIRECT("'"&amp;"Variable List"&amp;"'!"&amp;ADDRESS(MATCH(A305,'Variable List'!A:A,0),6)),"")</f>
        <v>no</v>
      </c>
    </row>
    <row r="306" spans="1:12" s="3" customFormat="1" x14ac:dyDescent="0.25">
      <c r="A306" s="3" t="s">
        <v>249</v>
      </c>
      <c r="B306" s="6"/>
      <c r="C306" s="6"/>
      <c r="D306" s="55">
        <v>0</v>
      </c>
      <c r="E306" s="56" t="s">
        <v>251</v>
      </c>
      <c r="F306" s="168"/>
      <c r="G306" s="6"/>
      <c r="H306" s="13"/>
      <c r="I306" s="6" t="str" cm="1">
        <f t="array" aca="1" ref="I306" ca="1">_xlfn.IFNA(INDIRECT("'"&amp;"Variable List"&amp;"'!"&amp;ADDRESS(MATCH(A306,'Variable List'!A:A,0),3)),"")</f>
        <v/>
      </c>
      <c r="J306" s="6" t="str" cm="1">
        <f t="array" aca="1" ref="J306" ca="1">_xlfn.IFNA(INDIRECT("'"&amp;"Variable List"&amp;"'!"&amp;ADDRESS(MATCH(A306,'Variable List'!A:A,0),4)),"")</f>
        <v/>
      </c>
      <c r="K306" s="6" t="str" cm="1">
        <f t="array" aca="1" ref="K306" ca="1">_xlfn.IFNA(INDIRECT("'"&amp;"Variable List"&amp;"'!"&amp;ADDRESS(MATCH(A306,'Variable List'!A:A,0),5)),"")</f>
        <v/>
      </c>
      <c r="L306" s="6" t="str" cm="1">
        <f t="array" aca="1" ref="L306" ca="1">_xlfn.IFNA(INDIRECT("'"&amp;"Variable List"&amp;"'!"&amp;ADDRESS(MATCH(A306,'Variable List'!A:A,0),6)),"")</f>
        <v/>
      </c>
    </row>
    <row r="307" spans="1:12" s="3" customFormat="1" x14ac:dyDescent="0.25">
      <c r="A307" s="11"/>
      <c r="B307" s="7"/>
      <c r="C307" s="7"/>
      <c r="D307" s="54">
        <v>1</v>
      </c>
      <c r="E307" s="53" t="s">
        <v>252</v>
      </c>
      <c r="F307" s="169"/>
      <c r="G307" s="7"/>
      <c r="H307" s="15"/>
      <c r="I307" s="7" t="str" cm="1">
        <f t="array" aca="1" ref="I307" ca="1">_xlfn.IFNA(INDIRECT("'"&amp;"Variable List"&amp;"'!"&amp;ADDRESS(MATCH(A307,'Variable List'!A:A,0),3)),"")</f>
        <v/>
      </c>
      <c r="J307" s="7" t="str" cm="1">
        <f t="array" aca="1" ref="J307" ca="1">_xlfn.IFNA(INDIRECT("'"&amp;"Variable List"&amp;"'!"&amp;ADDRESS(MATCH(A307,'Variable List'!A:A,0),4)),"")</f>
        <v/>
      </c>
      <c r="K307" s="7" t="str" cm="1">
        <f t="array" aca="1" ref="K307" ca="1">_xlfn.IFNA(INDIRECT("'"&amp;"Variable List"&amp;"'!"&amp;ADDRESS(MATCH(A307,'Variable List'!A:A,0),5)),"")</f>
        <v/>
      </c>
      <c r="L307" s="7" t="str" cm="1">
        <f t="array" aca="1" ref="L307" ca="1">_xlfn.IFNA(INDIRECT("'"&amp;"Variable List"&amp;"'!"&amp;ADDRESS(MATCH(A307,'Variable List'!A:A,0),6)),"")</f>
        <v/>
      </c>
    </row>
    <row r="308" spans="1:12" s="3" customFormat="1" x14ac:dyDescent="0.25">
      <c r="A308" s="4" t="s">
        <v>22</v>
      </c>
      <c r="B308" s="6" t="s">
        <v>135</v>
      </c>
      <c r="C308" s="6">
        <v>3</v>
      </c>
      <c r="D308" s="55">
        <v>-9</v>
      </c>
      <c r="E308" s="56" t="s">
        <v>192</v>
      </c>
      <c r="F308" s="167" t="s">
        <v>2654</v>
      </c>
      <c r="G308" s="6" t="s">
        <v>555</v>
      </c>
      <c r="H308" s="13" t="s">
        <v>2655</v>
      </c>
      <c r="I308" s="8" t="str" cm="1">
        <f t="array" aca="1" ref="I308" ca="1">_xlfn.IFNA(INDIRECT("'"&amp;"Variable List"&amp;"'!"&amp;ADDRESS(MATCH(A308,'Variable List'!A:A,0),3)),"")</f>
        <v>yes</v>
      </c>
      <c r="J308" s="8" t="str" cm="1">
        <f t="array" aca="1" ref="J308" ca="1">_xlfn.IFNA(INDIRECT("'"&amp;"Variable List"&amp;"'!"&amp;ADDRESS(MATCH(A308,'Variable List'!A:A,0),4)),"")</f>
        <v>yes</v>
      </c>
      <c r="K308" s="8" t="str" cm="1">
        <f t="array" aca="1" ref="K308" ca="1">_xlfn.IFNA(INDIRECT("'"&amp;"Variable List"&amp;"'!"&amp;ADDRESS(MATCH(A308,'Variable List'!A:A,0),5)),"")</f>
        <v>yes</v>
      </c>
      <c r="L308" s="8" t="str" cm="1">
        <f t="array" aca="1" ref="L308" ca="1">_xlfn.IFNA(INDIRECT("'"&amp;"Variable List"&amp;"'!"&amp;ADDRESS(MATCH(A308,'Variable List'!A:A,0),6)),"")</f>
        <v>yes</v>
      </c>
    </row>
    <row r="309" spans="1:12" s="3" customFormat="1" ht="30" x14ac:dyDescent="0.25">
      <c r="A309" s="41" t="s">
        <v>554</v>
      </c>
      <c r="B309" s="6"/>
      <c r="C309" s="6"/>
      <c r="D309" s="55">
        <v>0</v>
      </c>
      <c r="E309" s="56" t="s">
        <v>573</v>
      </c>
      <c r="F309" s="168"/>
      <c r="G309" s="6"/>
      <c r="H309" s="13"/>
      <c r="I309" s="6" t="str" cm="1">
        <f t="array" aca="1" ref="I309" ca="1">_xlfn.IFNA(INDIRECT("'"&amp;"Variable List"&amp;"'!"&amp;ADDRESS(MATCH(A309,'Variable List'!A:A,0),3)),"")</f>
        <v/>
      </c>
      <c r="J309" s="6" t="str" cm="1">
        <f t="array" aca="1" ref="J309" ca="1">_xlfn.IFNA(INDIRECT("'"&amp;"Variable List"&amp;"'!"&amp;ADDRESS(MATCH(A309,'Variable List'!A:A,0),4)),"")</f>
        <v/>
      </c>
      <c r="K309" s="6" t="str" cm="1">
        <f t="array" aca="1" ref="K309" ca="1">_xlfn.IFNA(INDIRECT("'"&amp;"Variable List"&amp;"'!"&amp;ADDRESS(MATCH(A309,'Variable List'!A:A,0),5)),"")</f>
        <v/>
      </c>
      <c r="L309" s="6" t="str" cm="1">
        <f t="array" aca="1" ref="L309" ca="1">_xlfn.IFNA(INDIRECT("'"&amp;"Variable List"&amp;"'!"&amp;ADDRESS(MATCH(A309,'Variable List'!A:A,0),6)),"")</f>
        <v/>
      </c>
    </row>
    <row r="310" spans="1:12" s="3" customFormat="1" x14ac:dyDescent="0.25">
      <c r="A310" s="42"/>
      <c r="B310" s="7"/>
      <c r="C310" s="7"/>
      <c r="D310" s="54">
        <v>1</v>
      </c>
      <c r="E310" s="53" t="s">
        <v>574</v>
      </c>
      <c r="F310" s="169"/>
      <c r="G310" s="7"/>
      <c r="H310" s="15"/>
      <c r="I310" s="7" t="str" cm="1">
        <f t="array" aca="1" ref="I310" ca="1">_xlfn.IFNA(INDIRECT("'"&amp;"Variable List"&amp;"'!"&amp;ADDRESS(MATCH(A310,'Variable List'!A:A,0),3)),"")</f>
        <v/>
      </c>
      <c r="J310" s="7" t="str" cm="1">
        <f t="array" aca="1" ref="J310" ca="1">_xlfn.IFNA(INDIRECT("'"&amp;"Variable List"&amp;"'!"&amp;ADDRESS(MATCH(A310,'Variable List'!A:A,0),4)),"")</f>
        <v/>
      </c>
      <c r="K310" s="7" t="str" cm="1">
        <f t="array" aca="1" ref="K310" ca="1">_xlfn.IFNA(INDIRECT("'"&amp;"Variable List"&amp;"'!"&amp;ADDRESS(MATCH(A310,'Variable List'!A:A,0),5)),"")</f>
        <v/>
      </c>
      <c r="L310" s="7" t="str" cm="1">
        <f t="array" aca="1" ref="L310" ca="1">_xlfn.IFNA(INDIRECT("'"&amp;"Variable List"&amp;"'!"&amp;ADDRESS(MATCH(A310,'Variable List'!A:A,0),6)),"")</f>
        <v/>
      </c>
    </row>
    <row r="311" spans="1:12" s="3" customFormat="1" x14ac:dyDescent="0.25">
      <c r="A311" s="4" t="s">
        <v>23</v>
      </c>
      <c r="B311" s="6" t="s">
        <v>135</v>
      </c>
      <c r="C311" s="6">
        <v>3</v>
      </c>
      <c r="D311" s="55">
        <v>-9</v>
      </c>
      <c r="E311" s="56" t="s">
        <v>192</v>
      </c>
      <c r="F311" s="167" t="s">
        <v>2654</v>
      </c>
      <c r="G311" s="6" t="s">
        <v>559</v>
      </c>
      <c r="H311" s="13" t="s">
        <v>2656</v>
      </c>
      <c r="I311" s="8" t="str" cm="1">
        <f t="array" aca="1" ref="I311" ca="1">_xlfn.IFNA(INDIRECT("'"&amp;"Variable List"&amp;"'!"&amp;ADDRESS(MATCH(A311,'Variable List'!A:A,0),3)),"")</f>
        <v>yes</v>
      </c>
      <c r="J311" s="8" t="str" cm="1">
        <f t="array" aca="1" ref="J311" ca="1">_xlfn.IFNA(INDIRECT("'"&amp;"Variable List"&amp;"'!"&amp;ADDRESS(MATCH(A311,'Variable List'!A:A,0),4)),"")</f>
        <v>yes</v>
      </c>
      <c r="K311" s="8" t="str" cm="1">
        <f t="array" aca="1" ref="K311" ca="1">_xlfn.IFNA(INDIRECT("'"&amp;"Variable List"&amp;"'!"&amp;ADDRESS(MATCH(A311,'Variable List'!A:A,0),5)),"")</f>
        <v>yes</v>
      </c>
      <c r="L311" s="8" t="str" cm="1">
        <f t="array" aca="1" ref="L311" ca="1">_xlfn.IFNA(INDIRECT("'"&amp;"Variable List"&amp;"'!"&amp;ADDRESS(MATCH(A311,'Variable List'!A:A,0),6)),"")</f>
        <v>yes</v>
      </c>
    </row>
    <row r="312" spans="1:12" s="3" customFormat="1" ht="30" x14ac:dyDescent="0.25">
      <c r="A312" s="41" t="s">
        <v>558</v>
      </c>
      <c r="B312" s="6"/>
      <c r="C312" s="6"/>
      <c r="D312" s="55">
        <v>0</v>
      </c>
      <c r="E312" s="56" t="s">
        <v>564</v>
      </c>
      <c r="F312" s="168"/>
      <c r="G312" s="6"/>
      <c r="H312" s="13"/>
      <c r="I312" s="6" t="str" cm="1">
        <f t="array" aca="1" ref="I312" ca="1">_xlfn.IFNA(INDIRECT("'"&amp;"Variable List"&amp;"'!"&amp;ADDRESS(MATCH(A312,'Variable List'!A:A,0),3)),"")</f>
        <v/>
      </c>
      <c r="J312" s="6" t="str" cm="1">
        <f t="array" aca="1" ref="J312" ca="1">_xlfn.IFNA(INDIRECT("'"&amp;"Variable List"&amp;"'!"&amp;ADDRESS(MATCH(A312,'Variable List'!A:A,0),4)),"")</f>
        <v/>
      </c>
      <c r="K312" s="6" t="str" cm="1">
        <f t="array" aca="1" ref="K312" ca="1">_xlfn.IFNA(INDIRECT("'"&amp;"Variable List"&amp;"'!"&amp;ADDRESS(MATCH(A312,'Variable List'!A:A,0),5)),"")</f>
        <v/>
      </c>
      <c r="L312" s="6" t="str" cm="1">
        <f t="array" aca="1" ref="L312" ca="1">_xlfn.IFNA(INDIRECT("'"&amp;"Variable List"&amp;"'!"&amp;ADDRESS(MATCH(A312,'Variable List'!A:A,0),6)),"")</f>
        <v/>
      </c>
    </row>
    <row r="313" spans="1:12" s="3" customFormat="1" x14ac:dyDescent="0.25">
      <c r="A313" s="42"/>
      <c r="B313" s="7"/>
      <c r="C313" s="7"/>
      <c r="D313" s="54">
        <v>1</v>
      </c>
      <c r="E313" s="53" t="s">
        <v>565</v>
      </c>
      <c r="F313" s="169"/>
      <c r="G313" s="7"/>
      <c r="H313" s="15"/>
      <c r="I313" s="7" t="str" cm="1">
        <f t="array" aca="1" ref="I313" ca="1">_xlfn.IFNA(INDIRECT("'"&amp;"Variable List"&amp;"'!"&amp;ADDRESS(MATCH(A313,'Variable List'!A:A,0),3)),"")</f>
        <v/>
      </c>
      <c r="J313" s="7" t="str" cm="1">
        <f t="array" aca="1" ref="J313" ca="1">_xlfn.IFNA(INDIRECT("'"&amp;"Variable List"&amp;"'!"&amp;ADDRESS(MATCH(A313,'Variable List'!A:A,0),4)),"")</f>
        <v/>
      </c>
      <c r="K313" s="7" t="str" cm="1">
        <f t="array" aca="1" ref="K313" ca="1">_xlfn.IFNA(INDIRECT("'"&amp;"Variable List"&amp;"'!"&amp;ADDRESS(MATCH(A313,'Variable List'!A:A,0),5)),"")</f>
        <v/>
      </c>
      <c r="L313" s="7" t="str" cm="1">
        <f t="array" aca="1" ref="L313" ca="1">_xlfn.IFNA(INDIRECT("'"&amp;"Variable List"&amp;"'!"&amp;ADDRESS(MATCH(A313,'Variable List'!A:A,0),6)),"")</f>
        <v/>
      </c>
    </row>
    <row r="314" spans="1:12" s="3" customFormat="1" x14ac:dyDescent="0.25">
      <c r="A314" s="4" t="s">
        <v>24</v>
      </c>
      <c r="B314" s="6" t="s">
        <v>135</v>
      </c>
      <c r="C314" s="6">
        <v>3</v>
      </c>
      <c r="D314" s="55">
        <v>-9</v>
      </c>
      <c r="E314" s="56" t="s">
        <v>192</v>
      </c>
      <c r="F314" s="167" t="s">
        <v>2654</v>
      </c>
      <c r="G314" s="6" t="s">
        <v>561</v>
      </c>
      <c r="H314" s="13" t="s">
        <v>2657</v>
      </c>
      <c r="I314" s="8" t="str" cm="1">
        <f t="array" aca="1" ref="I314" ca="1">_xlfn.IFNA(INDIRECT("'"&amp;"Variable List"&amp;"'!"&amp;ADDRESS(MATCH(A314,'Variable List'!A:A,0),3)),"")</f>
        <v>yes</v>
      </c>
      <c r="J314" s="8" t="str" cm="1">
        <f t="array" aca="1" ref="J314" ca="1">_xlfn.IFNA(INDIRECT("'"&amp;"Variable List"&amp;"'!"&amp;ADDRESS(MATCH(A314,'Variable List'!A:A,0),4)),"")</f>
        <v>yes</v>
      </c>
      <c r="K314" s="8" t="str" cm="1">
        <f t="array" aca="1" ref="K314" ca="1">_xlfn.IFNA(INDIRECT("'"&amp;"Variable List"&amp;"'!"&amp;ADDRESS(MATCH(A314,'Variable List'!A:A,0),5)),"")</f>
        <v>yes</v>
      </c>
      <c r="L314" s="8" t="str" cm="1">
        <f t="array" aca="1" ref="L314" ca="1">_xlfn.IFNA(INDIRECT("'"&amp;"Variable List"&amp;"'!"&amp;ADDRESS(MATCH(A314,'Variable List'!A:A,0),6)),"")</f>
        <v>yes</v>
      </c>
    </row>
    <row r="315" spans="1:12" s="3" customFormat="1" ht="30" x14ac:dyDescent="0.25">
      <c r="A315" s="41" t="s">
        <v>560</v>
      </c>
      <c r="B315" s="6"/>
      <c r="C315" s="6"/>
      <c r="D315" s="97">
        <v>0</v>
      </c>
      <c r="E315" s="80" t="s">
        <v>566</v>
      </c>
      <c r="F315" s="168"/>
      <c r="G315" s="6"/>
      <c r="H315" s="13"/>
      <c r="I315" s="6" t="str" cm="1">
        <f t="array" aca="1" ref="I315" ca="1">_xlfn.IFNA(INDIRECT("'"&amp;"Variable List"&amp;"'!"&amp;ADDRESS(MATCH(A315,'Variable List'!A:A,0),3)),"")</f>
        <v/>
      </c>
      <c r="J315" s="6" t="str" cm="1">
        <f t="array" aca="1" ref="J315" ca="1">_xlfn.IFNA(INDIRECT("'"&amp;"Variable List"&amp;"'!"&amp;ADDRESS(MATCH(A315,'Variable List'!A:A,0),4)),"")</f>
        <v/>
      </c>
      <c r="K315" s="6" t="str" cm="1">
        <f t="array" aca="1" ref="K315" ca="1">_xlfn.IFNA(INDIRECT("'"&amp;"Variable List"&amp;"'!"&amp;ADDRESS(MATCH(A315,'Variable List'!A:A,0),5)),"")</f>
        <v/>
      </c>
      <c r="L315" s="6" t="str" cm="1">
        <f t="array" aca="1" ref="L315" ca="1">_xlfn.IFNA(INDIRECT("'"&amp;"Variable List"&amp;"'!"&amp;ADDRESS(MATCH(A315,'Variable List'!A:A,0),6)),"")</f>
        <v/>
      </c>
    </row>
    <row r="316" spans="1:12" s="3" customFormat="1" x14ac:dyDescent="0.25">
      <c r="A316" s="42"/>
      <c r="B316" s="7"/>
      <c r="C316" s="7"/>
      <c r="D316" s="98">
        <v>1</v>
      </c>
      <c r="E316" s="83" t="s">
        <v>567</v>
      </c>
      <c r="F316" s="169"/>
      <c r="G316" s="7"/>
      <c r="H316" s="15"/>
      <c r="I316" s="7" t="str" cm="1">
        <f t="array" aca="1" ref="I316" ca="1">_xlfn.IFNA(INDIRECT("'"&amp;"Variable List"&amp;"'!"&amp;ADDRESS(MATCH(A316,'Variable List'!A:A,0),3)),"")</f>
        <v/>
      </c>
      <c r="J316" s="7" t="str" cm="1">
        <f t="array" aca="1" ref="J316" ca="1">_xlfn.IFNA(INDIRECT("'"&amp;"Variable List"&amp;"'!"&amp;ADDRESS(MATCH(A316,'Variable List'!A:A,0),4)),"")</f>
        <v/>
      </c>
      <c r="K316" s="7" t="str" cm="1">
        <f t="array" aca="1" ref="K316" ca="1">_xlfn.IFNA(INDIRECT("'"&amp;"Variable List"&amp;"'!"&amp;ADDRESS(MATCH(A316,'Variable List'!A:A,0),5)),"")</f>
        <v/>
      </c>
      <c r="L316" s="7" t="str" cm="1">
        <f t="array" aca="1" ref="L316" ca="1">_xlfn.IFNA(INDIRECT("'"&amp;"Variable List"&amp;"'!"&amp;ADDRESS(MATCH(A316,'Variable List'!A:A,0),6)),"")</f>
        <v/>
      </c>
    </row>
    <row r="317" spans="1:12" s="3" customFormat="1" x14ac:dyDescent="0.25">
      <c r="A317" s="4" t="s">
        <v>19217</v>
      </c>
      <c r="B317" s="6" t="s">
        <v>135</v>
      </c>
      <c r="C317" s="6">
        <v>3</v>
      </c>
      <c r="D317" s="55">
        <v>-9</v>
      </c>
      <c r="E317" s="56" t="s">
        <v>192</v>
      </c>
      <c r="F317" s="167" t="s">
        <v>2654</v>
      </c>
      <c r="G317" s="6" t="s">
        <v>557</v>
      </c>
      <c r="H317" s="13" t="s">
        <v>2658</v>
      </c>
      <c r="I317" s="8" t="str" cm="1">
        <f t="array" aca="1" ref="I317" ca="1">_xlfn.IFNA(INDIRECT("'"&amp;"Variable List"&amp;"'!"&amp;ADDRESS(MATCH(A317,'Variable List'!A:A,0),3)),"")</f>
        <v>yes</v>
      </c>
      <c r="J317" s="8" t="str" cm="1">
        <f t="array" aca="1" ref="J317" ca="1">_xlfn.IFNA(INDIRECT("'"&amp;"Variable List"&amp;"'!"&amp;ADDRESS(MATCH(A317,'Variable List'!A:A,0),4)),"")</f>
        <v>yes</v>
      </c>
      <c r="K317" s="8" t="str" cm="1">
        <f t="array" aca="1" ref="K317" ca="1">_xlfn.IFNA(INDIRECT("'"&amp;"Variable List"&amp;"'!"&amp;ADDRESS(MATCH(A317,'Variable List'!A:A,0),5)),"")</f>
        <v>yes</v>
      </c>
      <c r="L317" s="8" t="str" cm="1">
        <f t="array" aca="1" ref="L317" ca="1">_xlfn.IFNA(INDIRECT("'"&amp;"Variable List"&amp;"'!"&amp;ADDRESS(MATCH(A317,'Variable List'!A:A,0),6)),"")</f>
        <v>yes</v>
      </c>
    </row>
    <row r="318" spans="1:12" s="3" customFormat="1" x14ac:dyDescent="0.25">
      <c r="A318" s="43" t="s">
        <v>556</v>
      </c>
      <c r="B318" s="6"/>
      <c r="C318" s="6"/>
      <c r="D318" s="55">
        <v>0</v>
      </c>
      <c r="E318" s="56" t="s">
        <v>575</v>
      </c>
      <c r="F318" s="168"/>
      <c r="G318" s="6"/>
      <c r="H318" s="13"/>
      <c r="I318" s="6" t="str" cm="1">
        <f t="array" aca="1" ref="I318" ca="1">_xlfn.IFNA(INDIRECT("'"&amp;"Variable List"&amp;"'!"&amp;ADDRESS(MATCH(A318,'Variable List'!A:A,0),3)),"")</f>
        <v/>
      </c>
      <c r="J318" s="6" t="str" cm="1">
        <f t="array" aca="1" ref="J318" ca="1">_xlfn.IFNA(INDIRECT("'"&amp;"Variable List"&amp;"'!"&amp;ADDRESS(MATCH(A318,'Variable List'!A:A,0),4)),"")</f>
        <v/>
      </c>
      <c r="K318" s="6" t="str" cm="1">
        <f t="array" aca="1" ref="K318" ca="1">_xlfn.IFNA(INDIRECT("'"&amp;"Variable List"&amp;"'!"&amp;ADDRESS(MATCH(A318,'Variable List'!A:A,0),5)),"")</f>
        <v/>
      </c>
      <c r="L318" s="6" t="str" cm="1">
        <f t="array" aca="1" ref="L318" ca="1">_xlfn.IFNA(INDIRECT("'"&amp;"Variable List"&amp;"'!"&amp;ADDRESS(MATCH(A318,'Variable List'!A:A,0),6)),"")</f>
        <v/>
      </c>
    </row>
    <row r="319" spans="1:12" s="3" customFormat="1" ht="47.25" customHeight="1" x14ac:dyDescent="0.25">
      <c r="A319" s="44"/>
      <c r="B319" s="7"/>
      <c r="C319" s="7"/>
      <c r="D319" s="54">
        <v>1</v>
      </c>
      <c r="E319" s="53" t="s">
        <v>576</v>
      </c>
      <c r="F319" s="169"/>
      <c r="G319" s="7"/>
      <c r="H319" s="15"/>
      <c r="I319" s="7" t="str" cm="1">
        <f t="array" aca="1" ref="I319" ca="1">_xlfn.IFNA(INDIRECT("'"&amp;"Variable List"&amp;"'!"&amp;ADDRESS(MATCH(A319,'Variable List'!A:A,0),3)),"")</f>
        <v/>
      </c>
      <c r="J319" s="7" t="str" cm="1">
        <f t="array" aca="1" ref="J319" ca="1">_xlfn.IFNA(INDIRECT("'"&amp;"Variable List"&amp;"'!"&amp;ADDRESS(MATCH(A319,'Variable List'!A:A,0),4)),"")</f>
        <v/>
      </c>
      <c r="K319" s="7" t="str" cm="1">
        <f t="array" aca="1" ref="K319" ca="1">_xlfn.IFNA(INDIRECT("'"&amp;"Variable List"&amp;"'!"&amp;ADDRESS(MATCH(A319,'Variable List'!A:A,0),5)),"")</f>
        <v/>
      </c>
      <c r="L319" s="7" t="str" cm="1">
        <f t="array" aca="1" ref="L319" ca="1">_xlfn.IFNA(INDIRECT("'"&amp;"Variable List"&amp;"'!"&amp;ADDRESS(MATCH(A319,'Variable List'!A:A,0),6)),"")</f>
        <v/>
      </c>
    </row>
    <row r="320" spans="1:12" s="3" customFormat="1" x14ac:dyDescent="0.25">
      <c r="A320" s="4" t="s">
        <v>25</v>
      </c>
      <c r="B320" s="6" t="s">
        <v>135</v>
      </c>
      <c r="C320" s="6">
        <v>6</v>
      </c>
      <c r="D320" s="55">
        <v>-9</v>
      </c>
      <c r="E320" s="56" t="s">
        <v>192</v>
      </c>
      <c r="F320" s="167" t="s">
        <v>2654</v>
      </c>
      <c r="G320" s="6" t="s">
        <v>563</v>
      </c>
      <c r="H320" s="13" t="s">
        <v>2659</v>
      </c>
      <c r="I320" s="8" t="str" cm="1">
        <f t="array" aca="1" ref="I320" ca="1">_xlfn.IFNA(INDIRECT("'"&amp;"Variable List"&amp;"'!"&amp;ADDRESS(MATCH(A320,'Variable List'!A:A,0),3)),"")</f>
        <v>yes</v>
      </c>
      <c r="J320" s="8" t="str" cm="1">
        <f t="array" aca="1" ref="J320" ca="1">_xlfn.IFNA(INDIRECT("'"&amp;"Variable List"&amp;"'!"&amp;ADDRESS(MATCH(A320,'Variable List'!A:A,0),4)),"")</f>
        <v>yes</v>
      </c>
      <c r="K320" s="8" t="str" cm="1">
        <f t="array" aca="1" ref="K320" ca="1">_xlfn.IFNA(INDIRECT("'"&amp;"Variable List"&amp;"'!"&amp;ADDRESS(MATCH(A320,'Variable List'!A:A,0),5)),"")</f>
        <v>yes</v>
      </c>
      <c r="L320" s="8" t="str" cm="1">
        <f t="array" aca="1" ref="L320" ca="1">_xlfn.IFNA(INDIRECT("'"&amp;"Variable List"&amp;"'!"&amp;ADDRESS(MATCH(A320,'Variable List'!A:A,0),6)),"")</f>
        <v>yes</v>
      </c>
    </row>
    <row r="321" spans="1:12" s="3" customFormat="1" ht="30" x14ac:dyDescent="0.25">
      <c r="A321" s="41" t="s">
        <v>562</v>
      </c>
      <c r="B321" s="6"/>
      <c r="C321" s="6"/>
      <c r="D321" s="55">
        <v>0</v>
      </c>
      <c r="E321" s="56" t="s">
        <v>568</v>
      </c>
      <c r="F321" s="168"/>
      <c r="G321" s="6"/>
      <c r="H321" s="13"/>
      <c r="I321" s="6" t="str" cm="1">
        <f t="array" aca="1" ref="I321" ca="1">_xlfn.IFNA(INDIRECT("'"&amp;"Variable List"&amp;"'!"&amp;ADDRESS(MATCH(A321,'Variable List'!A:A,0),3)),"")</f>
        <v/>
      </c>
      <c r="J321" s="6" t="str" cm="1">
        <f t="array" aca="1" ref="J321" ca="1">_xlfn.IFNA(INDIRECT("'"&amp;"Variable List"&amp;"'!"&amp;ADDRESS(MATCH(A321,'Variable List'!A:A,0),4)),"")</f>
        <v/>
      </c>
      <c r="K321" s="6" t="str" cm="1">
        <f t="array" aca="1" ref="K321" ca="1">_xlfn.IFNA(INDIRECT("'"&amp;"Variable List"&amp;"'!"&amp;ADDRESS(MATCH(A321,'Variable List'!A:A,0),5)),"")</f>
        <v/>
      </c>
      <c r="L321" s="6" t="str" cm="1">
        <f t="array" aca="1" ref="L321" ca="1">_xlfn.IFNA(INDIRECT("'"&amp;"Variable List"&amp;"'!"&amp;ADDRESS(MATCH(A321,'Variable List'!A:A,0),6)),"")</f>
        <v/>
      </c>
    </row>
    <row r="322" spans="1:12" s="3" customFormat="1" x14ac:dyDescent="0.25">
      <c r="A322" s="41"/>
      <c r="B322" s="6"/>
      <c r="C322" s="6"/>
      <c r="D322" s="55">
        <v>1</v>
      </c>
      <c r="E322" s="56" t="s">
        <v>569</v>
      </c>
      <c r="F322" s="168"/>
      <c r="G322" s="6"/>
      <c r="H322" s="13"/>
      <c r="I322" s="6" t="str" cm="1">
        <f t="array" aca="1" ref="I322" ca="1">_xlfn.IFNA(INDIRECT("'"&amp;"Variable List"&amp;"'!"&amp;ADDRESS(MATCH(A322,'Variable List'!A:A,0),3)),"")</f>
        <v/>
      </c>
      <c r="J322" s="6" t="str" cm="1">
        <f t="array" aca="1" ref="J322" ca="1">_xlfn.IFNA(INDIRECT("'"&amp;"Variable List"&amp;"'!"&amp;ADDRESS(MATCH(A322,'Variable List'!A:A,0),4)),"")</f>
        <v/>
      </c>
      <c r="K322" s="6" t="str" cm="1">
        <f t="array" aca="1" ref="K322" ca="1">_xlfn.IFNA(INDIRECT("'"&amp;"Variable List"&amp;"'!"&amp;ADDRESS(MATCH(A322,'Variable List'!A:A,0),5)),"")</f>
        <v/>
      </c>
      <c r="L322" s="6" t="str" cm="1">
        <f t="array" aca="1" ref="L322" ca="1">_xlfn.IFNA(INDIRECT("'"&amp;"Variable List"&amp;"'!"&amp;ADDRESS(MATCH(A322,'Variable List'!A:A,0),6)),"")</f>
        <v/>
      </c>
    </row>
    <row r="323" spans="1:12" s="3" customFormat="1" x14ac:dyDescent="0.25">
      <c r="A323" s="41"/>
      <c r="B323" s="6"/>
      <c r="C323" s="6"/>
      <c r="D323" s="55">
        <v>2</v>
      </c>
      <c r="E323" s="56" t="s">
        <v>570</v>
      </c>
      <c r="F323" s="168"/>
      <c r="G323" s="6"/>
      <c r="H323" s="13"/>
      <c r="I323" s="6" t="str" cm="1">
        <f t="array" aca="1" ref="I323" ca="1">_xlfn.IFNA(INDIRECT("'"&amp;"Variable List"&amp;"'!"&amp;ADDRESS(MATCH(A323,'Variable List'!A:A,0),3)),"")</f>
        <v/>
      </c>
      <c r="J323" s="6" t="str" cm="1">
        <f t="array" aca="1" ref="J323" ca="1">_xlfn.IFNA(INDIRECT("'"&amp;"Variable List"&amp;"'!"&amp;ADDRESS(MATCH(A323,'Variable List'!A:A,0),4)),"")</f>
        <v/>
      </c>
      <c r="K323" s="6" t="str" cm="1">
        <f t="array" aca="1" ref="K323" ca="1">_xlfn.IFNA(INDIRECT("'"&amp;"Variable List"&amp;"'!"&amp;ADDRESS(MATCH(A323,'Variable List'!A:A,0),5)),"")</f>
        <v/>
      </c>
      <c r="L323" s="6" t="str" cm="1">
        <f t="array" aca="1" ref="L323" ca="1">_xlfn.IFNA(INDIRECT("'"&amp;"Variable List"&amp;"'!"&amp;ADDRESS(MATCH(A323,'Variable List'!A:A,0),6)),"")</f>
        <v/>
      </c>
    </row>
    <row r="324" spans="1:12" s="3" customFormat="1" x14ac:dyDescent="0.25">
      <c r="A324" s="41"/>
      <c r="B324" s="6"/>
      <c r="C324" s="6"/>
      <c r="D324" s="55">
        <v>3</v>
      </c>
      <c r="E324" s="56" t="s">
        <v>571</v>
      </c>
      <c r="F324" s="168"/>
      <c r="G324" s="6"/>
      <c r="H324" s="13"/>
      <c r="I324" s="6" t="str" cm="1">
        <f t="array" aca="1" ref="I324" ca="1">_xlfn.IFNA(INDIRECT("'"&amp;"Variable List"&amp;"'!"&amp;ADDRESS(MATCH(A324,'Variable List'!A:A,0),3)),"")</f>
        <v/>
      </c>
      <c r="J324" s="6" t="str" cm="1">
        <f t="array" aca="1" ref="J324" ca="1">_xlfn.IFNA(INDIRECT("'"&amp;"Variable List"&amp;"'!"&amp;ADDRESS(MATCH(A324,'Variable List'!A:A,0),4)),"")</f>
        <v/>
      </c>
      <c r="K324" s="6" t="str" cm="1">
        <f t="array" aca="1" ref="K324" ca="1">_xlfn.IFNA(INDIRECT("'"&amp;"Variable List"&amp;"'!"&amp;ADDRESS(MATCH(A324,'Variable List'!A:A,0),5)),"")</f>
        <v/>
      </c>
      <c r="L324" s="6" t="str" cm="1">
        <f t="array" aca="1" ref="L324" ca="1">_xlfn.IFNA(INDIRECT("'"&amp;"Variable List"&amp;"'!"&amp;ADDRESS(MATCH(A324,'Variable List'!A:A,0),6)),"")</f>
        <v/>
      </c>
    </row>
    <row r="325" spans="1:12" s="3" customFormat="1" x14ac:dyDescent="0.25">
      <c r="A325" s="42"/>
      <c r="B325" s="7"/>
      <c r="C325" s="7"/>
      <c r="D325" s="54">
        <v>4</v>
      </c>
      <c r="E325" s="53" t="s">
        <v>572</v>
      </c>
      <c r="F325" s="169"/>
      <c r="G325" s="7"/>
      <c r="H325" s="15"/>
      <c r="I325" s="7" t="str" cm="1">
        <f t="array" aca="1" ref="I325" ca="1">_xlfn.IFNA(INDIRECT("'"&amp;"Variable List"&amp;"'!"&amp;ADDRESS(MATCH(A325,'Variable List'!A:A,0),3)),"")</f>
        <v/>
      </c>
      <c r="J325" s="7" t="str" cm="1">
        <f t="array" aca="1" ref="J325" ca="1">_xlfn.IFNA(INDIRECT("'"&amp;"Variable List"&amp;"'!"&amp;ADDRESS(MATCH(A325,'Variable List'!A:A,0),4)),"")</f>
        <v/>
      </c>
      <c r="K325" s="7" t="str" cm="1">
        <f t="array" aca="1" ref="K325" ca="1">_xlfn.IFNA(INDIRECT("'"&amp;"Variable List"&amp;"'!"&amp;ADDRESS(MATCH(A325,'Variable List'!A:A,0),5)),"")</f>
        <v/>
      </c>
      <c r="L325" s="7" t="str" cm="1">
        <f t="array" aca="1" ref="L325" ca="1">_xlfn.IFNA(INDIRECT("'"&amp;"Variable List"&amp;"'!"&amp;ADDRESS(MATCH(A325,'Variable List'!A:A,0),6)),"")</f>
        <v/>
      </c>
    </row>
    <row r="326" spans="1:12" s="3" customFormat="1" x14ac:dyDescent="0.25">
      <c r="A326" s="4" t="s">
        <v>26</v>
      </c>
      <c r="B326" s="6" t="s">
        <v>125</v>
      </c>
      <c r="C326" s="6">
        <v>4</v>
      </c>
      <c r="D326" s="55">
        <v>-9</v>
      </c>
      <c r="E326" s="56" t="s">
        <v>192</v>
      </c>
      <c r="F326" s="167" t="s">
        <v>1828</v>
      </c>
      <c r="G326" s="6" t="s">
        <v>26</v>
      </c>
      <c r="H326" s="13" t="s">
        <v>2660</v>
      </c>
      <c r="I326" s="8" t="str" cm="1">
        <f t="array" aca="1" ref="I326" ca="1">_xlfn.IFNA(INDIRECT("'"&amp;"Variable List"&amp;"'!"&amp;ADDRESS(MATCH(A326,'Variable List'!A:A,0),3)),"")</f>
        <v>yes</v>
      </c>
      <c r="J326" s="8" t="str" cm="1">
        <f t="array" aca="1" ref="J326" ca="1">_xlfn.IFNA(INDIRECT("'"&amp;"Variable List"&amp;"'!"&amp;ADDRESS(MATCH(A326,'Variable List'!A:A,0),4)),"")</f>
        <v>yes</v>
      </c>
      <c r="K326" s="8" t="str" cm="1">
        <f t="array" aca="1" ref="K326" ca="1">_xlfn.IFNA(INDIRECT("'"&amp;"Variable List"&amp;"'!"&amp;ADDRESS(MATCH(A326,'Variable List'!A:A,0),5)),"")</f>
        <v>yes</v>
      </c>
      <c r="L326" s="8" t="str" cm="1">
        <f t="array" aca="1" ref="L326" ca="1">_xlfn.IFNA(INDIRECT("'"&amp;"Variable List"&amp;"'!"&amp;ADDRESS(MATCH(A326,'Variable List'!A:A,0),6)),"")</f>
        <v>yes</v>
      </c>
    </row>
    <row r="327" spans="1:12" s="3" customFormat="1" x14ac:dyDescent="0.25">
      <c r="A327" s="3" t="s">
        <v>577</v>
      </c>
      <c r="B327" s="6"/>
      <c r="C327" s="6"/>
      <c r="D327" s="55">
        <v>1</v>
      </c>
      <c r="E327" s="56" t="s">
        <v>578</v>
      </c>
      <c r="F327" s="168"/>
      <c r="G327" s="6"/>
      <c r="H327" s="13"/>
      <c r="I327" s="6"/>
      <c r="J327" s="6"/>
      <c r="K327" s="6"/>
      <c r="L327" s="6"/>
    </row>
    <row r="328" spans="1:12" s="3" customFormat="1" x14ac:dyDescent="0.25">
      <c r="B328" s="6"/>
      <c r="C328" s="6"/>
      <c r="D328" s="55">
        <v>2</v>
      </c>
      <c r="E328" s="56" t="s">
        <v>579</v>
      </c>
      <c r="F328" s="168"/>
      <c r="G328" s="6"/>
      <c r="H328" s="13"/>
      <c r="I328" s="6" t="str" cm="1">
        <f t="array" aca="1" ref="I328" ca="1">_xlfn.IFNA(INDIRECT("'"&amp;"Variable List"&amp;"'!"&amp;ADDRESS(MATCH(A328,'Variable List'!A:A,0),3)),"")</f>
        <v/>
      </c>
      <c r="J328" s="6" t="str" cm="1">
        <f t="array" aca="1" ref="J328" ca="1">_xlfn.IFNA(INDIRECT("'"&amp;"Variable List"&amp;"'!"&amp;ADDRESS(MATCH(A328,'Variable List'!A:A,0),4)),"")</f>
        <v/>
      </c>
      <c r="K328" s="6" t="str" cm="1">
        <f t="array" aca="1" ref="K328" ca="1">_xlfn.IFNA(INDIRECT("'"&amp;"Variable List"&amp;"'!"&amp;ADDRESS(MATCH(A328,'Variable List'!A:A,0),5)),"")</f>
        <v/>
      </c>
      <c r="L328" s="6" t="str" cm="1">
        <f t="array" aca="1" ref="L328" ca="1">_xlfn.IFNA(INDIRECT("'"&amp;"Variable List"&amp;"'!"&amp;ADDRESS(MATCH(A328,'Variable List'!A:A,0),6)),"")</f>
        <v/>
      </c>
    </row>
    <row r="329" spans="1:12" s="3" customFormat="1" x14ac:dyDescent="0.25">
      <c r="A329" s="11"/>
      <c r="B329" s="7"/>
      <c r="C329" s="7"/>
      <c r="D329" s="54">
        <v>3</v>
      </c>
      <c r="E329" s="53" t="s">
        <v>193</v>
      </c>
      <c r="F329" s="169"/>
      <c r="G329" s="7"/>
      <c r="H329" s="15"/>
      <c r="I329" s="7" t="str" cm="1">
        <f t="array" aca="1" ref="I329" ca="1">_xlfn.IFNA(INDIRECT("'"&amp;"Variable List"&amp;"'!"&amp;ADDRESS(MATCH(A329,'Variable List'!A:A,0),3)),"")</f>
        <v/>
      </c>
      <c r="J329" s="7" t="str" cm="1">
        <f t="array" aca="1" ref="J329" ca="1">_xlfn.IFNA(INDIRECT("'"&amp;"Variable List"&amp;"'!"&amp;ADDRESS(MATCH(A329,'Variable List'!A:A,0),4)),"")</f>
        <v/>
      </c>
      <c r="K329" s="7" t="str" cm="1">
        <f t="array" aca="1" ref="K329" ca="1">_xlfn.IFNA(INDIRECT("'"&amp;"Variable List"&amp;"'!"&amp;ADDRESS(MATCH(A329,'Variable List'!A:A,0),5)),"")</f>
        <v/>
      </c>
      <c r="L329" s="7" t="str" cm="1">
        <f t="array" aca="1" ref="L329" ca="1">_xlfn.IFNA(INDIRECT("'"&amp;"Variable List"&amp;"'!"&amp;ADDRESS(MATCH(A329,'Variable List'!A:A,0),6)),"")</f>
        <v/>
      </c>
    </row>
    <row r="330" spans="1:12" s="3" customFormat="1" x14ac:dyDescent="0.25">
      <c r="A330" s="4" t="s">
        <v>27</v>
      </c>
      <c r="B330" s="6" t="s">
        <v>538</v>
      </c>
      <c r="C330" s="6">
        <v>20</v>
      </c>
      <c r="D330" s="160">
        <v>-9</v>
      </c>
      <c r="E330" s="8" t="s">
        <v>192</v>
      </c>
      <c r="F330" s="167" t="s">
        <v>2661</v>
      </c>
      <c r="G330" s="6" t="s">
        <v>581</v>
      </c>
      <c r="H330" s="13" t="s">
        <v>2662</v>
      </c>
      <c r="I330" s="8" t="str" cm="1">
        <f t="array" aca="1" ref="I330" ca="1">_xlfn.IFNA(INDIRECT("'"&amp;"Variable List"&amp;"'!"&amp;ADDRESS(MATCH(A330,'Variable List'!A:A,0),3)),"")</f>
        <v>yes</v>
      </c>
      <c r="J330" s="6" t="str" cm="1">
        <f t="array" aca="1" ref="J330" ca="1">_xlfn.IFNA(INDIRECT("'"&amp;"Variable List"&amp;"'!"&amp;ADDRESS(MATCH(A330,'Variable List'!A:A,0),4)),"")</f>
        <v>yes</v>
      </c>
      <c r="K330" s="6" t="str" cm="1">
        <f t="array" aca="1" ref="K330" ca="1">_xlfn.IFNA(INDIRECT("'"&amp;"Variable List"&amp;"'!"&amp;ADDRESS(MATCH(A330,'Variable List'!A:A,0),5)),"")</f>
        <v>yes</v>
      </c>
      <c r="L330" s="6" t="str" cm="1">
        <f t="array" aca="1" ref="L330" ca="1">_xlfn.IFNA(INDIRECT("'"&amp;"Variable List"&amp;"'!"&amp;ADDRESS(MATCH(A330,'Variable List'!A:A,0),6)),"")</f>
        <v>no</v>
      </c>
    </row>
    <row r="331" spans="1:12" s="3" customFormat="1" x14ac:dyDescent="0.25">
      <c r="A331" s="3" t="s">
        <v>580</v>
      </c>
      <c r="B331" s="6"/>
      <c r="C331" s="6"/>
      <c r="D331" s="55">
        <v>1</v>
      </c>
      <c r="E331" s="56" t="s">
        <v>582</v>
      </c>
      <c r="F331" s="168"/>
      <c r="G331" s="6"/>
      <c r="H331" s="13"/>
      <c r="I331" s="6" t="str" cm="1">
        <f t="array" aca="1" ref="I331" ca="1">_xlfn.IFNA(INDIRECT("'"&amp;"Variable List"&amp;"'!"&amp;ADDRESS(MATCH(A331,'Variable List'!A:A,0),3)),"")</f>
        <v/>
      </c>
      <c r="J331" s="6" t="str" cm="1">
        <f t="array" aca="1" ref="J331" ca="1">_xlfn.IFNA(INDIRECT("'"&amp;"Variable List"&amp;"'!"&amp;ADDRESS(MATCH(A331,'Variable List'!A:A,0),4)),"")</f>
        <v/>
      </c>
      <c r="K331" s="6" t="str" cm="1">
        <f t="array" aca="1" ref="K331" ca="1">_xlfn.IFNA(INDIRECT("'"&amp;"Variable List"&amp;"'!"&amp;ADDRESS(MATCH(A331,'Variable List'!A:A,0),5)),"")</f>
        <v/>
      </c>
      <c r="L331" s="6" t="str" cm="1">
        <f t="array" aca="1" ref="L331" ca="1">_xlfn.IFNA(INDIRECT("'"&amp;"Variable List"&amp;"'!"&amp;ADDRESS(MATCH(A331,'Variable List'!A:A,0),6)),"")</f>
        <v/>
      </c>
    </row>
    <row r="332" spans="1:12" s="3" customFormat="1" x14ac:dyDescent="0.25">
      <c r="B332" s="6"/>
      <c r="C332" s="6"/>
      <c r="D332" s="55">
        <v>2</v>
      </c>
      <c r="E332" s="56" t="s">
        <v>583</v>
      </c>
      <c r="F332" s="168"/>
      <c r="G332" s="6"/>
      <c r="H332" s="13"/>
      <c r="I332" s="6" t="str" cm="1">
        <f t="array" aca="1" ref="I332" ca="1">_xlfn.IFNA(INDIRECT("'"&amp;"Variable List"&amp;"'!"&amp;ADDRESS(MATCH(A332,'Variable List'!A:A,0),3)),"")</f>
        <v/>
      </c>
      <c r="J332" s="6" t="str" cm="1">
        <f t="array" aca="1" ref="J332" ca="1">_xlfn.IFNA(INDIRECT("'"&amp;"Variable List"&amp;"'!"&amp;ADDRESS(MATCH(A332,'Variable List'!A:A,0),4)),"")</f>
        <v/>
      </c>
      <c r="K332" s="6" t="str" cm="1">
        <f t="array" aca="1" ref="K332" ca="1">_xlfn.IFNA(INDIRECT("'"&amp;"Variable List"&amp;"'!"&amp;ADDRESS(MATCH(A332,'Variable List'!A:A,0),5)),"")</f>
        <v/>
      </c>
      <c r="L332" s="6" t="str" cm="1">
        <f t="array" aca="1" ref="L332" ca="1">_xlfn.IFNA(INDIRECT("'"&amp;"Variable List"&amp;"'!"&amp;ADDRESS(MATCH(A332,'Variable List'!A:A,0),6)),"")</f>
        <v/>
      </c>
    </row>
    <row r="333" spans="1:12" s="3" customFormat="1" x14ac:dyDescent="0.25">
      <c r="B333" s="6"/>
      <c r="C333" s="6"/>
      <c r="D333" s="55">
        <v>3</v>
      </c>
      <c r="E333" s="56" t="s">
        <v>584</v>
      </c>
      <c r="F333" s="168"/>
      <c r="G333" s="6"/>
      <c r="H333" s="13"/>
      <c r="I333" s="6" t="str" cm="1">
        <f t="array" aca="1" ref="I333" ca="1">_xlfn.IFNA(INDIRECT("'"&amp;"Variable List"&amp;"'!"&amp;ADDRESS(MATCH(A333,'Variable List'!A:A,0),3)),"")</f>
        <v/>
      </c>
      <c r="J333" s="6" t="str" cm="1">
        <f t="array" aca="1" ref="J333" ca="1">_xlfn.IFNA(INDIRECT("'"&amp;"Variable List"&amp;"'!"&amp;ADDRESS(MATCH(A333,'Variable List'!A:A,0),4)),"")</f>
        <v/>
      </c>
      <c r="K333" s="6" t="str" cm="1">
        <f t="array" aca="1" ref="K333" ca="1">_xlfn.IFNA(INDIRECT("'"&amp;"Variable List"&amp;"'!"&amp;ADDRESS(MATCH(A333,'Variable List'!A:A,0),5)),"")</f>
        <v/>
      </c>
      <c r="L333" s="6" t="str" cm="1">
        <f t="array" aca="1" ref="L333" ca="1">_xlfn.IFNA(INDIRECT("'"&amp;"Variable List"&amp;"'!"&amp;ADDRESS(MATCH(A333,'Variable List'!A:A,0),6)),"")</f>
        <v/>
      </c>
    </row>
    <row r="334" spans="1:12" s="3" customFormat="1" x14ac:dyDescent="0.25">
      <c r="B334" s="6"/>
      <c r="C334" s="6"/>
      <c r="D334" s="55">
        <v>4</v>
      </c>
      <c r="E334" s="56" t="s">
        <v>585</v>
      </c>
      <c r="F334" s="168"/>
      <c r="G334" s="6"/>
      <c r="H334" s="13"/>
      <c r="I334" s="6" t="str" cm="1">
        <f t="array" aca="1" ref="I334" ca="1">_xlfn.IFNA(INDIRECT("'"&amp;"Variable List"&amp;"'!"&amp;ADDRESS(MATCH(A334,'Variable List'!A:A,0),3)),"")</f>
        <v/>
      </c>
      <c r="J334" s="6" t="str" cm="1">
        <f t="array" aca="1" ref="J334" ca="1">_xlfn.IFNA(INDIRECT("'"&amp;"Variable List"&amp;"'!"&amp;ADDRESS(MATCH(A334,'Variable List'!A:A,0),4)),"")</f>
        <v/>
      </c>
      <c r="K334" s="6" t="str" cm="1">
        <f t="array" aca="1" ref="K334" ca="1">_xlfn.IFNA(INDIRECT("'"&amp;"Variable List"&amp;"'!"&amp;ADDRESS(MATCH(A334,'Variable List'!A:A,0),5)),"")</f>
        <v/>
      </c>
      <c r="L334" s="6" t="str" cm="1">
        <f t="array" aca="1" ref="L334" ca="1">_xlfn.IFNA(INDIRECT("'"&amp;"Variable List"&amp;"'!"&amp;ADDRESS(MATCH(A334,'Variable List'!A:A,0),6)),"")</f>
        <v/>
      </c>
    </row>
    <row r="335" spans="1:12" s="3" customFormat="1" x14ac:dyDescent="0.25">
      <c r="B335" s="6"/>
      <c r="C335" s="6"/>
      <c r="D335" s="55">
        <v>5</v>
      </c>
      <c r="E335" s="56" t="s">
        <v>586</v>
      </c>
      <c r="F335" s="168"/>
      <c r="G335" s="6"/>
      <c r="H335" s="13"/>
      <c r="I335" s="6" t="str" cm="1">
        <f t="array" aca="1" ref="I335" ca="1">_xlfn.IFNA(INDIRECT("'"&amp;"Variable List"&amp;"'!"&amp;ADDRESS(MATCH(A335,'Variable List'!A:A,0),3)),"")</f>
        <v/>
      </c>
      <c r="J335" s="6" t="str" cm="1">
        <f t="array" aca="1" ref="J335" ca="1">_xlfn.IFNA(INDIRECT("'"&amp;"Variable List"&amp;"'!"&amp;ADDRESS(MATCH(A335,'Variable List'!A:A,0),4)),"")</f>
        <v/>
      </c>
      <c r="K335" s="6" t="str" cm="1">
        <f t="array" aca="1" ref="K335" ca="1">_xlfn.IFNA(INDIRECT("'"&amp;"Variable List"&amp;"'!"&amp;ADDRESS(MATCH(A335,'Variable List'!A:A,0),5)),"")</f>
        <v/>
      </c>
      <c r="L335" s="6" t="str" cm="1">
        <f t="array" aca="1" ref="L335" ca="1">_xlfn.IFNA(INDIRECT("'"&amp;"Variable List"&amp;"'!"&amp;ADDRESS(MATCH(A335,'Variable List'!A:A,0),6)),"")</f>
        <v/>
      </c>
    </row>
    <row r="336" spans="1:12" s="3" customFormat="1" x14ac:dyDescent="0.25">
      <c r="B336" s="6"/>
      <c r="C336" s="6"/>
      <c r="D336" s="55">
        <v>6</v>
      </c>
      <c r="E336" s="56" t="s">
        <v>587</v>
      </c>
      <c r="F336" s="168"/>
      <c r="G336" s="6"/>
      <c r="H336" s="13"/>
      <c r="I336" s="6" t="str" cm="1">
        <f t="array" aca="1" ref="I336" ca="1">_xlfn.IFNA(INDIRECT("'"&amp;"Variable List"&amp;"'!"&amp;ADDRESS(MATCH(A336,'Variable List'!A:A,0),3)),"")</f>
        <v/>
      </c>
      <c r="J336" s="6" t="str" cm="1">
        <f t="array" aca="1" ref="J336" ca="1">_xlfn.IFNA(INDIRECT("'"&amp;"Variable List"&amp;"'!"&amp;ADDRESS(MATCH(A336,'Variable List'!A:A,0),4)),"")</f>
        <v/>
      </c>
      <c r="K336" s="6" t="str" cm="1">
        <f t="array" aca="1" ref="K336" ca="1">_xlfn.IFNA(INDIRECT("'"&amp;"Variable List"&amp;"'!"&amp;ADDRESS(MATCH(A336,'Variable List'!A:A,0),5)),"")</f>
        <v/>
      </c>
      <c r="L336" s="6" t="str" cm="1">
        <f t="array" aca="1" ref="L336" ca="1">_xlfn.IFNA(INDIRECT("'"&amp;"Variable List"&amp;"'!"&amp;ADDRESS(MATCH(A336,'Variable List'!A:A,0),6)),"")</f>
        <v/>
      </c>
    </row>
    <row r="337" spans="1:12" s="3" customFormat="1" x14ac:dyDescent="0.25">
      <c r="B337" s="6"/>
      <c r="C337" s="6"/>
      <c r="D337" s="55">
        <v>7</v>
      </c>
      <c r="E337" s="56" t="s">
        <v>588</v>
      </c>
      <c r="F337" s="168"/>
      <c r="G337" s="6"/>
      <c r="H337" s="13"/>
      <c r="I337" s="6" t="str" cm="1">
        <f t="array" aca="1" ref="I337" ca="1">_xlfn.IFNA(INDIRECT("'"&amp;"Variable List"&amp;"'!"&amp;ADDRESS(MATCH(A337,'Variable List'!A:A,0),3)),"")</f>
        <v/>
      </c>
      <c r="J337" s="6" t="str" cm="1">
        <f t="array" aca="1" ref="J337" ca="1">_xlfn.IFNA(INDIRECT("'"&amp;"Variable List"&amp;"'!"&amp;ADDRESS(MATCH(A337,'Variable List'!A:A,0),4)),"")</f>
        <v/>
      </c>
      <c r="K337" s="6" t="str" cm="1">
        <f t="array" aca="1" ref="K337" ca="1">_xlfn.IFNA(INDIRECT("'"&amp;"Variable List"&amp;"'!"&amp;ADDRESS(MATCH(A337,'Variable List'!A:A,0),5)),"")</f>
        <v/>
      </c>
      <c r="L337" s="6" t="str" cm="1">
        <f t="array" aca="1" ref="L337" ca="1">_xlfn.IFNA(INDIRECT("'"&amp;"Variable List"&amp;"'!"&amp;ADDRESS(MATCH(A337,'Variable List'!A:A,0),6)),"")</f>
        <v/>
      </c>
    </row>
    <row r="338" spans="1:12" s="3" customFormat="1" x14ac:dyDescent="0.25">
      <c r="B338" s="6"/>
      <c r="C338" s="6"/>
      <c r="D338" s="55">
        <v>8</v>
      </c>
      <c r="E338" s="56" t="s">
        <v>589</v>
      </c>
      <c r="F338" s="168"/>
      <c r="G338" s="6"/>
      <c r="H338" s="13"/>
      <c r="I338" s="6" t="str" cm="1">
        <f t="array" aca="1" ref="I338" ca="1">_xlfn.IFNA(INDIRECT("'"&amp;"Variable List"&amp;"'!"&amp;ADDRESS(MATCH(A338,'Variable List'!A:A,0),3)),"")</f>
        <v/>
      </c>
      <c r="J338" s="6" t="str" cm="1">
        <f t="array" aca="1" ref="J338" ca="1">_xlfn.IFNA(INDIRECT("'"&amp;"Variable List"&amp;"'!"&amp;ADDRESS(MATCH(A338,'Variable List'!A:A,0),4)),"")</f>
        <v/>
      </c>
      <c r="K338" s="6" t="str" cm="1">
        <f t="array" aca="1" ref="K338" ca="1">_xlfn.IFNA(INDIRECT("'"&amp;"Variable List"&amp;"'!"&amp;ADDRESS(MATCH(A338,'Variable List'!A:A,0),5)),"")</f>
        <v/>
      </c>
      <c r="L338" s="6" t="str" cm="1">
        <f t="array" aca="1" ref="L338" ca="1">_xlfn.IFNA(INDIRECT("'"&amp;"Variable List"&amp;"'!"&amp;ADDRESS(MATCH(A338,'Variable List'!A:A,0),6)),"")</f>
        <v/>
      </c>
    </row>
    <row r="339" spans="1:12" s="3" customFormat="1" x14ac:dyDescent="0.25">
      <c r="B339" s="6"/>
      <c r="C339" s="6"/>
      <c r="D339" s="55">
        <v>9</v>
      </c>
      <c r="E339" s="56" t="s">
        <v>590</v>
      </c>
      <c r="F339" s="168"/>
      <c r="G339" s="6"/>
      <c r="H339" s="13"/>
      <c r="I339" s="6" t="str" cm="1">
        <f t="array" aca="1" ref="I339" ca="1">_xlfn.IFNA(INDIRECT("'"&amp;"Variable List"&amp;"'!"&amp;ADDRESS(MATCH(A339,'Variable List'!A:A,0),3)),"")</f>
        <v/>
      </c>
      <c r="J339" s="6" t="str" cm="1">
        <f t="array" aca="1" ref="J339" ca="1">_xlfn.IFNA(INDIRECT("'"&amp;"Variable List"&amp;"'!"&amp;ADDRESS(MATCH(A339,'Variable List'!A:A,0),4)),"")</f>
        <v/>
      </c>
      <c r="K339" s="6" t="str" cm="1">
        <f t="array" aca="1" ref="K339" ca="1">_xlfn.IFNA(INDIRECT("'"&amp;"Variable List"&amp;"'!"&amp;ADDRESS(MATCH(A339,'Variable List'!A:A,0),5)),"")</f>
        <v/>
      </c>
      <c r="L339" s="6" t="str" cm="1">
        <f t="array" aca="1" ref="L339" ca="1">_xlfn.IFNA(INDIRECT("'"&amp;"Variable List"&amp;"'!"&amp;ADDRESS(MATCH(A339,'Variable List'!A:A,0),6)),"")</f>
        <v/>
      </c>
    </row>
    <row r="340" spans="1:12" s="3" customFormat="1" x14ac:dyDescent="0.25">
      <c r="B340" s="6"/>
      <c r="C340" s="6"/>
      <c r="D340" s="55">
        <v>10</v>
      </c>
      <c r="E340" s="56" t="s">
        <v>591</v>
      </c>
      <c r="F340" s="168"/>
      <c r="G340" s="6"/>
      <c r="H340" s="13"/>
      <c r="I340" s="6" t="str" cm="1">
        <f t="array" aca="1" ref="I340" ca="1">_xlfn.IFNA(INDIRECT("'"&amp;"Variable List"&amp;"'!"&amp;ADDRESS(MATCH(A340,'Variable List'!A:A,0),3)),"")</f>
        <v/>
      </c>
      <c r="J340" s="6" t="str" cm="1">
        <f t="array" aca="1" ref="J340" ca="1">_xlfn.IFNA(INDIRECT("'"&amp;"Variable List"&amp;"'!"&amp;ADDRESS(MATCH(A340,'Variable List'!A:A,0),4)),"")</f>
        <v/>
      </c>
      <c r="K340" s="6" t="str" cm="1">
        <f t="array" aca="1" ref="K340" ca="1">_xlfn.IFNA(INDIRECT("'"&amp;"Variable List"&amp;"'!"&amp;ADDRESS(MATCH(A340,'Variable List'!A:A,0),5)),"")</f>
        <v/>
      </c>
      <c r="L340" s="6" t="str" cm="1">
        <f t="array" aca="1" ref="L340" ca="1">_xlfn.IFNA(INDIRECT("'"&amp;"Variable List"&amp;"'!"&amp;ADDRESS(MATCH(A340,'Variable List'!A:A,0),6)),"")</f>
        <v/>
      </c>
    </row>
    <row r="341" spans="1:12" s="3" customFormat="1" x14ac:dyDescent="0.25">
      <c r="B341" s="6"/>
      <c r="C341" s="6"/>
      <c r="D341" s="55">
        <v>11</v>
      </c>
      <c r="E341" s="56" t="s">
        <v>592</v>
      </c>
      <c r="F341" s="168"/>
      <c r="G341" s="6"/>
      <c r="H341" s="13"/>
      <c r="I341" s="6" t="str" cm="1">
        <f t="array" aca="1" ref="I341" ca="1">_xlfn.IFNA(INDIRECT("'"&amp;"Variable List"&amp;"'!"&amp;ADDRESS(MATCH(A341,'Variable List'!A:A,0),3)),"")</f>
        <v/>
      </c>
      <c r="J341" s="6" t="str" cm="1">
        <f t="array" aca="1" ref="J341" ca="1">_xlfn.IFNA(INDIRECT("'"&amp;"Variable List"&amp;"'!"&amp;ADDRESS(MATCH(A341,'Variable List'!A:A,0),4)),"")</f>
        <v/>
      </c>
      <c r="K341" s="6" t="str" cm="1">
        <f t="array" aca="1" ref="K341" ca="1">_xlfn.IFNA(INDIRECT("'"&amp;"Variable List"&amp;"'!"&amp;ADDRESS(MATCH(A341,'Variable List'!A:A,0),5)),"")</f>
        <v/>
      </c>
      <c r="L341" s="6" t="str" cm="1">
        <f t="array" aca="1" ref="L341" ca="1">_xlfn.IFNA(INDIRECT("'"&amp;"Variable List"&amp;"'!"&amp;ADDRESS(MATCH(A341,'Variable List'!A:A,0),6)),"")</f>
        <v/>
      </c>
    </row>
    <row r="342" spans="1:12" s="3" customFormat="1" x14ac:dyDescent="0.25">
      <c r="B342" s="6"/>
      <c r="C342" s="6"/>
      <c r="D342" s="55">
        <v>12</v>
      </c>
      <c r="E342" s="56" t="s">
        <v>593</v>
      </c>
      <c r="F342" s="168"/>
      <c r="G342" s="6"/>
      <c r="H342" s="13"/>
      <c r="I342" s="6" t="str" cm="1">
        <f t="array" aca="1" ref="I342" ca="1">_xlfn.IFNA(INDIRECT("'"&amp;"Variable List"&amp;"'!"&amp;ADDRESS(MATCH(A342,'Variable List'!A:A,0),3)),"")</f>
        <v/>
      </c>
      <c r="J342" s="6" t="str" cm="1">
        <f t="array" aca="1" ref="J342" ca="1">_xlfn.IFNA(INDIRECT("'"&amp;"Variable List"&amp;"'!"&amp;ADDRESS(MATCH(A342,'Variable List'!A:A,0),4)),"")</f>
        <v/>
      </c>
      <c r="K342" s="6" t="str" cm="1">
        <f t="array" aca="1" ref="K342" ca="1">_xlfn.IFNA(INDIRECT("'"&amp;"Variable List"&amp;"'!"&amp;ADDRESS(MATCH(A342,'Variable List'!A:A,0),5)),"")</f>
        <v/>
      </c>
      <c r="L342" s="6" t="str" cm="1">
        <f t="array" aca="1" ref="L342" ca="1">_xlfn.IFNA(INDIRECT("'"&amp;"Variable List"&amp;"'!"&amp;ADDRESS(MATCH(A342,'Variable List'!A:A,0),6)),"")</f>
        <v/>
      </c>
    </row>
    <row r="343" spans="1:12" s="3" customFormat="1" x14ac:dyDescent="0.25">
      <c r="B343" s="6"/>
      <c r="C343" s="6"/>
      <c r="D343" s="55">
        <v>13</v>
      </c>
      <c r="E343" s="56" t="s">
        <v>594</v>
      </c>
      <c r="F343" s="168"/>
      <c r="G343" s="6"/>
      <c r="H343" s="13"/>
      <c r="I343" s="6" t="str" cm="1">
        <f t="array" aca="1" ref="I343" ca="1">_xlfn.IFNA(INDIRECT("'"&amp;"Variable List"&amp;"'!"&amp;ADDRESS(MATCH(A343,'Variable List'!A:A,0),3)),"")</f>
        <v/>
      </c>
      <c r="J343" s="6" t="str" cm="1">
        <f t="array" aca="1" ref="J343" ca="1">_xlfn.IFNA(INDIRECT("'"&amp;"Variable List"&amp;"'!"&amp;ADDRESS(MATCH(A343,'Variable List'!A:A,0),4)),"")</f>
        <v/>
      </c>
      <c r="K343" s="6" t="str" cm="1">
        <f t="array" aca="1" ref="K343" ca="1">_xlfn.IFNA(INDIRECT("'"&amp;"Variable List"&amp;"'!"&amp;ADDRESS(MATCH(A343,'Variable List'!A:A,0),5)),"")</f>
        <v/>
      </c>
      <c r="L343" s="6" t="str" cm="1">
        <f t="array" aca="1" ref="L343" ca="1">_xlfn.IFNA(INDIRECT("'"&amp;"Variable List"&amp;"'!"&amp;ADDRESS(MATCH(A343,'Variable List'!A:A,0),6)),"")</f>
        <v/>
      </c>
    </row>
    <row r="344" spans="1:12" s="3" customFormat="1" x14ac:dyDescent="0.25">
      <c r="B344" s="6"/>
      <c r="C344" s="6"/>
      <c r="D344" s="55">
        <v>14</v>
      </c>
      <c r="E344" s="56" t="s">
        <v>595</v>
      </c>
      <c r="F344" s="168"/>
      <c r="G344" s="6"/>
      <c r="H344" s="13"/>
      <c r="I344" s="6" t="str" cm="1">
        <f t="array" aca="1" ref="I344" ca="1">_xlfn.IFNA(INDIRECT("'"&amp;"Variable List"&amp;"'!"&amp;ADDRESS(MATCH(A344,'Variable List'!A:A,0),3)),"")</f>
        <v/>
      </c>
      <c r="J344" s="6" t="str" cm="1">
        <f t="array" aca="1" ref="J344" ca="1">_xlfn.IFNA(INDIRECT("'"&amp;"Variable List"&amp;"'!"&amp;ADDRESS(MATCH(A344,'Variable List'!A:A,0),4)),"")</f>
        <v/>
      </c>
      <c r="K344" s="6" t="str" cm="1">
        <f t="array" aca="1" ref="K344" ca="1">_xlfn.IFNA(INDIRECT("'"&amp;"Variable List"&amp;"'!"&amp;ADDRESS(MATCH(A344,'Variable List'!A:A,0),5)),"")</f>
        <v/>
      </c>
      <c r="L344" s="6" t="str" cm="1">
        <f t="array" aca="1" ref="L344" ca="1">_xlfn.IFNA(INDIRECT("'"&amp;"Variable List"&amp;"'!"&amp;ADDRESS(MATCH(A344,'Variable List'!A:A,0),6)),"")</f>
        <v/>
      </c>
    </row>
    <row r="345" spans="1:12" s="3" customFormat="1" x14ac:dyDescent="0.25">
      <c r="B345" s="6"/>
      <c r="C345" s="6"/>
      <c r="D345" s="55">
        <v>15</v>
      </c>
      <c r="E345" s="56" t="s">
        <v>596</v>
      </c>
      <c r="F345" s="168"/>
      <c r="G345" s="6"/>
      <c r="H345" s="13"/>
      <c r="I345" s="6" t="str" cm="1">
        <f t="array" aca="1" ref="I345" ca="1">_xlfn.IFNA(INDIRECT("'"&amp;"Variable List"&amp;"'!"&amp;ADDRESS(MATCH(A345,'Variable List'!A:A,0),3)),"")</f>
        <v/>
      </c>
      <c r="J345" s="6" t="str" cm="1">
        <f t="array" aca="1" ref="J345" ca="1">_xlfn.IFNA(INDIRECT("'"&amp;"Variable List"&amp;"'!"&amp;ADDRESS(MATCH(A345,'Variable List'!A:A,0),4)),"")</f>
        <v/>
      </c>
      <c r="K345" s="6" t="str" cm="1">
        <f t="array" aca="1" ref="K345" ca="1">_xlfn.IFNA(INDIRECT("'"&amp;"Variable List"&amp;"'!"&amp;ADDRESS(MATCH(A345,'Variable List'!A:A,0),5)),"")</f>
        <v/>
      </c>
      <c r="L345" s="6" t="str" cm="1">
        <f t="array" aca="1" ref="L345" ca="1">_xlfn.IFNA(INDIRECT("'"&amp;"Variable List"&amp;"'!"&amp;ADDRESS(MATCH(A345,'Variable List'!A:A,0),6)),"")</f>
        <v/>
      </c>
    </row>
    <row r="346" spans="1:12" s="3" customFormat="1" x14ac:dyDescent="0.25">
      <c r="B346" s="6"/>
      <c r="C346" s="6"/>
      <c r="D346" s="55">
        <v>16</v>
      </c>
      <c r="E346" s="56" t="s">
        <v>597</v>
      </c>
      <c r="F346" s="168"/>
      <c r="G346" s="6"/>
      <c r="H346" s="13"/>
      <c r="I346" s="6" t="str" cm="1">
        <f t="array" aca="1" ref="I346" ca="1">_xlfn.IFNA(INDIRECT("'"&amp;"Variable List"&amp;"'!"&amp;ADDRESS(MATCH(A346,'Variable List'!A:A,0),3)),"")</f>
        <v/>
      </c>
      <c r="J346" s="6" t="str" cm="1">
        <f t="array" aca="1" ref="J346" ca="1">_xlfn.IFNA(INDIRECT("'"&amp;"Variable List"&amp;"'!"&amp;ADDRESS(MATCH(A346,'Variable List'!A:A,0),4)),"")</f>
        <v/>
      </c>
      <c r="K346" s="6" t="str" cm="1">
        <f t="array" aca="1" ref="K346" ca="1">_xlfn.IFNA(INDIRECT("'"&amp;"Variable List"&amp;"'!"&amp;ADDRESS(MATCH(A346,'Variable List'!A:A,0),5)),"")</f>
        <v/>
      </c>
      <c r="L346" s="6" t="str" cm="1">
        <f t="array" aca="1" ref="L346" ca="1">_xlfn.IFNA(INDIRECT("'"&amp;"Variable List"&amp;"'!"&amp;ADDRESS(MATCH(A346,'Variable List'!A:A,0),6)),"")</f>
        <v/>
      </c>
    </row>
    <row r="347" spans="1:12" s="3" customFormat="1" x14ac:dyDescent="0.25">
      <c r="B347" s="6"/>
      <c r="C347" s="6"/>
      <c r="D347" s="55">
        <v>17</v>
      </c>
      <c r="E347" s="56" t="s">
        <v>598</v>
      </c>
      <c r="F347" s="168"/>
      <c r="G347" s="6"/>
      <c r="H347" s="13"/>
      <c r="I347" s="6" t="str" cm="1">
        <f t="array" aca="1" ref="I347" ca="1">_xlfn.IFNA(INDIRECT("'"&amp;"Variable List"&amp;"'!"&amp;ADDRESS(MATCH(A347,'Variable List'!A:A,0),3)),"")</f>
        <v/>
      </c>
      <c r="J347" s="6" t="str" cm="1">
        <f t="array" aca="1" ref="J347" ca="1">_xlfn.IFNA(INDIRECT("'"&amp;"Variable List"&amp;"'!"&amp;ADDRESS(MATCH(A347,'Variable List'!A:A,0),4)),"")</f>
        <v/>
      </c>
      <c r="K347" s="6" t="str" cm="1">
        <f t="array" aca="1" ref="K347" ca="1">_xlfn.IFNA(INDIRECT("'"&amp;"Variable List"&amp;"'!"&amp;ADDRESS(MATCH(A347,'Variable List'!A:A,0),5)),"")</f>
        <v/>
      </c>
      <c r="L347" s="6" t="str" cm="1">
        <f t="array" aca="1" ref="L347" ca="1">_xlfn.IFNA(INDIRECT("'"&amp;"Variable List"&amp;"'!"&amp;ADDRESS(MATCH(A347,'Variable List'!A:A,0),6)),"")</f>
        <v/>
      </c>
    </row>
    <row r="348" spans="1:12" s="3" customFormat="1" x14ac:dyDescent="0.25">
      <c r="B348" s="6"/>
      <c r="C348" s="6"/>
      <c r="D348" s="55">
        <v>18</v>
      </c>
      <c r="E348" s="56" t="s">
        <v>599</v>
      </c>
      <c r="F348" s="168"/>
      <c r="G348" s="6"/>
      <c r="H348" s="13"/>
      <c r="I348" s="6" t="str" cm="1">
        <f t="array" aca="1" ref="I348" ca="1">_xlfn.IFNA(INDIRECT("'"&amp;"Variable List"&amp;"'!"&amp;ADDRESS(MATCH(A348,'Variable List'!A:A,0),3)),"")</f>
        <v/>
      </c>
      <c r="J348" s="6" t="str" cm="1">
        <f t="array" aca="1" ref="J348" ca="1">_xlfn.IFNA(INDIRECT("'"&amp;"Variable List"&amp;"'!"&amp;ADDRESS(MATCH(A348,'Variable List'!A:A,0),4)),"")</f>
        <v/>
      </c>
      <c r="K348" s="6" t="str" cm="1">
        <f t="array" aca="1" ref="K348" ca="1">_xlfn.IFNA(INDIRECT("'"&amp;"Variable List"&amp;"'!"&amp;ADDRESS(MATCH(A348,'Variable List'!A:A,0),5)),"")</f>
        <v/>
      </c>
      <c r="L348" s="6" t="str" cm="1">
        <f t="array" aca="1" ref="L348" ca="1">_xlfn.IFNA(INDIRECT("'"&amp;"Variable List"&amp;"'!"&amp;ADDRESS(MATCH(A348,'Variable List'!A:A,0),6)),"")</f>
        <v/>
      </c>
    </row>
    <row r="349" spans="1:12" s="3" customFormat="1" x14ac:dyDescent="0.25">
      <c r="B349" s="6"/>
      <c r="C349" s="6"/>
      <c r="D349" s="55">
        <v>19</v>
      </c>
      <c r="E349" s="56" t="s">
        <v>600</v>
      </c>
      <c r="F349" s="168"/>
      <c r="G349" s="6"/>
      <c r="H349" s="13"/>
      <c r="I349" s="6" t="str" cm="1">
        <f t="array" aca="1" ref="I349" ca="1">_xlfn.IFNA(INDIRECT("'"&amp;"Variable List"&amp;"'!"&amp;ADDRESS(MATCH(A349,'Variable List'!A:A,0),3)),"")</f>
        <v/>
      </c>
      <c r="J349" s="6" t="str" cm="1">
        <f t="array" aca="1" ref="J349" ca="1">_xlfn.IFNA(INDIRECT("'"&amp;"Variable List"&amp;"'!"&amp;ADDRESS(MATCH(A349,'Variable List'!A:A,0),4)),"")</f>
        <v/>
      </c>
      <c r="K349" s="6" t="str" cm="1">
        <f t="array" aca="1" ref="K349" ca="1">_xlfn.IFNA(INDIRECT("'"&amp;"Variable List"&amp;"'!"&amp;ADDRESS(MATCH(A349,'Variable List'!A:A,0),5)),"")</f>
        <v/>
      </c>
      <c r="L349" s="6" t="str" cm="1">
        <f t="array" aca="1" ref="L349" ca="1">_xlfn.IFNA(INDIRECT("'"&amp;"Variable List"&amp;"'!"&amp;ADDRESS(MATCH(A349,'Variable List'!A:A,0),6)),"")</f>
        <v/>
      </c>
    </row>
    <row r="350" spans="1:12" s="3" customFormat="1" x14ac:dyDescent="0.25">
      <c r="A350" s="36" t="s">
        <v>19553</v>
      </c>
      <c r="B350" s="8" t="s">
        <v>538</v>
      </c>
      <c r="C350" s="8">
        <v>8</v>
      </c>
      <c r="D350" s="65">
        <v>-9</v>
      </c>
      <c r="E350" s="66" t="s">
        <v>192</v>
      </c>
      <c r="F350" s="167" t="s">
        <v>2661</v>
      </c>
      <c r="G350" s="8" t="s">
        <v>581</v>
      </c>
      <c r="H350" s="8" t="s">
        <v>19561</v>
      </c>
      <c r="I350" s="8" t="str" cm="1">
        <f t="array" aca="1" ref="I350" ca="1">_xlfn.IFNA(INDIRECT("'"&amp;"Variable List"&amp;"'!"&amp;ADDRESS(MATCH(A350,'Variable List'!A:A,0),3)),"")</f>
        <v>no</v>
      </c>
      <c r="J350" s="8" t="str" cm="1">
        <f t="array" aca="1" ref="J350" ca="1">_xlfn.IFNA(INDIRECT("'"&amp;"Variable List"&amp;"'!"&amp;ADDRESS(MATCH(A350,'Variable List'!A:A,0),4)),"")</f>
        <v>no</v>
      </c>
      <c r="K350" s="8" t="str" cm="1">
        <f t="array" aca="1" ref="K350" ca="1">_xlfn.IFNA(INDIRECT("'"&amp;"Variable List"&amp;"'!"&amp;ADDRESS(MATCH(A350,'Variable List'!A:A,0),5)),"")</f>
        <v>no</v>
      </c>
      <c r="L350" s="8" t="str" cm="1">
        <f t="array" aca="1" ref="L350" ca="1">_xlfn.IFNA(INDIRECT("'"&amp;"Variable List"&amp;"'!"&amp;ADDRESS(MATCH(A350,'Variable List'!A:A,0),6)),"")</f>
        <v>yes</v>
      </c>
    </row>
    <row r="351" spans="1:12" s="3" customFormat="1" x14ac:dyDescent="0.25">
      <c r="A351" s="3" t="s">
        <v>19554</v>
      </c>
      <c r="B351" s="6"/>
      <c r="C351" s="6"/>
      <c r="D351" s="55">
        <v>1</v>
      </c>
      <c r="E351" s="56" t="s">
        <v>582</v>
      </c>
      <c r="F351" s="168"/>
      <c r="G351" s="6"/>
      <c r="H351" s="13"/>
      <c r="I351" s="6" t="str" cm="1">
        <f t="array" aca="1" ref="I351" ca="1">_xlfn.IFNA(INDIRECT("'"&amp;"Variable List"&amp;"'!"&amp;ADDRESS(MATCH(A351,'Variable List'!A:A,0),3)),"")</f>
        <v/>
      </c>
      <c r="J351" s="6" t="str" cm="1">
        <f t="array" aca="1" ref="J351" ca="1">_xlfn.IFNA(INDIRECT("'"&amp;"Variable List"&amp;"'!"&amp;ADDRESS(MATCH(A351,'Variable List'!A:A,0),4)),"")</f>
        <v/>
      </c>
      <c r="K351" s="6" t="str" cm="1">
        <f t="array" aca="1" ref="K351" ca="1">_xlfn.IFNA(INDIRECT("'"&amp;"Variable List"&amp;"'!"&amp;ADDRESS(MATCH(A351,'Variable List'!A:A,0),5)),"")</f>
        <v/>
      </c>
      <c r="L351" s="6" t="str" cm="1">
        <f t="array" aca="1" ref="L351" ca="1">_xlfn.IFNA(INDIRECT("'"&amp;"Variable List"&amp;"'!"&amp;ADDRESS(MATCH(A351,'Variable List'!A:A,0),6)),"")</f>
        <v/>
      </c>
    </row>
    <row r="352" spans="1:12" s="3" customFormat="1" x14ac:dyDescent="0.25">
      <c r="B352" s="6"/>
      <c r="C352" s="6"/>
      <c r="D352" s="55">
        <v>2</v>
      </c>
      <c r="E352" s="56" t="s">
        <v>19555</v>
      </c>
      <c r="F352" s="168"/>
      <c r="G352" s="6"/>
      <c r="H352" s="13"/>
      <c r="I352" s="6" t="str" cm="1">
        <f t="array" aca="1" ref="I352" ca="1">_xlfn.IFNA(INDIRECT("'"&amp;"Variable List"&amp;"'!"&amp;ADDRESS(MATCH(A352,'Variable List'!A:A,0),3)),"")</f>
        <v/>
      </c>
      <c r="J352" s="6" t="str" cm="1">
        <f t="array" aca="1" ref="J352" ca="1">_xlfn.IFNA(INDIRECT("'"&amp;"Variable List"&amp;"'!"&amp;ADDRESS(MATCH(A352,'Variable List'!A:A,0),4)),"")</f>
        <v/>
      </c>
      <c r="K352" s="6" t="str" cm="1">
        <f t="array" aca="1" ref="K352" ca="1">_xlfn.IFNA(INDIRECT("'"&amp;"Variable List"&amp;"'!"&amp;ADDRESS(MATCH(A352,'Variable List'!A:A,0),5)),"")</f>
        <v/>
      </c>
      <c r="L352" s="6" t="str" cm="1">
        <f t="array" aca="1" ref="L352" ca="1">_xlfn.IFNA(INDIRECT("'"&amp;"Variable List"&amp;"'!"&amp;ADDRESS(MATCH(A352,'Variable List'!A:A,0),6)),"")</f>
        <v/>
      </c>
    </row>
    <row r="353" spans="1:12" s="3" customFormat="1" x14ac:dyDescent="0.25">
      <c r="B353" s="6"/>
      <c r="C353" s="6"/>
      <c r="D353" s="55">
        <v>3</v>
      </c>
      <c r="E353" s="56" t="s">
        <v>19556</v>
      </c>
      <c r="F353" s="168"/>
      <c r="G353" s="6"/>
      <c r="H353" s="13"/>
      <c r="I353" s="6" t="str" cm="1">
        <f t="array" aca="1" ref="I353" ca="1">_xlfn.IFNA(INDIRECT("'"&amp;"Variable List"&amp;"'!"&amp;ADDRESS(MATCH(A353,'Variable List'!A:A,0),3)),"")</f>
        <v/>
      </c>
      <c r="J353" s="6" t="str" cm="1">
        <f t="array" aca="1" ref="J353" ca="1">_xlfn.IFNA(INDIRECT("'"&amp;"Variable List"&amp;"'!"&amp;ADDRESS(MATCH(A353,'Variable List'!A:A,0),4)),"")</f>
        <v/>
      </c>
      <c r="K353" s="6" t="str" cm="1">
        <f t="array" aca="1" ref="K353" ca="1">_xlfn.IFNA(INDIRECT("'"&amp;"Variable List"&amp;"'!"&amp;ADDRESS(MATCH(A353,'Variable List'!A:A,0),5)),"")</f>
        <v/>
      </c>
      <c r="L353" s="6" t="str" cm="1">
        <f t="array" aca="1" ref="L353" ca="1">_xlfn.IFNA(INDIRECT("'"&amp;"Variable List"&amp;"'!"&amp;ADDRESS(MATCH(A353,'Variable List'!A:A,0),6)),"")</f>
        <v/>
      </c>
    </row>
    <row r="354" spans="1:12" s="3" customFormat="1" x14ac:dyDescent="0.25">
      <c r="B354" s="6"/>
      <c r="C354" s="6"/>
      <c r="D354" s="55">
        <v>4</v>
      </c>
      <c r="E354" s="56" t="s">
        <v>19557</v>
      </c>
      <c r="F354" s="168"/>
      <c r="G354" s="6"/>
      <c r="H354" s="13"/>
      <c r="I354" s="6" t="str" cm="1">
        <f t="array" aca="1" ref="I354" ca="1">_xlfn.IFNA(INDIRECT("'"&amp;"Variable List"&amp;"'!"&amp;ADDRESS(MATCH(A354,'Variable List'!A:A,0),3)),"")</f>
        <v/>
      </c>
      <c r="J354" s="6" t="str" cm="1">
        <f t="array" aca="1" ref="J354" ca="1">_xlfn.IFNA(INDIRECT("'"&amp;"Variable List"&amp;"'!"&amp;ADDRESS(MATCH(A354,'Variable List'!A:A,0),4)),"")</f>
        <v/>
      </c>
      <c r="K354" s="6" t="str" cm="1">
        <f t="array" aca="1" ref="K354" ca="1">_xlfn.IFNA(INDIRECT("'"&amp;"Variable List"&amp;"'!"&amp;ADDRESS(MATCH(A354,'Variable List'!A:A,0),5)),"")</f>
        <v/>
      </c>
      <c r="L354" s="6" t="str" cm="1">
        <f t="array" aca="1" ref="L354" ca="1">_xlfn.IFNA(INDIRECT("'"&amp;"Variable List"&amp;"'!"&amp;ADDRESS(MATCH(A354,'Variable List'!A:A,0),6)),"")</f>
        <v/>
      </c>
    </row>
    <row r="355" spans="1:12" s="3" customFormat="1" x14ac:dyDescent="0.25">
      <c r="B355" s="6"/>
      <c r="C355" s="6"/>
      <c r="D355" s="55">
        <v>5</v>
      </c>
      <c r="E355" s="56" t="s">
        <v>19558</v>
      </c>
      <c r="F355" s="168"/>
      <c r="G355" s="6"/>
      <c r="H355" s="13"/>
      <c r="I355" s="6" t="str" cm="1">
        <f t="array" aca="1" ref="I355" ca="1">_xlfn.IFNA(INDIRECT("'"&amp;"Variable List"&amp;"'!"&amp;ADDRESS(MATCH(A355,'Variable List'!A:A,0),3)),"")</f>
        <v/>
      </c>
      <c r="J355" s="6" t="str" cm="1">
        <f t="array" aca="1" ref="J355" ca="1">_xlfn.IFNA(INDIRECT("'"&amp;"Variable List"&amp;"'!"&amp;ADDRESS(MATCH(A355,'Variable List'!A:A,0),4)),"")</f>
        <v/>
      </c>
      <c r="K355" s="6" t="str" cm="1">
        <f t="array" aca="1" ref="K355" ca="1">_xlfn.IFNA(INDIRECT("'"&amp;"Variable List"&amp;"'!"&amp;ADDRESS(MATCH(A355,'Variable List'!A:A,0),5)),"")</f>
        <v/>
      </c>
      <c r="L355" s="6" t="str" cm="1">
        <f t="array" aca="1" ref="L355" ca="1">_xlfn.IFNA(INDIRECT("'"&amp;"Variable List"&amp;"'!"&amp;ADDRESS(MATCH(A355,'Variable List'!A:A,0),6)),"")</f>
        <v/>
      </c>
    </row>
    <row r="356" spans="1:12" s="3" customFormat="1" x14ac:dyDescent="0.25">
      <c r="B356" s="6"/>
      <c r="C356" s="6"/>
      <c r="D356" s="55">
        <v>6</v>
      </c>
      <c r="E356" s="56" t="s">
        <v>19559</v>
      </c>
      <c r="F356" s="168"/>
      <c r="G356" s="6"/>
      <c r="H356" s="13"/>
      <c r="I356" s="6" t="str" cm="1">
        <f t="array" aca="1" ref="I356" ca="1">_xlfn.IFNA(INDIRECT("'"&amp;"Variable List"&amp;"'!"&amp;ADDRESS(MATCH(A356,'Variable List'!A:A,0),3)),"")</f>
        <v/>
      </c>
      <c r="J356" s="6" t="str" cm="1">
        <f t="array" aca="1" ref="J356" ca="1">_xlfn.IFNA(INDIRECT("'"&amp;"Variable List"&amp;"'!"&amp;ADDRESS(MATCH(A356,'Variable List'!A:A,0),4)),"")</f>
        <v/>
      </c>
      <c r="K356" s="6" t="str" cm="1">
        <f t="array" aca="1" ref="K356" ca="1">_xlfn.IFNA(INDIRECT("'"&amp;"Variable List"&amp;"'!"&amp;ADDRESS(MATCH(A356,'Variable List'!A:A,0),5)),"")</f>
        <v/>
      </c>
      <c r="L356" s="6" t="str" cm="1">
        <f t="array" aca="1" ref="L356" ca="1">_xlfn.IFNA(INDIRECT("'"&amp;"Variable List"&amp;"'!"&amp;ADDRESS(MATCH(A356,'Variable List'!A:A,0),6)),"")</f>
        <v/>
      </c>
    </row>
    <row r="357" spans="1:12" s="3" customFormat="1" x14ac:dyDescent="0.25">
      <c r="A357" s="11"/>
      <c r="B357" s="7"/>
      <c r="C357" s="7"/>
      <c r="D357" s="54">
        <v>7</v>
      </c>
      <c r="E357" s="53" t="s">
        <v>19560</v>
      </c>
      <c r="F357" s="169"/>
      <c r="G357" s="7"/>
      <c r="H357" s="15"/>
      <c r="I357" s="7" t="str" cm="1">
        <f t="array" aca="1" ref="I357" ca="1">_xlfn.IFNA(INDIRECT("'"&amp;"Variable List"&amp;"'!"&amp;ADDRESS(MATCH(A357,'Variable List'!A:A,0),3)),"")</f>
        <v/>
      </c>
      <c r="J357" s="7" t="str" cm="1">
        <f t="array" aca="1" ref="J357" ca="1">_xlfn.IFNA(INDIRECT("'"&amp;"Variable List"&amp;"'!"&amp;ADDRESS(MATCH(A357,'Variable List'!A:A,0),4)),"")</f>
        <v/>
      </c>
      <c r="K357" s="7" t="str" cm="1">
        <f t="array" aca="1" ref="K357" ca="1">_xlfn.IFNA(INDIRECT("'"&amp;"Variable List"&amp;"'!"&amp;ADDRESS(MATCH(A357,'Variable List'!A:A,0),5)),"")</f>
        <v/>
      </c>
      <c r="L357" s="7" t="str" cm="1">
        <f t="array" aca="1" ref="L357" ca="1">_xlfn.IFNA(INDIRECT("'"&amp;"Variable List"&amp;"'!"&amp;ADDRESS(MATCH(A357,'Variable List'!A:A,0),6)),"")</f>
        <v/>
      </c>
    </row>
    <row r="358" spans="1:12" s="3" customFormat="1" x14ac:dyDescent="0.25">
      <c r="A358" s="4" t="s">
        <v>28</v>
      </c>
      <c r="B358" s="6" t="s">
        <v>135</v>
      </c>
      <c r="C358" s="6">
        <v>20</v>
      </c>
      <c r="D358" s="55">
        <v>-9</v>
      </c>
      <c r="E358" s="56" t="s">
        <v>192</v>
      </c>
      <c r="F358" s="168" t="s">
        <v>1230</v>
      </c>
      <c r="G358" s="6" t="s">
        <v>602</v>
      </c>
      <c r="H358" s="13" t="s">
        <v>2663</v>
      </c>
      <c r="I358" s="6" t="str" cm="1">
        <f t="array" aca="1" ref="I358" ca="1">_xlfn.IFNA(INDIRECT("'"&amp;"Variable List"&amp;"'!"&amp;ADDRESS(MATCH(A358,'Variable List'!A:A,0),3)),"")</f>
        <v>yes</v>
      </c>
      <c r="J358" s="8" t="str" cm="1">
        <f t="array" aca="1" ref="J358" ca="1">_xlfn.IFNA(INDIRECT("'"&amp;"Variable List"&amp;"'!"&amp;ADDRESS(MATCH(A358,'Variable List'!A:A,0),4)),"")</f>
        <v>yes</v>
      </c>
      <c r="K358" s="8" t="str" cm="1">
        <f t="array" aca="1" ref="K358" ca="1">_xlfn.IFNA(INDIRECT("'"&amp;"Variable List"&amp;"'!"&amp;ADDRESS(MATCH(A358,'Variable List'!A:A,0),5)),"")</f>
        <v>no</v>
      </c>
      <c r="L358" s="8" t="str" cm="1">
        <f t="array" aca="1" ref="L358" ca="1">_xlfn.IFNA(INDIRECT("'"&amp;"Variable List"&amp;"'!"&amp;ADDRESS(MATCH(A358,'Variable List'!A:A,0),6)),"")</f>
        <v>no</v>
      </c>
    </row>
    <row r="359" spans="1:12" s="3" customFormat="1" x14ac:dyDescent="0.25">
      <c r="A359" s="3" t="s">
        <v>601</v>
      </c>
      <c r="B359" s="6"/>
      <c r="C359" s="6"/>
      <c r="D359" s="55">
        <v>1</v>
      </c>
      <c r="E359" s="56" t="s">
        <v>582</v>
      </c>
      <c r="F359" s="168"/>
      <c r="G359" s="6"/>
      <c r="H359" s="13"/>
      <c r="I359" s="6" t="str" cm="1">
        <f t="array" aca="1" ref="I359" ca="1">_xlfn.IFNA(INDIRECT("'"&amp;"Variable List"&amp;"'!"&amp;ADDRESS(MATCH(A359,'Variable List'!A:A,0),3)),"")</f>
        <v/>
      </c>
      <c r="J359" s="6" t="str" cm="1">
        <f t="array" aca="1" ref="J359" ca="1">_xlfn.IFNA(INDIRECT("'"&amp;"Variable List"&amp;"'!"&amp;ADDRESS(MATCH(A359,'Variable List'!A:A,0),4)),"")</f>
        <v/>
      </c>
      <c r="K359" s="6" t="str" cm="1">
        <f t="array" aca="1" ref="K359" ca="1">_xlfn.IFNA(INDIRECT("'"&amp;"Variable List"&amp;"'!"&amp;ADDRESS(MATCH(A359,'Variable List'!A:A,0),5)),"")</f>
        <v/>
      </c>
      <c r="L359" s="6" t="str" cm="1">
        <f t="array" aca="1" ref="L359" ca="1">_xlfn.IFNA(INDIRECT("'"&amp;"Variable List"&amp;"'!"&amp;ADDRESS(MATCH(A359,'Variable List'!A:A,0),6)),"")</f>
        <v/>
      </c>
    </row>
    <row r="360" spans="1:12" s="3" customFormat="1" x14ac:dyDescent="0.25">
      <c r="B360" s="6"/>
      <c r="C360" s="6"/>
      <c r="D360" s="55">
        <v>2</v>
      </c>
      <c r="E360" s="56" t="s">
        <v>603</v>
      </c>
      <c r="F360" s="168"/>
      <c r="G360" s="6"/>
      <c r="H360" s="13"/>
      <c r="I360" s="6" t="str" cm="1">
        <f t="array" aca="1" ref="I360" ca="1">_xlfn.IFNA(INDIRECT("'"&amp;"Variable List"&amp;"'!"&amp;ADDRESS(MATCH(A360,'Variable List'!A:A,0),3)),"")</f>
        <v/>
      </c>
      <c r="J360" s="6" t="str" cm="1">
        <f t="array" aca="1" ref="J360" ca="1">_xlfn.IFNA(INDIRECT("'"&amp;"Variable List"&amp;"'!"&amp;ADDRESS(MATCH(A360,'Variable List'!A:A,0),4)),"")</f>
        <v/>
      </c>
      <c r="K360" s="6" t="str" cm="1">
        <f t="array" aca="1" ref="K360" ca="1">_xlfn.IFNA(INDIRECT("'"&amp;"Variable List"&amp;"'!"&amp;ADDRESS(MATCH(A360,'Variable List'!A:A,0),5)),"")</f>
        <v/>
      </c>
      <c r="L360" s="6" t="str" cm="1">
        <f t="array" aca="1" ref="L360" ca="1">_xlfn.IFNA(INDIRECT("'"&amp;"Variable List"&amp;"'!"&amp;ADDRESS(MATCH(A360,'Variable List'!A:A,0),6)),"")</f>
        <v/>
      </c>
    </row>
    <row r="361" spans="1:12" s="3" customFormat="1" x14ac:dyDescent="0.25">
      <c r="B361" s="6"/>
      <c r="C361" s="6"/>
      <c r="D361" s="55">
        <v>3</v>
      </c>
      <c r="E361" s="56" t="s">
        <v>604</v>
      </c>
      <c r="F361" s="168"/>
      <c r="G361" s="6"/>
      <c r="H361" s="13"/>
      <c r="I361" s="6" t="str" cm="1">
        <f t="array" aca="1" ref="I361" ca="1">_xlfn.IFNA(INDIRECT("'"&amp;"Variable List"&amp;"'!"&amp;ADDRESS(MATCH(A361,'Variable List'!A:A,0),3)),"")</f>
        <v/>
      </c>
      <c r="J361" s="6" t="str" cm="1">
        <f t="array" aca="1" ref="J361" ca="1">_xlfn.IFNA(INDIRECT("'"&amp;"Variable List"&amp;"'!"&amp;ADDRESS(MATCH(A361,'Variable List'!A:A,0),4)),"")</f>
        <v/>
      </c>
      <c r="K361" s="6" t="str" cm="1">
        <f t="array" aca="1" ref="K361" ca="1">_xlfn.IFNA(INDIRECT("'"&amp;"Variable List"&amp;"'!"&amp;ADDRESS(MATCH(A361,'Variable List'!A:A,0),5)),"")</f>
        <v/>
      </c>
      <c r="L361" s="6" t="str" cm="1">
        <f t="array" aca="1" ref="L361" ca="1">_xlfn.IFNA(INDIRECT("'"&amp;"Variable List"&amp;"'!"&amp;ADDRESS(MATCH(A361,'Variable List'!A:A,0),6)),"")</f>
        <v/>
      </c>
    </row>
    <row r="362" spans="1:12" s="3" customFormat="1" x14ac:dyDescent="0.25">
      <c r="B362" s="6"/>
      <c r="C362" s="6"/>
      <c r="D362" s="55">
        <v>4</v>
      </c>
      <c r="E362" s="56" t="s">
        <v>605</v>
      </c>
      <c r="F362" s="168"/>
      <c r="G362" s="6"/>
      <c r="H362" s="13"/>
      <c r="I362" s="6" t="str" cm="1">
        <f t="array" aca="1" ref="I362" ca="1">_xlfn.IFNA(INDIRECT("'"&amp;"Variable List"&amp;"'!"&amp;ADDRESS(MATCH(A362,'Variable List'!A:A,0),3)),"")</f>
        <v/>
      </c>
      <c r="J362" s="6" t="str" cm="1">
        <f t="array" aca="1" ref="J362" ca="1">_xlfn.IFNA(INDIRECT("'"&amp;"Variable List"&amp;"'!"&amp;ADDRESS(MATCH(A362,'Variable List'!A:A,0),4)),"")</f>
        <v/>
      </c>
      <c r="K362" s="6" t="str" cm="1">
        <f t="array" aca="1" ref="K362" ca="1">_xlfn.IFNA(INDIRECT("'"&amp;"Variable List"&amp;"'!"&amp;ADDRESS(MATCH(A362,'Variable List'!A:A,0),5)),"")</f>
        <v/>
      </c>
      <c r="L362" s="6" t="str" cm="1">
        <f t="array" aca="1" ref="L362" ca="1">_xlfn.IFNA(INDIRECT("'"&amp;"Variable List"&amp;"'!"&amp;ADDRESS(MATCH(A362,'Variable List'!A:A,0),6)),"")</f>
        <v/>
      </c>
    </row>
    <row r="363" spans="1:12" s="3" customFormat="1" x14ac:dyDescent="0.25">
      <c r="B363" s="6"/>
      <c r="C363" s="6"/>
      <c r="D363" s="55">
        <v>5</v>
      </c>
      <c r="E363" s="56" t="s">
        <v>606</v>
      </c>
      <c r="F363" s="168"/>
      <c r="G363" s="6"/>
      <c r="H363" s="13"/>
      <c r="I363" s="6" t="str" cm="1">
        <f t="array" aca="1" ref="I363" ca="1">_xlfn.IFNA(INDIRECT("'"&amp;"Variable List"&amp;"'!"&amp;ADDRESS(MATCH(A363,'Variable List'!A:A,0),3)),"")</f>
        <v/>
      </c>
      <c r="J363" s="6" t="str" cm="1">
        <f t="array" aca="1" ref="J363" ca="1">_xlfn.IFNA(INDIRECT("'"&amp;"Variable List"&amp;"'!"&amp;ADDRESS(MATCH(A363,'Variable List'!A:A,0),4)),"")</f>
        <v/>
      </c>
      <c r="K363" s="6" t="str" cm="1">
        <f t="array" aca="1" ref="K363" ca="1">_xlfn.IFNA(INDIRECT("'"&amp;"Variable List"&amp;"'!"&amp;ADDRESS(MATCH(A363,'Variable List'!A:A,0),5)),"")</f>
        <v/>
      </c>
      <c r="L363" s="6" t="str" cm="1">
        <f t="array" aca="1" ref="L363" ca="1">_xlfn.IFNA(INDIRECT("'"&amp;"Variable List"&amp;"'!"&amp;ADDRESS(MATCH(A363,'Variable List'!A:A,0),6)),"")</f>
        <v/>
      </c>
    </row>
    <row r="364" spans="1:12" s="3" customFormat="1" x14ac:dyDescent="0.25">
      <c r="B364" s="6"/>
      <c r="C364" s="6"/>
      <c r="D364" s="55">
        <v>6</v>
      </c>
      <c r="E364" s="56" t="s">
        <v>607</v>
      </c>
      <c r="F364" s="168"/>
      <c r="G364" s="6"/>
      <c r="H364" s="13"/>
      <c r="I364" s="6" t="str" cm="1">
        <f t="array" aca="1" ref="I364" ca="1">_xlfn.IFNA(INDIRECT("'"&amp;"Variable List"&amp;"'!"&amp;ADDRESS(MATCH(A364,'Variable List'!A:A,0),3)),"")</f>
        <v/>
      </c>
      <c r="J364" s="6" t="str" cm="1">
        <f t="array" aca="1" ref="J364" ca="1">_xlfn.IFNA(INDIRECT("'"&amp;"Variable List"&amp;"'!"&amp;ADDRESS(MATCH(A364,'Variable List'!A:A,0),4)),"")</f>
        <v/>
      </c>
      <c r="K364" s="6" t="str" cm="1">
        <f t="array" aca="1" ref="K364" ca="1">_xlfn.IFNA(INDIRECT("'"&amp;"Variable List"&amp;"'!"&amp;ADDRESS(MATCH(A364,'Variable List'!A:A,0),5)),"")</f>
        <v/>
      </c>
      <c r="L364" s="6" t="str" cm="1">
        <f t="array" aca="1" ref="L364" ca="1">_xlfn.IFNA(INDIRECT("'"&amp;"Variable List"&amp;"'!"&amp;ADDRESS(MATCH(A364,'Variable List'!A:A,0),6)),"")</f>
        <v/>
      </c>
    </row>
    <row r="365" spans="1:12" s="3" customFormat="1" x14ac:dyDescent="0.25">
      <c r="B365" s="6"/>
      <c r="C365" s="6"/>
      <c r="D365" s="55">
        <v>7</v>
      </c>
      <c r="E365" s="56" t="s">
        <v>608</v>
      </c>
      <c r="F365" s="168"/>
      <c r="G365" s="6"/>
      <c r="H365" s="13"/>
      <c r="I365" s="6" t="str" cm="1">
        <f t="array" aca="1" ref="I365" ca="1">_xlfn.IFNA(INDIRECT("'"&amp;"Variable List"&amp;"'!"&amp;ADDRESS(MATCH(A365,'Variable List'!A:A,0),3)),"")</f>
        <v/>
      </c>
      <c r="J365" s="6" t="str" cm="1">
        <f t="array" aca="1" ref="J365" ca="1">_xlfn.IFNA(INDIRECT("'"&amp;"Variable List"&amp;"'!"&amp;ADDRESS(MATCH(A365,'Variable List'!A:A,0),4)),"")</f>
        <v/>
      </c>
      <c r="K365" s="6" t="str" cm="1">
        <f t="array" aca="1" ref="K365" ca="1">_xlfn.IFNA(INDIRECT("'"&amp;"Variable List"&amp;"'!"&amp;ADDRESS(MATCH(A365,'Variable List'!A:A,0),5)),"")</f>
        <v/>
      </c>
      <c r="L365" s="6" t="str" cm="1">
        <f t="array" aca="1" ref="L365" ca="1">_xlfn.IFNA(INDIRECT("'"&amp;"Variable List"&amp;"'!"&amp;ADDRESS(MATCH(A365,'Variable List'!A:A,0),6)),"")</f>
        <v/>
      </c>
    </row>
    <row r="366" spans="1:12" s="3" customFormat="1" x14ac:dyDescent="0.25">
      <c r="B366" s="6"/>
      <c r="C366" s="6"/>
      <c r="D366" s="55">
        <v>8</v>
      </c>
      <c r="E366" s="56" t="s">
        <v>609</v>
      </c>
      <c r="F366" s="168"/>
      <c r="G366" s="6"/>
      <c r="H366" s="13"/>
      <c r="I366" s="6" t="str" cm="1">
        <f t="array" aca="1" ref="I366" ca="1">_xlfn.IFNA(INDIRECT("'"&amp;"Variable List"&amp;"'!"&amp;ADDRESS(MATCH(A366,'Variable List'!A:A,0),3)),"")</f>
        <v/>
      </c>
      <c r="J366" s="6" t="str" cm="1">
        <f t="array" aca="1" ref="J366" ca="1">_xlfn.IFNA(INDIRECT("'"&amp;"Variable List"&amp;"'!"&amp;ADDRESS(MATCH(A366,'Variable List'!A:A,0),4)),"")</f>
        <v/>
      </c>
      <c r="K366" s="6" t="str" cm="1">
        <f t="array" aca="1" ref="K366" ca="1">_xlfn.IFNA(INDIRECT("'"&amp;"Variable List"&amp;"'!"&amp;ADDRESS(MATCH(A366,'Variable List'!A:A,0),5)),"")</f>
        <v/>
      </c>
      <c r="L366" s="6" t="str" cm="1">
        <f t="array" aca="1" ref="L366" ca="1">_xlfn.IFNA(INDIRECT("'"&amp;"Variable List"&amp;"'!"&amp;ADDRESS(MATCH(A366,'Variable List'!A:A,0),6)),"")</f>
        <v/>
      </c>
    </row>
    <row r="367" spans="1:12" s="3" customFormat="1" x14ac:dyDescent="0.25">
      <c r="B367" s="6"/>
      <c r="C367" s="6"/>
      <c r="D367" s="55">
        <v>9</v>
      </c>
      <c r="E367" s="56" t="s">
        <v>610</v>
      </c>
      <c r="F367" s="168"/>
      <c r="G367" s="6"/>
      <c r="H367" s="13"/>
      <c r="I367" s="6" t="str" cm="1">
        <f t="array" aca="1" ref="I367" ca="1">_xlfn.IFNA(INDIRECT("'"&amp;"Variable List"&amp;"'!"&amp;ADDRESS(MATCH(A367,'Variable List'!A:A,0),3)),"")</f>
        <v/>
      </c>
      <c r="J367" s="6" t="str" cm="1">
        <f t="array" aca="1" ref="J367" ca="1">_xlfn.IFNA(INDIRECT("'"&amp;"Variable List"&amp;"'!"&amp;ADDRESS(MATCH(A367,'Variable List'!A:A,0),4)),"")</f>
        <v/>
      </c>
      <c r="K367" s="6" t="str" cm="1">
        <f t="array" aca="1" ref="K367" ca="1">_xlfn.IFNA(INDIRECT("'"&amp;"Variable List"&amp;"'!"&amp;ADDRESS(MATCH(A367,'Variable List'!A:A,0),5)),"")</f>
        <v/>
      </c>
      <c r="L367" s="6" t="str" cm="1">
        <f t="array" aca="1" ref="L367" ca="1">_xlfn.IFNA(INDIRECT("'"&amp;"Variable List"&amp;"'!"&amp;ADDRESS(MATCH(A367,'Variable List'!A:A,0),6)),"")</f>
        <v/>
      </c>
    </row>
    <row r="368" spans="1:12" s="3" customFormat="1" x14ac:dyDescent="0.25">
      <c r="B368" s="6"/>
      <c r="C368" s="6"/>
      <c r="D368" s="55">
        <v>10</v>
      </c>
      <c r="E368" s="56" t="s">
        <v>611</v>
      </c>
      <c r="F368" s="168"/>
      <c r="G368" s="6"/>
      <c r="H368" s="13"/>
      <c r="I368" s="6" t="str" cm="1">
        <f t="array" aca="1" ref="I368" ca="1">_xlfn.IFNA(INDIRECT("'"&amp;"Variable List"&amp;"'!"&amp;ADDRESS(MATCH(A368,'Variable List'!A:A,0),3)),"")</f>
        <v/>
      </c>
      <c r="J368" s="6" t="str" cm="1">
        <f t="array" aca="1" ref="J368" ca="1">_xlfn.IFNA(INDIRECT("'"&amp;"Variable List"&amp;"'!"&amp;ADDRESS(MATCH(A368,'Variable List'!A:A,0),4)),"")</f>
        <v/>
      </c>
      <c r="K368" s="6" t="str" cm="1">
        <f t="array" aca="1" ref="K368" ca="1">_xlfn.IFNA(INDIRECT("'"&amp;"Variable List"&amp;"'!"&amp;ADDRESS(MATCH(A368,'Variable List'!A:A,0),5)),"")</f>
        <v/>
      </c>
      <c r="L368" s="6" t="str" cm="1">
        <f t="array" aca="1" ref="L368" ca="1">_xlfn.IFNA(INDIRECT("'"&amp;"Variable List"&amp;"'!"&amp;ADDRESS(MATCH(A368,'Variable List'!A:A,0),6)),"")</f>
        <v/>
      </c>
    </row>
    <row r="369" spans="1:12" s="3" customFormat="1" x14ac:dyDescent="0.25">
      <c r="B369" s="6"/>
      <c r="C369" s="6"/>
      <c r="D369" s="55">
        <v>11</v>
      </c>
      <c r="E369" s="56" t="s">
        <v>612</v>
      </c>
      <c r="F369" s="168"/>
      <c r="G369" s="6"/>
      <c r="H369" s="13"/>
      <c r="I369" s="6" t="str" cm="1">
        <f t="array" aca="1" ref="I369" ca="1">_xlfn.IFNA(INDIRECT("'"&amp;"Variable List"&amp;"'!"&amp;ADDRESS(MATCH(A369,'Variable List'!A:A,0),3)),"")</f>
        <v/>
      </c>
      <c r="J369" s="6" t="str" cm="1">
        <f t="array" aca="1" ref="J369" ca="1">_xlfn.IFNA(INDIRECT("'"&amp;"Variable List"&amp;"'!"&amp;ADDRESS(MATCH(A369,'Variable List'!A:A,0),4)),"")</f>
        <v/>
      </c>
      <c r="K369" s="6" t="str" cm="1">
        <f t="array" aca="1" ref="K369" ca="1">_xlfn.IFNA(INDIRECT("'"&amp;"Variable List"&amp;"'!"&amp;ADDRESS(MATCH(A369,'Variable List'!A:A,0),5)),"")</f>
        <v/>
      </c>
      <c r="L369" s="6" t="str" cm="1">
        <f t="array" aca="1" ref="L369" ca="1">_xlfn.IFNA(INDIRECT("'"&amp;"Variable List"&amp;"'!"&amp;ADDRESS(MATCH(A369,'Variable List'!A:A,0),6)),"")</f>
        <v/>
      </c>
    </row>
    <row r="370" spans="1:12" s="3" customFormat="1" x14ac:dyDescent="0.25">
      <c r="B370" s="6"/>
      <c r="C370" s="6"/>
      <c r="D370" s="55">
        <v>12</v>
      </c>
      <c r="E370" s="56" t="s">
        <v>613</v>
      </c>
      <c r="F370" s="168"/>
      <c r="G370" s="6"/>
      <c r="H370" s="13"/>
      <c r="I370" s="6" t="str" cm="1">
        <f t="array" aca="1" ref="I370" ca="1">_xlfn.IFNA(INDIRECT("'"&amp;"Variable List"&amp;"'!"&amp;ADDRESS(MATCH(A370,'Variable List'!A:A,0),3)),"")</f>
        <v/>
      </c>
      <c r="J370" s="6" t="str" cm="1">
        <f t="array" aca="1" ref="J370" ca="1">_xlfn.IFNA(INDIRECT("'"&amp;"Variable List"&amp;"'!"&amp;ADDRESS(MATCH(A370,'Variable List'!A:A,0),4)),"")</f>
        <v/>
      </c>
      <c r="K370" s="6" t="str" cm="1">
        <f t="array" aca="1" ref="K370" ca="1">_xlfn.IFNA(INDIRECT("'"&amp;"Variable List"&amp;"'!"&amp;ADDRESS(MATCH(A370,'Variable List'!A:A,0),5)),"")</f>
        <v/>
      </c>
      <c r="L370" s="6" t="str" cm="1">
        <f t="array" aca="1" ref="L370" ca="1">_xlfn.IFNA(INDIRECT("'"&amp;"Variable List"&amp;"'!"&amp;ADDRESS(MATCH(A370,'Variable List'!A:A,0),6)),"")</f>
        <v/>
      </c>
    </row>
    <row r="371" spans="1:12" s="3" customFormat="1" x14ac:dyDescent="0.25">
      <c r="B371" s="6"/>
      <c r="C371" s="6"/>
      <c r="D371" s="55">
        <v>13</v>
      </c>
      <c r="E371" s="56" t="s">
        <v>614</v>
      </c>
      <c r="F371" s="168"/>
      <c r="G371" s="6"/>
      <c r="H371" s="13"/>
      <c r="I371" s="6" t="str" cm="1">
        <f t="array" aca="1" ref="I371" ca="1">_xlfn.IFNA(INDIRECT("'"&amp;"Variable List"&amp;"'!"&amp;ADDRESS(MATCH(A371,'Variable List'!A:A,0),3)),"")</f>
        <v/>
      </c>
      <c r="J371" s="6" t="str" cm="1">
        <f t="array" aca="1" ref="J371" ca="1">_xlfn.IFNA(INDIRECT("'"&amp;"Variable List"&amp;"'!"&amp;ADDRESS(MATCH(A371,'Variable List'!A:A,0),4)),"")</f>
        <v/>
      </c>
      <c r="K371" s="6" t="str" cm="1">
        <f t="array" aca="1" ref="K371" ca="1">_xlfn.IFNA(INDIRECT("'"&amp;"Variable List"&amp;"'!"&amp;ADDRESS(MATCH(A371,'Variable List'!A:A,0),5)),"")</f>
        <v/>
      </c>
      <c r="L371" s="6" t="str" cm="1">
        <f t="array" aca="1" ref="L371" ca="1">_xlfn.IFNA(INDIRECT("'"&amp;"Variable List"&amp;"'!"&amp;ADDRESS(MATCH(A371,'Variable List'!A:A,0),6)),"")</f>
        <v/>
      </c>
    </row>
    <row r="372" spans="1:12" s="3" customFormat="1" x14ac:dyDescent="0.25">
      <c r="B372" s="6"/>
      <c r="C372" s="6"/>
      <c r="D372" s="55">
        <v>14</v>
      </c>
      <c r="E372" s="56" t="s">
        <v>615</v>
      </c>
      <c r="F372" s="168"/>
      <c r="G372" s="6"/>
      <c r="H372" s="13"/>
      <c r="I372" s="6" t="str" cm="1">
        <f t="array" aca="1" ref="I372" ca="1">_xlfn.IFNA(INDIRECT("'"&amp;"Variable List"&amp;"'!"&amp;ADDRESS(MATCH(A372,'Variable List'!A:A,0),3)),"")</f>
        <v/>
      </c>
      <c r="J372" s="6" t="str" cm="1">
        <f t="array" aca="1" ref="J372" ca="1">_xlfn.IFNA(INDIRECT("'"&amp;"Variable List"&amp;"'!"&amp;ADDRESS(MATCH(A372,'Variable List'!A:A,0),4)),"")</f>
        <v/>
      </c>
      <c r="K372" s="6" t="str" cm="1">
        <f t="array" aca="1" ref="K372" ca="1">_xlfn.IFNA(INDIRECT("'"&amp;"Variable List"&amp;"'!"&amp;ADDRESS(MATCH(A372,'Variable List'!A:A,0),5)),"")</f>
        <v/>
      </c>
      <c r="L372" s="6" t="str" cm="1">
        <f t="array" aca="1" ref="L372" ca="1">_xlfn.IFNA(INDIRECT("'"&amp;"Variable List"&amp;"'!"&amp;ADDRESS(MATCH(A372,'Variable List'!A:A,0),6)),"")</f>
        <v/>
      </c>
    </row>
    <row r="373" spans="1:12" s="3" customFormat="1" x14ac:dyDescent="0.25">
      <c r="B373" s="6"/>
      <c r="C373" s="6"/>
      <c r="D373" s="55">
        <v>15</v>
      </c>
      <c r="E373" s="56" t="s">
        <v>616</v>
      </c>
      <c r="F373" s="168"/>
      <c r="G373" s="6"/>
      <c r="H373" s="13"/>
      <c r="I373" s="6" t="str" cm="1">
        <f t="array" aca="1" ref="I373" ca="1">_xlfn.IFNA(INDIRECT("'"&amp;"Variable List"&amp;"'!"&amp;ADDRESS(MATCH(A373,'Variable List'!A:A,0),3)),"")</f>
        <v/>
      </c>
      <c r="J373" s="6" t="str" cm="1">
        <f t="array" aca="1" ref="J373" ca="1">_xlfn.IFNA(INDIRECT("'"&amp;"Variable List"&amp;"'!"&amp;ADDRESS(MATCH(A373,'Variable List'!A:A,0),4)),"")</f>
        <v/>
      </c>
      <c r="K373" s="6" t="str" cm="1">
        <f t="array" aca="1" ref="K373" ca="1">_xlfn.IFNA(INDIRECT("'"&amp;"Variable List"&amp;"'!"&amp;ADDRESS(MATCH(A373,'Variable List'!A:A,0),5)),"")</f>
        <v/>
      </c>
      <c r="L373" s="6" t="str" cm="1">
        <f t="array" aca="1" ref="L373" ca="1">_xlfn.IFNA(INDIRECT("'"&amp;"Variable List"&amp;"'!"&amp;ADDRESS(MATCH(A373,'Variable List'!A:A,0),6)),"")</f>
        <v/>
      </c>
    </row>
    <row r="374" spans="1:12" s="3" customFormat="1" x14ac:dyDescent="0.25">
      <c r="B374" s="6"/>
      <c r="C374" s="6"/>
      <c r="D374" s="55">
        <v>16</v>
      </c>
      <c r="E374" s="56" t="s">
        <v>617</v>
      </c>
      <c r="F374" s="168"/>
      <c r="G374" s="6"/>
      <c r="H374" s="13"/>
      <c r="I374" s="6" t="str" cm="1">
        <f t="array" aca="1" ref="I374" ca="1">_xlfn.IFNA(INDIRECT("'"&amp;"Variable List"&amp;"'!"&amp;ADDRESS(MATCH(A374,'Variable List'!A:A,0),3)),"")</f>
        <v/>
      </c>
      <c r="J374" s="6" t="str" cm="1">
        <f t="array" aca="1" ref="J374" ca="1">_xlfn.IFNA(INDIRECT("'"&amp;"Variable List"&amp;"'!"&amp;ADDRESS(MATCH(A374,'Variable List'!A:A,0),4)),"")</f>
        <v/>
      </c>
      <c r="K374" s="6" t="str" cm="1">
        <f t="array" aca="1" ref="K374" ca="1">_xlfn.IFNA(INDIRECT("'"&amp;"Variable List"&amp;"'!"&amp;ADDRESS(MATCH(A374,'Variable List'!A:A,0),5)),"")</f>
        <v/>
      </c>
      <c r="L374" s="6" t="str" cm="1">
        <f t="array" aca="1" ref="L374" ca="1">_xlfn.IFNA(INDIRECT("'"&amp;"Variable List"&amp;"'!"&amp;ADDRESS(MATCH(A374,'Variable List'!A:A,0),6)),"")</f>
        <v/>
      </c>
    </row>
    <row r="375" spans="1:12" s="3" customFormat="1" x14ac:dyDescent="0.25">
      <c r="B375" s="6"/>
      <c r="C375" s="6"/>
      <c r="D375" s="55">
        <v>17</v>
      </c>
      <c r="E375" s="56" t="s">
        <v>618</v>
      </c>
      <c r="F375" s="168"/>
      <c r="G375" s="6"/>
      <c r="H375" s="13"/>
      <c r="I375" s="6" t="str" cm="1">
        <f t="array" aca="1" ref="I375" ca="1">_xlfn.IFNA(INDIRECT("'"&amp;"Variable List"&amp;"'!"&amp;ADDRESS(MATCH(A375,'Variable List'!A:A,0),3)),"")</f>
        <v/>
      </c>
      <c r="J375" s="6" t="str" cm="1">
        <f t="array" aca="1" ref="J375" ca="1">_xlfn.IFNA(INDIRECT("'"&amp;"Variable List"&amp;"'!"&amp;ADDRESS(MATCH(A375,'Variable List'!A:A,0),4)),"")</f>
        <v/>
      </c>
      <c r="K375" s="6" t="str" cm="1">
        <f t="array" aca="1" ref="K375" ca="1">_xlfn.IFNA(INDIRECT("'"&amp;"Variable List"&amp;"'!"&amp;ADDRESS(MATCH(A375,'Variable List'!A:A,0),5)),"")</f>
        <v/>
      </c>
      <c r="L375" s="6" t="str" cm="1">
        <f t="array" aca="1" ref="L375" ca="1">_xlfn.IFNA(INDIRECT("'"&amp;"Variable List"&amp;"'!"&amp;ADDRESS(MATCH(A375,'Variable List'!A:A,0),6)),"")</f>
        <v/>
      </c>
    </row>
    <row r="376" spans="1:12" s="3" customFormat="1" x14ac:dyDescent="0.25">
      <c r="B376" s="6"/>
      <c r="C376" s="6"/>
      <c r="D376" s="55">
        <v>18</v>
      </c>
      <c r="E376" s="56" t="s">
        <v>619</v>
      </c>
      <c r="F376" s="168"/>
      <c r="G376" s="6"/>
      <c r="H376" s="13"/>
      <c r="I376" s="6" t="str" cm="1">
        <f t="array" aca="1" ref="I376" ca="1">_xlfn.IFNA(INDIRECT("'"&amp;"Variable List"&amp;"'!"&amp;ADDRESS(MATCH(A376,'Variable List'!A:A,0),3)),"")</f>
        <v/>
      </c>
      <c r="J376" s="6" t="str" cm="1">
        <f t="array" aca="1" ref="J376" ca="1">_xlfn.IFNA(INDIRECT("'"&amp;"Variable List"&amp;"'!"&amp;ADDRESS(MATCH(A376,'Variable List'!A:A,0),4)),"")</f>
        <v/>
      </c>
      <c r="K376" s="6" t="str" cm="1">
        <f t="array" aca="1" ref="K376" ca="1">_xlfn.IFNA(INDIRECT("'"&amp;"Variable List"&amp;"'!"&amp;ADDRESS(MATCH(A376,'Variable List'!A:A,0),5)),"")</f>
        <v/>
      </c>
      <c r="L376" s="6" t="str" cm="1">
        <f t="array" aca="1" ref="L376" ca="1">_xlfn.IFNA(INDIRECT("'"&amp;"Variable List"&amp;"'!"&amp;ADDRESS(MATCH(A376,'Variable List'!A:A,0),6)),"")</f>
        <v/>
      </c>
    </row>
    <row r="377" spans="1:12" s="3" customFormat="1" x14ac:dyDescent="0.25">
      <c r="A377" s="11"/>
      <c r="B377" s="7"/>
      <c r="C377" s="7"/>
      <c r="D377" s="54">
        <v>19</v>
      </c>
      <c r="E377" s="53" t="s">
        <v>620</v>
      </c>
      <c r="F377" s="169"/>
      <c r="G377" s="7"/>
      <c r="H377" s="15"/>
      <c r="I377" s="7" t="str" cm="1">
        <f t="array" aca="1" ref="I377" ca="1">_xlfn.IFNA(INDIRECT("'"&amp;"Variable List"&amp;"'!"&amp;ADDRESS(MATCH(A377,'Variable List'!A:A,0),3)),"")</f>
        <v/>
      </c>
      <c r="J377" s="7" t="str" cm="1">
        <f t="array" aca="1" ref="J377" ca="1">_xlfn.IFNA(INDIRECT("'"&amp;"Variable List"&amp;"'!"&amp;ADDRESS(MATCH(A377,'Variable List'!A:A,0),4)),"")</f>
        <v/>
      </c>
      <c r="K377" s="7" t="str" cm="1">
        <f t="array" aca="1" ref="K377" ca="1">_xlfn.IFNA(INDIRECT("'"&amp;"Variable List"&amp;"'!"&amp;ADDRESS(MATCH(A377,'Variable List'!A:A,0),5)),"")</f>
        <v/>
      </c>
      <c r="L377" s="7" t="str" cm="1">
        <f t="array" aca="1" ref="L377" ca="1">_xlfn.IFNA(INDIRECT("'"&amp;"Variable List"&amp;"'!"&amp;ADDRESS(MATCH(A377,'Variable List'!A:A,0),6)),"")</f>
        <v/>
      </c>
    </row>
    <row r="378" spans="1:12" s="3" customFormat="1" x14ac:dyDescent="0.25">
      <c r="A378" s="36" t="s">
        <v>29</v>
      </c>
      <c r="B378" s="134" t="s">
        <v>135</v>
      </c>
      <c r="C378" s="134">
        <v>7</v>
      </c>
      <c r="D378" s="65">
        <v>-9</v>
      </c>
      <c r="E378" s="66" t="s">
        <v>192</v>
      </c>
      <c r="F378" s="167" t="s">
        <v>1734</v>
      </c>
      <c r="G378" s="8" t="s">
        <v>623</v>
      </c>
      <c r="H378" s="37"/>
      <c r="I378" s="8" t="str" cm="1">
        <f t="array" aca="1" ref="I378" ca="1">_xlfn.IFNA(INDIRECT("'"&amp;"Variable List"&amp;"'!"&amp;ADDRESS(MATCH(A378,'Variable List'!A:A,0),3)),"")</f>
        <v>yes</v>
      </c>
      <c r="J378" s="8" t="str" cm="1">
        <f t="array" aca="1" ref="J378" ca="1">_xlfn.IFNA(INDIRECT("'"&amp;"Variable List"&amp;"'!"&amp;ADDRESS(MATCH(A378,'Variable List'!A:A,0),4)),"")</f>
        <v>yes</v>
      </c>
      <c r="K378" s="8" t="str" cm="1">
        <f t="array" aca="1" ref="K378" ca="1">_xlfn.IFNA(INDIRECT("'"&amp;"Variable List"&amp;"'!"&amp;ADDRESS(MATCH(A378,'Variable List'!A:A,0),5)),"")</f>
        <v>no</v>
      </c>
      <c r="L378" s="8" t="str" cm="1">
        <f t="array" aca="1" ref="L378" ca="1">_xlfn.IFNA(INDIRECT("'"&amp;"Variable List"&amp;"'!"&amp;ADDRESS(MATCH(A378,'Variable List'!A:A,0),6)),"")</f>
        <v>no</v>
      </c>
    </row>
    <row r="379" spans="1:12" s="3" customFormat="1" ht="30" x14ac:dyDescent="0.25">
      <c r="A379" s="49" t="s">
        <v>621</v>
      </c>
      <c r="B379" s="6"/>
      <c r="C379" s="46"/>
      <c r="D379" s="55">
        <v>0</v>
      </c>
      <c r="E379" s="56" t="s">
        <v>1217</v>
      </c>
      <c r="F379" s="168"/>
      <c r="G379" s="6"/>
      <c r="H379" s="13"/>
      <c r="I379" s="6" t="str" cm="1">
        <f t="array" aca="1" ref="I379" ca="1">_xlfn.IFNA(INDIRECT("'"&amp;"Variable List"&amp;"'!"&amp;ADDRESS(MATCH(A379,'Variable List'!A:A,0),3)),"")</f>
        <v/>
      </c>
      <c r="J379" s="6" t="str" cm="1">
        <f t="array" aca="1" ref="J379" ca="1">_xlfn.IFNA(INDIRECT("'"&amp;"Variable List"&amp;"'!"&amp;ADDRESS(MATCH(A379,'Variable List'!A:A,0),4)),"")</f>
        <v/>
      </c>
      <c r="K379" s="6" t="str" cm="1">
        <f t="array" aca="1" ref="K379" ca="1">_xlfn.IFNA(INDIRECT("'"&amp;"Variable List"&amp;"'!"&amp;ADDRESS(MATCH(A379,'Variable List'!A:A,0),5)),"")</f>
        <v/>
      </c>
      <c r="L379" s="6" t="str" cm="1">
        <f t="array" aca="1" ref="L379" ca="1">_xlfn.IFNA(INDIRECT("'"&amp;"Variable List"&amp;"'!"&amp;ADDRESS(MATCH(A379,'Variable List'!A:A,0),6)),"")</f>
        <v/>
      </c>
    </row>
    <row r="380" spans="1:12" s="3" customFormat="1" x14ac:dyDescent="0.25">
      <c r="A380" s="41"/>
      <c r="B380" s="6"/>
      <c r="C380" s="46"/>
      <c r="D380" s="55">
        <v>1</v>
      </c>
      <c r="E380" s="56" t="s">
        <v>1218</v>
      </c>
      <c r="F380" s="168"/>
      <c r="G380" s="6"/>
      <c r="H380" s="13"/>
      <c r="I380" s="6" t="str" cm="1">
        <f t="array" aca="1" ref="I380" ca="1">_xlfn.IFNA(INDIRECT("'"&amp;"Variable List"&amp;"'!"&amp;ADDRESS(MATCH(A380,'Variable List'!A:A,0),3)),"")</f>
        <v/>
      </c>
      <c r="J380" s="6" t="str" cm="1">
        <f t="array" aca="1" ref="J380" ca="1">_xlfn.IFNA(INDIRECT("'"&amp;"Variable List"&amp;"'!"&amp;ADDRESS(MATCH(A380,'Variable List'!A:A,0),4)),"")</f>
        <v/>
      </c>
      <c r="K380" s="6" t="str" cm="1">
        <f t="array" aca="1" ref="K380" ca="1">_xlfn.IFNA(INDIRECT("'"&amp;"Variable List"&amp;"'!"&amp;ADDRESS(MATCH(A380,'Variable List'!A:A,0),5)),"")</f>
        <v/>
      </c>
      <c r="L380" s="6" t="str" cm="1">
        <f t="array" aca="1" ref="L380" ca="1">_xlfn.IFNA(INDIRECT("'"&amp;"Variable List"&amp;"'!"&amp;ADDRESS(MATCH(A380,'Variable List'!A:A,0),6)),"")</f>
        <v/>
      </c>
    </row>
    <row r="381" spans="1:12" s="3" customFormat="1" x14ac:dyDescent="0.25">
      <c r="A381" s="41"/>
      <c r="B381" s="6"/>
      <c r="C381" s="46"/>
      <c r="D381" s="55">
        <v>2</v>
      </c>
      <c r="E381" s="56" t="s">
        <v>1219</v>
      </c>
      <c r="F381" s="168"/>
      <c r="G381" s="6"/>
      <c r="H381" s="13"/>
      <c r="I381" s="6" t="str" cm="1">
        <f t="array" aca="1" ref="I381" ca="1">_xlfn.IFNA(INDIRECT("'"&amp;"Variable List"&amp;"'!"&amp;ADDRESS(MATCH(A381,'Variable List'!A:A,0),3)),"")</f>
        <v/>
      </c>
      <c r="J381" s="6" t="str" cm="1">
        <f t="array" aca="1" ref="J381" ca="1">_xlfn.IFNA(INDIRECT("'"&amp;"Variable List"&amp;"'!"&amp;ADDRESS(MATCH(A381,'Variable List'!A:A,0),4)),"")</f>
        <v/>
      </c>
      <c r="K381" s="6" t="str" cm="1">
        <f t="array" aca="1" ref="K381" ca="1">_xlfn.IFNA(INDIRECT("'"&amp;"Variable List"&amp;"'!"&amp;ADDRESS(MATCH(A381,'Variable List'!A:A,0),5)),"")</f>
        <v/>
      </c>
      <c r="L381" s="6" t="str" cm="1">
        <f t="array" aca="1" ref="L381" ca="1">_xlfn.IFNA(INDIRECT("'"&amp;"Variable List"&amp;"'!"&amp;ADDRESS(MATCH(A381,'Variable List'!A:A,0),6)),"")</f>
        <v/>
      </c>
    </row>
    <row r="382" spans="1:12" s="3" customFormat="1" x14ac:dyDescent="0.25">
      <c r="A382" s="41"/>
      <c r="B382" s="6"/>
      <c r="C382" s="46"/>
      <c r="D382" s="55">
        <v>3</v>
      </c>
      <c r="E382" s="56" t="s">
        <v>1220</v>
      </c>
      <c r="F382" s="168"/>
      <c r="G382" s="6"/>
      <c r="H382" s="13"/>
      <c r="I382" s="6" t="str" cm="1">
        <f t="array" aca="1" ref="I382" ca="1">_xlfn.IFNA(INDIRECT("'"&amp;"Variable List"&amp;"'!"&amp;ADDRESS(MATCH(A382,'Variable List'!A:A,0),3)),"")</f>
        <v/>
      </c>
      <c r="J382" s="6" t="str" cm="1">
        <f t="array" aca="1" ref="J382" ca="1">_xlfn.IFNA(INDIRECT("'"&amp;"Variable List"&amp;"'!"&amp;ADDRESS(MATCH(A382,'Variable List'!A:A,0),4)),"")</f>
        <v/>
      </c>
      <c r="K382" s="6" t="str" cm="1">
        <f t="array" aca="1" ref="K382" ca="1">_xlfn.IFNA(INDIRECT("'"&amp;"Variable List"&amp;"'!"&amp;ADDRESS(MATCH(A382,'Variable List'!A:A,0),5)),"")</f>
        <v/>
      </c>
      <c r="L382" s="6" t="str" cm="1">
        <f t="array" aca="1" ref="L382" ca="1">_xlfn.IFNA(INDIRECT("'"&amp;"Variable List"&amp;"'!"&amp;ADDRESS(MATCH(A382,'Variable List'!A:A,0),6)),"")</f>
        <v/>
      </c>
    </row>
    <row r="383" spans="1:12" s="3" customFormat="1" x14ac:dyDescent="0.25">
      <c r="A383" s="42"/>
      <c r="B383" s="7"/>
      <c r="C383" s="50"/>
      <c r="D383" s="54">
        <v>4</v>
      </c>
      <c r="E383" s="53" t="s">
        <v>19197</v>
      </c>
      <c r="F383" s="169"/>
      <c r="G383" s="7"/>
      <c r="H383" s="15"/>
      <c r="I383" s="7" t="str" cm="1">
        <f t="array" aca="1" ref="I383" ca="1">_xlfn.IFNA(INDIRECT("'"&amp;"Variable List"&amp;"'!"&amp;ADDRESS(MATCH(A383,'Variable List'!A:A,0),3)),"")</f>
        <v/>
      </c>
      <c r="J383" s="7" t="str" cm="1">
        <f t="array" aca="1" ref="J383" ca="1">_xlfn.IFNA(INDIRECT("'"&amp;"Variable List"&amp;"'!"&amp;ADDRESS(MATCH(A383,'Variable List'!A:A,0),4)),"")</f>
        <v/>
      </c>
      <c r="K383" s="7" t="str" cm="1">
        <f t="array" aca="1" ref="K383" ca="1">_xlfn.IFNA(INDIRECT("'"&amp;"Variable List"&amp;"'!"&amp;ADDRESS(MATCH(A383,'Variable List'!A:A,0),5)),"")</f>
        <v/>
      </c>
      <c r="L383" s="7" t="str" cm="1">
        <f t="array" aca="1" ref="L383" ca="1">_xlfn.IFNA(INDIRECT("'"&amp;"Variable List"&amp;"'!"&amp;ADDRESS(MATCH(A383,'Variable List'!A:A,0),6)),"")</f>
        <v/>
      </c>
    </row>
    <row r="384" spans="1:12" s="3" customFormat="1" x14ac:dyDescent="0.25">
      <c r="A384" s="4" t="s">
        <v>30</v>
      </c>
      <c r="B384" s="46" t="s">
        <v>135</v>
      </c>
      <c r="C384" s="46">
        <v>7</v>
      </c>
      <c r="D384" s="55">
        <v>-9</v>
      </c>
      <c r="E384" s="56" t="s">
        <v>192</v>
      </c>
      <c r="F384" s="168" t="s">
        <v>1734</v>
      </c>
      <c r="G384" s="6" t="s">
        <v>624</v>
      </c>
      <c r="H384" s="13"/>
      <c r="I384" s="6" t="str" cm="1">
        <f t="array" aca="1" ref="I384" ca="1">_xlfn.IFNA(INDIRECT("'"&amp;"Variable List"&amp;"'!"&amp;ADDRESS(MATCH(A384,'Variable List'!A:A,0),3)),"")</f>
        <v>yes</v>
      </c>
      <c r="J384" s="6" t="str" cm="1">
        <f t="array" aca="1" ref="J384" ca="1">_xlfn.IFNA(INDIRECT("'"&amp;"Variable List"&amp;"'!"&amp;ADDRESS(MATCH(A384,'Variable List'!A:A,0),4)),"")</f>
        <v>yes</v>
      </c>
      <c r="K384" s="6" t="str" cm="1">
        <f t="array" aca="1" ref="K384" ca="1">_xlfn.IFNA(INDIRECT("'"&amp;"Variable List"&amp;"'!"&amp;ADDRESS(MATCH(A384,'Variable List'!A:A,0),5)),"")</f>
        <v>no</v>
      </c>
      <c r="L384" s="6" t="str" cm="1">
        <f t="array" aca="1" ref="L384" ca="1">_xlfn.IFNA(INDIRECT("'"&amp;"Variable List"&amp;"'!"&amp;ADDRESS(MATCH(A384,'Variable List'!A:A,0),6)),"")</f>
        <v>no</v>
      </c>
    </row>
    <row r="385" spans="1:12" s="3" customFormat="1" ht="30" x14ac:dyDescent="0.25">
      <c r="A385" s="49" t="s">
        <v>622</v>
      </c>
      <c r="B385" s="6"/>
      <c r="C385" s="6"/>
      <c r="D385" s="55">
        <v>0</v>
      </c>
      <c r="E385" s="56" t="s">
        <v>1221</v>
      </c>
      <c r="F385" s="168"/>
      <c r="G385" s="6"/>
      <c r="H385" s="13"/>
      <c r="I385" s="6" t="str" cm="1">
        <f t="array" aca="1" ref="I385" ca="1">_xlfn.IFNA(INDIRECT("'"&amp;"Variable List"&amp;"'!"&amp;ADDRESS(MATCH(A385,'Variable List'!A:A,0),3)),"")</f>
        <v/>
      </c>
      <c r="J385" s="6" t="str" cm="1">
        <f t="array" aca="1" ref="J385" ca="1">_xlfn.IFNA(INDIRECT("'"&amp;"Variable List"&amp;"'!"&amp;ADDRESS(MATCH(A385,'Variable List'!A:A,0),4)),"")</f>
        <v/>
      </c>
      <c r="K385" s="6" t="str" cm="1">
        <f t="array" aca="1" ref="K385" ca="1">_xlfn.IFNA(INDIRECT("'"&amp;"Variable List"&amp;"'!"&amp;ADDRESS(MATCH(A385,'Variable List'!A:A,0),5)),"")</f>
        <v/>
      </c>
      <c r="L385" s="6" t="str" cm="1">
        <f t="array" aca="1" ref="L385" ca="1">_xlfn.IFNA(INDIRECT("'"&amp;"Variable List"&amp;"'!"&amp;ADDRESS(MATCH(A385,'Variable List'!A:A,0),6)),"")</f>
        <v/>
      </c>
    </row>
    <row r="386" spans="1:12" s="3" customFormat="1" x14ac:dyDescent="0.25">
      <c r="A386" s="41"/>
      <c r="B386" s="6"/>
      <c r="C386" s="6"/>
      <c r="D386" s="55">
        <v>1</v>
      </c>
      <c r="E386" s="56" t="s">
        <v>1218</v>
      </c>
      <c r="F386" s="168"/>
      <c r="G386" s="6"/>
      <c r="H386" s="13"/>
      <c r="I386" s="6" t="str" cm="1">
        <f t="array" aca="1" ref="I386" ca="1">_xlfn.IFNA(INDIRECT("'"&amp;"Variable List"&amp;"'!"&amp;ADDRESS(MATCH(A386,'Variable List'!A:A,0),3)),"")</f>
        <v/>
      </c>
      <c r="J386" s="6" t="str" cm="1">
        <f t="array" aca="1" ref="J386" ca="1">_xlfn.IFNA(INDIRECT("'"&amp;"Variable List"&amp;"'!"&amp;ADDRESS(MATCH(A386,'Variable List'!A:A,0),4)),"")</f>
        <v/>
      </c>
      <c r="K386" s="6" t="str" cm="1">
        <f t="array" aca="1" ref="K386" ca="1">_xlfn.IFNA(INDIRECT("'"&amp;"Variable List"&amp;"'!"&amp;ADDRESS(MATCH(A386,'Variable List'!A:A,0),5)),"")</f>
        <v/>
      </c>
      <c r="L386" s="6" t="str" cm="1">
        <f t="array" aca="1" ref="L386" ca="1">_xlfn.IFNA(INDIRECT("'"&amp;"Variable List"&amp;"'!"&amp;ADDRESS(MATCH(A386,'Variable List'!A:A,0),6)),"")</f>
        <v/>
      </c>
    </row>
    <row r="387" spans="1:12" s="3" customFormat="1" x14ac:dyDescent="0.25">
      <c r="A387" s="41"/>
      <c r="B387" s="6"/>
      <c r="C387" s="6"/>
      <c r="D387" s="55">
        <v>2</v>
      </c>
      <c r="E387" s="56" t="s">
        <v>1219</v>
      </c>
      <c r="F387" s="168"/>
      <c r="G387" s="6"/>
      <c r="H387" s="13"/>
      <c r="I387" s="6" t="str" cm="1">
        <f t="array" aca="1" ref="I387" ca="1">_xlfn.IFNA(INDIRECT("'"&amp;"Variable List"&amp;"'!"&amp;ADDRESS(MATCH(A387,'Variable List'!A:A,0),3)),"")</f>
        <v/>
      </c>
      <c r="J387" s="6" t="str" cm="1">
        <f t="array" aca="1" ref="J387" ca="1">_xlfn.IFNA(INDIRECT("'"&amp;"Variable List"&amp;"'!"&amp;ADDRESS(MATCH(A387,'Variable List'!A:A,0),4)),"")</f>
        <v/>
      </c>
      <c r="K387" s="6" t="str" cm="1">
        <f t="array" aca="1" ref="K387" ca="1">_xlfn.IFNA(INDIRECT("'"&amp;"Variable List"&amp;"'!"&amp;ADDRESS(MATCH(A387,'Variable List'!A:A,0),5)),"")</f>
        <v/>
      </c>
      <c r="L387" s="6" t="str" cm="1">
        <f t="array" aca="1" ref="L387" ca="1">_xlfn.IFNA(INDIRECT("'"&amp;"Variable List"&amp;"'!"&amp;ADDRESS(MATCH(A387,'Variable List'!A:A,0),6)),"")</f>
        <v/>
      </c>
    </row>
    <row r="388" spans="1:12" s="3" customFormat="1" x14ac:dyDescent="0.25">
      <c r="A388" s="41"/>
      <c r="B388" s="6"/>
      <c r="C388" s="6"/>
      <c r="D388" s="55">
        <v>3</v>
      </c>
      <c r="E388" s="56" t="s">
        <v>1220</v>
      </c>
      <c r="F388" s="168"/>
      <c r="G388" s="6"/>
      <c r="H388" s="13"/>
      <c r="I388" s="6" t="str" cm="1">
        <f t="array" aca="1" ref="I388" ca="1">_xlfn.IFNA(INDIRECT("'"&amp;"Variable List"&amp;"'!"&amp;ADDRESS(MATCH(A388,'Variable List'!A:A,0),3)),"")</f>
        <v/>
      </c>
      <c r="J388" s="6" t="str" cm="1">
        <f t="array" aca="1" ref="J388" ca="1">_xlfn.IFNA(INDIRECT("'"&amp;"Variable List"&amp;"'!"&amp;ADDRESS(MATCH(A388,'Variable List'!A:A,0),4)),"")</f>
        <v/>
      </c>
      <c r="K388" s="6" t="str" cm="1">
        <f t="array" aca="1" ref="K388" ca="1">_xlfn.IFNA(INDIRECT("'"&amp;"Variable List"&amp;"'!"&amp;ADDRESS(MATCH(A388,'Variable List'!A:A,0),5)),"")</f>
        <v/>
      </c>
      <c r="L388" s="6" t="str" cm="1">
        <f t="array" aca="1" ref="L388" ca="1">_xlfn.IFNA(INDIRECT("'"&amp;"Variable List"&amp;"'!"&amp;ADDRESS(MATCH(A388,'Variable List'!A:A,0),6)),"")</f>
        <v/>
      </c>
    </row>
    <row r="389" spans="1:12" s="3" customFormat="1" x14ac:dyDescent="0.25">
      <c r="A389" s="42"/>
      <c r="B389" s="7"/>
      <c r="C389" s="7"/>
      <c r="D389" s="54">
        <v>4</v>
      </c>
      <c r="E389" s="53" t="s">
        <v>19197</v>
      </c>
      <c r="F389" s="169"/>
      <c r="G389" s="7"/>
      <c r="H389" s="15"/>
      <c r="I389" s="7" t="str" cm="1">
        <f t="array" aca="1" ref="I389" ca="1">_xlfn.IFNA(INDIRECT("'"&amp;"Variable List"&amp;"'!"&amp;ADDRESS(MATCH(A389,'Variable List'!A:A,0),3)),"")</f>
        <v/>
      </c>
      <c r="J389" s="7" t="str" cm="1">
        <f t="array" aca="1" ref="J389" ca="1">_xlfn.IFNA(INDIRECT("'"&amp;"Variable List"&amp;"'!"&amp;ADDRESS(MATCH(A389,'Variable List'!A:A,0),4)),"")</f>
        <v/>
      </c>
      <c r="K389" s="7" t="str" cm="1">
        <f t="array" aca="1" ref="K389" ca="1">_xlfn.IFNA(INDIRECT("'"&amp;"Variable List"&amp;"'!"&amp;ADDRESS(MATCH(A389,'Variable List'!A:A,0),5)),"")</f>
        <v/>
      </c>
      <c r="L389" s="7" t="str" cm="1">
        <f t="array" aca="1" ref="L389" ca="1">_xlfn.IFNA(INDIRECT("'"&amp;"Variable List"&amp;"'!"&amp;ADDRESS(MATCH(A389,'Variable List'!A:A,0),6)),"")</f>
        <v/>
      </c>
    </row>
    <row r="390" spans="1:12" s="3" customFormat="1" x14ac:dyDescent="0.25">
      <c r="A390" s="58" t="s">
        <v>19282</v>
      </c>
      <c r="B390" s="6" t="s">
        <v>125</v>
      </c>
      <c r="C390" s="6">
        <v>11</v>
      </c>
      <c r="D390" s="55">
        <v>-9</v>
      </c>
      <c r="E390" s="56" t="s">
        <v>192</v>
      </c>
      <c r="F390" s="167" t="s">
        <v>19294</v>
      </c>
      <c r="G390" s="6" t="s">
        <v>19293</v>
      </c>
      <c r="H390" s="13" t="s">
        <v>2665</v>
      </c>
      <c r="I390" s="6" t="str" cm="1">
        <f t="array" aca="1" ref="I390" ca="1">_xlfn.IFNA(INDIRECT("'"&amp;"Variable List"&amp;"'!"&amp;ADDRESS(MATCH(A390,'Variable List'!A:A,0),3)),"")</f>
        <v>no</v>
      </c>
      <c r="J390" s="8" t="str" cm="1">
        <f t="array" aca="1" ref="J390" ca="1">_xlfn.IFNA(INDIRECT("'"&amp;"Variable List"&amp;"'!"&amp;ADDRESS(MATCH(A390,'Variable List'!A:A,0),4)),"")</f>
        <v>no</v>
      </c>
      <c r="K390" s="8" t="str" cm="1">
        <f t="array" aca="1" ref="K390" ca="1">_xlfn.IFNA(INDIRECT("'"&amp;"Variable List"&amp;"'!"&amp;ADDRESS(MATCH(A390,'Variable List'!A:A,0),5)),"")</f>
        <v>yes</v>
      </c>
      <c r="L390" s="8" t="str" cm="1">
        <f t="array" aca="1" ref="L390" ca="1">_xlfn.IFNA(INDIRECT("'"&amp;"Variable List"&amp;"'!"&amp;ADDRESS(MATCH(A390,'Variable List'!A:A,0),6)),"")</f>
        <v>yes</v>
      </c>
    </row>
    <row r="391" spans="1:12" s="3" customFormat="1" x14ac:dyDescent="0.25">
      <c r="A391" s="41" t="s">
        <v>19283</v>
      </c>
      <c r="B391" s="6"/>
      <c r="C391" s="6"/>
      <c r="D391" s="55">
        <v>0</v>
      </c>
      <c r="E391" s="56" t="s">
        <v>19284</v>
      </c>
      <c r="F391" s="168"/>
      <c r="G391" s="6"/>
      <c r="H391" s="13"/>
      <c r="I391" s="6" t="str" cm="1">
        <f t="array" aca="1" ref="I391" ca="1">_xlfn.IFNA(INDIRECT("'"&amp;"Variable List"&amp;"'!"&amp;ADDRESS(MATCH(A391,'Variable List'!A:A,0),3)),"")</f>
        <v/>
      </c>
      <c r="J391" s="6" t="str" cm="1">
        <f t="array" aca="1" ref="J391" ca="1">_xlfn.IFNA(INDIRECT("'"&amp;"Variable List"&amp;"'!"&amp;ADDRESS(MATCH(A391,'Variable List'!A:A,0),4)),"")</f>
        <v/>
      </c>
      <c r="K391" s="6" t="str" cm="1">
        <f t="array" aca="1" ref="K391" ca="1">_xlfn.IFNA(INDIRECT("'"&amp;"Variable List"&amp;"'!"&amp;ADDRESS(MATCH(A391,'Variable List'!A:A,0),5)),"")</f>
        <v/>
      </c>
      <c r="L391" s="6" t="str" cm="1">
        <f t="array" aca="1" ref="L391" ca="1">_xlfn.IFNA(INDIRECT("'"&amp;"Variable List"&amp;"'!"&amp;ADDRESS(MATCH(A391,'Variable List'!A:A,0),6)),"")</f>
        <v/>
      </c>
    </row>
    <row r="392" spans="1:12" s="3" customFormat="1" x14ac:dyDescent="0.25">
      <c r="A392" s="41"/>
      <c r="B392" s="6"/>
      <c r="C392" s="6"/>
      <c r="D392" s="55">
        <v>1</v>
      </c>
      <c r="E392" s="56" t="s">
        <v>19285</v>
      </c>
      <c r="F392" s="168"/>
      <c r="G392" s="6"/>
      <c r="H392" s="13"/>
      <c r="I392" s="6" t="str" cm="1">
        <f t="array" aca="1" ref="I392" ca="1">_xlfn.IFNA(INDIRECT("'"&amp;"Variable List"&amp;"'!"&amp;ADDRESS(MATCH(A392,'Variable List'!A:A,0),3)),"")</f>
        <v/>
      </c>
      <c r="J392" s="6" t="str" cm="1">
        <f t="array" aca="1" ref="J392" ca="1">_xlfn.IFNA(INDIRECT("'"&amp;"Variable List"&amp;"'!"&amp;ADDRESS(MATCH(A392,'Variable List'!A:A,0),4)),"")</f>
        <v/>
      </c>
      <c r="K392" s="6" t="str" cm="1">
        <f t="array" aca="1" ref="K392" ca="1">_xlfn.IFNA(INDIRECT("'"&amp;"Variable List"&amp;"'!"&amp;ADDRESS(MATCH(A392,'Variable List'!A:A,0),5)),"")</f>
        <v/>
      </c>
      <c r="L392" s="6" t="str" cm="1">
        <f t="array" aca="1" ref="L392" ca="1">_xlfn.IFNA(INDIRECT("'"&amp;"Variable List"&amp;"'!"&amp;ADDRESS(MATCH(A392,'Variable List'!A:A,0),6)),"")</f>
        <v/>
      </c>
    </row>
    <row r="393" spans="1:12" s="3" customFormat="1" x14ac:dyDescent="0.25">
      <c r="A393" s="41"/>
      <c r="B393" s="6"/>
      <c r="C393" s="6"/>
      <c r="D393" s="55">
        <v>2</v>
      </c>
      <c r="E393" s="56" t="s">
        <v>19286</v>
      </c>
      <c r="F393" s="168"/>
      <c r="G393" s="6"/>
      <c r="H393" s="13"/>
      <c r="I393" s="6" t="str" cm="1">
        <f t="array" aca="1" ref="I393" ca="1">_xlfn.IFNA(INDIRECT("'"&amp;"Variable List"&amp;"'!"&amp;ADDRESS(MATCH(A393,'Variable List'!A:A,0),3)),"")</f>
        <v/>
      </c>
      <c r="J393" s="6" t="str" cm="1">
        <f t="array" aca="1" ref="J393" ca="1">_xlfn.IFNA(INDIRECT("'"&amp;"Variable List"&amp;"'!"&amp;ADDRESS(MATCH(A393,'Variable List'!A:A,0),4)),"")</f>
        <v/>
      </c>
      <c r="K393" s="6" t="str" cm="1">
        <f t="array" aca="1" ref="K393" ca="1">_xlfn.IFNA(INDIRECT("'"&amp;"Variable List"&amp;"'!"&amp;ADDRESS(MATCH(A393,'Variable List'!A:A,0),5)),"")</f>
        <v/>
      </c>
      <c r="L393" s="6" t="str" cm="1">
        <f t="array" aca="1" ref="L393" ca="1">_xlfn.IFNA(INDIRECT("'"&amp;"Variable List"&amp;"'!"&amp;ADDRESS(MATCH(A393,'Variable List'!A:A,0),6)),"")</f>
        <v/>
      </c>
    </row>
    <row r="394" spans="1:12" s="3" customFormat="1" x14ac:dyDescent="0.25">
      <c r="A394" s="41"/>
      <c r="B394" s="6"/>
      <c r="C394" s="6"/>
      <c r="D394" s="55">
        <v>3</v>
      </c>
      <c r="E394" s="56" t="s">
        <v>19287</v>
      </c>
      <c r="F394" s="168"/>
      <c r="G394" s="6"/>
      <c r="H394" s="13"/>
      <c r="I394" s="6" t="str" cm="1">
        <f t="array" aca="1" ref="I394" ca="1">_xlfn.IFNA(INDIRECT("'"&amp;"Variable List"&amp;"'!"&amp;ADDRESS(MATCH(A394,'Variable List'!A:A,0),3)),"")</f>
        <v/>
      </c>
      <c r="J394" s="6" t="str" cm="1">
        <f t="array" aca="1" ref="J394" ca="1">_xlfn.IFNA(INDIRECT("'"&amp;"Variable List"&amp;"'!"&amp;ADDRESS(MATCH(A394,'Variable List'!A:A,0),4)),"")</f>
        <v/>
      </c>
      <c r="K394" s="6" t="str" cm="1">
        <f t="array" aca="1" ref="K394" ca="1">_xlfn.IFNA(INDIRECT("'"&amp;"Variable List"&amp;"'!"&amp;ADDRESS(MATCH(A394,'Variable List'!A:A,0),5)),"")</f>
        <v/>
      </c>
      <c r="L394" s="6" t="str" cm="1">
        <f t="array" aca="1" ref="L394" ca="1">_xlfn.IFNA(INDIRECT("'"&amp;"Variable List"&amp;"'!"&amp;ADDRESS(MATCH(A394,'Variable List'!A:A,0),6)),"")</f>
        <v/>
      </c>
    </row>
    <row r="395" spans="1:12" s="3" customFormat="1" x14ac:dyDescent="0.25">
      <c r="A395" s="41"/>
      <c r="B395" s="6"/>
      <c r="C395" s="6"/>
      <c r="D395" s="55">
        <v>4</v>
      </c>
      <c r="E395" s="56" t="s">
        <v>19288</v>
      </c>
      <c r="F395" s="168"/>
      <c r="G395" s="6"/>
      <c r="H395" s="13"/>
      <c r="I395" s="6" t="str" cm="1">
        <f t="array" aca="1" ref="I395" ca="1">_xlfn.IFNA(INDIRECT("'"&amp;"Variable List"&amp;"'!"&amp;ADDRESS(MATCH(A395,'Variable List'!A:A,0),3)),"")</f>
        <v/>
      </c>
      <c r="J395" s="6" t="str" cm="1">
        <f t="array" aca="1" ref="J395" ca="1">_xlfn.IFNA(INDIRECT("'"&amp;"Variable List"&amp;"'!"&amp;ADDRESS(MATCH(A395,'Variable List'!A:A,0),4)),"")</f>
        <v/>
      </c>
      <c r="K395" s="6" t="str" cm="1">
        <f t="array" aca="1" ref="K395" ca="1">_xlfn.IFNA(INDIRECT("'"&amp;"Variable List"&amp;"'!"&amp;ADDRESS(MATCH(A395,'Variable List'!A:A,0),5)),"")</f>
        <v/>
      </c>
      <c r="L395" s="6" t="str" cm="1">
        <f t="array" aca="1" ref="L395" ca="1">_xlfn.IFNA(INDIRECT("'"&amp;"Variable List"&amp;"'!"&amp;ADDRESS(MATCH(A395,'Variable List'!A:A,0),6)),"")</f>
        <v/>
      </c>
    </row>
    <row r="396" spans="1:12" s="3" customFormat="1" x14ac:dyDescent="0.25">
      <c r="A396" s="41"/>
      <c r="B396" s="6"/>
      <c r="C396" s="6"/>
      <c r="D396" s="55">
        <v>5</v>
      </c>
      <c r="E396" s="56" t="s">
        <v>19289</v>
      </c>
      <c r="F396" s="168"/>
      <c r="G396" s="6"/>
      <c r="H396" s="13"/>
      <c r="I396" s="6" t="str" cm="1">
        <f t="array" aca="1" ref="I396" ca="1">_xlfn.IFNA(INDIRECT("'"&amp;"Variable List"&amp;"'!"&amp;ADDRESS(MATCH(A396,'Variable List'!A:A,0),3)),"")</f>
        <v/>
      </c>
      <c r="J396" s="6" t="str" cm="1">
        <f t="array" aca="1" ref="J396" ca="1">_xlfn.IFNA(INDIRECT("'"&amp;"Variable List"&amp;"'!"&amp;ADDRESS(MATCH(A396,'Variable List'!A:A,0),4)),"")</f>
        <v/>
      </c>
      <c r="K396" s="6" t="str" cm="1">
        <f t="array" aca="1" ref="K396" ca="1">_xlfn.IFNA(INDIRECT("'"&amp;"Variable List"&amp;"'!"&amp;ADDRESS(MATCH(A396,'Variable List'!A:A,0),5)),"")</f>
        <v/>
      </c>
      <c r="L396" s="6" t="str" cm="1">
        <f t="array" aca="1" ref="L396" ca="1">_xlfn.IFNA(INDIRECT("'"&amp;"Variable List"&amp;"'!"&amp;ADDRESS(MATCH(A396,'Variable List'!A:A,0),6)),"")</f>
        <v/>
      </c>
    </row>
    <row r="397" spans="1:12" s="3" customFormat="1" x14ac:dyDescent="0.25">
      <c r="A397" s="41"/>
      <c r="B397" s="6"/>
      <c r="C397" s="6"/>
      <c r="D397" s="55">
        <v>6</v>
      </c>
      <c r="E397" s="56" t="s">
        <v>19290</v>
      </c>
      <c r="F397" s="168"/>
      <c r="G397" s="6"/>
      <c r="H397" s="13"/>
      <c r="I397" s="6" t="str" cm="1">
        <f t="array" aca="1" ref="I397" ca="1">_xlfn.IFNA(INDIRECT("'"&amp;"Variable List"&amp;"'!"&amp;ADDRESS(MATCH(A397,'Variable List'!A:A,0),3)),"")</f>
        <v/>
      </c>
      <c r="J397" s="6" t="str" cm="1">
        <f t="array" aca="1" ref="J397" ca="1">_xlfn.IFNA(INDIRECT("'"&amp;"Variable List"&amp;"'!"&amp;ADDRESS(MATCH(A397,'Variable List'!A:A,0),4)),"")</f>
        <v/>
      </c>
      <c r="K397" s="6" t="str" cm="1">
        <f t="array" aca="1" ref="K397" ca="1">_xlfn.IFNA(INDIRECT("'"&amp;"Variable List"&amp;"'!"&amp;ADDRESS(MATCH(A397,'Variable List'!A:A,0),5)),"")</f>
        <v/>
      </c>
      <c r="L397" s="6" t="str" cm="1">
        <f t="array" aca="1" ref="L397" ca="1">_xlfn.IFNA(INDIRECT("'"&amp;"Variable List"&amp;"'!"&amp;ADDRESS(MATCH(A397,'Variable List'!A:A,0),6)),"")</f>
        <v/>
      </c>
    </row>
    <row r="398" spans="1:12" s="3" customFormat="1" x14ac:dyDescent="0.25">
      <c r="A398" s="41"/>
      <c r="B398" s="6"/>
      <c r="C398" s="6"/>
      <c r="D398" s="55">
        <v>7</v>
      </c>
      <c r="E398" s="56" t="s">
        <v>19291</v>
      </c>
      <c r="F398" s="168"/>
      <c r="G398" s="6"/>
      <c r="H398" s="13"/>
      <c r="I398" s="6" t="str" cm="1">
        <f t="array" aca="1" ref="I398" ca="1">_xlfn.IFNA(INDIRECT("'"&amp;"Variable List"&amp;"'!"&amp;ADDRESS(MATCH(A398,'Variable List'!A:A,0),3)),"")</f>
        <v/>
      </c>
      <c r="J398" s="6" t="str" cm="1">
        <f t="array" aca="1" ref="J398" ca="1">_xlfn.IFNA(INDIRECT("'"&amp;"Variable List"&amp;"'!"&amp;ADDRESS(MATCH(A398,'Variable List'!A:A,0),4)),"")</f>
        <v/>
      </c>
      <c r="K398" s="6" t="str" cm="1">
        <f t="array" aca="1" ref="K398" ca="1">_xlfn.IFNA(INDIRECT("'"&amp;"Variable List"&amp;"'!"&amp;ADDRESS(MATCH(A398,'Variable List'!A:A,0),5)),"")</f>
        <v/>
      </c>
      <c r="L398" s="6" t="str" cm="1">
        <f t="array" aca="1" ref="L398" ca="1">_xlfn.IFNA(INDIRECT("'"&amp;"Variable List"&amp;"'!"&amp;ADDRESS(MATCH(A398,'Variable List'!A:A,0),6)),"")</f>
        <v/>
      </c>
    </row>
    <row r="399" spans="1:12" s="3" customFormat="1" x14ac:dyDescent="0.25">
      <c r="A399" s="41"/>
      <c r="B399" s="6"/>
      <c r="C399" s="6"/>
      <c r="D399" s="55">
        <v>8</v>
      </c>
      <c r="E399" s="56" t="s">
        <v>19292</v>
      </c>
      <c r="F399" s="168"/>
      <c r="G399" s="6"/>
      <c r="H399" s="13"/>
      <c r="I399" s="6" t="str" cm="1">
        <f t="array" aca="1" ref="I399" ca="1">_xlfn.IFNA(INDIRECT("'"&amp;"Variable List"&amp;"'!"&amp;ADDRESS(MATCH(A399,'Variable List'!A:A,0),3)),"")</f>
        <v/>
      </c>
      <c r="J399" s="6" t="str" cm="1">
        <f t="array" aca="1" ref="J399" ca="1">_xlfn.IFNA(INDIRECT("'"&amp;"Variable List"&amp;"'!"&amp;ADDRESS(MATCH(A399,'Variable List'!A:A,0),4)),"")</f>
        <v/>
      </c>
      <c r="K399" s="6" t="str" cm="1">
        <f t="array" aca="1" ref="K399" ca="1">_xlfn.IFNA(INDIRECT("'"&amp;"Variable List"&amp;"'!"&amp;ADDRESS(MATCH(A399,'Variable List'!A:A,0),5)),"")</f>
        <v/>
      </c>
      <c r="L399" s="6" t="str" cm="1">
        <f t="array" aca="1" ref="L399" ca="1">_xlfn.IFNA(INDIRECT("'"&amp;"Variable List"&amp;"'!"&amp;ADDRESS(MATCH(A399,'Variable List'!A:A,0),6)),"")</f>
        <v/>
      </c>
    </row>
    <row r="400" spans="1:12" s="3" customFormat="1" x14ac:dyDescent="0.25">
      <c r="A400" s="41"/>
      <c r="B400" s="6"/>
      <c r="C400" s="6"/>
      <c r="D400" s="55">
        <v>9</v>
      </c>
      <c r="E400" s="56" t="s">
        <v>1248</v>
      </c>
      <c r="F400" s="169"/>
      <c r="G400" s="6"/>
      <c r="H400" s="13"/>
      <c r="I400" s="6" t="str" cm="1">
        <f t="array" aca="1" ref="I400" ca="1">_xlfn.IFNA(INDIRECT("'"&amp;"Variable List"&amp;"'!"&amp;ADDRESS(MATCH(A400,'Variable List'!A:A,0),3)),"")</f>
        <v/>
      </c>
      <c r="J400" s="7" t="str" cm="1">
        <f t="array" aca="1" ref="J400" ca="1">_xlfn.IFNA(INDIRECT("'"&amp;"Variable List"&amp;"'!"&amp;ADDRESS(MATCH(A400,'Variable List'!A:A,0),4)),"")</f>
        <v/>
      </c>
      <c r="K400" s="7" t="str" cm="1">
        <f t="array" aca="1" ref="K400" ca="1">_xlfn.IFNA(INDIRECT("'"&amp;"Variable List"&amp;"'!"&amp;ADDRESS(MATCH(A400,'Variable List'!A:A,0),5)),"")</f>
        <v/>
      </c>
      <c r="L400" s="7" t="str" cm="1">
        <f t="array" aca="1" ref="L400" ca="1">_xlfn.IFNA(INDIRECT("'"&amp;"Variable List"&amp;"'!"&amp;ADDRESS(MATCH(A400,'Variable List'!A:A,0),6)),"")</f>
        <v/>
      </c>
    </row>
    <row r="401" spans="1:12" s="3" customFormat="1" x14ac:dyDescent="0.25">
      <c r="A401" s="36" t="s">
        <v>31</v>
      </c>
      <c r="B401" s="8" t="s">
        <v>125</v>
      </c>
      <c r="C401" s="8">
        <v>12002</v>
      </c>
      <c r="D401" s="65">
        <v>-9</v>
      </c>
      <c r="E401" s="66" t="s">
        <v>192</v>
      </c>
      <c r="F401" s="167" t="s">
        <v>2664</v>
      </c>
      <c r="G401" s="8" t="s">
        <v>628</v>
      </c>
      <c r="H401" s="37" t="s">
        <v>2665</v>
      </c>
      <c r="I401" s="8" t="str" cm="1">
        <f t="array" aca="1" ref="I401" ca="1">_xlfn.IFNA(INDIRECT("'"&amp;"Variable List"&amp;"'!"&amp;ADDRESS(MATCH(A401,'Variable List'!A:A,0),3)),"")</f>
        <v>yes</v>
      </c>
      <c r="J401" s="8" t="str" cm="1">
        <f t="array" aca="1" ref="J401" ca="1">_xlfn.IFNA(INDIRECT("'"&amp;"Variable List"&amp;"'!"&amp;ADDRESS(MATCH(A401,'Variable List'!A:A,0),4)),"")</f>
        <v>yes</v>
      </c>
      <c r="K401" s="6" t="str" cm="1">
        <f t="array" aca="1" ref="K401" ca="1">_xlfn.IFNA(INDIRECT("'"&amp;"Variable List"&amp;"'!"&amp;ADDRESS(MATCH(A401,'Variable List'!A:A,0),5)),"")</f>
        <v>no</v>
      </c>
      <c r="L401" s="6" t="str" cm="1">
        <f t="array" aca="1" ref="L401" ca="1">_xlfn.IFNA(INDIRECT("'"&amp;"Variable List"&amp;"'!"&amp;ADDRESS(MATCH(A401,'Variable List'!A:A,0),6)),"")</f>
        <v>no</v>
      </c>
    </row>
    <row r="402" spans="1:12" s="3" customFormat="1" ht="85.5" customHeight="1" x14ac:dyDescent="0.25">
      <c r="A402" s="52" t="s">
        <v>625</v>
      </c>
      <c r="B402" s="7"/>
      <c r="C402" s="7"/>
      <c r="D402" s="54" t="s">
        <v>626</v>
      </c>
      <c r="E402" s="53" t="s">
        <v>627</v>
      </c>
      <c r="F402" s="169"/>
      <c r="G402" s="7"/>
      <c r="H402" s="15"/>
      <c r="I402" s="7" t="str" cm="1">
        <f t="array" aca="1" ref="I402" ca="1">_xlfn.IFNA(INDIRECT("'"&amp;"Variable List"&amp;"'!"&amp;ADDRESS(MATCH(A402,'Variable List'!A:A,0),3)),"")</f>
        <v/>
      </c>
      <c r="J402" s="7" t="str" cm="1">
        <f t="array" aca="1" ref="J402" ca="1">_xlfn.IFNA(INDIRECT("'"&amp;"Variable List"&amp;"'!"&amp;ADDRESS(MATCH(A402,'Variable List'!A:A,0),4)),"")</f>
        <v/>
      </c>
      <c r="K402" s="7" t="str" cm="1">
        <f t="array" aca="1" ref="K402" ca="1">_xlfn.IFNA(INDIRECT("'"&amp;"Variable List"&amp;"'!"&amp;ADDRESS(MATCH(A402,'Variable List'!A:A,0),5)),"")</f>
        <v/>
      </c>
      <c r="L402" s="6" t="str" cm="1">
        <f t="array" aca="1" ref="L402" ca="1">_xlfn.IFNA(INDIRECT("'"&amp;"Variable List"&amp;"'!"&amp;ADDRESS(MATCH(A402,'Variable List'!A:A,0),6)),"")</f>
        <v/>
      </c>
    </row>
    <row r="403" spans="1:12" s="3" customFormat="1" x14ac:dyDescent="0.25">
      <c r="A403" s="4" t="s">
        <v>32</v>
      </c>
      <c r="B403" s="6" t="s">
        <v>125</v>
      </c>
      <c r="C403" s="6">
        <v>20</v>
      </c>
      <c r="D403" s="55">
        <v>-9</v>
      </c>
      <c r="E403" s="56" t="s">
        <v>192</v>
      </c>
      <c r="F403" s="167" t="s">
        <v>2666</v>
      </c>
      <c r="G403" s="6" t="s">
        <v>648</v>
      </c>
      <c r="H403" s="13" t="s">
        <v>2667</v>
      </c>
      <c r="I403" s="8" t="str" cm="1">
        <f t="array" aca="1" ref="I403" ca="1">_xlfn.IFNA(INDIRECT("'"&amp;"Variable List"&amp;"'!"&amp;ADDRESS(MATCH(A403,'Variable List'!A:A,0),3)),"")</f>
        <v>yes</v>
      </c>
      <c r="J403" s="6" t="str" cm="1">
        <f t="array" aca="1" ref="J403" ca="1">_xlfn.IFNA(INDIRECT("'"&amp;"Variable List"&amp;"'!"&amp;ADDRESS(MATCH(A403,'Variable List'!A:A,0),4)),"")</f>
        <v>yes</v>
      </c>
      <c r="K403" s="6" t="str" cm="1">
        <f t="array" aca="1" ref="K403" ca="1">_xlfn.IFNA(INDIRECT("'"&amp;"Variable List"&amp;"'!"&amp;ADDRESS(MATCH(A403,'Variable List'!A:A,0),5)),"")</f>
        <v>no</v>
      </c>
      <c r="L403" s="8" t="str" cm="1">
        <f t="array" aca="1" ref="L403" ca="1">_xlfn.IFNA(INDIRECT("'"&amp;"Variable List"&amp;"'!"&amp;ADDRESS(MATCH(A403,'Variable List'!A:A,0),6)),"")</f>
        <v>no</v>
      </c>
    </row>
    <row r="404" spans="1:12" s="3" customFormat="1" x14ac:dyDescent="0.25">
      <c r="A404" s="3" t="s">
        <v>629</v>
      </c>
      <c r="B404" s="6"/>
      <c r="C404" s="6"/>
      <c r="D404" s="55">
        <v>1</v>
      </c>
      <c r="E404" s="56" t="s">
        <v>630</v>
      </c>
      <c r="F404" s="168"/>
      <c r="G404" s="6"/>
      <c r="H404" s="13"/>
      <c r="I404" s="6" t="str" cm="1">
        <f t="array" aca="1" ref="I404" ca="1">_xlfn.IFNA(INDIRECT("'"&amp;"Variable List"&amp;"'!"&amp;ADDRESS(MATCH(A404,'Variable List'!A:A,0),3)),"")</f>
        <v/>
      </c>
      <c r="J404" s="6" t="str" cm="1">
        <f t="array" aca="1" ref="J404" ca="1">_xlfn.IFNA(INDIRECT("'"&amp;"Variable List"&amp;"'!"&amp;ADDRESS(MATCH(A404,'Variable List'!A:A,0),4)),"")</f>
        <v/>
      </c>
      <c r="K404" s="6" t="str" cm="1">
        <f t="array" aca="1" ref="K404" ca="1">_xlfn.IFNA(INDIRECT("'"&amp;"Variable List"&amp;"'!"&amp;ADDRESS(MATCH(A404,'Variable List'!A:A,0),5)),"")</f>
        <v/>
      </c>
      <c r="L404" s="6" t="str" cm="1">
        <f t="array" aca="1" ref="L404" ca="1">_xlfn.IFNA(INDIRECT("'"&amp;"Variable List"&amp;"'!"&amp;ADDRESS(MATCH(A404,'Variable List'!A:A,0),6)),"")</f>
        <v/>
      </c>
    </row>
    <row r="405" spans="1:12" s="3" customFormat="1" x14ac:dyDescent="0.25">
      <c r="B405" s="6"/>
      <c r="C405" s="6"/>
      <c r="D405" s="55">
        <v>2</v>
      </c>
      <c r="E405" s="56" t="s">
        <v>631</v>
      </c>
      <c r="F405" s="168"/>
      <c r="G405" s="6"/>
      <c r="H405" s="13"/>
      <c r="I405" s="6" t="str" cm="1">
        <f t="array" aca="1" ref="I405" ca="1">_xlfn.IFNA(INDIRECT("'"&amp;"Variable List"&amp;"'!"&amp;ADDRESS(MATCH(A405,'Variable List'!A:A,0),3)),"")</f>
        <v/>
      </c>
      <c r="J405" s="6" t="str" cm="1">
        <f t="array" aca="1" ref="J405" ca="1">_xlfn.IFNA(INDIRECT("'"&amp;"Variable List"&amp;"'!"&amp;ADDRESS(MATCH(A405,'Variable List'!A:A,0),4)),"")</f>
        <v/>
      </c>
      <c r="K405" s="6" t="str" cm="1">
        <f t="array" aca="1" ref="K405" ca="1">_xlfn.IFNA(INDIRECT("'"&amp;"Variable List"&amp;"'!"&amp;ADDRESS(MATCH(A405,'Variable List'!A:A,0),5)),"")</f>
        <v/>
      </c>
      <c r="L405" s="6" t="str" cm="1">
        <f t="array" aca="1" ref="L405" ca="1">_xlfn.IFNA(INDIRECT("'"&amp;"Variable List"&amp;"'!"&amp;ADDRESS(MATCH(A405,'Variable List'!A:A,0),6)),"")</f>
        <v/>
      </c>
    </row>
    <row r="406" spans="1:12" s="3" customFormat="1" x14ac:dyDescent="0.25">
      <c r="B406" s="6"/>
      <c r="C406" s="6"/>
      <c r="D406" s="55">
        <v>3</v>
      </c>
      <c r="E406" s="56" t="s">
        <v>632</v>
      </c>
      <c r="F406" s="168"/>
      <c r="G406" s="6"/>
      <c r="H406" s="13"/>
      <c r="I406" s="6" t="str" cm="1">
        <f t="array" aca="1" ref="I406" ca="1">_xlfn.IFNA(INDIRECT("'"&amp;"Variable List"&amp;"'!"&amp;ADDRESS(MATCH(A406,'Variable List'!A:A,0),3)),"")</f>
        <v/>
      </c>
      <c r="J406" s="6" t="str" cm="1">
        <f t="array" aca="1" ref="J406" ca="1">_xlfn.IFNA(INDIRECT("'"&amp;"Variable List"&amp;"'!"&amp;ADDRESS(MATCH(A406,'Variable List'!A:A,0),4)),"")</f>
        <v/>
      </c>
      <c r="K406" s="6" t="str" cm="1">
        <f t="array" aca="1" ref="K406" ca="1">_xlfn.IFNA(INDIRECT("'"&amp;"Variable List"&amp;"'!"&amp;ADDRESS(MATCH(A406,'Variable List'!A:A,0),5)),"")</f>
        <v/>
      </c>
      <c r="L406" s="6" t="str" cm="1">
        <f t="array" aca="1" ref="L406" ca="1">_xlfn.IFNA(INDIRECT("'"&amp;"Variable List"&amp;"'!"&amp;ADDRESS(MATCH(A406,'Variable List'!A:A,0),6)),"")</f>
        <v/>
      </c>
    </row>
    <row r="407" spans="1:12" s="3" customFormat="1" x14ac:dyDescent="0.25">
      <c r="B407" s="6"/>
      <c r="C407" s="6"/>
      <c r="D407" s="55">
        <v>4</v>
      </c>
      <c r="E407" s="56" t="s">
        <v>633</v>
      </c>
      <c r="F407" s="168"/>
      <c r="G407" s="6"/>
      <c r="H407" s="13"/>
      <c r="I407" s="6" t="str" cm="1">
        <f t="array" aca="1" ref="I407" ca="1">_xlfn.IFNA(INDIRECT("'"&amp;"Variable List"&amp;"'!"&amp;ADDRESS(MATCH(A407,'Variable List'!A:A,0),3)),"")</f>
        <v/>
      </c>
      <c r="J407" s="6" t="str" cm="1">
        <f t="array" aca="1" ref="J407" ca="1">_xlfn.IFNA(INDIRECT("'"&amp;"Variable List"&amp;"'!"&amp;ADDRESS(MATCH(A407,'Variable List'!A:A,0),4)),"")</f>
        <v/>
      </c>
      <c r="K407" s="6" t="str" cm="1">
        <f t="array" aca="1" ref="K407" ca="1">_xlfn.IFNA(INDIRECT("'"&amp;"Variable List"&amp;"'!"&amp;ADDRESS(MATCH(A407,'Variable List'!A:A,0),5)),"")</f>
        <v/>
      </c>
      <c r="L407" s="6" t="str" cm="1">
        <f t="array" aca="1" ref="L407" ca="1">_xlfn.IFNA(INDIRECT("'"&amp;"Variable List"&amp;"'!"&amp;ADDRESS(MATCH(A407,'Variable List'!A:A,0),6)),"")</f>
        <v/>
      </c>
    </row>
    <row r="408" spans="1:12" s="3" customFormat="1" x14ac:dyDescent="0.25">
      <c r="B408" s="6"/>
      <c r="C408" s="6"/>
      <c r="D408" s="55">
        <v>5</v>
      </c>
      <c r="E408" s="56" t="s">
        <v>634</v>
      </c>
      <c r="F408" s="168"/>
      <c r="G408" s="6"/>
      <c r="H408" s="13"/>
      <c r="I408" s="6" t="str" cm="1">
        <f t="array" aca="1" ref="I408" ca="1">_xlfn.IFNA(INDIRECT("'"&amp;"Variable List"&amp;"'!"&amp;ADDRESS(MATCH(A408,'Variable List'!A:A,0),3)),"")</f>
        <v/>
      </c>
      <c r="J408" s="6" t="str" cm="1">
        <f t="array" aca="1" ref="J408" ca="1">_xlfn.IFNA(INDIRECT("'"&amp;"Variable List"&amp;"'!"&amp;ADDRESS(MATCH(A408,'Variable List'!A:A,0),4)),"")</f>
        <v/>
      </c>
      <c r="K408" s="6" t="str" cm="1">
        <f t="array" aca="1" ref="K408" ca="1">_xlfn.IFNA(INDIRECT("'"&amp;"Variable List"&amp;"'!"&amp;ADDRESS(MATCH(A408,'Variable List'!A:A,0),5)),"")</f>
        <v/>
      </c>
      <c r="L408" s="6" t="str" cm="1">
        <f t="array" aca="1" ref="L408" ca="1">_xlfn.IFNA(INDIRECT("'"&amp;"Variable List"&amp;"'!"&amp;ADDRESS(MATCH(A408,'Variable List'!A:A,0),6)),"")</f>
        <v/>
      </c>
    </row>
    <row r="409" spans="1:12" s="3" customFormat="1" x14ac:dyDescent="0.25">
      <c r="B409" s="6"/>
      <c r="C409" s="6"/>
      <c r="D409" s="55">
        <v>6</v>
      </c>
      <c r="E409" s="56" t="s">
        <v>635</v>
      </c>
      <c r="F409" s="168"/>
      <c r="G409" s="6"/>
      <c r="H409" s="13"/>
      <c r="I409" s="6" t="str" cm="1">
        <f t="array" aca="1" ref="I409" ca="1">_xlfn.IFNA(INDIRECT("'"&amp;"Variable List"&amp;"'!"&amp;ADDRESS(MATCH(A409,'Variable List'!A:A,0),3)),"")</f>
        <v/>
      </c>
      <c r="J409" s="6" t="str" cm="1">
        <f t="array" aca="1" ref="J409" ca="1">_xlfn.IFNA(INDIRECT("'"&amp;"Variable List"&amp;"'!"&amp;ADDRESS(MATCH(A409,'Variable List'!A:A,0),4)),"")</f>
        <v/>
      </c>
      <c r="K409" s="6" t="str" cm="1">
        <f t="array" aca="1" ref="K409" ca="1">_xlfn.IFNA(INDIRECT("'"&amp;"Variable List"&amp;"'!"&amp;ADDRESS(MATCH(A409,'Variable List'!A:A,0),5)),"")</f>
        <v/>
      </c>
      <c r="L409" s="6" t="str" cm="1">
        <f t="array" aca="1" ref="L409" ca="1">_xlfn.IFNA(INDIRECT("'"&amp;"Variable List"&amp;"'!"&amp;ADDRESS(MATCH(A409,'Variable List'!A:A,0),6)),"")</f>
        <v/>
      </c>
    </row>
    <row r="410" spans="1:12" s="3" customFormat="1" x14ac:dyDescent="0.25">
      <c r="B410" s="6"/>
      <c r="C410" s="6"/>
      <c r="D410" s="55">
        <v>7</v>
      </c>
      <c r="E410" s="56" t="s">
        <v>636</v>
      </c>
      <c r="F410" s="168"/>
      <c r="G410" s="6"/>
      <c r="H410" s="13"/>
      <c r="I410" s="6" t="str" cm="1">
        <f t="array" aca="1" ref="I410" ca="1">_xlfn.IFNA(INDIRECT("'"&amp;"Variable List"&amp;"'!"&amp;ADDRESS(MATCH(A410,'Variable List'!A:A,0),3)),"")</f>
        <v/>
      </c>
      <c r="J410" s="6" t="str" cm="1">
        <f t="array" aca="1" ref="J410" ca="1">_xlfn.IFNA(INDIRECT("'"&amp;"Variable List"&amp;"'!"&amp;ADDRESS(MATCH(A410,'Variable List'!A:A,0),4)),"")</f>
        <v/>
      </c>
      <c r="K410" s="6" t="str" cm="1">
        <f t="array" aca="1" ref="K410" ca="1">_xlfn.IFNA(INDIRECT("'"&amp;"Variable List"&amp;"'!"&amp;ADDRESS(MATCH(A410,'Variable List'!A:A,0),5)),"")</f>
        <v/>
      </c>
      <c r="L410" s="6" t="str" cm="1">
        <f t="array" aca="1" ref="L410" ca="1">_xlfn.IFNA(INDIRECT("'"&amp;"Variable List"&amp;"'!"&amp;ADDRESS(MATCH(A410,'Variable List'!A:A,0),6)),"")</f>
        <v/>
      </c>
    </row>
    <row r="411" spans="1:12" s="3" customFormat="1" x14ac:dyDescent="0.25">
      <c r="B411" s="6"/>
      <c r="C411" s="6"/>
      <c r="D411" s="55">
        <v>8</v>
      </c>
      <c r="E411" s="56" t="s">
        <v>637</v>
      </c>
      <c r="F411" s="168"/>
      <c r="G411" s="6"/>
      <c r="H411" s="13"/>
      <c r="I411" s="6" t="str" cm="1">
        <f t="array" aca="1" ref="I411" ca="1">_xlfn.IFNA(INDIRECT("'"&amp;"Variable List"&amp;"'!"&amp;ADDRESS(MATCH(A411,'Variable List'!A:A,0),3)),"")</f>
        <v/>
      </c>
      <c r="J411" s="6" t="str" cm="1">
        <f t="array" aca="1" ref="J411" ca="1">_xlfn.IFNA(INDIRECT("'"&amp;"Variable List"&amp;"'!"&amp;ADDRESS(MATCH(A411,'Variable List'!A:A,0),4)),"")</f>
        <v/>
      </c>
      <c r="K411" s="6" t="str" cm="1">
        <f t="array" aca="1" ref="K411" ca="1">_xlfn.IFNA(INDIRECT("'"&amp;"Variable List"&amp;"'!"&amp;ADDRESS(MATCH(A411,'Variable List'!A:A,0),5)),"")</f>
        <v/>
      </c>
      <c r="L411" s="6" t="str" cm="1">
        <f t="array" aca="1" ref="L411" ca="1">_xlfn.IFNA(INDIRECT("'"&amp;"Variable List"&amp;"'!"&amp;ADDRESS(MATCH(A411,'Variable List'!A:A,0),6)),"")</f>
        <v/>
      </c>
    </row>
    <row r="412" spans="1:12" s="3" customFormat="1" x14ac:dyDescent="0.25">
      <c r="B412" s="6"/>
      <c r="C412" s="6"/>
      <c r="D412" s="55">
        <v>9</v>
      </c>
      <c r="E412" s="56" t="s">
        <v>637</v>
      </c>
      <c r="F412" s="168"/>
      <c r="G412" s="6"/>
      <c r="H412" s="13"/>
      <c r="I412" s="6" t="str" cm="1">
        <f t="array" aca="1" ref="I412" ca="1">_xlfn.IFNA(INDIRECT("'"&amp;"Variable List"&amp;"'!"&amp;ADDRESS(MATCH(A412,'Variable List'!A:A,0),3)),"")</f>
        <v/>
      </c>
      <c r="J412" s="6" t="str" cm="1">
        <f t="array" aca="1" ref="J412" ca="1">_xlfn.IFNA(INDIRECT("'"&amp;"Variable List"&amp;"'!"&amp;ADDRESS(MATCH(A412,'Variable List'!A:A,0),4)),"")</f>
        <v/>
      </c>
      <c r="K412" s="6" t="str" cm="1">
        <f t="array" aca="1" ref="K412" ca="1">_xlfn.IFNA(INDIRECT("'"&amp;"Variable List"&amp;"'!"&amp;ADDRESS(MATCH(A412,'Variable List'!A:A,0),5)),"")</f>
        <v/>
      </c>
      <c r="L412" s="6" t="str" cm="1">
        <f t="array" aca="1" ref="L412" ca="1">_xlfn.IFNA(INDIRECT("'"&amp;"Variable List"&amp;"'!"&amp;ADDRESS(MATCH(A412,'Variable List'!A:A,0),6)),"")</f>
        <v/>
      </c>
    </row>
    <row r="413" spans="1:12" s="3" customFormat="1" x14ac:dyDescent="0.25">
      <c r="B413" s="6"/>
      <c r="C413" s="6"/>
      <c r="D413" s="55">
        <v>10</v>
      </c>
      <c r="E413" s="56" t="s">
        <v>638</v>
      </c>
      <c r="F413" s="168"/>
      <c r="G413" s="6"/>
      <c r="H413" s="13"/>
      <c r="I413" s="6" t="str" cm="1">
        <f t="array" aca="1" ref="I413" ca="1">_xlfn.IFNA(INDIRECT("'"&amp;"Variable List"&amp;"'!"&amp;ADDRESS(MATCH(A413,'Variable List'!A:A,0),3)),"")</f>
        <v/>
      </c>
      <c r="J413" s="6" t="str" cm="1">
        <f t="array" aca="1" ref="J413" ca="1">_xlfn.IFNA(INDIRECT("'"&amp;"Variable List"&amp;"'!"&amp;ADDRESS(MATCH(A413,'Variable List'!A:A,0),4)),"")</f>
        <v/>
      </c>
      <c r="K413" s="6" t="str" cm="1">
        <f t="array" aca="1" ref="K413" ca="1">_xlfn.IFNA(INDIRECT("'"&amp;"Variable List"&amp;"'!"&amp;ADDRESS(MATCH(A413,'Variable List'!A:A,0),5)),"")</f>
        <v/>
      </c>
      <c r="L413" s="6" t="str" cm="1">
        <f t="array" aca="1" ref="L413" ca="1">_xlfn.IFNA(INDIRECT("'"&amp;"Variable List"&amp;"'!"&amp;ADDRESS(MATCH(A413,'Variable List'!A:A,0),6)),"")</f>
        <v/>
      </c>
    </row>
    <row r="414" spans="1:12" s="3" customFormat="1" x14ac:dyDescent="0.25">
      <c r="B414" s="6"/>
      <c r="C414" s="6"/>
      <c r="D414" s="55">
        <v>11</v>
      </c>
      <c r="E414" s="56" t="s">
        <v>639</v>
      </c>
      <c r="F414" s="168"/>
      <c r="G414" s="6"/>
      <c r="H414" s="13"/>
      <c r="I414" s="6" t="str" cm="1">
        <f t="array" aca="1" ref="I414" ca="1">_xlfn.IFNA(INDIRECT("'"&amp;"Variable List"&amp;"'!"&amp;ADDRESS(MATCH(A414,'Variable List'!A:A,0),3)),"")</f>
        <v/>
      </c>
      <c r="J414" s="6" t="str" cm="1">
        <f t="array" aca="1" ref="J414" ca="1">_xlfn.IFNA(INDIRECT("'"&amp;"Variable List"&amp;"'!"&amp;ADDRESS(MATCH(A414,'Variable List'!A:A,0),4)),"")</f>
        <v/>
      </c>
      <c r="K414" s="6" t="str" cm="1">
        <f t="array" aca="1" ref="K414" ca="1">_xlfn.IFNA(INDIRECT("'"&amp;"Variable List"&amp;"'!"&amp;ADDRESS(MATCH(A414,'Variable List'!A:A,0),5)),"")</f>
        <v/>
      </c>
      <c r="L414" s="6" t="str" cm="1">
        <f t="array" aca="1" ref="L414" ca="1">_xlfn.IFNA(INDIRECT("'"&amp;"Variable List"&amp;"'!"&amp;ADDRESS(MATCH(A414,'Variable List'!A:A,0),6)),"")</f>
        <v/>
      </c>
    </row>
    <row r="415" spans="1:12" s="3" customFormat="1" x14ac:dyDescent="0.25">
      <c r="B415" s="6"/>
      <c r="C415" s="6"/>
      <c r="D415" s="55">
        <v>12</v>
      </c>
      <c r="E415" s="56" t="s">
        <v>640</v>
      </c>
      <c r="F415" s="168"/>
      <c r="G415" s="6"/>
      <c r="H415" s="13"/>
      <c r="I415" s="6" t="str" cm="1">
        <f t="array" aca="1" ref="I415" ca="1">_xlfn.IFNA(INDIRECT("'"&amp;"Variable List"&amp;"'!"&amp;ADDRESS(MATCH(A415,'Variable List'!A:A,0),3)),"")</f>
        <v/>
      </c>
      <c r="J415" s="6" t="str" cm="1">
        <f t="array" aca="1" ref="J415" ca="1">_xlfn.IFNA(INDIRECT("'"&amp;"Variable List"&amp;"'!"&amp;ADDRESS(MATCH(A415,'Variable List'!A:A,0),4)),"")</f>
        <v/>
      </c>
      <c r="K415" s="6" t="str" cm="1">
        <f t="array" aca="1" ref="K415" ca="1">_xlfn.IFNA(INDIRECT("'"&amp;"Variable List"&amp;"'!"&amp;ADDRESS(MATCH(A415,'Variable List'!A:A,0),5)),"")</f>
        <v/>
      </c>
      <c r="L415" s="6" t="str" cm="1">
        <f t="array" aca="1" ref="L415" ca="1">_xlfn.IFNA(INDIRECT("'"&amp;"Variable List"&amp;"'!"&amp;ADDRESS(MATCH(A415,'Variable List'!A:A,0),6)),"")</f>
        <v/>
      </c>
    </row>
    <row r="416" spans="1:12" s="3" customFormat="1" x14ac:dyDescent="0.25">
      <c r="B416" s="6"/>
      <c r="C416" s="6"/>
      <c r="D416" s="55">
        <v>13</v>
      </c>
      <c r="E416" s="56" t="s">
        <v>641</v>
      </c>
      <c r="F416" s="168"/>
      <c r="G416" s="6"/>
      <c r="H416" s="13"/>
      <c r="I416" s="6" t="str" cm="1">
        <f t="array" aca="1" ref="I416" ca="1">_xlfn.IFNA(INDIRECT("'"&amp;"Variable List"&amp;"'!"&amp;ADDRESS(MATCH(A416,'Variable List'!A:A,0),3)),"")</f>
        <v/>
      </c>
      <c r="J416" s="6" t="str" cm="1">
        <f t="array" aca="1" ref="J416" ca="1">_xlfn.IFNA(INDIRECT("'"&amp;"Variable List"&amp;"'!"&amp;ADDRESS(MATCH(A416,'Variable List'!A:A,0),4)),"")</f>
        <v/>
      </c>
      <c r="K416" s="6" t="str" cm="1">
        <f t="array" aca="1" ref="K416" ca="1">_xlfn.IFNA(INDIRECT("'"&amp;"Variable List"&amp;"'!"&amp;ADDRESS(MATCH(A416,'Variable List'!A:A,0),5)),"")</f>
        <v/>
      </c>
      <c r="L416" s="6" t="str" cm="1">
        <f t="array" aca="1" ref="L416" ca="1">_xlfn.IFNA(INDIRECT("'"&amp;"Variable List"&amp;"'!"&amp;ADDRESS(MATCH(A416,'Variable List'!A:A,0),6)),"")</f>
        <v/>
      </c>
    </row>
    <row r="417" spans="1:12" s="3" customFormat="1" x14ac:dyDescent="0.25">
      <c r="B417" s="6"/>
      <c r="C417" s="6"/>
      <c r="D417" s="55">
        <v>14</v>
      </c>
      <c r="E417" s="56" t="s">
        <v>642</v>
      </c>
      <c r="F417" s="168"/>
      <c r="G417" s="6"/>
      <c r="H417" s="13"/>
      <c r="I417" s="6" t="str" cm="1">
        <f t="array" aca="1" ref="I417" ca="1">_xlfn.IFNA(INDIRECT("'"&amp;"Variable List"&amp;"'!"&amp;ADDRESS(MATCH(A417,'Variable List'!A:A,0),3)),"")</f>
        <v/>
      </c>
      <c r="J417" s="6" t="str" cm="1">
        <f t="array" aca="1" ref="J417" ca="1">_xlfn.IFNA(INDIRECT("'"&amp;"Variable List"&amp;"'!"&amp;ADDRESS(MATCH(A417,'Variable List'!A:A,0),4)),"")</f>
        <v/>
      </c>
      <c r="K417" s="6" t="str" cm="1">
        <f t="array" aca="1" ref="K417" ca="1">_xlfn.IFNA(INDIRECT("'"&amp;"Variable List"&amp;"'!"&amp;ADDRESS(MATCH(A417,'Variable List'!A:A,0),5)),"")</f>
        <v/>
      </c>
      <c r="L417" s="6" t="str" cm="1">
        <f t="array" aca="1" ref="L417" ca="1">_xlfn.IFNA(INDIRECT("'"&amp;"Variable List"&amp;"'!"&amp;ADDRESS(MATCH(A417,'Variable List'!A:A,0),6)),"")</f>
        <v/>
      </c>
    </row>
    <row r="418" spans="1:12" s="3" customFormat="1" x14ac:dyDescent="0.25">
      <c r="B418" s="6"/>
      <c r="C418" s="6"/>
      <c r="D418" s="55">
        <v>15</v>
      </c>
      <c r="E418" s="56" t="s">
        <v>643</v>
      </c>
      <c r="F418" s="168"/>
      <c r="G418" s="6"/>
      <c r="H418" s="13"/>
      <c r="I418" s="6" t="str" cm="1">
        <f t="array" aca="1" ref="I418" ca="1">_xlfn.IFNA(INDIRECT("'"&amp;"Variable List"&amp;"'!"&amp;ADDRESS(MATCH(A418,'Variable List'!A:A,0),3)),"")</f>
        <v/>
      </c>
      <c r="J418" s="6" t="str" cm="1">
        <f t="array" aca="1" ref="J418" ca="1">_xlfn.IFNA(INDIRECT("'"&amp;"Variable List"&amp;"'!"&amp;ADDRESS(MATCH(A418,'Variable List'!A:A,0),4)),"")</f>
        <v/>
      </c>
      <c r="K418" s="6" t="str" cm="1">
        <f t="array" aca="1" ref="K418" ca="1">_xlfn.IFNA(INDIRECT("'"&amp;"Variable List"&amp;"'!"&amp;ADDRESS(MATCH(A418,'Variable List'!A:A,0),5)),"")</f>
        <v/>
      </c>
      <c r="L418" s="6" t="str" cm="1">
        <f t="array" aca="1" ref="L418" ca="1">_xlfn.IFNA(INDIRECT("'"&amp;"Variable List"&amp;"'!"&amp;ADDRESS(MATCH(A418,'Variable List'!A:A,0),6)),"")</f>
        <v/>
      </c>
    </row>
    <row r="419" spans="1:12" s="3" customFormat="1" x14ac:dyDescent="0.25">
      <c r="B419" s="6"/>
      <c r="C419" s="6"/>
      <c r="D419" s="55">
        <v>16</v>
      </c>
      <c r="E419" s="56" t="s">
        <v>644</v>
      </c>
      <c r="F419" s="168"/>
      <c r="G419" s="6"/>
      <c r="H419" s="13"/>
      <c r="I419" s="6" t="str" cm="1">
        <f t="array" aca="1" ref="I419" ca="1">_xlfn.IFNA(INDIRECT("'"&amp;"Variable List"&amp;"'!"&amp;ADDRESS(MATCH(A419,'Variable List'!A:A,0),3)),"")</f>
        <v/>
      </c>
      <c r="J419" s="6" t="str" cm="1">
        <f t="array" aca="1" ref="J419" ca="1">_xlfn.IFNA(INDIRECT("'"&amp;"Variable List"&amp;"'!"&amp;ADDRESS(MATCH(A419,'Variable List'!A:A,0),4)),"")</f>
        <v/>
      </c>
      <c r="K419" s="6" t="str" cm="1">
        <f t="array" aca="1" ref="K419" ca="1">_xlfn.IFNA(INDIRECT("'"&amp;"Variable List"&amp;"'!"&amp;ADDRESS(MATCH(A419,'Variable List'!A:A,0),5)),"")</f>
        <v/>
      </c>
      <c r="L419" s="6" t="str" cm="1">
        <f t="array" aca="1" ref="L419" ca="1">_xlfn.IFNA(INDIRECT("'"&amp;"Variable List"&amp;"'!"&amp;ADDRESS(MATCH(A419,'Variable List'!A:A,0),6)),"")</f>
        <v/>
      </c>
    </row>
    <row r="420" spans="1:12" s="3" customFormat="1" x14ac:dyDescent="0.25">
      <c r="B420" s="6"/>
      <c r="C420" s="6"/>
      <c r="D420" s="55">
        <v>17</v>
      </c>
      <c r="E420" s="56" t="s">
        <v>645</v>
      </c>
      <c r="F420" s="168"/>
      <c r="G420" s="6"/>
      <c r="H420" s="13"/>
      <c r="I420" s="6" t="str" cm="1">
        <f t="array" aca="1" ref="I420" ca="1">_xlfn.IFNA(INDIRECT("'"&amp;"Variable List"&amp;"'!"&amp;ADDRESS(MATCH(A420,'Variable List'!A:A,0),3)),"")</f>
        <v/>
      </c>
      <c r="J420" s="6" t="str" cm="1">
        <f t="array" aca="1" ref="J420" ca="1">_xlfn.IFNA(INDIRECT("'"&amp;"Variable List"&amp;"'!"&amp;ADDRESS(MATCH(A420,'Variable List'!A:A,0),4)),"")</f>
        <v/>
      </c>
      <c r="K420" s="6" t="str" cm="1">
        <f t="array" aca="1" ref="K420" ca="1">_xlfn.IFNA(INDIRECT("'"&amp;"Variable List"&amp;"'!"&amp;ADDRESS(MATCH(A420,'Variable List'!A:A,0),5)),"")</f>
        <v/>
      </c>
      <c r="L420" s="6" t="str" cm="1">
        <f t="array" aca="1" ref="L420" ca="1">_xlfn.IFNA(INDIRECT("'"&amp;"Variable List"&amp;"'!"&amp;ADDRESS(MATCH(A420,'Variable List'!A:A,0),6)),"")</f>
        <v/>
      </c>
    </row>
    <row r="421" spans="1:12" s="3" customFormat="1" x14ac:dyDescent="0.25">
      <c r="B421" s="6"/>
      <c r="C421" s="6"/>
      <c r="D421" s="55">
        <v>18</v>
      </c>
      <c r="E421" s="56" t="s">
        <v>646</v>
      </c>
      <c r="F421" s="168"/>
      <c r="G421" s="6"/>
      <c r="H421" s="13"/>
      <c r="I421" s="6" t="str" cm="1">
        <f t="array" aca="1" ref="I421" ca="1">_xlfn.IFNA(INDIRECT("'"&amp;"Variable List"&amp;"'!"&amp;ADDRESS(MATCH(A421,'Variable List'!A:A,0),3)),"")</f>
        <v/>
      </c>
      <c r="J421" s="6" t="str" cm="1">
        <f t="array" aca="1" ref="J421" ca="1">_xlfn.IFNA(INDIRECT("'"&amp;"Variable List"&amp;"'!"&amp;ADDRESS(MATCH(A421,'Variable List'!A:A,0),4)),"")</f>
        <v/>
      </c>
      <c r="K421" s="6" t="str" cm="1">
        <f t="array" aca="1" ref="K421" ca="1">_xlfn.IFNA(INDIRECT("'"&amp;"Variable List"&amp;"'!"&amp;ADDRESS(MATCH(A421,'Variable List'!A:A,0),5)),"")</f>
        <v/>
      </c>
      <c r="L421" s="6" t="str" cm="1">
        <f t="array" aca="1" ref="L421" ca="1">_xlfn.IFNA(INDIRECT("'"&amp;"Variable List"&amp;"'!"&amp;ADDRESS(MATCH(A421,'Variable List'!A:A,0),6)),"")</f>
        <v/>
      </c>
    </row>
    <row r="422" spans="1:12" s="3" customFormat="1" x14ac:dyDescent="0.25">
      <c r="A422" s="11"/>
      <c r="B422" s="7"/>
      <c r="C422" s="7"/>
      <c r="D422" s="54">
        <v>19</v>
      </c>
      <c r="E422" s="53" t="s">
        <v>647</v>
      </c>
      <c r="F422" s="169"/>
      <c r="G422" s="7"/>
      <c r="H422" s="15"/>
      <c r="I422" s="7" t="str" cm="1">
        <f t="array" aca="1" ref="I422" ca="1">_xlfn.IFNA(INDIRECT("'"&amp;"Variable List"&amp;"'!"&amp;ADDRESS(MATCH(A422,'Variable List'!A:A,0),3)),"")</f>
        <v/>
      </c>
      <c r="J422" s="7" t="str" cm="1">
        <f t="array" aca="1" ref="J422" ca="1">_xlfn.IFNA(INDIRECT("'"&amp;"Variable List"&amp;"'!"&amp;ADDRESS(MATCH(A422,'Variable List'!A:A,0),4)),"")</f>
        <v/>
      </c>
      <c r="K422" s="7" t="str" cm="1">
        <f t="array" aca="1" ref="K422" ca="1">_xlfn.IFNA(INDIRECT("'"&amp;"Variable List"&amp;"'!"&amp;ADDRESS(MATCH(A422,'Variable List'!A:A,0),5)),"")</f>
        <v/>
      </c>
      <c r="L422" s="7" t="str" cm="1">
        <f t="array" aca="1" ref="L422" ca="1">_xlfn.IFNA(INDIRECT("'"&amp;"Variable List"&amp;"'!"&amp;ADDRESS(MATCH(A422,'Variable List'!A:A,0),6)),"")</f>
        <v/>
      </c>
    </row>
    <row r="423" spans="1:12" s="3" customFormat="1" x14ac:dyDescent="0.25">
      <c r="A423" s="4" t="s">
        <v>19562</v>
      </c>
      <c r="B423" s="6" t="s">
        <v>125</v>
      </c>
      <c r="C423" s="6">
        <v>14</v>
      </c>
      <c r="D423" s="55">
        <v>-9</v>
      </c>
      <c r="E423" s="56" t="s">
        <v>192</v>
      </c>
      <c r="F423" s="167" t="s">
        <v>2666</v>
      </c>
      <c r="G423" s="6" t="s">
        <v>648</v>
      </c>
      <c r="H423" s="13" t="s">
        <v>19565</v>
      </c>
      <c r="I423" s="6" t="str" cm="1">
        <f t="array" aca="1" ref="I423" ca="1">_xlfn.IFNA(INDIRECT("'"&amp;"Variable List"&amp;"'!"&amp;ADDRESS(MATCH(A423,'Variable List'!A:A,0),3)),"")</f>
        <v>no</v>
      </c>
      <c r="J423" s="6" t="str" cm="1">
        <f t="array" aca="1" ref="J423" ca="1">_xlfn.IFNA(INDIRECT("'"&amp;"Variable List"&amp;"'!"&amp;ADDRESS(MATCH(A423,'Variable List'!A:A,0),4)),"")</f>
        <v>no</v>
      </c>
      <c r="K423" s="6" t="str" cm="1">
        <f t="array" aca="1" ref="K423" ca="1">_xlfn.IFNA(INDIRECT("'"&amp;"Variable List"&amp;"'!"&amp;ADDRESS(MATCH(A423,'Variable List'!A:A,0),5)),"")</f>
        <v>no</v>
      </c>
      <c r="L423" s="6" t="str" cm="1">
        <f t="array" aca="1" ref="L423" ca="1">_xlfn.IFNA(INDIRECT("'"&amp;"Variable List"&amp;"'!"&amp;ADDRESS(MATCH(A423,'Variable List'!A:A,0),6)),"")</f>
        <v>yes</v>
      </c>
    </row>
    <row r="424" spans="1:12" s="3" customFormat="1" x14ac:dyDescent="0.25">
      <c r="A424" s="3" t="s">
        <v>19563</v>
      </c>
      <c r="B424" s="6"/>
      <c r="C424" s="6"/>
      <c r="D424" s="55">
        <v>1</v>
      </c>
      <c r="E424" s="56" t="s">
        <v>630</v>
      </c>
      <c r="F424" s="168"/>
      <c r="G424" s="6"/>
      <c r="H424" s="13"/>
      <c r="I424" s="6" t="str" cm="1">
        <f t="array" aca="1" ref="I424" ca="1">_xlfn.IFNA(INDIRECT("'"&amp;"Variable List"&amp;"'!"&amp;ADDRESS(MATCH(A424,'Variable List'!A:A,0),3)),"")</f>
        <v/>
      </c>
      <c r="J424" s="6" t="str" cm="1">
        <f t="array" aca="1" ref="J424" ca="1">_xlfn.IFNA(INDIRECT("'"&amp;"Variable List"&amp;"'!"&amp;ADDRESS(MATCH(A424,'Variable List'!A:A,0),4)),"")</f>
        <v/>
      </c>
      <c r="K424" s="6" t="str" cm="1">
        <f t="array" aca="1" ref="K424" ca="1">_xlfn.IFNA(INDIRECT("'"&amp;"Variable List"&amp;"'!"&amp;ADDRESS(MATCH(A424,'Variable List'!A:A,0),5)),"")</f>
        <v/>
      </c>
      <c r="L424" s="6" t="str" cm="1">
        <f t="array" aca="1" ref="L424" ca="1">_xlfn.IFNA(INDIRECT("'"&amp;"Variable List"&amp;"'!"&amp;ADDRESS(MATCH(A424,'Variable List'!A:A,0),6)),"")</f>
        <v/>
      </c>
    </row>
    <row r="425" spans="1:12" s="3" customFormat="1" x14ac:dyDescent="0.25">
      <c r="B425" s="6"/>
      <c r="C425" s="6"/>
      <c r="D425" s="55">
        <v>2</v>
      </c>
      <c r="E425" s="56" t="s">
        <v>631</v>
      </c>
      <c r="F425" s="168"/>
      <c r="G425" s="6"/>
      <c r="H425" s="13"/>
      <c r="I425" s="6" t="str" cm="1">
        <f t="array" aca="1" ref="I425" ca="1">_xlfn.IFNA(INDIRECT("'"&amp;"Variable List"&amp;"'!"&amp;ADDRESS(MATCH(A425,'Variable List'!A:A,0),3)),"")</f>
        <v/>
      </c>
      <c r="J425" s="6" t="str" cm="1">
        <f t="array" aca="1" ref="J425" ca="1">_xlfn.IFNA(INDIRECT("'"&amp;"Variable List"&amp;"'!"&amp;ADDRESS(MATCH(A425,'Variable List'!A:A,0),4)),"")</f>
        <v/>
      </c>
      <c r="K425" s="6" t="str" cm="1">
        <f t="array" aca="1" ref="K425" ca="1">_xlfn.IFNA(INDIRECT("'"&amp;"Variable List"&amp;"'!"&amp;ADDRESS(MATCH(A425,'Variable List'!A:A,0),5)),"")</f>
        <v/>
      </c>
      <c r="L425" s="6" t="str" cm="1">
        <f t="array" aca="1" ref="L425" ca="1">_xlfn.IFNA(INDIRECT("'"&amp;"Variable List"&amp;"'!"&amp;ADDRESS(MATCH(A425,'Variable List'!A:A,0),6)),"")</f>
        <v/>
      </c>
    </row>
    <row r="426" spans="1:12" s="3" customFormat="1" x14ac:dyDescent="0.25">
      <c r="B426" s="6"/>
      <c r="C426" s="6"/>
      <c r="D426" s="55">
        <v>3</v>
      </c>
      <c r="E426" s="56" t="s">
        <v>632</v>
      </c>
      <c r="F426" s="168"/>
      <c r="G426" s="6"/>
      <c r="H426" s="13"/>
      <c r="I426" s="6" t="str" cm="1">
        <f t="array" aca="1" ref="I426" ca="1">_xlfn.IFNA(INDIRECT("'"&amp;"Variable List"&amp;"'!"&amp;ADDRESS(MATCH(A426,'Variable List'!A:A,0),3)),"")</f>
        <v/>
      </c>
      <c r="J426" s="6" t="str" cm="1">
        <f t="array" aca="1" ref="J426" ca="1">_xlfn.IFNA(INDIRECT("'"&amp;"Variable List"&amp;"'!"&amp;ADDRESS(MATCH(A426,'Variable List'!A:A,0),4)),"")</f>
        <v/>
      </c>
      <c r="K426" s="6" t="str" cm="1">
        <f t="array" aca="1" ref="K426" ca="1">_xlfn.IFNA(INDIRECT("'"&amp;"Variable List"&amp;"'!"&amp;ADDRESS(MATCH(A426,'Variable List'!A:A,0),5)),"")</f>
        <v/>
      </c>
      <c r="L426" s="6" t="str" cm="1">
        <f t="array" aca="1" ref="L426" ca="1">_xlfn.IFNA(INDIRECT("'"&amp;"Variable List"&amp;"'!"&amp;ADDRESS(MATCH(A426,'Variable List'!A:A,0),6)),"")</f>
        <v/>
      </c>
    </row>
    <row r="427" spans="1:12" s="3" customFormat="1" x14ac:dyDescent="0.25">
      <c r="B427" s="6"/>
      <c r="C427" s="6"/>
      <c r="D427" s="55">
        <v>4</v>
      </c>
      <c r="E427" s="56" t="s">
        <v>633</v>
      </c>
      <c r="F427" s="168"/>
      <c r="G427" s="6"/>
      <c r="H427" s="13"/>
      <c r="I427" s="6" t="str" cm="1">
        <f t="array" aca="1" ref="I427" ca="1">_xlfn.IFNA(INDIRECT("'"&amp;"Variable List"&amp;"'!"&amp;ADDRESS(MATCH(A427,'Variable List'!A:A,0),3)),"")</f>
        <v/>
      </c>
      <c r="J427" s="6" t="str" cm="1">
        <f t="array" aca="1" ref="J427" ca="1">_xlfn.IFNA(INDIRECT("'"&amp;"Variable List"&amp;"'!"&amp;ADDRESS(MATCH(A427,'Variable List'!A:A,0),4)),"")</f>
        <v/>
      </c>
      <c r="K427" s="6" t="str" cm="1">
        <f t="array" aca="1" ref="K427" ca="1">_xlfn.IFNA(INDIRECT("'"&amp;"Variable List"&amp;"'!"&amp;ADDRESS(MATCH(A427,'Variable List'!A:A,0),5)),"")</f>
        <v/>
      </c>
      <c r="L427" s="6" t="str" cm="1">
        <f t="array" aca="1" ref="L427" ca="1">_xlfn.IFNA(INDIRECT("'"&amp;"Variable List"&amp;"'!"&amp;ADDRESS(MATCH(A427,'Variable List'!A:A,0),6)),"")</f>
        <v/>
      </c>
    </row>
    <row r="428" spans="1:12" s="3" customFormat="1" x14ac:dyDescent="0.25">
      <c r="B428" s="6"/>
      <c r="C428" s="6"/>
      <c r="D428" s="55">
        <v>5</v>
      </c>
      <c r="E428" s="56" t="s">
        <v>634</v>
      </c>
      <c r="F428" s="168"/>
      <c r="G428" s="6"/>
      <c r="H428" s="13"/>
      <c r="I428" s="6" t="str" cm="1">
        <f t="array" aca="1" ref="I428" ca="1">_xlfn.IFNA(INDIRECT("'"&amp;"Variable List"&amp;"'!"&amp;ADDRESS(MATCH(A428,'Variable List'!A:A,0),3)),"")</f>
        <v/>
      </c>
      <c r="J428" s="6" t="str" cm="1">
        <f t="array" aca="1" ref="J428" ca="1">_xlfn.IFNA(INDIRECT("'"&amp;"Variable List"&amp;"'!"&amp;ADDRESS(MATCH(A428,'Variable List'!A:A,0),4)),"")</f>
        <v/>
      </c>
      <c r="K428" s="6" t="str" cm="1">
        <f t="array" aca="1" ref="K428" ca="1">_xlfn.IFNA(INDIRECT("'"&amp;"Variable List"&amp;"'!"&amp;ADDRESS(MATCH(A428,'Variable List'!A:A,0),5)),"")</f>
        <v/>
      </c>
      <c r="L428" s="6" t="str" cm="1">
        <f t="array" aca="1" ref="L428" ca="1">_xlfn.IFNA(INDIRECT("'"&amp;"Variable List"&amp;"'!"&amp;ADDRESS(MATCH(A428,'Variable List'!A:A,0),6)),"")</f>
        <v/>
      </c>
    </row>
    <row r="429" spans="1:12" s="3" customFormat="1" x14ac:dyDescent="0.25">
      <c r="B429" s="6"/>
      <c r="C429" s="6"/>
      <c r="D429" s="55">
        <v>6</v>
      </c>
      <c r="E429" s="56" t="s">
        <v>635</v>
      </c>
      <c r="F429" s="168"/>
      <c r="G429" s="6"/>
      <c r="H429" s="13"/>
      <c r="I429" s="6" t="str" cm="1">
        <f t="array" aca="1" ref="I429" ca="1">_xlfn.IFNA(INDIRECT("'"&amp;"Variable List"&amp;"'!"&amp;ADDRESS(MATCH(A429,'Variable List'!A:A,0),3)),"")</f>
        <v/>
      </c>
      <c r="J429" s="6" t="str" cm="1">
        <f t="array" aca="1" ref="J429" ca="1">_xlfn.IFNA(INDIRECT("'"&amp;"Variable List"&amp;"'!"&amp;ADDRESS(MATCH(A429,'Variable List'!A:A,0),4)),"")</f>
        <v/>
      </c>
      <c r="K429" s="6" t="str" cm="1">
        <f t="array" aca="1" ref="K429" ca="1">_xlfn.IFNA(INDIRECT("'"&amp;"Variable List"&amp;"'!"&amp;ADDRESS(MATCH(A429,'Variable List'!A:A,0),5)),"")</f>
        <v/>
      </c>
      <c r="L429" s="6" t="str" cm="1">
        <f t="array" aca="1" ref="L429" ca="1">_xlfn.IFNA(INDIRECT("'"&amp;"Variable List"&amp;"'!"&amp;ADDRESS(MATCH(A429,'Variable List'!A:A,0),6)),"")</f>
        <v/>
      </c>
    </row>
    <row r="430" spans="1:12" s="3" customFormat="1" x14ac:dyDescent="0.25">
      <c r="B430" s="6"/>
      <c r="C430" s="6"/>
      <c r="D430" s="55">
        <v>7</v>
      </c>
      <c r="E430" s="56" t="s">
        <v>636</v>
      </c>
      <c r="F430" s="168"/>
      <c r="G430" s="6"/>
      <c r="H430" s="13"/>
      <c r="I430" s="6" t="str" cm="1">
        <f t="array" aca="1" ref="I430" ca="1">_xlfn.IFNA(INDIRECT("'"&amp;"Variable List"&amp;"'!"&amp;ADDRESS(MATCH(A430,'Variable List'!A:A,0),3)),"")</f>
        <v/>
      </c>
      <c r="J430" s="6" t="str" cm="1">
        <f t="array" aca="1" ref="J430" ca="1">_xlfn.IFNA(INDIRECT("'"&amp;"Variable List"&amp;"'!"&amp;ADDRESS(MATCH(A430,'Variable List'!A:A,0),4)),"")</f>
        <v/>
      </c>
      <c r="K430" s="6" t="str" cm="1">
        <f t="array" aca="1" ref="K430" ca="1">_xlfn.IFNA(INDIRECT("'"&amp;"Variable List"&amp;"'!"&amp;ADDRESS(MATCH(A430,'Variable List'!A:A,0),5)),"")</f>
        <v/>
      </c>
      <c r="L430" s="6" t="str" cm="1">
        <f t="array" aca="1" ref="L430" ca="1">_xlfn.IFNA(INDIRECT("'"&amp;"Variable List"&amp;"'!"&amp;ADDRESS(MATCH(A430,'Variable List'!A:A,0),6)),"")</f>
        <v/>
      </c>
    </row>
    <row r="431" spans="1:12" s="3" customFormat="1" x14ac:dyDescent="0.25">
      <c r="B431" s="6"/>
      <c r="C431" s="6"/>
      <c r="D431" s="55">
        <v>8</v>
      </c>
      <c r="E431" s="56" t="s">
        <v>19564</v>
      </c>
      <c r="F431" s="168"/>
      <c r="G431" s="6"/>
      <c r="H431" s="13"/>
      <c r="I431" s="6" t="str" cm="1">
        <f t="array" aca="1" ref="I431" ca="1">_xlfn.IFNA(INDIRECT("'"&amp;"Variable List"&amp;"'!"&amp;ADDRESS(MATCH(A431,'Variable List'!A:A,0),3)),"")</f>
        <v/>
      </c>
      <c r="J431" s="6" t="str" cm="1">
        <f t="array" aca="1" ref="J431" ca="1">_xlfn.IFNA(INDIRECT("'"&amp;"Variable List"&amp;"'!"&amp;ADDRESS(MATCH(A431,'Variable List'!A:A,0),4)),"")</f>
        <v/>
      </c>
      <c r="K431" s="6" t="str" cm="1">
        <f t="array" aca="1" ref="K431" ca="1">_xlfn.IFNA(INDIRECT("'"&amp;"Variable List"&amp;"'!"&amp;ADDRESS(MATCH(A431,'Variable List'!A:A,0),5)),"")</f>
        <v/>
      </c>
      <c r="L431" s="6" t="str" cm="1">
        <f t="array" aca="1" ref="L431" ca="1">_xlfn.IFNA(INDIRECT("'"&amp;"Variable List"&amp;"'!"&amp;ADDRESS(MATCH(A431,'Variable List'!A:A,0),6)),"")</f>
        <v/>
      </c>
    </row>
    <row r="432" spans="1:12" s="3" customFormat="1" x14ac:dyDescent="0.25">
      <c r="B432" s="6"/>
      <c r="C432" s="6"/>
      <c r="D432" s="55">
        <v>9</v>
      </c>
      <c r="E432" s="56" t="s">
        <v>643</v>
      </c>
      <c r="F432" s="168"/>
      <c r="G432" s="6"/>
      <c r="H432" s="13"/>
      <c r="I432" s="6" t="str" cm="1">
        <f t="array" aca="1" ref="I432" ca="1">_xlfn.IFNA(INDIRECT("'"&amp;"Variable List"&amp;"'!"&amp;ADDRESS(MATCH(A432,'Variable List'!A:A,0),3)),"")</f>
        <v/>
      </c>
      <c r="J432" s="6" t="str" cm="1">
        <f t="array" aca="1" ref="J432" ca="1">_xlfn.IFNA(INDIRECT("'"&amp;"Variable List"&amp;"'!"&amp;ADDRESS(MATCH(A432,'Variable List'!A:A,0),4)),"")</f>
        <v/>
      </c>
      <c r="K432" s="6" t="str" cm="1">
        <f t="array" aca="1" ref="K432" ca="1">_xlfn.IFNA(INDIRECT("'"&amp;"Variable List"&amp;"'!"&amp;ADDRESS(MATCH(A432,'Variable List'!A:A,0),5)),"")</f>
        <v/>
      </c>
      <c r="L432" s="6" t="str" cm="1">
        <f t="array" aca="1" ref="L432" ca="1">_xlfn.IFNA(INDIRECT("'"&amp;"Variable List"&amp;"'!"&amp;ADDRESS(MATCH(A432,'Variable List'!A:A,0),6)),"")</f>
        <v/>
      </c>
    </row>
    <row r="433" spans="1:12" s="3" customFormat="1" x14ac:dyDescent="0.25">
      <c r="B433" s="6"/>
      <c r="C433" s="6"/>
      <c r="D433" s="55">
        <v>10</v>
      </c>
      <c r="E433" s="56" t="s">
        <v>644</v>
      </c>
      <c r="F433" s="168"/>
      <c r="G433" s="6"/>
      <c r="H433" s="13"/>
      <c r="I433" s="6" t="str" cm="1">
        <f t="array" aca="1" ref="I433" ca="1">_xlfn.IFNA(INDIRECT("'"&amp;"Variable List"&amp;"'!"&amp;ADDRESS(MATCH(A433,'Variable List'!A:A,0),3)),"")</f>
        <v/>
      </c>
      <c r="J433" s="6" t="str" cm="1">
        <f t="array" aca="1" ref="J433" ca="1">_xlfn.IFNA(INDIRECT("'"&amp;"Variable List"&amp;"'!"&amp;ADDRESS(MATCH(A433,'Variable List'!A:A,0),4)),"")</f>
        <v/>
      </c>
      <c r="K433" s="6" t="str" cm="1">
        <f t="array" aca="1" ref="K433" ca="1">_xlfn.IFNA(INDIRECT("'"&amp;"Variable List"&amp;"'!"&amp;ADDRESS(MATCH(A433,'Variable List'!A:A,0),5)),"")</f>
        <v/>
      </c>
      <c r="L433" s="6" t="str" cm="1">
        <f t="array" aca="1" ref="L433" ca="1">_xlfn.IFNA(INDIRECT("'"&amp;"Variable List"&amp;"'!"&amp;ADDRESS(MATCH(A433,'Variable List'!A:A,0),6)),"")</f>
        <v/>
      </c>
    </row>
    <row r="434" spans="1:12" s="3" customFormat="1" x14ac:dyDescent="0.25">
      <c r="B434" s="6"/>
      <c r="C434" s="6"/>
      <c r="D434" s="55">
        <v>11</v>
      </c>
      <c r="E434" s="56" t="s">
        <v>645</v>
      </c>
      <c r="F434" s="168"/>
      <c r="G434" s="6"/>
      <c r="H434" s="13"/>
      <c r="I434" s="6" t="str" cm="1">
        <f t="array" aca="1" ref="I434" ca="1">_xlfn.IFNA(INDIRECT("'"&amp;"Variable List"&amp;"'!"&amp;ADDRESS(MATCH(A434,'Variable List'!A:A,0),3)),"")</f>
        <v/>
      </c>
      <c r="J434" s="6" t="str" cm="1">
        <f t="array" aca="1" ref="J434" ca="1">_xlfn.IFNA(INDIRECT("'"&amp;"Variable List"&amp;"'!"&amp;ADDRESS(MATCH(A434,'Variable List'!A:A,0),4)),"")</f>
        <v/>
      </c>
      <c r="K434" s="6" t="str" cm="1">
        <f t="array" aca="1" ref="K434" ca="1">_xlfn.IFNA(INDIRECT("'"&amp;"Variable List"&amp;"'!"&amp;ADDRESS(MATCH(A434,'Variable List'!A:A,0),5)),"")</f>
        <v/>
      </c>
      <c r="L434" s="6" t="str" cm="1">
        <f t="array" aca="1" ref="L434" ca="1">_xlfn.IFNA(INDIRECT("'"&amp;"Variable List"&amp;"'!"&amp;ADDRESS(MATCH(A434,'Variable List'!A:A,0),6)),"")</f>
        <v/>
      </c>
    </row>
    <row r="435" spans="1:12" s="3" customFormat="1" x14ac:dyDescent="0.25">
      <c r="B435" s="6"/>
      <c r="C435" s="6"/>
      <c r="D435" s="55">
        <v>12</v>
      </c>
      <c r="E435" s="56" t="s">
        <v>646</v>
      </c>
      <c r="F435" s="168"/>
      <c r="G435" s="6"/>
      <c r="H435" s="13"/>
      <c r="I435" s="6" t="str" cm="1">
        <f t="array" aca="1" ref="I435" ca="1">_xlfn.IFNA(INDIRECT("'"&amp;"Variable List"&amp;"'!"&amp;ADDRESS(MATCH(A435,'Variable List'!A:A,0),3)),"")</f>
        <v/>
      </c>
      <c r="J435" s="6" t="str" cm="1">
        <f t="array" aca="1" ref="J435" ca="1">_xlfn.IFNA(INDIRECT("'"&amp;"Variable List"&amp;"'!"&amp;ADDRESS(MATCH(A435,'Variable List'!A:A,0),4)),"")</f>
        <v/>
      </c>
      <c r="K435" s="6" t="str" cm="1">
        <f t="array" aca="1" ref="K435" ca="1">_xlfn.IFNA(INDIRECT("'"&amp;"Variable List"&amp;"'!"&amp;ADDRESS(MATCH(A435,'Variable List'!A:A,0),5)),"")</f>
        <v/>
      </c>
      <c r="L435" s="6" t="str" cm="1">
        <f t="array" aca="1" ref="L435" ca="1">_xlfn.IFNA(INDIRECT("'"&amp;"Variable List"&amp;"'!"&amp;ADDRESS(MATCH(A435,'Variable List'!A:A,0),6)),"")</f>
        <v/>
      </c>
    </row>
    <row r="436" spans="1:12" s="3" customFormat="1" x14ac:dyDescent="0.25">
      <c r="A436" s="11"/>
      <c r="B436" s="7"/>
      <c r="C436" s="7"/>
      <c r="D436" s="54">
        <v>13</v>
      </c>
      <c r="E436" s="53" t="s">
        <v>647</v>
      </c>
      <c r="F436" s="169"/>
      <c r="G436" s="7"/>
      <c r="H436" s="15"/>
      <c r="I436" s="7" t="str" cm="1">
        <f t="array" aca="1" ref="I436" ca="1">_xlfn.IFNA(INDIRECT("'"&amp;"Variable List"&amp;"'!"&amp;ADDRESS(MATCH(A436,'Variable List'!A:A,0),3)),"")</f>
        <v/>
      </c>
      <c r="J436" s="7" t="str" cm="1">
        <f t="array" aca="1" ref="J436" ca="1">_xlfn.IFNA(INDIRECT("'"&amp;"Variable List"&amp;"'!"&amp;ADDRESS(MATCH(A436,'Variable List'!A:A,0),4)),"")</f>
        <v/>
      </c>
      <c r="K436" s="7" t="str" cm="1">
        <f t="array" aca="1" ref="K436" ca="1">_xlfn.IFNA(INDIRECT("'"&amp;"Variable List"&amp;"'!"&amp;ADDRESS(MATCH(A436,'Variable List'!A:A,0),5)),"")</f>
        <v/>
      </c>
      <c r="L436" s="7" t="str" cm="1">
        <f t="array" aca="1" ref="L436" ca="1">_xlfn.IFNA(INDIRECT("'"&amp;"Variable List"&amp;"'!"&amp;ADDRESS(MATCH(A436,'Variable List'!A:A,0),6)),"")</f>
        <v/>
      </c>
    </row>
    <row r="437" spans="1:12" s="3" customFormat="1" x14ac:dyDescent="0.25">
      <c r="A437" s="4" t="s">
        <v>19295</v>
      </c>
      <c r="B437" s="6" t="s">
        <v>125</v>
      </c>
      <c r="C437" s="6">
        <v>17</v>
      </c>
      <c r="D437" s="55">
        <v>-9</v>
      </c>
      <c r="E437" s="56" t="s">
        <v>192</v>
      </c>
      <c r="F437" s="168" t="s">
        <v>2666</v>
      </c>
      <c r="G437" s="6" t="s">
        <v>648</v>
      </c>
      <c r="H437" s="13" t="s">
        <v>19298</v>
      </c>
      <c r="I437" s="6" t="str" cm="1">
        <f t="array" aca="1" ref="I437" ca="1">_xlfn.IFNA(INDIRECT("'"&amp;"Variable List"&amp;"'!"&amp;ADDRESS(MATCH(A437,'Variable List'!A:A,0),3)),"")</f>
        <v>no</v>
      </c>
      <c r="J437" s="6" t="str" cm="1">
        <f t="array" aca="1" ref="J437" ca="1">_xlfn.IFNA(INDIRECT("'"&amp;"Variable List"&amp;"'!"&amp;ADDRESS(MATCH(A437,'Variable List'!A:A,0),4)),"")</f>
        <v>no</v>
      </c>
      <c r="K437" s="6" t="str" cm="1">
        <f t="array" aca="1" ref="K437" ca="1">_xlfn.IFNA(INDIRECT("'"&amp;"Variable List"&amp;"'!"&amp;ADDRESS(MATCH(A437,'Variable List'!A:A,0),5)),"")</f>
        <v>yes</v>
      </c>
      <c r="L437" s="6" t="str" cm="1">
        <f t="array" aca="1" ref="L437" ca="1">_xlfn.IFNA(INDIRECT("'"&amp;"Variable List"&amp;"'!"&amp;ADDRESS(MATCH(A437,'Variable List'!A:A,0),6)),"")</f>
        <v>no</v>
      </c>
    </row>
    <row r="438" spans="1:12" s="3" customFormat="1" x14ac:dyDescent="0.25">
      <c r="A438" s="3" t="s">
        <v>19296</v>
      </c>
      <c r="B438" s="6"/>
      <c r="C438" s="6"/>
      <c r="D438" s="55">
        <v>1</v>
      </c>
      <c r="E438" s="56" t="s">
        <v>630</v>
      </c>
      <c r="F438" s="168"/>
      <c r="G438" s="6"/>
      <c r="H438" s="13"/>
      <c r="I438" s="6" t="str" cm="1">
        <f t="array" aca="1" ref="I438" ca="1">_xlfn.IFNA(INDIRECT("'"&amp;"Variable List"&amp;"'!"&amp;ADDRESS(MATCH(A438,'Variable List'!A:A,0),3)),"")</f>
        <v/>
      </c>
      <c r="J438" s="6" t="str" cm="1">
        <f t="array" aca="1" ref="J438" ca="1">_xlfn.IFNA(INDIRECT("'"&amp;"Variable List"&amp;"'!"&amp;ADDRESS(MATCH(A438,'Variable List'!A:A,0),4)),"")</f>
        <v/>
      </c>
      <c r="K438" s="6" t="str" cm="1">
        <f t="array" aca="1" ref="K438" ca="1">_xlfn.IFNA(INDIRECT("'"&amp;"Variable List"&amp;"'!"&amp;ADDRESS(MATCH(A438,'Variable List'!A:A,0),5)),"")</f>
        <v/>
      </c>
      <c r="L438" s="6" t="str" cm="1">
        <f t="array" aca="1" ref="L438" ca="1">_xlfn.IFNA(INDIRECT("'"&amp;"Variable List"&amp;"'!"&amp;ADDRESS(MATCH(A438,'Variable List'!A:A,0),6)),"")</f>
        <v/>
      </c>
    </row>
    <row r="439" spans="1:12" s="3" customFormat="1" x14ac:dyDescent="0.25">
      <c r="B439" s="6"/>
      <c r="C439" s="6"/>
      <c r="D439" s="55">
        <v>2</v>
      </c>
      <c r="E439" s="56" t="s">
        <v>631</v>
      </c>
      <c r="F439" s="168"/>
      <c r="G439" s="6"/>
      <c r="H439" s="13"/>
      <c r="I439" s="6" t="str" cm="1">
        <f t="array" aca="1" ref="I439" ca="1">_xlfn.IFNA(INDIRECT("'"&amp;"Variable List"&amp;"'!"&amp;ADDRESS(MATCH(A439,'Variable List'!A:A,0),3)),"")</f>
        <v/>
      </c>
      <c r="J439" s="6" t="str" cm="1">
        <f t="array" aca="1" ref="J439" ca="1">_xlfn.IFNA(INDIRECT("'"&amp;"Variable List"&amp;"'!"&amp;ADDRESS(MATCH(A439,'Variable List'!A:A,0),4)),"")</f>
        <v/>
      </c>
      <c r="K439" s="6" t="str" cm="1">
        <f t="array" aca="1" ref="K439" ca="1">_xlfn.IFNA(INDIRECT("'"&amp;"Variable List"&amp;"'!"&amp;ADDRESS(MATCH(A439,'Variable List'!A:A,0),5)),"")</f>
        <v/>
      </c>
      <c r="L439" s="6" t="str" cm="1">
        <f t="array" aca="1" ref="L439" ca="1">_xlfn.IFNA(INDIRECT("'"&amp;"Variable List"&amp;"'!"&amp;ADDRESS(MATCH(A439,'Variable List'!A:A,0),6)),"")</f>
        <v/>
      </c>
    </row>
    <row r="440" spans="1:12" s="3" customFormat="1" x14ac:dyDescent="0.25">
      <c r="B440" s="6"/>
      <c r="C440" s="6"/>
      <c r="D440" s="55">
        <v>3</v>
      </c>
      <c r="E440" s="56" t="s">
        <v>632</v>
      </c>
      <c r="F440" s="168"/>
      <c r="G440" s="6"/>
      <c r="H440" s="13"/>
      <c r="I440" s="6" t="str" cm="1">
        <f t="array" aca="1" ref="I440" ca="1">_xlfn.IFNA(INDIRECT("'"&amp;"Variable List"&amp;"'!"&amp;ADDRESS(MATCH(A440,'Variable List'!A:A,0),3)),"")</f>
        <v/>
      </c>
      <c r="J440" s="6" t="str" cm="1">
        <f t="array" aca="1" ref="J440" ca="1">_xlfn.IFNA(INDIRECT("'"&amp;"Variable List"&amp;"'!"&amp;ADDRESS(MATCH(A440,'Variable List'!A:A,0),4)),"")</f>
        <v/>
      </c>
      <c r="K440" s="6" t="str" cm="1">
        <f t="array" aca="1" ref="K440" ca="1">_xlfn.IFNA(INDIRECT("'"&amp;"Variable List"&amp;"'!"&amp;ADDRESS(MATCH(A440,'Variable List'!A:A,0),5)),"")</f>
        <v/>
      </c>
      <c r="L440" s="6" t="str" cm="1">
        <f t="array" aca="1" ref="L440" ca="1">_xlfn.IFNA(INDIRECT("'"&amp;"Variable List"&amp;"'!"&amp;ADDRESS(MATCH(A440,'Variable List'!A:A,0),6)),"")</f>
        <v/>
      </c>
    </row>
    <row r="441" spans="1:12" s="3" customFormat="1" x14ac:dyDescent="0.25">
      <c r="B441" s="6"/>
      <c r="C441" s="6"/>
      <c r="D441" s="55">
        <v>4</v>
      </c>
      <c r="E441" s="56" t="s">
        <v>633</v>
      </c>
      <c r="F441" s="168"/>
      <c r="G441" s="6"/>
      <c r="H441" s="13"/>
      <c r="I441" s="6" t="str" cm="1">
        <f t="array" aca="1" ref="I441" ca="1">_xlfn.IFNA(INDIRECT("'"&amp;"Variable List"&amp;"'!"&amp;ADDRESS(MATCH(A441,'Variable List'!A:A,0),3)),"")</f>
        <v/>
      </c>
      <c r="J441" s="6" t="str" cm="1">
        <f t="array" aca="1" ref="J441" ca="1">_xlfn.IFNA(INDIRECT("'"&amp;"Variable List"&amp;"'!"&amp;ADDRESS(MATCH(A441,'Variable List'!A:A,0),4)),"")</f>
        <v/>
      </c>
      <c r="K441" s="6" t="str" cm="1">
        <f t="array" aca="1" ref="K441" ca="1">_xlfn.IFNA(INDIRECT("'"&amp;"Variable List"&amp;"'!"&amp;ADDRESS(MATCH(A441,'Variable List'!A:A,0),5)),"")</f>
        <v/>
      </c>
      <c r="L441" s="6" t="str" cm="1">
        <f t="array" aca="1" ref="L441" ca="1">_xlfn.IFNA(INDIRECT("'"&amp;"Variable List"&amp;"'!"&amp;ADDRESS(MATCH(A441,'Variable List'!A:A,0),6)),"")</f>
        <v/>
      </c>
    </row>
    <row r="442" spans="1:12" s="3" customFormat="1" x14ac:dyDescent="0.25">
      <c r="B442" s="6"/>
      <c r="C442" s="6"/>
      <c r="D442" s="55">
        <v>5</v>
      </c>
      <c r="E442" s="56" t="s">
        <v>634</v>
      </c>
      <c r="F442" s="168"/>
      <c r="G442" s="6"/>
      <c r="H442" s="13"/>
      <c r="I442" s="6" t="str" cm="1">
        <f t="array" aca="1" ref="I442" ca="1">_xlfn.IFNA(INDIRECT("'"&amp;"Variable List"&amp;"'!"&amp;ADDRESS(MATCH(A442,'Variable List'!A:A,0),3)),"")</f>
        <v/>
      </c>
      <c r="J442" s="6" t="str" cm="1">
        <f t="array" aca="1" ref="J442" ca="1">_xlfn.IFNA(INDIRECT("'"&amp;"Variable List"&amp;"'!"&amp;ADDRESS(MATCH(A442,'Variable List'!A:A,0),4)),"")</f>
        <v/>
      </c>
      <c r="K442" s="6" t="str" cm="1">
        <f t="array" aca="1" ref="K442" ca="1">_xlfn.IFNA(INDIRECT("'"&amp;"Variable List"&amp;"'!"&amp;ADDRESS(MATCH(A442,'Variable List'!A:A,0),5)),"")</f>
        <v/>
      </c>
      <c r="L442" s="6" t="str" cm="1">
        <f t="array" aca="1" ref="L442" ca="1">_xlfn.IFNA(INDIRECT("'"&amp;"Variable List"&amp;"'!"&amp;ADDRESS(MATCH(A442,'Variable List'!A:A,0),6)),"")</f>
        <v/>
      </c>
    </row>
    <row r="443" spans="1:12" s="3" customFormat="1" x14ac:dyDescent="0.25">
      <c r="B443" s="6"/>
      <c r="C443" s="6"/>
      <c r="D443" s="55">
        <v>6</v>
      </c>
      <c r="E443" s="56" t="s">
        <v>635</v>
      </c>
      <c r="F443" s="168"/>
      <c r="G443" s="6"/>
      <c r="H443" s="13"/>
      <c r="I443" s="6" t="str" cm="1">
        <f t="array" aca="1" ref="I443" ca="1">_xlfn.IFNA(INDIRECT("'"&amp;"Variable List"&amp;"'!"&amp;ADDRESS(MATCH(A443,'Variable List'!A:A,0),3)),"")</f>
        <v/>
      </c>
      <c r="J443" s="6" t="str" cm="1">
        <f t="array" aca="1" ref="J443" ca="1">_xlfn.IFNA(INDIRECT("'"&amp;"Variable List"&amp;"'!"&amp;ADDRESS(MATCH(A443,'Variable List'!A:A,0),4)),"")</f>
        <v/>
      </c>
      <c r="K443" s="6" t="str" cm="1">
        <f t="array" aca="1" ref="K443" ca="1">_xlfn.IFNA(INDIRECT("'"&amp;"Variable List"&amp;"'!"&amp;ADDRESS(MATCH(A443,'Variable List'!A:A,0),5)),"")</f>
        <v/>
      </c>
      <c r="L443" s="6" t="str" cm="1">
        <f t="array" aca="1" ref="L443" ca="1">_xlfn.IFNA(INDIRECT("'"&amp;"Variable List"&amp;"'!"&amp;ADDRESS(MATCH(A443,'Variable List'!A:A,0),6)),"")</f>
        <v/>
      </c>
    </row>
    <row r="444" spans="1:12" s="3" customFormat="1" x14ac:dyDescent="0.25">
      <c r="B444" s="6"/>
      <c r="C444" s="6"/>
      <c r="D444" s="55">
        <v>7</v>
      </c>
      <c r="E444" s="56" t="s">
        <v>636</v>
      </c>
      <c r="F444" s="168"/>
      <c r="G444" s="6"/>
      <c r="H444" s="13"/>
      <c r="I444" s="6" t="str" cm="1">
        <f t="array" aca="1" ref="I444" ca="1">_xlfn.IFNA(INDIRECT("'"&amp;"Variable List"&amp;"'!"&amp;ADDRESS(MATCH(A444,'Variable List'!A:A,0),3)),"")</f>
        <v/>
      </c>
      <c r="J444" s="6" t="str" cm="1">
        <f t="array" aca="1" ref="J444" ca="1">_xlfn.IFNA(INDIRECT("'"&amp;"Variable List"&amp;"'!"&amp;ADDRESS(MATCH(A444,'Variable List'!A:A,0),4)),"")</f>
        <v/>
      </c>
      <c r="K444" s="6" t="str" cm="1">
        <f t="array" aca="1" ref="K444" ca="1">_xlfn.IFNA(INDIRECT("'"&amp;"Variable List"&amp;"'!"&amp;ADDRESS(MATCH(A444,'Variable List'!A:A,0),5)),"")</f>
        <v/>
      </c>
      <c r="L444" s="6" t="str" cm="1">
        <f t="array" aca="1" ref="L444" ca="1">_xlfn.IFNA(INDIRECT("'"&amp;"Variable List"&amp;"'!"&amp;ADDRESS(MATCH(A444,'Variable List'!A:A,0),6)),"")</f>
        <v/>
      </c>
    </row>
    <row r="445" spans="1:12" s="3" customFormat="1" x14ac:dyDescent="0.25">
      <c r="B445" s="6"/>
      <c r="C445" s="6"/>
      <c r="D445" s="55">
        <v>8</v>
      </c>
      <c r="E445" s="56" t="s">
        <v>637</v>
      </c>
      <c r="F445" s="168"/>
      <c r="G445" s="6"/>
      <c r="H445" s="13"/>
      <c r="I445" s="6" t="str" cm="1">
        <f t="array" aca="1" ref="I445" ca="1">_xlfn.IFNA(INDIRECT("'"&amp;"Variable List"&amp;"'!"&amp;ADDRESS(MATCH(A445,'Variable List'!A:A,0),3)),"")</f>
        <v/>
      </c>
      <c r="J445" s="6" t="str" cm="1">
        <f t="array" aca="1" ref="J445" ca="1">_xlfn.IFNA(INDIRECT("'"&amp;"Variable List"&amp;"'!"&amp;ADDRESS(MATCH(A445,'Variable List'!A:A,0),4)),"")</f>
        <v/>
      </c>
      <c r="K445" s="6" t="str" cm="1">
        <f t="array" aca="1" ref="K445" ca="1">_xlfn.IFNA(INDIRECT("'"&amp;"Variable List"&amp;"'!"&amp;ADDRESS(MATCH(A445,'Variable List'!A:A,0),5)),"")</f>
        <v/>
      </c>
      <c r="L445" s="6" t="str" cm="1">
        <f t="array" aca="1" ref="L445" ca="1">_xlfn.IFNA(INDIRECT("'"&amp;"Variable List"&amp;"'!"&amp;ADDRESS(MATCH(A445,'Variable List'!A:A,0),6)),"")</f>
        <v/>
      </c>
    </row>
    <row r="446" spans="1:12" s="3" customFormat="1" x14ac:dyDescent="0.25">
      <c r="B446" s="6"/>
      <c r="C446" s="6"/>
      <c r="D446" s="55">
        <v>9</v>
      </c>
      <c r="E446" s="56" t="s">
        <v>637</v>
      </c>
      <c r="F446" s="168"/>
      <c r="G446" s="6"/>
      <c r="H446" s="13"/>
      <c r="I446" s="6" t="str" cm="1">
        <f t="array" aca="1" ref="I446" ca="1">_xlfn.IFNA(INDIRECT("'"&amp;"Variable List"&amp;"'!"&amp;ADDRESS(MATCH(A446,'Variable List'!A:A,0),3)),"")</f>
        <v/>
      </c>
      <c r="J446" s="6" t="str" cm="1">
        <f t="array" aca="1" ref="J446" ca="1">_xlfn.IFNA(INDIRECT("'"&amp;"Variable List"&amp;"'!"&amp;ADDRESS(MATCH(A446,'Variable List'!A:A,0),4)),"")</f>
        <v/>
      </c>
      <c r="K446" s="6" t="str" cm="1">
        <f t="array" aca="1" ref="K446" ca="1">_xlfn.IFNA(INDIRECT("'"&amp;"Variable List"&amp;"'!"&amp;ADDRESS(MATCH(A446,'Variable List'!A:A,0),5)),"")</f>
        <v/>
      </c>
      <c r="L446" s="6" t="str" cm="1">
        <f t="array" aca="1" ref="L446" ca="1">_xlfn.IFNA(INDIRECT("'"&amp;"Variable List"&amp;"'!"&amp;ADDRESS(MATCH(A446,'Variable List'!A:A,0),6)),"")</f>
        <v/>
      </c>
    </row>
    <row r="447" spans="1:12" s="3" customFormat="1" x14ac:dyDescent="0.25">
      <c r="B447" s="6"/>
      <c r="C447" s="6"/>
      <c r="D447" s="55">
        <v>10</v>
      </c>
      <c r="E447" s="56" t="s">
        <v>19297</v>
      </c>
      <c r="F447" s="168"/>
      <c r="G447" s="6"/>
      <c r="H447" s="13"/>
      <c r="I447" s="6" t="str" cm="1">
        <f t="array" aca="1" ref="I447" ca="1">_xlfn.IFNA(INDIRECT("'"&amp;"Variable List"&amp;"'!"&amp;ADDRESS(MATCH(A447,'Variable List'!A:A,0),3)),"")</f>
        <v/>
      </c>
      <c r="J447" s="6" t="str" cm="1">
        <f t="array" aca="1" ref="J447" ca="1">_xlfn.IFNA(INDIRECT("'"&amp;"Variable List"&amp;"'!"&amp;ADDRESS(MATCH(A447,'Variable List'!A:A,0),4)),"")</f>
        <v/>
      </c>
      <c r="K447" s="6" t="str" cm="1">
        <f t="array" aca="1" ref="K447" ca="1">_xlfn.IFNA(INDIRECT("'"&amp;"Variable List"&amp;"'!"&amp;ADDRESS(MATCH(A447,'Variable List'!A:A,0),5)),"")</f>
        <v/>
      </c>
      <c r="L447" s="6" t="str" cm="1">
        <f t="array" aca="1" ref="L447" ca="1">_xlfn.IFNA(INDIRECT("'"&amp;"Variable List"&amp;"'!"&amp;ADDRESS(MATCH(A447,'Variable List'!A:A,0),6)),"")</f>
        <v/>
      </c>
    </row>
    <row r="448" spans="1:12" s="3" customFormat="1" x14ac:dyDescent="0.25">
      <c r="B448" s="6"/>
      <c r="C448" s="6"/>
      <c r="D448" s="55">
        <v>11</v>
      </c>
      <c r="E448" s="56" t="s">
        <v>642</v>
      </c>
      <c r="F448" s="168"/>
      <c r="G448" s="6"/>
      <c r="H448" s="13"/>
      <c r="I448" s="6" t="str" cm="1">
        <f t="array" aca="1" ref="I448" ca="1">_xlfn.IFNA(INDIRECT("'"&amp;"Variable List"&amp;"'!"&amp;ADDRESS(MATCH(A448,'Variable List'!A:A,0),3)),"")</f>
        <v/>
      </c>
      <c r="J448" s="6" t="str" cm="1">
        <f t="array" aca="1" ref="J448" ca="1">_xlfn.IFNA(INDIRECT("'"&amp;"Variable List"&amp;"'!"&amp;ADDRESS(MATCH(A448,'Variable List'!A:A,0),4)),"")</f>
        <v/>
      </c>
      <c r="K448" s="6" t="str" cm="1">
        <f t="array" aca="1" ref="K448" ca="1">_xlfn.IFNA(INDIRECT("'"&amp;"Variable List"&amp;"'!"&amp;ADDRESS(MATCH(A448,'Variable List'!A:A,0),5)),"")</f>
        <v/>
      </c>
      <c r="L448" s="6" t="str" cm="1">
        <f t="array" aca="1" ref="L448" ca="1">_xlfn.IFNA(INDIRECT("'"&amp;"Variable List"&amp;"'!"&amp;ADDRESS(MATCH(A448,'Variable List'!A:A,0),6)),"")</f>
        <v/>
      </c>
    </row>
    <row r="449" spans="1:12" s="3" customFormat="1" x14ac:dyDescent="0.25">
      <c r="B449" s="6"/>
      <c r="C449" s="6"/>
      <c r="D449" s="55">
        <v>12</v>
      </c>
      <c r="E449" s="56" t="s">
        <v>643</v>
      </c>
      <c r="F449" s="168"/>
      <c r="G449" s="6"/>
      <c r="H449" s="13"/>
      <c r="I449" s="6" t="str" cm="1">
        <f t="array" aca="1" ref="I449" ca="1">_xlfn.IFNA(INDIRECT("'"&amp;"Variable List"&amp;"'!"&amp;ADDRESS(MATCH(A449,'Variable List'!A:A,0),3)),"")</f>
        <v/>
      </c>
      <c r="J449" s="6" t="str" cm="1">
        <f t="array" aca="1" ref="J449" ca="1">_xlfn.IFNA(INDIRECT("'"&amp;"Variable List"&amp;"'!"&amp;ADDRESS(MATCH(A449,'Variable List'!A:A,0),4)),"")</f>
        <v/>
      </c>
      <c r="K449" s="6" t="str" cm="1">
        <f t="array" aca="1" ref="K449" ca="1">_xlfn.IFNA(INDIRECT("'"&amp;"Variable List"&amp;"'!"&amp;ADDRESS(MATCH(A449,'Variable List'!A:A,0),5)),"")</f>
        <v/>
      </c>
      <c r="L449" s="6" t="str" cm="1">
        <f t="array" aca="1" ref="L449" ca="1">_xlfn.IFNA(INDIRECT("'"&amp;"Variable List"&amp;"'!"&amp;ADDRESS(MATCH(A449,'Variable List'!A:A,0),6)),"")</f>
        <v/>
      </c>
    </row>
    <row r="450" spans="1:12" s="3" customFormat="1" x14ac:dyDescent="0.25">
      <c r="B450" s="6"/>
      <c r="C450" s="6"/>
      <c r="D450" s="55">
        <v>13</v>
      </c>
      <c r="E450" s="56" t="s">
        <v>644</v>
      </c>
      <c r="F450" s="168"/>
      <c r="G450" s="6"/>
      <c r="H450" s="13"/>
      <c r="I450" s="6" t="str" cm="1">
        <f t="array" aca="1" ref="I450" ca="1">_xlfn.IFNA(INDIRECT("'"&amp;"Variable List"&amp;"'!"&amp;ADDRESS(MATCH(A450,'Variable List'!A:A,0),3)),"")</f>
        <v/>
      </c>
      <c r="J450" s="6" t="str" cm="1">
        <f t="array" aca="1" ref="J450" ca="1">_xlfn.IFNA(INDIRECT("'"&amp;"Variable List"&amp;"'!"&amp;ADDRESS(MATCH(A450,'Variable List'!A:A,0),4)),"")</f>
        <v/>
      </c>
      <c r="K450" s="6" t="str" cm="1">
        <f t="array" aca="1" ref="K450" ca="1">_xlfn.IFNA(INDIRECT("'"&amp;"Variable List"&amp;"'!"&amp;ADDRESS(MATCH(A450,'Variable List'!A:A,0),5)),"")</f>
        <v/>
      </c>
      <c r="L450" s="6" t="str" cm="1">
        <f t="array" aca="1" ref="L450" ca="1">_xlfn.IFNA(INDIRECT("'"&amp;"Variable List"&amp;"'!"&amp;ADDRESS(MATCH(A450,'Variable List'!A:A,0),6)),"")</f>
        <v/>
      </c>
    </row>
    <row r="451" spans="1:12" s="3" customFormat="1" x14ac:dyDescent="0.25">
      <c r="B451" s="6"/>
      <c r="C451" s="6"/>
      <c r="D451" s="55">
        <v>14</v>
      </c>
      <c r="E451" s="56" t="s">
        <v>645</v>
      </c>
      <c r="F451" s="168"/>
      <c r="G451" s="6"/>
      <c r="H451" s="13"/>
      <c r="I451" s="6" t="str" cm="1">
        <f t="array" aca="1" ref="I451" ca="1">_xlfn.IFNA(INDIRECT("'"&amp;"Variable List"&amp;"'!"&amp;ADDRESS(MATCH(A451,'Variable List'!A:A,0),3)),"")</f>
        <v/>
      </c>
      <c r="J451" s="6" t="str" cm="1">
        <f t="array" aca="1" ref="J451" ca="1">_xlfn.IFNA(INDIRECT("'"&amp;"Variable List"&amp;"'!"&amp;ADDRESS(MATCH(A451,'Variable List'!A:A,0),4)),"")</f>
        <v/>
      </c>
      <c r="K451" s="6" t="str" cm="1">
        <f t="array" aca="1" ref="K451" ca="1">_xlfn.IFNA(INDIRECT("'"&amp;"Variable List"&amp;"'!"&amp;ADDRESS(MATCH(A451,'Variable List'!A:A,0),5)),"")</f>
        <v/>
      </c>
      <c r="L451" s="6" t="str" cm="1">
        <f t="array" aca="1" ref="L451" ca="1">_xlfn.IFNA(INDIRECT("'"&amp;"Variable List"&amp;"'!"&amp;ADDRESS(MATCH(A451,'Variable List'!A:A,0),6)),"")</f>
        <v/>
      </c>
    </row>
    <row r="452" spans="1:12" s="3" customFormat="1" x14ac:dyDescent="0.25">
      <c r="B452" s="6"/>
      <c r="C452" s="6"/>
      <c r="D452" s="55">
        <v>15</v>
      </c>
      <c r="E452" s="56" t="s">
        <v>646</v>
      </c>
      <c r="F452" s="168"/>
      <c r="G452" s="6"/>
      <c r="H452" s="13"/>
      <c r="I452" s="6" t="str" cm="1">
        <f t="array" aca="1" ref="I452" ca="1">_xlfn.IFNA(INDIRECT("'"&amp;"Variable List"&amp;"'!"&amp;ADDRESS(MATCH(A452,'Variable List'!A:A,0),3)),"")</f>
        <v/>
      </c>
      <c r="J452" s="6" t="str" cm="1">
        <f t="array" aca="1" ref="J452" ca="1">_xlfn.IFNA(INDIRECT("'"&amp;"Variable List"&amp;"'!"&amp;ADDRESS(MATCH(A452,'Variable List'!A:A,0),4)),"")</f>
        <v/>
      </c>
      <c r="K452" s="6" t="str" cm="1">
        <f t="array" aca="1" ref="K452" ca="1">_xlfn.IFNA(INDIRECT("'"&amp;"Variable List"&amp;"'!"&amp;ADDRESS(MATCH(A452,'Variable List'!A:A,0),5)),"")</f>
        <v/>
      </c>
      <c r="L452" s="6" t="str" cm="1">
        <f t="array" aca="1" ref="L452" ca="1">_xlfn.IFNA(INDIRECT("'"&amp;"Variable List"&amp;"'!"&amp;ADDRESS(MATCH(A452,'Variable List'!A:A,0),6)),"")</f>
        <v/>
      </c>
    </row>
    <row r="453" spans="1:12" s="3" customFormat="1" x14ac:dyDescent="0.25">
      <c r="A453" s="11"/>
      <c r="B453" s="7"/>
      <c r="C453" s="7"/>
      <c r="D453" s="54">
        <v>16</v>
      </c>
      <c r="E453" s="53" t="s">
        <v>647</v>
      </c>
      <c r="F453" s="169"/>
      <c r="G453" s="7"/>
      <c r="H453" s="15"/>
      <c r="I453" s="7" t="str" cm="1">
        <f t="array" aca="1" ref="I453" ca="1">_xlfn.IFNA(INDIRECT("'"&amp;"Variable List"&amp;"'!"&amp;ADDRESS(MATCH(A453,'Variable List'!A:A,0),3)),"")</f>
        <v/>
      </c>
      <c r="J453" s="7" t="str" cm="1">
        <f t="array" aca="1" ref="J453" ca="1">_xlfn.IFNA(INDIRECT("'"&amp;"Variable List"&amp;"'!"&amp;ADDRESS(MATCH(A453,'Variable List'!A:A,0),4)),"")</f>
        <v/>
      </c>
      <c r="K453" s="7" t="str" cm="1">
        <f t="array" aca="1" ref="K453" ca="1">_xlfn.IFNA(INDIRECT("'"&amp;"Variable List"&amp;"'!"&amp;ADDRESS(MATCH(A453,'Variable List'!A:A,0),5)),"")</f>
        <v/>
      </c>
      <c r="L453" s="7" t="str" cm="1">
        <f t="array" aca="1" ref="L453" ca="1">_xlfn.IFNA(INDIRECT("'"&amp;"Variable List"&amp;"'!"&amp;ADDRESS(MATCH(A453,'Variable List'!A:A,0),6)),"")</f>
        <v/>
      </c>
    </row>
    <row r="454" spans="1:12" s="3" customFormat="1" x14ac:dyDescent="0.25">
      <c r="A454" s="4" t="s">
        <v>33</v>
      </c>
      <c r="B454" s="6" t="s">
        <v>125</v>
      </c>
      <c r="C454" s="6">
        <v>4</v>
      </c>
      <c r="D454" s="55">
        <v>-9</v>
      </c>
      <c r="E454" s="56" t="s">
        <v>192</v>
      </c>
      <c r="F454" s="168" t="s">
        <v>2668</v>
      </c>
      <c r="G454" s="6" t="s">
        <v>649</v>
      </c>
      <c r="H454" s="13" t="s">
        <v>2669</v>
      </c>
      <c r="I454" s="6" t="str" cm="1">
        <f t="array" aca="1" ref="I454" ca="1">_xlfn.IFNA(INDIRECT("'"&amp;"Variable List"&amp;"'!"&amp;ADDRESS(MATCH(A454,'Variable List'!A:A,0),3)),"")</f>
        <v>yes</v>
      </c>
      <c r="J454" s="6" t="str" cm="1">
        <f t="array" aca="1" ref="J454" ca="1">_xlfn.IFNA(INDIRECT("'"&amp;"Variable List"&amp;"'!"&amp;ADDRESS(MATCH(A454,'Variable List'!A:A,0),4)),"")</f>
        <v>yes</v>
      </c>
      <c r="K454" s="6" t="str" cm="1">
        <f t="array" aca="1" ref="K454" ca="1">_xlfn.IFNA(INDIRECT("'"&amp;"Variable List"&amp;"'!"&amp;ADDRESS(MATCH(A454,'Variable List'!A:A,0),5)),"")</f>
        <v>yes</v>
      </c>
      <c r="L454" s="6" t="str" cm="1">
        <f t="array" aca="1" ref="L454" ca="1">_xlfn.IFNA(INDIRECT("'"&amp;"Variable List"&amp;"'!"&amp;ADDRESS(MATCH(A454,'Variable List'!A:A,0),6)),"")</f>
        <v>yes</v>
      </c>
    </row>
    <row r="455" spans="1:12" s="3" customFormat="1" x14ac:dyDescent="0.25">
      <c r="A455" s="3" t="s">
        <v>650</v>
      </c>
      <c r="B455" s="6"/>
      <c r="C455" s="6"/>
      <c r="D455" s="55">
        <v>1</v>
      </c>
      <c r="E455" s="56" t="s">
        <v>651</v>
      </c>
      <c r="F455" s="168"/>
      <c r="G455" s="6"/>
      <c r="H455" s="13"/>
      <c r="I455" s="6" t="str" cm="1">
        <f t="array" aca="1" ref="I455" ca="1">_xlfn.IFNA(INDIRECT("'"&amp;"Variable List"&amp;"'!"&amp;ADDRESS(MATCH(A455,'Variable List'!A:A,0),3)),"")</f>
        <v/>
      </c>
      <c r="J455" s="6" t="str" cm="1">
        <f t="array" aca="1" ref="J455" ca="1">_xlfn.IFNA(INDIRECT("'"&amp;"Variable List"&amp;"'!"&amp;ADDRESS(MATCH(A455,'Variable List'!A:A,0),4)),"")</f>
        <v/>
      </c>
      <c r="K455" s="6" t="str" cm="1">
        <f t="array" aca="1" ref="K455" ca="1">_xlfn.IFNA(INDIRECT("'"&amp;"Variable List"&amp;"'!"&amp;ADDRESS(MATCH(A455,'Variable List'!A:A,0),5)),"")</f>
        <v/>
      </c>
      <c r="L455" s="6" t="str" cm="1">
        <f t="array" aca="1" ref="L455" ca="1">_xlfn.IFNA(INDIRECT("'"&amp;"Variable List"&amp;"'!"&amp;ADDRESS(MATCH(A455,'Variable List'!A:A,0),6)),"")</f>
        <v/>
      </c>
    </row>
    <row r="456" spans="1:12" s="3" customFormat="1" x14ac:dyDescent="0.25">
      <c r="A456" s="4"/>
      <c r="B456" s="6"/>
      <c r="C456" s="6"/>
      <c r="D456" s="55">
        <v>2</v>
      </c>
      <c r="E456" s="56" t="s">
        <v>652</v>
      </c>
      <c r="F456" s="168"/>
      <c r="G456" s="6"/>
      <c r="H456" s="13"/>
      <c r="I456" s="6" t="str" cm="1">
        <f t="array" aca="1" ref="I456" ca="1">_xlfn.IFNA(INDIRECT("'"&amp;"Variable List"&amp;"'!"&amp;ADDRESS(MATCH(A456,'Variable List'!A:A,0),3)),"")</f>
        <v/>
      </c>
      <c r="J456" s="6" t="str" cm="1">
        <f t="array" aca="1" ref="J456" ca="1">_xlfn.IFNA(INDIRECT("'"&amp;"Variable List"&amp;"'!"&amp;ADDRESS(MATCH(A456,'Variable List'!A:A,0),4)),"")</f>
        <v/>
      </c>
      <c r="K456" s="6" t="str" cm="1">
        <f t="array" aca="1" ref="K456" ca="1">_xlfn.IFNA(INDIRECT("'"&amp;"Variable List"&amp;"'!"&amp;ADDRESS(MATCH(A456,'Variable List'!A:A,0),5)),"")</f>
        <v/>
      </c>
      <c r="L456" s="6" t="str" cm="1">
        <f t="array" aca="1" ref="L456" ca="1">_xlfn.IFNA(INDIRECT("'"&amp;"Variable List"&amp;"'!"&amp;ADDRESS(MATCH(A456,'Variable List'!A:A,0),6)),"")</f>
        <v/>
      </c>
    </row>
    <row r="457" spans="1:12" s="3" customFormat="1" x14ac:dyDescent="0.25">
      <c r="A457" s="45"/>
      <c r="B457" s="7"/>
      <c r="C457" s="7"/>
      <c r="D457" s="54">
        <v>3</v>
      </c>
      <c r="E457" s="53" t="s">
        <v>653</v>
      </c>
      <c r="F457" s="169"/>
      <c r="G457" s="7"/>
      <c r="H457" s="15"/>
      <c r="I457" s="7" t="str" cm="1">
        <f t="array" aca="1" ref="I457" ca="1">_xlfn.IFNA(INDIRECT("'"&amp;"Variable List"&amp;"'!"&amp;ADDRESS(MATCH(A457,'Variable List'!A:A,0),3)),"")</f>
        <v/>
      </c>
      <c r="J457" s="6" t="str" cm="1">
        <f t="array" aca="1" ref="J457" ca="1">_xlfn.IFNA(INDIRECT("'"&amp;"Variable List"&amp;"'!"&amp;ADDRESS(MATCH(A457,'Variable List'!A:A,0),4)),"")</f>
        <v/>
      </c>
      <c r="K457" s="6" t="str" cm="1">
        <f t="array" aca="1" ref="K457" ca="1">_xlfn.IFNA(INDIRECT("'"&amp;"Variable List"&amp;"'!"&amp;ADDRESS(MATCH(A457,'Variable List'!A:A,0),5)),"")</f>
        <v/>
      </c>
      <c r="L457" s="6" t="str" cm="1">
        <f t="array" aca="1" ref="L457" ca="1">_xlfn.IFNA(INDIRECT("'"&amp;"Variable List"&amp;"'!"&amp;ADDRESS(MATCH(A457,'Variable List'!A:A,0),6)),"")</f>
        <v/>
      </c>
    </row>
    <row r="458" spans="1:12" s="3" customFormat="1" x14ac:dyDescent="0.25">
      <c r="A458" s="4" t="s">
        <v>34</v>
      </c>
      <c r="B458" s="6" t="s">
        <v>125</v>
      </c>
      <c r="C458" s="6">
        <v>22</v>
      </c>
      <c r="D458" s="55">
        <v>-9</v>
      </c>
      <c r="E458" s="56" t="s">
        <v>192</v>
      </c>
      <c r="F458" s="167" t="s">
        <v>1688</v>
      </c>
      <c r="G458" s="6" t="s">
        <v>655</v>
      </c>
      <c r="H458" s="13" t="s">
        <v>2670</v>
      </c>
      <c r="I458" s="8" t="str" cm="1">
        <f t="array" aca="1" ref="I458" ca="1">_xlfn.IFNA(INDIRECT("'"&amp;"Variable List"&amp;"'!"&amp;ADDRESS(MATCH(A458,'Variable List'!A:A,0),3)),"")</f>
        <v>yes</v>
      </c>
      <c r="J458" s="8" t="str" cm="1">
        <f t="array" aca="1" ref="J458" ca="1">_xlfn.IFNA(INDIRECT("'"&amp;"Variable List"&amp;"'!"&amp;ADDRESS(MATCH(A458,'Variable List'!A:A,0),4)),"")</f>
        <v>yes</v>
      </c>
      <c r="K458" s="8" t="str" cm="1">
        <f t="array" aca="1" ref="K458" ca="1">_xlfn.IFNA(INDIRECT("'"&amp;"Variable List"&amp;"'!"&amp;ADDRESS(MATCH(A458,'Variable List'!A:A,0),5)),"")</f>
        <v>no</v>
      </c>
      <c r="L458" s="8" t="str" cm="1">
        <f t="array" aca="1" ref="L458" ca="1">_xlfn.IFNA(INDIRECT("'"&amp;"Variable List"&amp;"'!"&amp;ADDRESS(MATCH(A458,'Variable List'!A:A,0),6)),"")</f>
        <v>no</v>
      </c>
    </row>
    <row r="459" spans="1:12" s="3" customFormat="1" ht="30" x14ac:dyDescent="0.25">
      <c r="A459" s="41" t="s">
        <v>654</v>
      </c>
      <c r="B459" s="6"/>
      <c r="C459" s="6"/>
      <c r="D459" s="55">
        <v>1</v>
      </c>
      <c r="E459" s="56" t="s">
        <v>656</v>
      </c>
      <c r="F459" s="168"/>
      <c r="G459" s="6"/>
      <c r="H459" s="13"/>
      <c r="I459" s="6" t="str" cm="1">
        <f t="array" aca="1" ref="I459" ca="1">_xlfn.IFNA(INDIRECT("'"&amp;"Variable List"&amp;"'!"&amp;ADDRESS(MATCH(A459,'Variable List'!A:A,0),3)),"")</f>
        <v/>
      </c>
      <c r="J459" s="6" t="str" cm="1">
        <f t="array" aca="1" ref="J459" ca="1">_xlfn.IFNA(INDIRECT("'"&amp;"Variable List"&amp;"'!"&amp;ADDRESS(MATCH(A459,'Variable List'!A:A,0),4)),"")</f>
        <v/>
      </c>
      <c r="K459" s="6" t="str" cm="1">
        <f t="array" aca="1" ref="K459" ca="1">_xlfn.IFNA(INDIRECT("'"&amp;"Variable List"&amp;"'!"&amp;ADDRESS(MATCH(A459,'Variable List'!A:A,0),5)),"")</f>
        <v/>
      </c>
      <c r="L459" s="6" t="str" cm="1">
        <f t="array" aca="1" ref="L459" ca="1">_xlfn.IFNA(INDIRECT("'"&amp;"Variable List"&amp;"'!"&amp;ADDRESS(MATCH(A459,'Variable List'!A:A,0),6)),"")</f>
        <v/>
      </c>
    </row>
    <row r="460" spans="1:12" s="3" customFormat="1" x14ac:dyDescent="0.25">
      <c r="B460" s="6"/>
      <c r="C460" s="6"/>
      <c r="D460" s="55">
        <v>2</v>
      </c>
      <c r="E460" s="56" t="s">
        <v>657</v>
      </c>
      <c r="F460" s="168"/>
      <c r="G460" s="6"/>
      <c r="H460" s="13"/>
      <c r="I460" s="6" t="str" cm="1">
        <f t="array" aca="1" ref="I460" ca="1">_xlfn.IFNA(INDIRECT("'"&amp;"Variable List"&amp;"'!"&amp;ADDRESS(MATCH(A460,'Variable List'!A:A,0),3)),"")</f>
        <v/>
      </c>
      <c r="J460" s="6" t="str" cm="1">
        <f t="array" aca="1" ref="J460" ca="1">_xlfn.IFNA(INDIRECT("'"&amp;"Variable List"&amp;"'!"&amp;ADDRESS(MATCH(A460,'Variable List'!A:A,0),4)),"")</f>
        <v/>
      </c>
      <c r="K460" s="6" t="str" cm="1">
        <f t="array" aca="1" ref="K460" ca="1">_xlfn.IFNA(INDIRECT("'"&amp;"Variable List"&amp;"'!"&amp;ADDRESS(MATCH(A460,'Variable List'!A:A,0),5)),"")</f>
        <v/>
      </c>
      <c r="L460" s="6" t="str" cm="1">
        <f t="array" aca="1" ref="L460" ca="1">_xlfn.IFNA(INDIRECT("'"&amp;"Variable List"&amp;"'!"&amp;ADDRESS(MATCH(A460,'Variable List'!A:A,0),6)),"")</f>
        <v/>
      </c>
    </row>
    <row r="461" spans="1:12" s="3" customFormat="1" x14ac:dyDescent="0.25">
      <c r="B461" s="6"/>
      <c r="C461" s="6"/>
      <c r="D461" s="55">
        <v>3</v>
      </c>
      <c r="E461" s="56" t="s">
        <v>658</v>
      </c>
      <c r="F461" s="168"/>
      <c r="G461" s="6"/>
      <c r="H461" s="13"/>
      <c r="I461" s="6" t="str" cm="1">
        <f t="array" aca="1" ref="I461" ca="1">_xlfn.IFNA(INDIRECT("'"&amp;"Variable List"&amp;"'!"&amp;ADDRESS(MATCH(A461,'Variable List'!A:A,0),3)),"")</f>
        <v/>
      </c>
      <c r="J461" s="6" t="str" cm="1">
        <f t="array" aca="1" ref="J461" ca="1">_xlfn.IFNA(INDIRECT("'"&amp;"Variable List"&amp;"'!"&amp;ADDRESS(MATCH(A461,'Variable List'!A:A,0),4)),"")</f>
        <v/>
      </c>
      <c r="K461" s="6" t="str" cm="1">
        <f t="array" aca="1" ref="K461" ca="1">_xlfn.IFNA(INDIRECT("'"&amp;"Variable List"&amp;"'!"&amp;ADDRESS(MATCH(A461,'Variable List'!A:A,0),5)),"")</f>
        <v/>
      </c>
      <c r="L461" s="6" t="str" cm="1">
        <f t="array" aca="1" ref="L461" ca="1">_xlfn.IFNA(INDIRECT("'"&amp;"Variable List"&amp;"'!"&amp;ADDRESS(MATCH(A461,'Variable List'!A:A,0),6)),"")</f>
        <v/>
      </c>
    </row>
    <row r="462" spans="1:12" s="3" customFormat="1" x14ac:dyDescent="0.25">
      <c r="B462" s="6"/>
      <c r="C462" s="6"/>
      <c r="D462" s="55">
        <v>4</v>
      </c>
      <c r="E462" s="56" t="s">
        <v>659</v>
      </c>
      <c r="F462" s="168"/>
      <c r="G462" s="6"/>
      <c r="H462" s="13"/>
      <c r="I462" s="6" t="str" cm="1">
        <f t="array" aca="1" ref="I462" ca="1">_xlfn.IFNA(INDIRECT("'"&amp;"Variable List"&amp;"'!"&amp;ADDRESS(MATCH(A462,'Variable List'!A:A,0),3)),"")</f>
        <v/>
      </c>
      <c r="J462" s="6" t="str" cm="1">
        <f t="array" aca="1" ref="J462" ca="1">_xlfn.IFNA(INDIRECT("'"&amp;"Variable List"&amp;"'!"&amp;ADDRESS(MATCH(A462,'Variable List'!A:A,0),4)),"")</f>
        <v/>
      </c>
      <c r="K462" s="6" t="str" cm="1">
        <f t="array" aca="1" ref="K462" ca="1">_xlfn.IFNA(INDIRECT("'"&amp;"Variable List"&amp;"'!"&amp;ADDRESS(MATCH(A462,'Variable List'!A:A,0),5)),"")</f>
        <v/>
      </c>
      <c r="L462" s="6" t="str" cm="1">
        <f t="array" aca="1" ref="L462" ca="1">_xlfn.IFNA(INDIRECT("'"&amp;"Variable List"&amp;"'!"&amp;ADDRESS(MATCH(A462,'Variable List'!A:A,0),6)),"")</f>
        <v/>
      </c>
    </row>
    <row r="463" spans="1:12" s="3" customFormat="1" x14ac:dyDescent="0.25">
      <c r="B463" s="6"/>
      <c r="C463" s="6"/>
      <c r="D463" s="55">
        <v>5</v>
      </c>
      <c r="E463" s="56" t="s">
        <v>660</v>
      </c>
      <c r="F463" s="168"/>
      <c r="G463" s="6"/>
      <c r="H463" s="13"/>
      <c r="I463" s="6" t="str" cm="1">
        <f t="array" aca="1" ref="I463" ca="1">_xlfn.IFNA(INDIRECT("'"&amp;"Variable List"&amp;"'!"&amp;ADDRESS(MATCH(A463,'Variable List'!A:A,0),3)),"")</f>
        <v/>
      </c>
      <c r="J463" s="6" t="str" cm="1">
        <f t="array" aca="1" ref="J463" ca="1">_xlfn.IFNA(INDIRECT("'"&amp;"Variable List"&amp;"'!"&amp;ADDRESS(MATCH(A463,'Variable List'!A:A,0),4)),"")</f>
        <v/>
      </c>
      <c r="K463" s="6" t="str" cm="1">
        <f t="array" aca="1" ref="K463" ca="1">_xlfn.IFNA(INDIRECT("'"&amp;"Variable List"&amp;"'!"&amp;ADDRESS(MATCH(A463,'Variable List'!A:A,0),5)),"")</f>
        <v/>
      </c>
      <c r="L463" s="6" t="str" cm="1">
        <f t="array" aca="1" ref="L463" ca="1">_xlfn.IFNA(INDIRECT("'"&amp;"Variable List"&amp;"'!"&amp;ADDRESS(MATCH(A463,'Variable List'!A:A,0),6)),"")</f>
        <v/>
      </c>
    </row>
    <row r="464" spans="1:12" s="3" customFormat="1" x14ac:dyDescent="0.25">
      <c r="B464" s="6"/>
      <c r="C464" s="6"/>
      <c r="D464" s="55">
        <v>6</v>
      </c>
      <c r="E464" s="56" t="s">
        <v>661</v>
      </c>
      <c r="F464" s="168"/>
      <c r="G464" s="6"/>
      <c r="H464" s="13"/>
      <c r="I464" s="6" t="str" cm="1">
        <f t="array" aca="1" ref="I464" ca="1">_xlfn.IFNA(INDIRECT("'"&amp;"Variable List"&amp;"'!"&amp;ADDRESS(MATCH(A464,'Variable List'!A:A,0),3)),"")</f>
        <v/>
      </c>
      <c r="J464" s="6" t="str" cm="1">
        <f t="array" aca="1" ref="J464" ca="1">_xlfn.IFNA(INDIRECT("'"&amp;"Variable List"&amp;"'!"&amp;ADDRESS(MATCH(A464,'Variable List'!A:A,0),4)),"")</f>
        <v/>
      </c>
      <c r="K464" s="6" t="str" cm="1">
        <f t="array" aca="1" ref="K464" ca="1">_xlfn.IFNA(INDIRECT("'"&amp;"Variable List"&amp;"'!"&amp;ADDRESS(MATCH(A464,'Variable List'!A:A,0),5)),"")</f>
        <v/>
      </c>
      <c r="L464" s="6" t="str" cm="1">
        <f t="array" aca="1" ref="L464" ca="1">_xlfn.IFNA(INDIRECT("'"&amp;"Variable List"&amp;"'!"&amp;ADDRESS(MATCH(A464,'Variable List'!A:A,0),6)),"")</f>
        <v/>
      </c>
    </row>
    <row r="465" spans="1:12" s="3" customFormat="1" x14ac:dyDescent="0.25">
      <c r="B465" s="6"/>
      <c r="C465" s="6"/>
      <c r="D465" s="55">
        <v>7</v>
      </c>
      <c r="E465" s="56" t="s">
        <v>662</v>
      </c>
      <c r="F465" s="168"/>
      <c r="G465" s="6"/>
      <c r="H465" s="13"/>
      <c r="I465" s="6" t="str" cm="1">
        <f t="array" aca="1" ref="I465" ca="1">_xlfn.IFNA(INDIRECT("'"&amp;"Variable List"&amp;"'!"&amp;ADDRESS(MATCH(A465,'Variable List'!A:A,0),3)),"")</f>
        <v/>
      </c>
      <c r="J465" s="6" t="str" cm="1">
        <f t="array" aca="1" ref="J465" ca="1">_xlfn.IFNA(INDIRECT("'"&amp;"Variable List"&amp;"'!"&amp;ADDRESS(MATCH(A465,'Variable List'!A:A,0),4)),"")</f>
        <v/>
      </c>
      <c r="K465" s="6" t="str" cm="1">
        <f t="array" aca="1" ref="K465" ca="1">_xlfn.IFNA(INDIRECT("'"&amp;"Variable List"&amp;"'!"&amp;ADDRESS(MATCH(A465,'Variable List'!A:A,0),5)),"")</f>
        <v/>
      </c>
      <c r="L465" s="6" t="str" cm="1">
        <f t="array" aca="1" ref="L465" ca="1">_xlfn.IFNA(INDIRECT("'"&amp;"Variable List"&amp;"'!"&amp;ADDRESS(MATCH(A465,'Variable List'!A:A,0),6)),"")</f>
        <v/>
      </c>
    </row>
    <row r="466" spans="1:12" s="3" customFormat="1" x14ac:dyDescent="0.25">
      <c r="B466" s="6"/>
      <c r="C466" s="6"/>
      <c r="D466" s="55">
        <v>8</v>
      </c>
      <c r="E466" s="56" t="s">
        <v>663</v>
      </c>
      <c r="F466" s="168"/>
      <c r="G466" s="6"/>
      <c r="H466" s="13"/>
      <c r="I466" s="6" t="str" cm="1">
        <f t="array" aca="1" ref="I466" ca="1">_xlfn.IFNA(INDIRECT("'"&amp;"Variable List"&amp;"'!"&amp;ADDRESS(MATCH(A466,'Variable List'!A:A,0),3)),"")</f>
        <v/>
      </c>
      <c r="J466" s="6" t="str" cm="1">
        <f t="array" aca="1" ref="J466" ca="1">_xlfn.IFNA(INDIRECT("'"&amp;"Variable List"&amp;"'!"&amp;ADDRESS(MATCH(A466,'Variable List'!A:A,0),4)),"")</f>
        <v/>
      </c>
      <c r="K466" s="6" t="str" cm="1">
        <f t="array" aca="1" ref="K466" ca="1">_xlfn.IFNA(INDIRECT("'"&amp;"Variable List"&amp;"'!"&amp;ADDRESS(MATCH(A466,'Variable List'!A:A,0),5)),"")</f>
        <v/>
      </c>
      <c r="L466" s="6" t="str" cm="1">
        <f t="array" aca="1" ref="L466" ca="1">_xlfn.IFNA(INDIRECT("'"&amp;"Variable List"&amp;"'!"&amp;ADDRESS(MATCH(A466,'Variable List'!A:A,0),6)),"")</f>
        <v/>
      </c>
    </row>
    <row r="467" spans="1:12" s="3" customFormat="1" x14ac:dyDescent="0.25">
      <c r="B467" s="6"/>
      <c r="C467" s="6"/>
      <c r="D467" s="55">
        <v>9</v>
      </c>
      <c r="E467" s="56" t="s">
        <v>664</v>
      </c>
      <c r="F467" s="168"/>
      <c r="G467" s="6"/>
      <c r="H467" s="13"/>
      <c r="I467" s="6" t="str" cm="1">
        <f t="array" aca="1" ref="I467" ca="1">_xlfn.IFNA(INDIRECT("'"&amp;"Variable List"&amp;"'!"&amp;ADDRESS(MATCH(A467,'Variable List'!A:A,0),3)),"")</f>
        <v/>
      </c>
      <c r="J467" s="6" t="str" cm="1">
        <f t="array" aca="1" ref="J467" ca="1">_xlfn.IFNA(INDIRECT("'"&amp;"Variable List"&amp;"'!"&amp;ADDRESS(MATCH(A467,'Variable List'!A:A,0),4)),"")</f>
        <v/>
      </c>
      <c r="K467" s="6" t="str" cm="1">
        <f t="array" aca="1" ref="K467" ca="1">_xlfn.IFNA(INDIRECT("'"&amp;"Variable List"&amp;"'!"&amp;ADDRESS(MATCH(A467,'Variable List'!A:A,0),5)),"")</f>
        <v/>
      </c>
      <c r="L467" s="6" t="str" cm="1">
        <f t="array" aca="1" ref="L467" ca="1">_xlfn.IFNA(INDIRECT("'"&amp;"Variable List"&amp;"'!"&amp;ADDRESS(MATCH(A467,'Variable List'!A:A,0),6)),"")</f>
        <v/>
      </c>
    </row>
    <row r="468" spans="1:12" s="3" customFormat="1" x14ac:dyDescent="0.25">
      <c r="B468" s="6"/>
      <c r="C468" s="6"/>
      <c r="D468" s="55">
        <v>10</v>
      </c>
      <c r="E468" s="56" t="s">
        <v>665</v>
      </c>
      <c r="F468" s="168"/>
      <c r="G468" s="6"/>
      <c r="H468" s="13"/>
      <c r="I468" s="6" t="str" cm="1">
        <f t="array" aca="1" ref="I468" ca="1">_xlfn.IFNA(INDIRECT("'"&amp;"Variable List"&amp;"'!"&amp;ADDRESS(MATCH(A468,'Variable List'!A:A,0),3)),"")</f>
        <v/>
      </c>
      <c r="J468" s="6" t="str" cm="1">
        <f t="array" aca="1" ref="J468" ca="1">_xlfn.IFNA(INDIRECT("'"&amp;"Variable List"&amp;"'!"&amp;ADDRESS(MATCH(A468,'Variable List'!A:A,0),4)),"")</f>
        <v/>
      </c>
      <c r="K468" s="6" t="str" cm="1">
        <f t="array" aca="1" ref="K468" ca="1">_xlfn.IFNA(INDIRECT("'"&amp;"Variable List"&amp;"'!"&amp;ADDRESS(MATCH(A468,'Variable List'!A:A,0),5)),"")</f>
        <v/>
      </c>
      <c r="L468" s="6" t="str" cm="1">
        <f t="array" aca="1" ref="L468" ca="1">_xlfn.IFNA(INDIRECT("'"&amp;"Variable List"&amp;"'!"&amp;ADDRESS(MATCH(A468,'Variable List'!A:A,0),6)),"")</f>
        <v/>
      </c>
    </row>
    <row r="469" spans="1:12" s="3" customFormat="1" x14ac:dyDescent="0.25">
      <c r="B469" s="6"/>
      <c r="C469" s="6"/>
      <c r="D469" s="55">
        <v>11</v>
      </c>
      <c r="E469" s="56" t="s">
        <v>666</v>
      </c>
      <c r="F469" s="168"/>
      <c r="G469" s="6"/>
      <c r="H469" s="13"/>
      <c r="I469" s="6" t="str" cm="1">
        <f t="array" aca="1" ref="I469" ca="1">_xlfn.IFNA(INDIRECT("'"&amp;"Variable List"&amp;"'!"&amp;ADDRESS(MATCH(A469,'Variable List'!A:A,0),3)),"")</f>
        <v/>
      </c>
      <c r="J469" s="6" t="str" cm="1">
        <f t="array" aca="1" ref="J469" ca="1">_xlfn.IFNA(INDIRECT("'"&amp;"Variable List"&amp;"'!"&amp;ADDRESS(MATCH(A469,'Variable List'!A:A,0),4)),"")</f>
        <v/>
      </c>
      <c r="K469" s="6" t="str" cm="1">
        <f t="array" aca="1" ref="K469" ca="1">_xlfn.IFNA(INDIRECT("'"&amp;"Variable List"&amp;"'!"&amp;ADDRESS(MATCH(A469,'Variable List'!A:A,0),5)),"")</f>
        <v/>
      </c>
      <c r="L469" s="6" t="str" cm="1">
        <f t="array" aca="1" ref="L469" ca="1">_xlfn.IFNA(INDIRECT("'"&amp;"Variable List"&amp;"'!"&amp;ADDRESS(MATCH(A469,'Variable List'!A:A,0),6)),"")</f>
        <v/>
      </c>
    </row>
    <row r="470" spans="1:12" s="3" customFormat="1" x14ac:dyDescent="0.25">
      <c r="B470" s="6"/>
      <c r="C470" s="6"/>
      <c r="D470" s="55">
        <v>12</v>
      </c>
      <c r="E470" s="56" t="s">
        <v>667</v>
      </c>
      <c r="F470" s="168"/>
      <c r="G470" s="6"/>
      <c r="H470" s="13"/>
      <c r="I470" s="6" t="str" cm="1">
        <f t="array" aca="1" ref="I470" ca="1">_xlfn.IFNA(INDIRECT("'"&amp;"Variable List"&amp;"'!"&amp;ADDRESS(MATCH(A470,'Variable List'!A:A,0),3)),"")</f>
        <v/>
      </c>
      <c r="J470" s="6" t="str" cm="1">
        <f t="array" aca="1" ref="J470" ca="1">_xlfn.IFNA(INDIRECT("'"&amp;"Variable List"&amp;"'!"&amp;ADDRESS(MATCH(A470,'Variable List'!A:A,0),4)),"")</f>
        <v/>
      </c>
      <c r="K470" s="6" t="str" cm="1">
        <f t="array" aca="1" ref="K470" ca="1">_xlfn.IFNA(INDIRECT("'"&amp;"Variable List"&amp;"'!"&amp;ADDRESS(MATCH(A470,'Variable List'!A:A,0),5)),"")</f>
        <v/>
      </c>
      <c r="L470" s="6" t="str" cm="1">
        <f t="array" aca="1" ref="L470" ca="1">_xlfn.IFNA(INDIRECT("'"&amp;"Variable List"&amp;"'!"&amp;ADDRESS(MATCH(A470,'Variable List'!A:A,0),6)),"")</f>
        <v/>
      </c>
    </row>
    <row r="471" spans="1:12" s="3" customFormat="1" x14ac:dyDescent="0.25">
      <c r="B471" s="6"/>
      <c r="C471" s="6"/>
      <c r="D471" s="55">
        <v>13</v>
      </c>
      <c r="E471" s="56" t="s">
        <v>668</v>
      </c>
      <c r="F471" s="168"/>
      <c r="G471" s="6"/>
      <c r="H471" s="13"/>
      <c r="I471" s="6" t="str" cm="1">
        <f t="array" aca="1" ref="I471" ca="1">_xlfn.IFNA(INDIRECT("'"&amp;"Variable List"&amp;"'!"&amp;ADDRESS(MATCH(A471,'Variable List'!A:A,0),3)),"")</f>
        <v/>
      </c>
      <c r="J471" s="6" t="str" cm="1">
        <f t="array" aca="1" ref="J471" ca="1">_xlfn.IFNA(INDIRECT("'"&amp;"Variable List"&amp;"'!"&amp;ADDRESS(MATCH(A471,'Variable List'!A:A,0),4)),"")</f>
        <v/>
      </c>
      <c r="K471" s="6" t="str" cm="1">
        <f t="array" aca="1" ref="K471" ca="1">_xlfn.IFNA(INDIRECT("'"&amp;"Variable List"&amp;"'!"&amp;ADDRESS(MATCH(A471,'Variable List'!A:A,0),5)),"")</f>
        <v/>
      </c>
      <c r="L471" s="6" t="str" cm="1">
        <f t="array" aca="1" ref="L471" ca="1">_xlfn.IFNA(INDIRECT("'"&amp;"Variable List"&amp;"'!"&amp;ADDRESS(MATCH(A471,'Variable List'!A:A,0),6)),"")</f>
        <v/>
      </c>
    </row>
    <row r="472" spans="1:12" s="3" customFormat="1" x14ac:dyDescent="0.25">
      <c r="B472" s="6"/>
      <c r="C472" s="6"/>
      <c r="D472" s="55">
        <v>14</v>
      </c>
      <c r="E472" s="56" t="s">
        <v>669</v>
      </c>
      <c r="F472" s="168"/>
      <c r="G472" s="6"/>
      <c r="H472" s="13"/>
      <c r="I472" s="6" t="str" cm="1">
        <f t="array" aca="1" ref="I472" ca="1">_xlfn.IFNA(INDIRECT("'"&amp;"Variable List"&amp;"'!"&amp;ADDRESS(MATCH(A472,'Variable List'!A:A,0),3)),"")</f>
        <v/>
      </c>
      <c r="J472" s="6" t="str" cm="1">
        <f t="array" aca="1" ref="J472" ca="1">_xlfn.IFNA(INDIRECT("'"&amp;"Variable List"&amp;"'!"&amp;ADDRESS(MATCH(A472,'Variable List'!A:A,0),4)),"")</f>
        <v/>
      </c>
      <c r="K472" s="6" t="str" cm="1">
        <f t="array" aca="1" ref="K472" ca="1">_xlfn.IFNA(INDIRECT("'"&amp;"Variable List"&amp;"'!"&amp;ADDRESS(MATCH(A472,'Variable List'!A:A,0),5)),"")</f>
        <v/>
      </c>
      <c r="L472" s="6" t="str" cm="1">
        <f t="array" aca="1" ref="L472" ca="1">_xlfn.IFNA(INDIRECT("'"&amp;"Variable List"&amp;"'!"&amp;ADDRESS(MATCH(A472,'Variable List'!A:A,0),6)),"")</f>
        <v/>
      </c>
    </row>
    <row r="473" spans="1:12" s="3" customFormat="1" x14ac:dyDescent="0.25">
      <c r="B473" s="6"/>
      <c r="C473" s="6"/>
      <c r="D473" s="55">
        <v>15</v>
      </c>
      <c r="E473" s="56" t="s">
        <v>670</v>
      </c>
      <c r="F473" s="168"/>
      <c r="G473" s="6"/>
      <c r="H473" s="13"/>
      <c r="I473" s="6" t="str" cm="1">
        <f t="array" aca="1" ref="I473" ca="1">_xlfn.IFNA(INDIRECT("'"&amp;"Variable List"&amp;"'!"&amp;ADDRESS(MATCH(A473,'Variable List'!A:A,0),3)),"")</f>
        <v/>
      </c>
      <c r="J473" s="6" t="str" cm="1">
        <f t="array" aca="1" ref="J473" ca="1">_xlfn.IFNA(INDIRECT("'"&amp;"Variable List"&amp;"'!"&amp;ADDRESS(MATCH(A473,'Variable List'!A:A,0),4)),"")</f>
        <v/>
      </c>
      <c r="K473" s="6" t="str" cm="1">
        <f t="array" aca="1" ref="K473" ca="1">_xlfn.IFNA(INDIRECT("'"&amp;"Variable List"&amp;"'!"&amp;ADDRESS(MATCH(A473,'Variable List'!A:A,0),5)),"")</f>
        <v/>
      </c>
      <c r="L473" s="6" t="str" cm="1">
        <f t="array" aca="1" ref="L473" ca="1">_xlfn.IFNA(INDIRECT("'"&amp;"Variable List"&amp;"'!"&amp;ADDRESS(MATCH(A473,'Variable List'!A:A,0),6)),"")</f>
        <v/>
      </c>
    </row>
    <row r="474" spans="1:12" s="3" customFormat="1" x14ac:dyDescent="0.25">
      <c r="B474" s="6"/>
      <c r="C474" s="6"/>
      <c r="D474" s="55">
        <v>16</v>
      </c>
      <c r="E474" s="56" t="s">
        <v>671</v>
      </c>
      <c r="F474" s="168"/>
      <c r="G474" s="6"/>
      <c r="H474" s="13"/>
      <c r="I474" s="6" t="str" cm="1">
        <f t="array" aca="1" ref="I474" ca="1">_xlfn.IFNA(INDIRECT("'"&amp;"Variable List"&amp;"'!"&amp;ADDRESS(MATCH(A474,'Variable List'!A:A,0),3)),"")</f>
        <v/>
      </c>
      <c r="J474" s="6" t="str" cm="1">
        <f t="array" aca="1" ref="J474" ca="1">_xlfn.IFNA(INDIRECT("'"&amp;"Variable List"&amp;"'!"&amp;ADDRESS(MATCH(A474,'Variable List'!A:A,0),4)),"")</f>
        <v/>
      </c>
      <c r="K474" s="6" t="str" cm="1">
        <f t="array" aca="1" ref="K474" ca="1">_xlfn.IFNA(INDIRECT("'"&amp;"Variable List"&amp;"'!"&amp;ADDRESS(MATCH(A474,'Variable List'!A:A,0),5)),"")</f>
        <v/>
      </c>
      <c r="L474" s="6" t="str" cm="1">
        <f t="array" aca="1" ref="L474" ca="1">_xlfn.IFNA(INDIRECT("'"&amp;"Variable List"&amp;"'!"&amp;ADDRESS(MATCH(A474,'Variable List'!A:A,0),6)),"")</f>
        <v/>
      </c>
    </row>
    <row r="475" spans="1:12" s="3" customFormat="1" x14ac:dyDescent="0.25">
      <c r="B475" s="6"/>
      <c r="C475" s="6"/>
      <c r="D475" s="55">
        <v>17</v>
      </c>
      <c r="E475" s="56" t="s">
        <v>672</v>
      </c>
      <c r="F475" s="168"/>
      <c r="G475" s="6"/>
      <c r="H475" s="13"/>
      <c r="I475" s="6" t="str" cm="1">
        <f t="array" aca="1" ref="I475" ca="1">_xlfn.IFNA(INDIRECT("'"&amp;"Variable List"&amp;"'!"&amp;ADDRESS(MATCH(A475,'Variable List'!A:A,0),3)),"")</f>
        <v/>
      </c>
      <c r="J475" s="6" t="str" cm="1">
        <f t="array" aca="1" ref="J475" ca="1">_xlfn.IFNA(INDIRECT("'"&amp;"Variable List"&amp;"'!"&amp;ADDRESS(MATCH(A475,'Variable List'!A:A,0),4)),"")</f>
        <v/>
      </c>
      <c r="K475" s="6" t="str" cm="1">
        <f t="array" aca="1" ref="K475" ca="1">_xlfn.IFNA(INDIRECT("'"&amp;"Variable List"&amp;"'!"&amp;ADDRESS(MATCH(A475,'Variable List'!A:A,0),5)),"")</f>
        <v/>
      </c>
      <c r="L475" s="6" t="str" cm="1">
        <f t="array" aca="1" ref="L475" ca="1">_xlfn.IFNA(INDIRECT("'"&amp;"Variable List"&amp;"'!"&amp;ADDRESS(MATCH(A475,'Variable List'!A:A,0),6)),"")</f>
        <v/>
      </c>
    </row>
    <row r="476" spans="1:12" s="3" customFormat="1" x14ac:dyDescent="0.25">
      <c r="B476" s="6"/>
      <c r="C476" s="6"/>
      <c r="D476" s="55">
        <v>18</v>
      </c>
      <c r="E476" s="56" t="s">
        <v>673</v>
      </c>
      <c r="F476" s="168"/>
      <c r="G476" s="6"/>
      <c r="H476" s="13"/>
      <c r="I476" s="6" t="str" cm="1">
        <f t="array" aca="1" ref="I476" ca="1">_xlfn.IFNA(INDIRECT("'"&amp;"Variable List"&amp;"'!"&amp;ADDRESS(MATCH(A476,'Variable List'!A:A,0),3)),"")</f>
        <v/>
      </c>
      <c r="J476" s="6" t="str" cm="1">
        <f t="array" aca="1" ref="J476" ca="1">_xlfn.IFNA(INDIRECT("'"&amp;"Variable List"&amp;"'!"&amp;ADDRESS(MATCH(A476,'Variable List'!A:A,0),4)),"")</f>
        <v/>
      </c>
      <c r="K476" s="6" t="str" cm="1">
        <f t="array" aca="1" ref="K476" ca="1">_xlfn.IFNA(INDIRECT("'"&amp;"Variable List"&amp;"'!"&amp;ADDRESS(MATCH(A476,'Variable List'!A:A,0),5)),"")</f>
        <v/>
      </c>
      <c r="L476" s="6" t="str" cm="1">
        <f t="array" aca="1" ref="L476" ca="1">_xlfn.IFNA(INDIRECT("'"&amp;"Variable List"&amp;"'!"&amp;ADDRESS(MATCH(A476,'Variable List'!A:A,0),6)),"")</f>
        <v/>
      </c>
    </row>
    <row r="477" spans="1:12" s="3" customFormat="1" x14ac:dyDescent="0.25">
      <c r="B477" s="6"/>
      <c r="C477" s="6"/>
      <c r="D477" s="55">
        <v>19</v>
      </c>
      <c r="E477" s="56" t="s">
        <v>674</v>
      </c>
      <c r="F477" s="168"/>
      <c r="G477" s="6"/>
      <c r="H477" s="13"/>
      <c r="I477" s="6" t="str" cm="1">
        <f t="array" aca="1" ref="I477" ca="1">_xlfn.IFNA(INDIRECT("'"&amp;"Variable List"&amp;"'!"&amp;ADDRESS(MATCH(A477,'Variable List'!A:A,0),3)),"")</f>
        <v/>
      </c>
      <c r="J477" s="6" t="str" cm="1">
        <f t="array" aca="1" ref="J477" ca="1">_xlfn.IFNA(INDIRECT("'"&amp;"Variable List"&amp;"'!"&amp;ADDRESS(MATCH(A477,'Variable List'!A:A,0),4)),"")</f>
        <v/>
      </c>
      <c r="K477" s="6" t="str" cm="1">
        <f t="array" aca="1" ref="K477" ca="1">_xlfn.IFNA(INDIRECT("'"&amp;"Variable List"&amp;"'!"&amp;ADDRESS(MATCH(A477,'Variable List'!A:A,0),5)),"")</f>
        <v/>
      </c>
      <c r="L477" s="6" t="str" cm="1">
        <f t="array" aca="1" ref="L477" ca="1">_xlfn.IFNA(INDIRECT("'"&amp;"Variable List"&amp;"'!"&amp;ADDRESS(MATCH(A477,'Variable List'!A:A,0),6)),"")</f>
        <v/>
      </c>
    </row>
    <row r="478" spans="1:12" s="3" customFormat="1" x14ac:dyDescent="0.25">
      <c r="B478" s="6"/>
      <c r="C478" s="6"/>
      <c r="D478" s="55">
        <v>20</v>
      </c>
      <c r="E478" s="56" t="s">
        <v>675</v>
      </c>
      <c r="F478" s="168"/>
      <c r="G478" s="6"/>
      <c r="H478" s="13"/>
      <c r="I478" s="6" t="str" cm="1">
        <f t="array" aca="1" ref="I478" ca="1">_xlfn.IFNA(INDIRECT("'"&amp;"Variable List"&amp;"'!"&amp;ADDRESS(MATCH(A478,'Variable List'!A:A,0),3)),"")</f>
        <v/>
      </c>
      <c r="J478" s="6" t="str" cm="1">
        <f t="array" aca="1" ref="J478" ca="1">_xlfn.IFNA(INDIRECT("'"&amp;"Variable List"&amp;"'!"&amp;ADDRESS(MATCH(A478,'Variable List'!A:A,0),4)),"")</f>
        <v/>
      </c>
      <c r="K478" s="6" t="str" cm="1">
        <f t="array" aca="1" ref="K478" ca="1">_xlfn.IFNA(INDIRECT("'"&amp;"Variable List"&amp;"'!"&amp;ADDRESS(MATCH(A478,'Variable List'!A:A,0),5)),"")</f>
        <v/>
      </c>
      <c r="L478" s="6" t="str" cm="1">
        <f t="array" aca="1" ref="L478" ca="1">_xlfn.IFNA(INDIRECT("'"&amp;"Variable List"&amp;"'!"&amp;ADDRESS(MATCH(A478,'Variable List'!A:A,0),6)),"")</f>
        <v/>
      </c>
    </row>
    <row r="479" spans="1:12" s="3" customFormat="1" x14ac:dyDescent="0.25">
      <c r="B479" s="6"/>
      <c r="C479" s="6"/>
      <c r="D479" s="55">
        <v>21</v>
      </c>
      <c r="E479" s="56" t="s">
        <v>676</v>
      </c>
      <c r="F479" s="168"/>
      <c r="G479" s="6"/>
      <c r="H479" s="13"/>
      <c r="I479" s="6" t="str" cm="1">
        <f t="array" aca="1" ref="I479" ca="1">_xlfn.IFNA(INDIRECT("'"&amp;"Variable List"&amp;"'!"&amp;ADDRESS(MATCH(A479,'Variable List'!A:A,0),3)),"")</f>
        <v/>
      </c>
      <c r="J479" s="6" t="str" cm="1">
        <f t="array" aca="1" ref="J479" ca="1">_xlfn.IFNA(INDIRECT("'"&amp;"Variable List"&amp;"'!"&amp;ADDRESS(MATCH(A479,'Variable List'!A:A,0),4)),"")</f>
        <v/>
      </c>
      <c r="K479" s="6" t="str" cm="1">
        <f t="array" aca="1" ref="K479" ca="1">_xlfn.IFNA(INDIRECT("'"&amp;"Variable List"&amp;"'!"&amp;ADDRESS(MATCH(A479,'Variable List'!A:A,0),5)),"")</f>
        <v/>
      </c>
      <c r="L479" s="6" t="str" cm="1">
        <f t="array" aca="1" ref="L479" ca="1">_xlfn.IFNA(INDIRECT("'"&amp;"Variable List"&amp;"'!"&amp;ADDRESS(MATCH(A479,'Variable List'!A:A,0),6)),"")</f>
        <v/>
      </c>
    </row>
    <row r="480" spans="1:12" s="3" customFormat="1" x14ac:dyDescent="0.25">
      <c r="A480" s="36" t="s">
        <v>19569</v>
      </c>
      <c r="B480" s="8" t="s">
        <v>125</v>
      </c>
      <c r="C480" s="8">
        <v>13</v>
      </c>
      <c r="D480" s="65">
        <v>-9</v>
      </c>
      <c r="E480" s="66" t="s">
        <v>192</v>
      </c>
      <c r="F480" s="167" t="s">
        <v>1688</v>
      </c>
      <c r="G480" s="8" t="s">
        <v>655</v>
      </c>
      <c r="H480" s="8" t="s">
        <v>2670</v>
      </c>
      <c r="I480" s="8" t="str" cm="1">
        <f t="array" aca="1" ref="I480" ca="1">_xlfn.IFNA(INDIRECT("'"&amp;"Variable List"&amp;"'!"&amp;ADDRESS(MATCH(A480,'Variable List'!A:A,0),3)),"")</f>
        <v>no</v>
      </c>
      <c r="J480" s="8" t="str" cm="1">
        <f t="array" aca="1" ref="J480" ca="1">_xlfn.IFNA(INDIRECT("'"&amp;"Variable List"&amp;"'!"&amp;ADDRESS(MATCH(A480,'Variable List'!A:A,0),4)),"")</f>
        <v>no</v>
      </c>
      <c r="K480" s="8" t="str" cm="1">
        <f t="array" aca="1" ref="K480" ca="1">_xlfn.IFNA(INDIRECT("'"&amp;"Variable List"&amp;"'!"&amp;ADDRESS(MATCH(A480,'Variable List'!A:A,0),5)),"")</f>
        <v>no</v>
      </c>
      <c r="L480" s="8" t="str" cm="1">
        <f t="array" aca="1" ref="L480" ca="1">_xlfn.IFNA(INDIRECT("'"&amp;"Variable List"&amp;"'!"&amp;ADDRESS(MATCH(A480,'Variable List'!A:A,0),6)),"")</f>
        <v>yes</v>
      </c>
    </row>
    <row r="481" spans="1:12" s="3" customFormat="1" ht="30" x14ac:dyDescent="0.25">
      <c r="A481" s="41" t="s">
        <v>19570</v>
      </c>
      <c r="B481" s="6"/>
      <c r="C481" s="6"/>
      <c r="D481" s="97">
        <v>1</v>
      </c>
      <c r="E481" s="67" t="s">
        <v>656</v>
      </c>
      <c r="F481" s="168"/>
      <c r="G481" s="6"/>
      <c r="H481" s="13"/>
      <c r="I481" s="6" t="str" cm="1">
        <f t="array" aca="1" ref="I481" ca="1">_xlfn.IFNA(INDIRECT("'"&amp;"Variable List"&amp;"'!"&amp;ADDRESS(MATCH(A481,'Variable List'!A:A,0),3)),"")</f>
        <v/>
      </c>
      <c r="J481" s="6" t="str" cm="1">
        <f t="array" aca="1" ref="J481" ca="1">_xlfn.IFNA(INDIRECT("'"&amp;"Variable List"&amp;"'!"&amp;ADDRESS(MATCH(A481,'Variable List'!A:A,0),4)),"")</f>
        <v/>
      </c>
      <c r="K481" s="6" t="str" cm="1">
        <f t="array" aca="1" ref="K481" ca="1">_xlfn.IFNA(INDIRECT("'"&amp;"Variable List"&amp;"'!"&amp;ADDRESS(MATCH(A481,'Variable List'!A:A,0),5)),"")</f>
        <v/>
      </c>
      <c r="L481" s="6" t="str" cm="1">
        <f t="array" aca="1" ref="L481" ca="1">_xlfn.IFNA(INDIRECT("'"&amp;"Variable List"&amp;"'!"&amp;ADDRESS(MATCH(A481,'Variable List'!A:A,0),6)),"")</f>
        <v/>
      </c>
    </row>
    <row r="482" spans="1:12" s="3" customFormat="1" x14ac:dyDescent="0.25">
      <c r="B482" s="6"/>
      <c r="C482" s="6"/>
      <c r="D482" s="97">
        <v>2</v>
      </c>
      <c r="E482" s="67" t="s">
        <v>657</v>
      </c>
      <c r="F482" s="168"/>
      <c r="G482" s="6"/>
      <c r="H482" s="13"/>
      <c r="I482" s="6" t="str" cm="1">
        <f t="array" aca="1" ref="I482" ca="1">_xlfn.IFNA(INDIRECT("'"&amp;"Variable List"&amp;"'!"&amp;ADDRESS(MATCH(A482,'Variable List'!A:A,0),3)),"")</f>
        <v/>
      </c>
      <c r="J482" s="6" t="str" cm="1">
        <f t="array" aca="1" ref="J482" ca="1">_xlfn.IFNA(INDIRECT("'"&amp;"Variable List"&amp;"'!"&amp;ADDRESS(MATCH(A482,'Variable List'!A:A,0),4)),"")</f>
        <v/>
      </c>
      <c r="K482" s="6" t="str" cm="1">
        <f t="array" aca="1" ref="K482" ca="1">_xlfn.IFNA(INDIRECT("'"&amp;"Variable List"&amp;"'!"&amp;ADDRESS(MATCH(A482,'Variable List'!A:A,0),5)),"")</f>
        <v/>
      </c>
      <c r="L482" s="6" t="str" cm="1">
        <f t="array" aca="1" ref="L482" ca="1">_xlfn.IFNA(INDIRECT("'"&amp;"Variable List"&amp;"'!"&amp;ADDRESS(MATCH(A482,'Variable List'!A:A,0),6)),"")</f>
        <v/>
      </c>
    </row>
    <row r="483" spans="1:12" s="3" customFormat="1" x14ac:dyDescent="0.25">
      <c r="B483" s="6"/>
      <c r="C483" s="6"/>
      <c r="D483" s="97">
        <v>3</v>
      </c>
      <c r="E483" s="67" t="s">
        <v>658</v>
      </c>
      <c r="F483" s="168"/>
      <c r="G483" s="6"/>
      <c r="H483" s="13"/>
      <c r="I483" s="6" t="str" cm="1">
        <f t="array" aca="1" ref="I483" ca="1">_xlfn.IFNA(INDIRECT("'"&amp;"Variable List"&amp;"'!"&amp;ADDRESS(MATCH(A483,'Variable List'!A:A,0),3)),"")</f>
        <v/>
      </c>
      <c r="J483" s="6" t="str" cm="1">
        <f t="array" aca="1" ref="J483" ca="1">_xlfn.IFNA(INDIRECT("'"&amp;"Variable List"&amp;"'!"&amp;ADDRESS(MATCH(A483,'Variable List'!A:A,0),4)),"")</f>
        <v/>
      </c>
      <c r="K483" s="6" t="str" cm="1">
        <f t="array" aca="1" ref="K483" ca="1">_xlfn.IFNA(INDIRECT("'"&amp;"Variable List"&amp;"'!"&amp;ADDRESS(MATCH(A483,'Variable List'!A:A,0),5)),"")</f>
        <v/>
      </c>
      <c r="L483" s="6" t="str" cm="1">
        <f t="array" aca="1" ref="L483" ca="1">_xlfn.IFNA(INDIRECT("'"&amp;"Variable List"&amp;"'!"&amp;ADDRESS(MATCH(A483,'Variable List'!A:A,0),6)),"")</f>
        <v/>
      </c>
    </row>
    <row r="484" spans="1:12" s="3" customFormat="1" x14ac:dyDescent="0.25">
      <c r="B484" s="6"/>
      <c r="C484" s="6"/>
      <c r="D484" s="97">
        <v>4</v>
      </c>
      <c r="E484" s="67" t="s">
        <v>660</v>
      </c>
      <c r="F484" s="168"/>
      <c r="G484" s="6"/>
      <c r="H484" s="13"/>
      <c r="I484" s="6" t="str" cm="1">
        <f t="array" aca="1" ref="I484" ca="1">_xlfn.IFNA(INDIRECT("'"&amp;"Variable List"&amp;"'!"&amp;ADDRESS(MATCH(A484,'Variable List'!A:A,0),3)),"")</f>
        <v/>
      </c>
      <c r="J484" s="6" t="str" cm="1">
        <f t="array" aca="1" ref="J484" ca="1">_xlfn.IFNA(INDIRECT("'"&amp;"Variable List"&amp;"'!"&amp;ADDRESS(MATCH(A484,'Variable List'!A:A,0),4)),"")</f>
        <v/>
      </c>
      <c r="K484" s="6" t="str" cm="1">
        <f t="array" aca="1" ref="K484" ca="1">_xlfn.IFNA(INDIRECT("'"&amp;"Variable List"&amp;"'!"&amp;ADDRESS(MATCH(A484,'Variable List'!A:A,0),5)),"")</f>
        <v/>
      </c>
      <c r="L484" s="6" t="str" cm="1">
        <f t="array" aca="1" ref="L484" ca="1">_xlfn.IFNA(INDIRECT("'"&amp;"Variable List"&amp;"'!"&amp;ADDRESS(MATCH(A484,'Variable List'!A:A,0),6)),"")</f>
        <v/>
      </c>
    </row>
    <row r="485" spans="1:12" s="3" customFormat="1" x14ac:dyDescent="0.25">
      <c r="B485" s="6"/>
      <c r="C485" s="6"/>
      <c r="D485" s="97">
        <v>5</v>
      </c>
      <c r="E485" s="67" t="s">
        <v>663</v>
      </c>
      <c r="F485" s="168"/>
      <c r="G485" s="6"/>
      <c r="H485" s="13"/>
      <c r="I485" s="6" t="str" cm="1">
        <f t="array" aca="1" ref="I485" ca="1">_xlfn.IFNA(INDIRECT("'"&amp;"Variable List"&amp;"'!"&amp;ADDRESS(MATCH(A485,'Variable List'!A:A,0),3)),"")</f>
        <v/>
      </c>
      <c r="J485" s="6" t="str" cm="1">
        <f t="array" aca="1" ref="J485" ca="1">_xlfn.IFNA(INDIRECT("'"&amp;"Variable List"&amp;"'!"&amp;ADDRESS(MATCH(A485,'Variable List'!A:A,0),4)),"")</f>
        <v/>
      </c>
      <c r="K485" s="6" t="str" cm="1">
        <f t="array" aca="1" ref="K485" ca="1">_xlfn.IFNA(INDIRECT("'"&amp;"Variable List"&amp;"'!"&amp;ADDRESS(MATCH(A485,'Variable List'!A:A,0),5)),"")</f>
        <v/>
      </c>
      <c r="L485" s="6" t="str" cm="1">
        <f t="array" aca="1" ref="L485" ca="1">_xlfn.IFNA(INDIRECT("'"&amp;"Variable List"&amp;"'!"&amp;ADDRESS(MATCH(A485,'Variable List'!A:A,0),6)),"")</f>
        <v/>
      </c>
    </row>
    <row r="486" spans="1:12" s="3" customFormat="1" x14ac:dyDescent="0.25">
      <c r="B486" s="6"/>
      <c r="C486" s="6"/>
      <c r="D486" s="97">
        <v>6</v>
      </c>
      <c r="E486" s="67" t="s">
        <v>664</v>
      </c>
      <c r="F486" s="168"/>
      <c r="G486" s="6"/>
      <c r="H486" s="13"/>
      <c r="I486" s="6" t="str" cm="1">
        <f t="array" aca="1" ref="I486" ca="1">_xlfn.IFNA(INDIRECT("'"&amp;"Variable List"&amp;"'!"&amp;ADDRESS(MATCH(A486,'Variable List'!A:A,0),3)),"")</f>
        <v/>
      </c>
      <c r="J486" s="6" t="str" cm="1">
        <f t="array" aca="1" ref="J486" ca="1">_xlfn.IFNA(INDIRECT("'"&amp;"Variable List"&amp;"'!"&amp;ADDRESS(MATCH(A486,'Variable List'!A:A,0),4)),"")</f>
        <v/>
      </c>
      <c r="K486" s="6" t="str" cm="1">
        <f t="array" aca="1" ref="K486" ca="1">_xlfn.IFNA(INDIRECT("'"&amp;"Variable List"&amp;"'!"&amp;ADDRESS(MATCH(A486,'Variable List'!A:A,0),5)),"")</f>
        <v/>
      </c>
      <c r="L486" s="6" t="str" cm="1">
        <f t="array" aca="1" ref="L486" ca="1">_xlfn.IFNA(INDIRECT("'"&amp;"Variable List"&amp;"'!"&amp;ADDRESS(MATCH(A486,'Variable List'!A:A,0),6)),"")</f>
        <v/>
      </c>
    </row>
    <row r="487" spans="1:12" s="3" customFormat="1" x14ac:dyDescent="0.25">
      <c r="B487" s="6"/>
      <c r="C487" s="6"/>
      <c r="D487" s="97">
        <v>7</v>
      </c>
      <c r="E487" s="67" t="s">
        <v>665</v>
      </c>
      <c r="F487" s="168"/>
      <c r="G487" s="6"/>
      <c r="H487" s="13"/>
      <c r="I487" s="6" t="str" cm="1">
        <f t="array" aca="1" ref="I487" ca="1">_xlfn.IFNA(INDIRECT("'"&amp;"Variable List"&amp;"'!"&amp;ADDRESS(MATCH(A487,'Variable List'!A:A,0),3)),"")</f>
        <v/>
      </c>
      <c r="J487" s="6" t="str" cm="1">
        <f t="array" aca="1" ref="J487" ca="1">_xlfn.IFNA(INDIRECT("'"&amp;"Variable List"&amp;"'!"&amp;ADDRESS(MATCH(A487,'Variable List'!A:A,0),4)),"")</f>
        <v/>
      </c>
      <c r="K487" s="6" t="str" cm="1">
        <f t="array" aca="1" ref="K487" ca="1">_xlfn.IFNA(INDIRECT("'"&amp;"Variable List"&amp;"'!"&amp;ADDRESS(MATCH(A487,'Variable List'!A:A,0),5)),"")</f>
        <v/>
      </c>
      <c r="L487" s="6" t="str" cm="1">
        <f t="array" aca="1" ref="L487" ca="1">_xlfn.IFNA(INDIRECT("'"&amp;"Variable List"&amp;"'!"&amp;ADDRESS(MATCH(A487,'Variable List'!A:A,0),6)),"")</f>
        <v/>
      </c>
    </row>
    <row r="488" spans="1:12" s="3" customFormat="1" x14ac:dyDescent="0.25">
      <c r="B488" s="6"/>
      <c r="C488" s="6"/>
      <c r="D488" s="97">
        <v>8</v>
      </c>
      <c r="E488" s="67" t="s">
        <v>666</v>
      </c>
      <c r="F488" s="168"/>
      <c r="G488" s="6"/>
      <c r="H488" s="13"/>
      <c r="I488" s="6" t="str" cm="1">
        <f t="array" aca="1" ref="I488" ca="1">_xlfn.IFNA(INDIRECT("'"&amp;"Variable List"&amp;"'!"&amp;ADDRESS(MATCH(A488,'Variable List'!A:A,0),3)),"")</f>
        <v/>
      </c>
      <c r="J488" s="6" t="str" cm="1">
        <f t="array" aca="1" ref="J488" ca="1">_xlfn.IFNA(INDIRECT("'"&amp;"Variable List"&amp;"'!"&amp;ADDRESS(MATCH(A488,'Variable List'!A:A,0),4)),"")</f>
        <v/>
      </c>
      <c r="K488" s="6" t="str" cm="1">
        <f t="array" aca="1" ref="K488" ca="1">_xlfn.IFNA(INDIRECT("'"&amp;"Variable List"&amp;"'!"&amp;ADDRESS(MATCH(A488,'Variable List'!A:A,0),5)),"")</f>
        <v/>
      </c>
      <c r="L488" s="6" t="str" cm="1">
        <f t="array" aca="1" ref="L488" ca="1">_xlfn.IFNA(INDIRECT("'"&amp;"Variable List"&amp;"'!"&amp;ADDRESS(MATCH(A488,'Variable List'!A:A,0),6)),"")</f>
        <v/>
      </c>
    </row>
    <row r="489" spans="1:12" s="3" customFormat="1" x14ac:dyDescent="0.25">
      <c r="B489" s="6"/>
      <c r="C489" s="6"/>
      <c r="D489" s="97">
        <v>9</v>
      </c>
      <c r="E489" s="67" t="s">
        <v>669</v>
      </c>
      <c r="F489" s="168"/>
      <c r="G489" s="6"/>
      <c r="H489" s="13"/>
      <c r="I489" s="6" t="str" cm="1">
        <f t="array" aca="1" ref="I489" ca="1">_xlfn.IFNA(INDIRECT("'"&amp;"Variable List"&amp;"'!"&amp;ADDRESS(MATCH(A489,'Variable List'!A:A,0),3)),"")</f>
        <v/>
      </c>
      <c r="J489" s="6" t="str" cm="1">
        <f t="array" aca="1" ref="J489" ca="1">_xlfn.IFNA(INDIRECT("'"&amp;"Variable List"&amp;"'!"&amp;ADDRESS(MATCH(A489,'Variable List'!A:A,0),4)),"")</f>
        <v/>
      </c>
      <c r="K489" s="6" t="str" cm="1">
        <f t="array" aca="1" ref="K489" ca="1">_xlfn.IFNA(INDIRECT("'"&amp;"Variable List"&amp;"'!"&amp;ADDRESS(MATCH(A489,'Variable List'!A:A,0),5)),"")</f>
        <v/>
      </c>
      <c r="L489" s="6" t="str" cm="1">
        <f t="array" aca="1" ref="L489" ca="1">_xlfn.IFNA(INDIRECT("'"&amp;"Variable List"&amp;"'!"&amp;ADDRESS(MATCH(A489,'Variable List'!A:A,0),6)),"")</f>
        <v/>
      </c>
    </row>
    <row r="490" spans="1:12" s="3" customFormat="1" x14ac:dyDescent="0.25">
      <c r="B490" s="6"/>
      <c r="C490" s="6"/>
      <c r="D490" s="97">
        <v>10</v>
      </c>
      <c r="E490" s="67" t="s">
        <v>1017</v>
      </c>
      <c r="F490" s="168"/>
      <c r="G490" s="6"/>
      <c r="H490" s="13"/>
      <c r="I490" s="6" t="str" cm="1">
        <f t="array" aca="1" ref="I490" ca="1">_xlfn.IFNA(INDIRECT("'"&amp;"Variable List"&amp;"'!"&amp;ADDRESS(MATCH(A490,'Variable List'!A:A,0),3)),"")</f>
        <v/>
      </c>
      <c r="J490" s="6" t="str" cm="1">
        <f t="array" aca="1" ref="J490" ca="1">_xlfn.IFNA(INDIRECT("'"&amp;"Variable List"&amp;"'!"&amp;ADDRESS(MATCH(A490,'Variable List'!A:A,0),4)),"")</f>
        <v/>
      </c>
      <c r="K490" s="6" t="str" cm="1">
        <f t="array" aca="1" ref="K490" ca="1">_xlfn.IFNA(INDIRECT("'"&amp;"Variable List"&amp;"'!"&amp;ADDRESS(MATCH(A490,'Variable List'!A:A,0),5)),"")</f>
        <v/>
      </c>
      <c r="L490" s="6" t="str" cm="1">
        <f t="array" aca="1" ref="L490" ca="1">_xlfn.IFNA(INDIRECT("'"&amp;"Variable List"&amp;"'!"&amp;ADDRESS(MATCH(A490,'Variable List'!A:A,0),6)),"")</f>
        <v/>
      </c>
    </row>
    <row r="491" spans="1:12" s="3" customFormat="1" x14ac:dyDescent="0.25">
      <c r="B491" s="6"/>
      <c r="C491" s="6"/>
      <c r="D491" s="97">
        <v>11</v>
      </c>
      <c r="E491" s="67" t="s">
        <v>19304</v>
      </c>
      <c r="F491" s="168"/>
      <c r="G491" s="6"/>
      <c r="H491" s="13"/>
      <c r="I491" s="6" t="str" cm="1">
        <f t="array" aca="1" ref="I491" ca="1">_xlfn.IFNA(INDIRECT("'"&amp;"Variable List"&amp;"'!"&amp;ADDRESS(MATCH(A491,'Variable List'!A:A,0),3)),"")</f>
        <v/>
      </c>
      <c r="J491" s="6" t="str" cm="1">
        <f t="array" aca="1" ref="J491" ca="1">_xlfn.IFNA(INDIRECT("'"&amp;"Variable List"&amp;"'!"&amp;ADDRESS(MATCH(A491,'Variable List'!A:A,0),4)),"")</f>
        <v/>
      </c>
      <c r="K491" s="6" t="str" cm="1">
        <f t="array" aca="1" ref="K491" ca="1">_xlfn.IFNA(INDIRECT("'"&amp;"Variable List"&amp;"'!"&amp;ADDRESS(MATCH(A491,'Variable List'!A:A,0),5)),"")</f>
        <v/>
      </c>
      <c r="L491" s="6" t="str" cm="1">
        <f t="array" aca="1" ref="L491" ca="1">_xlfn.IFNA(INDIRECT("'"&amp;"Variable List"&amp;"'!"&amp;ADDRESS(MATCH(A491,'Variable List'!A:A,0),6)),"")</f>
        <v/>
      </c>
    </row>
    <row r="492" spans="1:12" s="3" customFormat="1" x14ac:dyDescent="0.25">
      <c r="A492" s="11"/>
      <c r="B492" s="7"/>
      <c r="C492" s="7"/>
      <c r="D492" s="75">
        <v>12</v>
      </c>
      <c r="E492" s="68" t="s">
        <v>19566</v>
      </c>
      <c r="F492" s="169"/>
      <c r="G492" s="7"/>
      <c r="H492" s="15"/>
      <c r="I492" s="7" t="str" cm="1">
        <f t="array" aca="1" ref="I492" ca="1">_xlfn.IFNA(INDIRECT("'"&amp;"Variable List"&amp;"'!"&amp;ADDRESS(MATCH(A492,'Variable List'!A:A,0),3)),"")</f>
        <v/>
      </c>
      <c r="J492" s="7" t="str" cm="1">
        <f t="array" aca="1" ref="J492" ca="1">_xlfn.IFNA(INDIRECT("'"&amp;"Variable List"&amp;"'!"&amp;ADDRESS(MATCH(A492,'Variable List'!A:A,0),4)),"")</f>
        <v/>
      </c>
      <c r="K492" s="7" t="str" cm="1">
        <f t="array" aca="1" ref="K492" ca="1">_xlfn.IFNA(INDIRECT("'"&amp;"Variable List"&amp;"'!"&amp;ADDRESS(MATCH(A492,'Variable List'!A:A,0),5)),"")</f>
        <v/>
      </c>
      <c r="L492" s="7" t="str" cm="1">
        <f t="array" aca="1" ref="L492" ca="1">_xlfn.IFNA(INDIRECT("'"&amp;"Variable List"&amp;"'!"&amp;ADDRESS(MATCH(A492,'Variable List'!A:A,0),6)),"")</f>
        <v/>
      </c>
    </row>
    <row r="493" spans="1:12" s="3" customFormat="1" x14ac:dyDescent="0.25">
      <c r="A493" s="4" t="s">
        <v>19306</v>
      </c>
      <c r="B493" s="6" t="s">
        <v>125</v>
      </c>
      <c r="C493" s="6">
        <v>17</v>
      </c>
      <c r="D493" s="55">
        <v>-9</v>
      </c>
      <c r="E493" s="56" t="s">
        <v>192</v>
      </c>
      <c r="F493" s="168" t="s">
        <v>1688</v>
      </c>
      <c r="G493" s="6" t="s">
        <v>655</v>
      </c>
      <c r="H493" s="13" t="s">
        <v>2670</v>
      </c>
      <c r="I493" s="6" t="str" cm="1">
        <f t="array" aca="1" ref="I493" ca="1">_xlfn.IFNA(INDIRECT("'"&amp;"Variable List"&amp;"'!"&amp;ADDRESS(MATCH(A493,'Variable List'!A:A,0),3)),"")</f>
        <v>no</v>
      </c>
      <c r="J493" s="6" t="str" cm="1">
        <f t="array" aca="1" ref="J493" ca="1">_xlfn.IFNA(INDIRECT("'"&amp;"Variable List"&amp;"'!"&amp;ADDRESS(MATCH(A493,'Variable List'!A:A,0),4)),"")</f>
        <v>no</v>
      </c>
      <c r="K493" s="6" t="str" cm="1">
        <f t="array" aca="1" ref="K493" ca="1">_xlfn.IFNA(INDIRECT("'"&amp;"Variable List"&amp;"'!"&amp;ADDRESS(MATCH(A493,'Variable List'!A:A,0),5)),"")</f>
        <v>yes</v>
      </c>
      <c r="L493" s="6" t="str" cm="1">
        <f t="array" aca="1" ref="L493" ca="1">_xlfn.IFNA(INDIRECT("'"&amp;"Variable List"&amp;"'!"&amp;ADDRESS(MATCH(A493,'Variable List'!A:A,0),6)),"")</f>
        <v>no</v>
      </c>
    </row>
    <row r="494" spans="1:12" s="3" customFormat="1" ht="30" x14ac:dyDescent="0.25">
      <c r="A494" s="41" t="s">
        <v>19307</v>
      </c>
      <c r="B494" s="6"/>
      <c r="C494" s="6"/>
      <c r="D494" s="55">
        <v>1</v>
      </c>
      <c r="E494" s="56" t="s">
        <v>656</v>
      </c>
      <c r="F494" s="168"/>
      <c r="G494" s="6"/>
      <c r="I494" s="6" t="str" cm="1">
        <f t="array" aca="1" ref="I494" ca="1">_xlfn.IFNA(INDIRECT("'"&amp;"Variable List"&amp;"'!"&amp;ADDRESS(MATCH(A494,'Variable List'!A:A,0),3)),"")</f>
        <v/>
      </c>
      <c r="J494" s="6" t="str" cm="1">
        <f t="array" aca="1" ref="J494" ca="1">_xlfn.IFNA(INDIRECT("'"&amp;"Variable List"&amp;"'!"&amp;ADDRESS(MATCH(A494,'Variable List'!A:A,0),4)),"")</f>
        <v/>
      </c>
      <c r="K494" s="6" t="str" cm="1">
        <f t="array" aca="1" ref="K494" ca="1">_xlfn.IFNA(INDIRECT("'"&amp;"Variable List"&amp;"'!"&amp;ADDRESS(MATCH(A494,'Variable List'!A:A,0),5)),"")</f>
        <v/>
      </c>
      <c r="L494" s="6" t="str" cm="1">
        <f t="array" aca="1" ref="L494" ca="1">_xlfn.IFNA(INDIRECT("'"&amp;"Variable List"&amp;"'!"&amp;ADDRESS(MATCH(A494,'Variable List'!A:A,0),6)),"")</f>
        <v/>
      </c>
    </row>
    <row r="495" spans="1:12" s="3" customFormat="1" x14ac:dyDescent="0.25">
      <c r="B495" s="6"/>
      <c r="C495" s="6"/>
      <c r="D495" s="55">
        <v>2</v>
      </c>
      <c r="E495" s="56" t="s">
        <v>657</v>
      </c>
      <c r="F495" s="168"/>
      <c r="G495" s="6"/>
      <c r="I495" s="6" t="str" cm="1">
        <f t="array" aca="1" ref="I495" ca="1">_xlfn.IFNA(INDIRECT("'"&amp;"Variable List"&amp;"'!"&amp;ADDRESS(MATCH(A495,'Variable List'!A:A,0),3)),"")</f>
        <v/>
      </c>
      <c r="J495" s="6" t="str" cm="1">
        <f t="array" aca="1" ref="J495" ca="1">_xlfn.IFNA(INDIRECT("'"&amp;"Variable List"&amp;"'!"&amp;ADDRESS(MATCH(A495,'Variable List'!A:A,0),4)),"")</f>
        <v/>
      </c>
      <c r="K495" s="6" t="str" cm="1">
        <f t="array" aca="1" ref="K495" ca="1">_xlfn.IFNA(INDIRECT("'"&amp;"Variable List"&amp;"'!"&amp;ADDRESS(MATCH(A495,'Variable List'!A:A,0),5)),"")</f>
        <v/>
      </c>
      <c r="L495" s="6" t="str" cm="1">
        <f t="array" aca="1" ref="L495" ca="1">_xlfn.IFNA(INDIRECT("'"&amp;"Variable List"&amp;"'!"&amp;ADDRESS(MATCH(A495,'Variable List'!A:A,0),6)),"")</f>
        <v/>
      </c>
    </row>
    <row r="496" spans="1:12" s="3" customFormat="1" x14ac:dyDescent="0.25">
      <c r="B496" s="6"/>
      <c r="C496" s="6"/>
      <c r="D496" s="55">
        <v>3</v>
      </c>
      <c r="E496" s="56" t="s">
        <v>658</v>
      </c>
      <c r="F496" s="168"/>
      <c r="G496" s="6"/>
      <c r="I496" s="6" t="str" cm="1">
        <f t="array" aca="1" ref="I496" ca="1">_xlfn.IFNA(INDIRECT("'"&amp;"Variable List"&amp;"'!"&amp;ADDRESS(MATCH(A496,'Variable List'!A:A,0),3)),"")</f>
        <v/>
      </c>
      <c r="J496" s="6" t="str" cm="1">
        <f t="array" aca="1" ref="J496" ca="1">_xlfn.IFNA(INDIRECT("'"&amp;"Variable List"&amp;"'!"&amp;ADDRESS(MATCH(A496,'Variable List'!A:A,0),4)),"")</f>
        <v/>
      </c>
      <c r="K496" s="6" t="str" cm="1">
        <f t="array" aca="1" ref="K496" ca="1">_xlfn.IFNA(INDIRECT("'"&amp;"Variable List"&amp;"'!"&amp;ADDRESS(MATCH(A496,'Variable List'!A:A,0),5)),"")</f>
        <v/>
      </c>
      <c r="L496" s="6" t="str" cm="1">
        <f t="array" aca="1" ref="L496" ca="1">_xlfn.IFNA(INDIRECT("'"&amp;"Variable List"&amp;"'!"&amp;ADDRESS(MATCH(A496,'Variable List'!A:A,0),6)),"")</f>
        <v/>
      </c>
    </row>
    <row r="497" spans="1:12" s="3" customFormat="1" x14ac:dyDescent="0.25">
      <c r="B497" s="6"/>
      <c r="C497" s="6"/>
      <c r="D497" s="55">
        <v>4</v>
      </c>
      <c r="E497" s="56" t="s">
        <v>659</v>
      </c>
      <c r="F497" s="168"/>
      <c r="G497" s="6"/>
      <c r="I497" s="6" t="str" cm="1">
        <f t="array" aca="1" ref="I497" ca="1">_xlfn.IFNA(INDIRECT("'"&amp;"Variable List"&amp;"'!"&amp;ADDRESS(MATCH(A497,'Variable List'!A:A,0),3)),"")</f>
        <v/>
      </c>
      <c r="J497" s="6" t="str" cm="1">
        <f t="array" aca="1" ref="J497" ca="1">_xlfn.IFNA(INDIRECT("'"&amp;"Variable List"&amp;"'!"&amp;ADDRESS(MATCH(A497,'Variable List'!A:A,0),4)),"")</f>
        <v/>
      </c>
      <c r="K497" s="6" t="str" cm="1">
        <f t="array" aca="1" ref="K497" ca="1">_xlfn.IFNA(INDIRECT("'"&amp;"Variable List"&amp;"'!"&amp;ADDRESS(MATCH(A497,'Variable List'!A:A,0),5)),"")</f>
        <v/>
      </c>
      <c r="L497" s="6" t="str" cm="1">
        <f t="array" aca="1" ref="L497" ca="1">_xlfn.IFNA(INDIRECT("'"&amp;"Variable List"&amp;"'!"&amp;ADDRESS(MATCH(A497,'Variable List'!A:A,0),6)),"")</f>
        <v/>
      </c>
    </row>
    <row r="498" spans="1:12" s="3" customFormat="1" x14ac:dyDescent="0.25">
      <c r="B498" s="6"/>
      <c r="C498" s="6"/>
      <c r="D498" s="55">
        <v>5</v>
      </c>
      <c r="E498" s="56" t="s">
        <v>660</v>
      </c>
      <c r="F498" s="168"/>
      <c r="G498" s="6"/>
      <c r="I498" s="6" t="str" cm="1">
        <f t="array" aca="1" ref="I498" ca="1">_xlfn.IFNA(INDIRECT("'"&amp;"Variable List"&amp;"'!"&amp;ADDRESS(MATCH(A498,'Variable List'!A:A,0),3)),"")</f>
        <v/>
      </c>
      <c r="J498" s="6" t="str" cm="1">
        <f t="array" aca="1" ref="J498" ca="1">_xlfn.IFNA(INDIRECT("'"&amp;"Variable List"&amp;"'!"&amp;ADDRESS(MATCH(A498,'Variable List'!A:A,0),4)),"")</f>
        <v/>
      </c>
      <c r="K498" s="6" t="str" cm="1">
        <f t="array" aca="1" ref="K498" ca="1">_xlfn.IFNA(INDIRECT("'"&amp;"Variable List"&amp;"'!"&amp;ADDRESS(MATCH(A498,'Variable List'!A:A,0),5)),"")</f>
        <v/>
      </c>
      <c r="L498" s="6" t="str" cm="1">
        <f t="array" aca="1" ref="L498" ca="1">_xlfn.IFNA(INDIRECT("'"&amp;"Variable List"&amp;"'!"&amp;ADDRESS(MATCH(A498,'Variable List'!A:A,0),6)),"")</f>
        <v/>
      </c>
    </row>
    <row r="499" spans="1:12" s="3" customFormat="1" x14ac:dyDescent="0.25">
      <c r="B499" s="6"/>
      <c r="C499" s="6"/>
      <c r="D499" s="55">
        <v>6</v>
      </c>
      <c r="E499" s="56" t="s">
        <v>19303</v>
      </c>
      <c r="F499" s="168"/>
      <c r="G499" s="6"/>
      <c r="I499" s="6" t="str" cm="1">
        <f t="array" aca="1" ref="I499" ca="1">_xlfn.IFNA(INDIRECT("'"&amp;"Variable List"&amp;"'!"&amp;ADDRESS(MATCH(A499,'Variable List'!A:A,0),3)),"")</f>
        <v/>
      </c>
      <c r="J499" s="6" t="str" cm="1">
        <f t="array" aca="1" ref="J499" ca="1">_xlfn.IFNA(INDIRECT("'"&amp;"Variable List"&amp;"'!"&amp;ADDRESS(MATCH(A499,'Variable List'!A:A,0),4)),"")</f>
        <v/>
      </c>
      <c r="K499" s="6" t="str" cm="1">
        <f t="array" aca="1" ref="K499" ca="1">_xlfn.IFNA(INDIRECT("'"&amp;"Variable List"&amp;"'!"&amp;ADDRESS(MATCH(A499,'Variable List'!A:A,0),5)),"")</f>
        <v/>
      </c>
      <c r="L499" s="6" t="str" cm="1">
        <f t="array" aca="1" ref="L499" ca="1">_xlfn.IFNA(INDIRECT("'"&amp;"Variable List"&amp;"'!"&amp;ADDRESS(MATCH(A499,'Variable List'!A:A,0),6)),"")</f>
        <v/>
      </c>
    </row>
    <row r="500" spans="1:12" s="3" customFormat="1" x14ac:dyDescent="0.25">
      <c r="B500" s="6"/>
      <c r="C500" s="6"/>
      <c r="D500" s="55">
        <v>7</v>
      </c>
      <c r="E500" s="56" t="s">
        <v>664</v>
      </c>
      <c r="F500" s="168"/>
      <c r="G500" s="6"/>
      <c r="I500" s="6" t="str" cm="1">
        <f t="array" aca="1" ref="I500" ca="1">_xlfn.IFNA(INDIRECT("'"&amp;"Variable List"&amp;"'!"&amp;ADDRESS(MATCH(A500,'Variable List'!A:A,0),3)),"")</f>
        <v/>
      </c>
      <c r="J500" s="6" t="str" cm="1">
        <f t="array" aca="1" ref="J500" ca="1">_xlfn.IFNA(INDIRECT("'"&amp;"Variable List"&amp;"'!"&amp;ADDRESS(MATCH(A500,'Variable List'!A:A,0),4)),"")</f>
        <v/>
      </c>
      <c r="K500" s="6" t="str" cm="1">
        <f t="array" aca="1" ref="K500" ca="1">_xlfn.IFNA(INDIRECT("'"&amp;"Variable List"&amp;"'!"&amp;ADDRESS(MATCH(A500,'Variable List'!A:A,0),5)),"")</f>
        <v/>
      </c>
      <c r="L500" s="6" t="str" cm="1">
        <f t="array" aca="1" ref="L500" ca="1">_xlfn.IFNA(INDIRECT("'"&amp;"Variable List"&amp;"'!"&amp;ADDRESS(MATCH(A500,'Variable List'!A:A,0),6)),"")</f>
        <v/>
      </c>
    </row>
    <row r="501" spans="1:12" s="3" customFormat="1" x14ac:dyDescent="0.25">
      <c r="B501" s="6"/>
      <c r="C501" s="6"/>
      <c r="D501" s="55">
        <v>8</v>
      </c>
      <c r="E501" s="56" t="s">
        <v>665</v>
      </c>
      <c r="F501" s="168"/>
      <c r="G501" s="6"/>
      <c r="I501" s="6" t="str" cm="1">
        <f t="array" aca="1" ref="I501" ca="1">_xlfn.IFNA(INDIRECT("'"&amp;"Variable List"&amp;"'!"&amp;ADDRESS(MATCH(A501,'Variable List'!A:A,0),3)),"")</f>
        <v/>
      </c>
      <c r="J501" s="6" t="str" cm="1">
        <f t="array" aca="1" ref="J501" ca="1">_xlfn.IFNA(INDIRECT("'"&amp;"Variable List"&amp;"'!"&amp;ADDRESS(MATCH(A501,'Variable List'!A:A,0),4)),"")</f>
        <v/>
      </c>
      <c r="K501" s="6" t="str" cm="1">
        <f t="array" aca="1" ref="K501" ca="1">_xlfn.IFNA(INDIRECT("'"&amp;"Variable List"&amp;"'!"&amp;ADDRESS(MATCH(A501,'Variable List'!A:A,0),5)),"")</f>
        <v/>
      </c>
      <c r="L501" s="6" t="str" cm="1">
        <f t="array" aca="1" ref="L501" ca="1">_xlfn.IFNA(INDIRECT("'"&amp;"Variable List"&amp;"'!"&amp;ADDRESS(MATCH(A501,'Variable List'!A:A,0),6)),"")</f>
        <v/>
      </c>
    </row>
    <row r="502" spans="1:12" s="3" customFormat="1" x14ac:dyDescent="0.25">
      <c r="B502" s="6"/>
      <c r="C502" s="6"/>
      <c r="D502" s="55">
        <v>9</v>
      </c>
      <c r="E502" s="56" t="s">
        <v>666</v>
      </c>
      <c r="F502" s="168"/>
      <c r="G502" s="6"/>
      <c r="I502" s="6" t="str" cm="1">
        <f t="array" aca="1" ref="I502" ca="1">_xlfn.IFNA(INDIRECT("'"&amp;"Variable List"&amp;"'!"&amp;ADDRESS(MATCH(A502,'Variable List'!A:A,0),3)),"")</f>
        <v/>
      </c>
      <c r="J502" s="6" t="str" cm="1">
        <f t="array" aca="1" ref="J502" ca="1">_xlfn.IFNA(INDIRECT("'"&amp;"Variable List"&amp;"'!"&amp;ADDRESS(MATCH(A502,'Variable List'!A:A,0),4)),"")</f>
        <v/>
      </c>
      <c r="K502" s="6" t="str" cm="1">
        <f t="array" aca="1" ref="K502" ca="1">_xlfn.IFNA(INDIRECT("'"&amp;"Variable List"&amp;"'!"&amp;ADDRESS(MATCH(A502,'Variable List'!A:A,0),5)),"")</f>
        <v/>
      </c>
      <c r="L502" s="6" t="str" cm="1">
        <f t="array" aca="1" ref="L502" ca="1">_xlfn.IFNA(INDIRECT("'"&amp;"Variable List"&amp;"'!"&amp;ADDRESS(MATCH(A502,'Variable List'!A:A,0),6)),"")</f>
        <v/>
      </c>
    </row>
    <row r="503" spans="1:12" s="3" customFormat="1" x14ac:dyDescent="0.25">
      <c r="B503" s="6"/>
      <c r="C503" s="6"/>
      <c r="D503" s="55">
        <v>10</v>
      </c>
      <c r="E503" s="56" t="s">
        <v>667</v>
      </c>
      <c r="F503" s="168"/>
      <c r="G503" s="6"/>
      <c r="I503" s="6" t="str" cm="1">
        <f t="array" aca="1" ref="I503" ca="1">_xlfn.IFNA(INDIRECT("'"&amp;"Variable List"&amp;"'!"&amp;ADDRESS(MATCH(A503,'Variable List'!A:A,0),3)),"")</f>
        <v/>
      </c>
      <c r="J503" s="6" t="str" cm="1">
        <f t="array" aca="1" ref="J503" ca="1">_xlfn.IFNA(INDIRECT("'"&amp;"Variable List"&amp;"'!"&amp;ADDRESS(MATCH(A503,'Variable List'!A:A,0),4)),"")</f>
        <v/>
      </c>
      <c r="K503" s="6" t="str" cm="1">
        <f t="array" aca="1" ref="K503" ca="1">_xlfn.IFNA(INDIRECT("'"&amp;"Variable List"&amp;"'!"&amp;ADDRESS(MATCH(A503,'Variable List'!A:A,0),5)),"")</f>
        <v/>
      </c>
      <c r="L503" s="6" t="str" cm="1">
        <f t="array" aca="1" ref="L503" ca="1">_xlfn.IFNA(INDIRECT("'"&amp;"Variable List"&amp;"'!"&amp;ADDRESS(MATCH(A503,'Variable List'!A:A,0),6)),"")</f>
        <v/>
      </c>
    </row>
    <row r="504" spans="1:12" s="3" customFormat="1" x14ac:dyDescent="0.25">
      <c r="B504" s="6"/>
      <c r="C504" s="6"/>
      <c r="D504" s="55">
        <v>11</v>
      </c>
      <c r="E504" s="56" t="s">
        <v>668</v>
      </c>
      <c r="F504" s="168"/>
      <c r="G504" s="6"/>
      <c r="I504" s="6" t="str" cm="1">
        <f t="array" aca="1" ref="I504" ca="1">_xlfn.IFNA(INDIRECT("'"&amp;"Variable List"&amp;"'!"&amp;ADDRESS(MATCH(A504,'Variable List'!A:A,0),3)),"")</f>
        <v/>
      </c>
      <c r="J504" s="6" t="str" cm="1">
        <f t="array" aca="1" ref="J504" ca="1">_xlfn.IFNA(INDIRECT("'"&amp;"Variable List"&amp;"'!"&amp;ADDRESS(MATCH(A504,'Variable List'!A:A,0),4)),"")</f>
        <v/>
      </c>
      <c r="K504" s="6" t="str" cm="1">
        <f t="array" aca="1" ref="K504" ca="1">_xlfn.IFNA(INDIRECT("'"&amp;"Variable List"&amp;"'!"&amp;ADDRESS(MATCH(A504,'Variable List'!A:A,0),5)),"")</f>
        <v/>
      </c>
      <c r="L504" s="6" t="str" cm="1">
        <f t="array" aca="1" ref="L504" ca="1">_xlfn.IFNA(INDIRECT("'"&amp;"Variable List"&amp;"'!"&amp;ADDRESS(MATCH(A504,'Variable List'!A:A,0),6)),"")</f>
        <v/>
      </c>
    </row>
    <row r="505" spans="1:12" s="3" customFormat="1" x14ac:dyDescent="0.25">
      <c r="B505" s="6"/>
      <c r="C505" s="6"/>
      <c r="D505" s="55">
        <v>12</v>
      </c>
      <c r="E505" s="56" t="s">
        <v>669</v>
      </c>
      <c r="F505" s="168"/>
      <c r="G505" s="6"/>
      <c r="I505" s="6" t="str" cm="1">
        <f t="array" aca="1" ref="I505" ca="1">_xlfn.IFNA(INDIRECT("'"&amp;"Variable List"&amp;"'!"&amp;ADDRESS(MATCH(A505,'Variable List'!A:A,0),3)),"")</f>
        <v/>
      </c>
      <c r="J505" s="6" t="str" cm="1">
        <f t="array" aca="1" ref="J505" ca="1">_xlfn.IFNA(INDIRECT("'"&amp;"Variable List"&amp;"'!"&amp;ADDRESS(MATCH(A505,'Variable List'!A:A,0),4)),"")</f>
        <v/>
      </c>
      <c r="K505" s="6" t="str" cm="1">
        <f t="array" aca="1" ref="K505" ca="1">_xlfn.IFNA(INDIRECT("'"&amp;"Variable List"&amp;"'!"&amp;ADDRESS(MATCH(A505,'Variable List'!A:A,0),5)),"")</f>
        <v/>
      </c>
      <c r="L505" s="6" t="str" cm="1">
        <f t="array" aca="1" ref="L505" ca="1">_xlfn.IFNA(INDIRECT("'"&amp;"Variable List"&amp;"'!"&amp;ADDRESS(MATCH(A505,'Variable List'!A:A,0),6)),"")</f>
        <v/>
      </c>
    </row>
    <row r="506" spans="1:12" s="3" customFormat="1" x14ac:dyDescent="0.25">
      <c r="B506" s="6"/>
      <c r="C506" s="6"/>
      <c r="D506" s="55">
        <v>13</v>
      </c>
      <c r="E506" s="56" t="s">
        <v>1017</v>
      </c>
      <c r="F506" s="168"/>
      <c r="G506" s="6"/>
      <c r="I506" s="6" t="str" cm="1">
        <f t="array" aca="1" ref="I506" ca="1">_xlfn.IFNA(INDIRECT("'"&amp;"Variable List"&amp;"'!"&amp;ADDRESS(MATCH(A506,'Variable List'!A:A,0),3)),"")</f>
        <v/>
      </c>
      <c r="J506" s="6" t="str" cm="1">
        <f t="array" aca="1" ref="J506" ca="1">_xlfn.IFNA(INDIRECT("'"&amp;"Variable List"&amp;"'!"&amp;ADDRESS(MATCH(A506,'Variable List'!A:A,0),4)),"")</f>
        <v/>
      </c>
      <c r="K506" s="6" t="str" cm="1">
        <f t="array" aca="1" ref="K506" ca="1">_xlfn.IFNA(INDIRECT("'"&amp;"Variable List"&amp;"'!"&amp;ADDRESS(MATCH(A506,'Variable List'!A:A,0),5)),"")</f>
        <v/>
      </c>
      <c r="L506" s="6" t="str" cm="1">
        <f t="array" aca="1" ref="L506" ca="1">_xlfn.IFNA(INDIRECT("'"&amp;"Variable List"&amp;"'!"&amp;ADDRESS(MATCH(A506,'Variable List'!A:A,0),6)),"")</f>
        <v/>
      </c>
    </row>
    <row r="507" spans="1:12" s="3" customFormat="1" x14ac:dyDescent="0.25">
      <c r="B507" s="6"/>
      <c r="C507" s="6"/>
      <c r="D507" s="55">
        <v>14</v>
      </c>
      <c r="E507" s="56" t="s">
        <v>19304</v>
      </c>
      <c r="F507" s="168"/>
      <c r="G507" s="6"/>
      <c r="I507" s="6" t="str" cm="1">
        <f t="array" aca="1" ref="I507" ca="1">_xlfn.IFNA(INDIRECT("'"&amp;"Variable List"&amp;"'!"&amp;ADDRESS(MATCH(A507,'Variable List'!A:A,0),3)),"")</f>
        <v/>
      </c>
      <c r="J507" s="6" t="str" cm="1">
        <f t="array" aca="1" ref="J507" ca="1">_xlfn.IFNA(INDIRECT("'"&amp;"Variable List"&amp;"'!"&amp;ADDRESS(MATCH(A507,'Variable List'!A:A,0),4)),"")</f>
        <v/>
      </c>
      <c r="K507" s="6" t="str" cm="1">
        <f t="array" aca="1" ref="K507" ca="1">_xlfn.IFNA(INDIRECT("'"&amp;"Variable List"&amp;"'!"&amp;ADDRESS(MATCH(A507,'Variable List'!A:A,0),5)),"")</f>
        <v/>
      </c>
      <c r="L507" s="6" t="str" cm="1">
        <f t="array" aca="1" ref="L507" ca="1">_xlfn.IFNA(INDIRECT("'"&amp;"Variable List"&amp;"'!"&amp;ADDRESS(MATCH(A507,'Variable List'!A:A,0),6)),"")</f>
        <v/>
      </c>
    </row>
    <row r="508" spans="1:12" s="3" customFormat="1" x14ac:dyDescent="0.25">
      <c r="B508" s="6"/>
      <c r="C508" s="6"/>
      <c r="D508" s="55">
        <v>15</v>
      </c>
      <c r="E508" s="56" t="s">
        <v>675</v>
      </c>
      <c r="F508" s="168"/>
      <c r="G508" s="6"/>
      <c r="I508" s="6" t="str" cm="1">
        <f t="array" aca="1" ref="I508" ca="1">_xlfn.IFNA(INDIRECT("'"&amp;"Variable List"&amp;"'!"&amp;ADDRESS(MATCH(A508,'Variable List'!A:A,0),3)),"")</f>
        <v/>
      </c>
      <c r="J508" s="6" t="str" cm="1">
        <f t="array" aca="1" ref="J508" ca="1">_xlfn.IFNA(INDIRECT("'"&amp;"Variable List"&amp;"'!"&amp;ADDRESS(MATCH(A508,'Variable List'!A:A,0),4)),"")</f>
        <v/>
      </c>
      <c r="K508" s="6" t="str" cm="1">
        <f t="array" aca="1" ref="K508" ca="1">_xlfn.IFNA(INDIRECT("'"&amp;"Variable List"&amp;"'!"&amp;ADDRESS(MATCH(A508,'Variable List'!A:A,0),5)),"")</f>
        <v/>
      </c>
      <c r="L508" s="6" t="str" cm="1">
        <f t="array" aca="1" ref="L508" ca="1">_xlfn.IFNA(INDIRECT("'"&amp;"Variable List"&amp;"'!"&amp;ADDRESS(MATCH(A508,'Variable List'!A:A,0),6)),"")</f>
        <v/>
      </c>
    </row>
    <row r="509" spans="1:12" s="3" customFormat="1" x14ac:dyDescent="0.25">
      <c r="A509" s="11"/>
      <c r="B509" s="7"/>
      <c r="C509" s="7"/>
      <c r="D509" s="54">
        <v>16</v>
      </c>
      <c r="E509" s="53" t="s">
        <v>676</v>
      </c>
      <c r="F509" s="169"/>
      <c r="G509" s="7"/>
      <c r="H509" s="11"/>
      <c r="I509" s="7" t="str" cm="1">
        <f t="array" aca="1" ref="I509" ca="1">_xlfn.IFNA(INDIRECT("'"&amp;"Variable List"&amp;"'!"&amp;ADDRESS(MATCH(A509,'Variable List'!A:A,0),3)),"")</f>
        <v/>
      </c>
      <c r="J509" s="7" t="str" cm="1">
        <f t="array" aca="1" ref="J509" ca="1">_xlfn.IFNA(INDIRECT("'"&amp;"Variable List"&amp;"'!"&amp;ADDRESS(MATCH(A509,'Variable List'!A:A,0),4)),"")</f>
        <v/>
      </c>
      <c r="K509" s="7" t="str" cm="1">
        <f t="array" aca="1" ref="K509" ca="1">_xlfn.IFNA(INDIRECT("'"&amp;"Variable List"&amp;"'!"&amp;ADDRESS(MATCH(A509,'Variable List'!A:A,0),5)),"")</f>
        <v/>
      </c>
      <c r="L509" s="7" t="str" cm="1">
        <f t="array" aca="1" ref="L509" ca="1">_xlfn.IFNA(INDIRECT("'"&amp;"Variable List"&amp;"'!"&amp;ADDRESS(MATCH(A509,'Variable List'!A:A,0),6)),"")</f>
        <v/>
      </c>
    </row>
    <row r="510" spans="1:12" s="3" customFormat="1" x14ac:dyDescent="0.25">
      <c r="A510" s="36" t="s">
        <v>35</v>
      </c>
      <c r="B510" s="8" t="s">
        <v>125</v>
      </c>
      <c r="C510" s="8">
        <v>22</v>
      </c>
      <c r="D510" s="65">
        <v>-9</v>
      </c>
      <c r="E510" s="66" t="s">
        <v>192</v>
      </c>
      <c r="F510" s="167" t="s">
        <v>1688</v>
      </c>
      <c r="G510" s="10" t="s">
        <v>677</v>
      </c>
      <c r="H510" s="147" t="s">
        <v>2672</v>
      </c>
      <c r="I510" s="8" t="str" cm="1">
        <f t="array" aca="1" ref="I510" ca="1">_xlfn.IFNA(INDIRECT("'"&amp;"Variable List"&amp;"'!"&amp;ADDRESS(MATCH(A510,'Variable List'!A:A,0),3)),"")</f>
        <v>yes</v>
      </c>
      <c r="J510" s="8" t="str" cm="1">
        <f t="array" aca="1" ref="J510" ca="1">_xlfn.IFNA(INDIRECT("'"&amp;"Variable List"&amp;"'!"&amp;ADDRESS(MATCH(A510,'Variable List'!A:A,0),4)),"")</f>
        <v>yes</v>
      </c>
      <c r="K510" s="8" t="str" cm="1">
        <f t="array" aca="1" ref="K510" ca="1">_xlfn.IFNA(INDIRECT("'"&amp;"Variable List"&amp;"'!"&amp;ADDRESS(MATCH(A510,'Variable List'!A:A,0),5)),"")</f>
        <v>no</v>
      </c>
      <c r="L510" s="8" t="str" cm="1">
        <f t="array" aca="1" ref="L510" ca="1">_xlfn.IFNA(INDIRECT("'"&amp;"Variable List"&amp;"'!"&amp;ADDRESS(MATCH(A510,'Variable List'!A:A,0),6)),"")</f>
        <v>no</v>
      </c>
    </row>
    <row r="511" spans="1:12" s="3" customFormat="1" x14ac:dyDescent="0.25">
      <c r="A511" s="3" t="s">
        <v>1131</v>
      </c>
      <c r="B511" s="6"/>
      <c r="C511" s="6"/>
      <c r="D511" s="97">
        <v>1</v>
      </c>
      <c r="E511" s="67" t="s">
        <v>656</v>
      </c>
      <c r="F511" s="168"/>
      <c r="G511" s="6"/>
      <c r="H511" s="13"/>
      <c r="I511" s="6" t="str" cm="1">
        <f t="array" aca="1" ref="I511" ca="1">_xlfn.IFNA(INDIRECT("'"&amp;"Variable List"&amp;"'!"&amp;ADDRESS(MATCH(A511,'Variable List'!A:A,0),3)),"")</f>
        <v/>
      </c>
      <c r="J511" s="6" t="str" cm="1">
        <f t="array" aca="1" ref="J511" ca="1">_xlfn.IFNA(INDIRECT("'"&amp;"Variable List"&amp;"'!"&amp;ADDRESS(MATCH(A511,'Variable List'!A:A,0),4)),"")</f>
        <v/>
      </c>
      <c r="K511" s="6" t="str" cm="1">
        <f t="array" aca="1" ref="K511" ca="1">_xlfn.IFNA(INDIRECT("'"&amp;"Variable List"&amp;"'!"&amp;ADDRESS(MATCH(A511,'Variable List'!A:A,0),5)),"")</f>
        <v/>
      </c>
      <c r="L511" s="6" t="str" cm="1">
        <f t="array" aca="1" ref="L511" ca="1">_xlfn.IFNA(INDIRECT("'"&amp;"Variable List"&amp;"'!"&amp;ADDRESS(MATCH(A511,'Variable List'!A:A,0),6)),"")</f>
        <v/>
      </c>
    </row>
    <row r="512" spans="1:12" s="3" customFormat="1" x14ac:dyDescent="0.25">
      <c r="A512" s="4"/>
      <c r="B512" s="6"/>
      <c r="C512" s="6"/>
      <c r="D512" s="97">
        <v>2</v>
      </c>
      <c r="E512" s="67" t="s">
        <v>657</v>
      </c>
      <c r="F512" s="168"/>
      <c r="G512" s="6"/>
      <c r="H512" s="13"/>
      <c r="I512" s="6" t="str" cm="1">
        <f t="array" aca="1" ref="I512" ca="1">_xlfn.IFNA(INDIRECT("'"&amp;"Variable List"&amp;"'!"&amp;ADDRESS(MATCH(A512,'Variable List'!A:A,0),3)),"")</f>
        <v/>
      </c>
      <c r="J512" s="6" t="str" cm="1">
        <f t="array" aca="1" ref="J512" ca="1">_xlfn.IFNA(INDIRECT("'"&amp;"Variable List"&amp;"'!"&amp;ADDRESS(MATCH(A512,'Variable List'!A:A,0),4)),"")</f>
        <v/>
      </c>
      <c r="K512" s="6" t="str" cm="1">
        <f t="array" aca="1" ref="K512" ca="1">_xlfn.IFNA(INDIRECT("'"&amp;"Variable List"&amp;"'!"&amp;ADDRESS(MATCH(A512,'Variable List'!A:A,0),5)),"")</f>
        <v/>
      </c>
      <c r="L512" s="6" t="str" cm="1">
        <f t="array" aca="1" ref="L512" ca="1">_xlfn.IFNA(INDIRECT("'"&amp;"Variable List"&amp;"'!"&amp;ADDRESS(MATCH(A512,'Variable List'!A:A,0),6)),"")</f>
        <v/>
      </c>
    </row>
    <row r="513" spans="1:12" s="3" customFormat="1" x14ac:dyDescent="0.25">
      <c r="A513" s="4"/>
      <c r="B513" s="6"/>
      <c r="C513" s="6"/>
      <c r="D513" s="97">
        <v>3</v>
      </c>
      <c r="E513" s="67" t="s">
        <v>658</v>
      </c>
      <c r="F513" s="168"/>
      <c r="G513" s="6"/>
      <c r="H513" s="13"/>
      <c r="I513" s="6" t="str" cm="1">
        <f t="array" aca="1" ref="I513" ca="1">_xlfn.IFNA(INDIRECT("'"&amp;"Variable List"&amp;"'!"&amp;ADDRESS(MATCH(A513,'Variable List'!A:A,0),3)),"")</f>
        <v/>
      </c>
      <c r="J513" s="6" t="str" cm="1">
        <f t="array" aca="1" ref="J513" ca="1">_xlfn.IFNA(INDIRECT("'"&amp;"Variable List"&amp;"'!"&amp;ADDRESS(MATCH(A513,'Variable List'!A:A,0),4)),"")</f>
        <v/>
      </c>
      <c r="K513" s="6" t="str" cm="1">
        <f t="array" aca="1" ref="K513" ca="1">_xlfn.IFNA(INDIRECT("'"&amp;"Variable List"&amp;"'!"&amp;ADDRESS(MATCH(A513,'Variable List'!A:A,0),5)),"")</f>
        <v/>
      </c>
      <c r="L513" s="6" t="str" cm="1">
        <f t="array" aca="1" ref="L513" ca="1">_xlfn.IFNA(INDIRECT("'"&amp;"Variable List"&amp;"'!"&amp;ADDRESS(MATCH(A513,'Variable List'!A:A,0),6)),"")</f>
        <v/>
      </c>
    </row>
    <row r="514" spans="1:12" s="3" customFormat="1" x14ac:dyDescent="0.25">
      <c r="A514" s="4"/>
      <c r="B514" s="6"/>
      <c r="C514" s="6"/>
      <c r="D514" s="97">
        <v>4</v>
      </c>
      <c r="E514" s="67" t="s">
        <v>659</v>
      </c>
      <c r="F514" s="168"/>
      <c r="G514" s="6"/>
      <c r="H514" s="13"/>
      <c r="I514" s="6" t="str" cm="1">
        <f t="array" aca="1" ref="I514" ca="1">_xlfn.IFNA(INDIRECT("'"&amp;"Variable List"&amp;"'!"&amp;ADDRESS(MATCH(A514,'Variable List'!A:A,0),3)),"")</f>
        <v/>
      </c>
      <c r="J514" s="6" t="str" cm="1">
        <f t="array" aca="1" ref="J514" ca="1">_xlfn.IFNA(INDIRECT("'"&amp;"Variable List"&amp;"'!"&amp;ADDRESS(MATCH(A514,'Variable List'!A:A,0),4)),"")</f>
        <v/>
      </c>
      <c r="K514" s="6" t="str" cm="1">
        <f t="array" aca="1" ref="K514" ca="1">_xlfn.IFNA(INDIRECT("'"&amp;"Variable List"&amp;"'!"&amp;ADDRESS(MATCH(A514,'Variable List'!A:A,0),5)),"")</f>
        <v/>
      </c>
      <c r="L514" s="6" t="str" cm="1">
        <f t="array" aca="1" ref="L514" ca="1">_xlfn.IFNA(INDIRECT("'"&amp;"Variable List"&amp;"'!"&amp;ADDRESS(MATCH(A514,'Variable List'!A:A,0),6)),"")</f>
        <v/>
      </c>
    </row>
    <row r="515" spans="1:12" s="3" customFormat="1" x14ac:dyDescent="0.25">
      <c r="A515" s="4"/>
      <c r="B515" s="6"/>
      <c r="C515" s="6"/>
      <c r="D515" s="97">
        <v>5</v>
      </c>
      <c r="E515" s="67" t="s">
        <v>660</v>
      </c>
      <c r="F515" s="168"/>
      <c r="G515" s="6"/>
      <c r="H515" s="13"/>
      <c r="I515" s="6" t="str" cm="1">
        <f t="array" aca="1" ref="I515" ca="1">_xlfn.IFNA(INDIRECT("'"&amp;"Variable List"&amp;"'!"&amp;ADDRESS(MATCH(A515,'Variable List'!A:A,0),3)),"")</f>
        <v/>
      </c>
      <c r="J515" s="6" t="str" cm="1">
        <f t="array" aca="1" ref="J515" ca="1">_xlfn.IFNA(INDIRECT("'"&amp;"Variable List"&amp;"'!"&amp;ADDRESS(MATCH(A515,'Variable List'!A:A,0),4)),"")</f>
        <v/>
      </c>
      <c r="K515" s="6" t="str" cm="1">
        <f t="array" aca="1" ref="K515" ca="1">_xlfn.IFNA(INDIRECT("'"&amp;"Variable List"&amp;"'!"&amp;ADDRESS(MATCH(A515,'Variable List'!A:A,0),5)),"")</f>
        <v/>
      </c>
      <c r="L515" s="6" t="str" cm="1">
        <f t="array" aca="1" ref="L515" ca="1">_xlfn.IFNA(INDIRECT("'"&amp;"Variable List"&amp;"'!"&amp;ADDRESS(MATCH(A515,'Variable List'!A:A,0),6)),"")</f>
        <v/>
      </c>
    </row>
    <row r="516" spans="1:12" s="3" customFormat="1" x14ac:dyDescent="0.25">
      <c r="A516" s="4"/>
      <c r="B516" s="6"/>
      <c r="C516" s="6"/>
      <c r="D516" s="97">
        <v>6</v>
      </c>
      <c r="E516" s="67" t="s">
        <v>661</v>
      </c>
      <c r="F516" s="168"/>
      <c r="G516" s="6"/>
      <c r="H516" s="13"/>
      <c r="I516" s="6" t="str" cm="1">
        <f t="array" aca="1" ref="I516" ca="1">_xlfn.IFNA(INDIRECT("'"&amp;"Variable List"&amp;"'!"&amp;ADDRESS(MATCH(A516,'Variable List'!A:A,0),3)),"")</f>
        <v/>
      </c>
      <c r="J516" s="6" t="str" cm="1">
        <f t="array" aca="1" ref="J516" ca="1">_xlfn.IFNA(INDIRECT("'"&amp;"Variable List"&amp;"'!"&amp;ADDRESS(MATCH(A516,'Variable List'!A:A,0),4)),"")</f>
        <v/>
      </c>
      <c r="K516" s="6" t="str" cm="1">
        <f t="array" aca="1" ref="K516" ca="1">_xlfn.IFNA(INDIRECT("'"&amp;"Variable List"&amp;"'!"&amp;ADDRESS(MATCH(A516,'Variable List'!A:A,0),5)),"")</f>
        <v/>
      </c>
      <c r="L516" s="6" t="str" cm="1">
        <f t="array" aca="1" ref="L516" ca="1">_xlfn.IFNA(INDIRECT("'"&amp;"Variable List"&amp;"'!"&amp;ADDRESS(MATCH(A516,'Variable List'!A:A,0),6)),"")</f>
        <v/>
      </c>
    </row>
    <row r="517" spans="1:12" s="3" customFormat="1" x14ac:dyDescent="0.25">
      <c r="A517" s="4"/>
      <c r="B517" s="6"/>
      <c r="C517" s="6"/>
      <c r="D517" s="97">
        <v>7</v>
      </c>
      <c r="E517" s="67" t="s">
        <v>662</v>
      </c>
      <c r="F517" s="168"/>
      <c r="G517" s="6"/>
      <c r="H517" s="13"/>
      <c r="I517" s="6" t="str" cm="1">
        <f t="array" aca="1" ref="I517" ca="1">_xlfn.IFNA(INDIRECT("'"&amp;"Variable List"&amp;"'!"&amp;ADDRESS(MATCH(A517,'Variable List'!A:A,0),3)),"")</f>
        <v/>
      </c>
      <c r="J517" s="6" t="str" cm="1">
        <f t="array" aca="1" ref="J517" ca="1">_xlfn.IFNA(INDIRECT("'"&amp;"Variable List"&amp;"'!"&amp;ADDRESS(MATCH(A517,'Variable List'!A:A,0),4)),"")</f>
        <v/>
      </c>
      <c r="K517" s="6" t="str" cm="1">
        <f t="array" aca="1" ref="K517" ca="1">_xlfn.IFNA(INDIRECT("'"&amp;"Variable List"&amp;"'!"&amp;ADDRESS(MATCH(A517,'Variable List'!A:A,0),5)),"")</f>
        <v/>
      </c>
      <c r="L517" s="6" t="str" cm="1">
        <f t="array" aca="1" ref="L517" ca="1">_xlfn.IFNA(INDIRECT("'"&amp;"Variable List"&amp;"'!"&amp;ADDRESS(MATCH(A517,'Variable List'!A:A,0),6)),"")</f>
        <v/>
      </c>
    </row>
    <row r="518" spans="1:12" s="3" customFormat="1" x14ac:dyDescent="0.25">
      <c r="A518" s="4"/>
      <c r="B518" s="6"/>
      <c r="C518" s="6"/>
      <c r="D518" s="97">
        <v>8</v>
      </c>
      <c r="E518" s="67" t="s">
        <v>663</v>
      </c>
      <c r="F518" s="168"/>
      <c r="G518" s="6"/>
      <c r="H518" s="13"/>
      <c r="I518" s="6" t="str" cm="1">
        <f t="array" aca="1" ref="I518" ca="1">_xlfn.IFNA(INDIRECT("'"&amp;"Variable List"&amp;"'!"&amp;ADDRESS(MATCH(A518,'Variable List'!A:A,0),3)),"")</f>
        <v/>
      </c>
      <c r="J518" s="6" t="str" cm="1">
        <f t="array" aca="1" ref="J518" ca="1">_xlfn.IFNA(INDIRECT("'"&amp;"Variable List"&amp;"'!"&amp;ADDRESS(MATCH(A518,'Variable List'!A:A,0),4)),"")</f>
        <v/>
      </c>
      <c r="K518" s="6" t="str" cm="1">
        <f t="array" aca="1" ref="K518" ca="1">_xlfn.IFNA(INDIRECT("'"&amp;"Variable List"&amp;"'!"&amp;ADDRESS(MATCH(A518,'Variable List'!A:A,0),5)),"")</f>
        <v/>
      </c>
      <c r="L518" s="6" t="str" cm="1">
        <f t="array" aca="1" ref="L518" ca="1">_xlfn.IFNA(INDIRECT("'"&amp;"Variable List"&amp;"'!"&amp;ADDRESS(MATCH(A518,'Variable List'!A:A,0),6)),"")</f>
        <v/>
      </c>
    </row>
    <row r="519" spans="1:12" s="3" customFormat="1" x14ac:dyDescent="0.25">
      <c r="A519" s="4"/>
      <c r="B519" s="6"/>
      <c r="C519" s="6"/>
      <c r="D519" s="97">
        <v>9</v>
      </c>
      <c r="E519" s="67" t="s">
        <v>664</v>
      </c>
      <c r="F519" s="168"/>
      <c r="G519" s="6"/>
      <c r="H519" s="13"/>
      <c r="I519" s="6" t="str" cm="1">
        <f t="array" aca="1" ref="I519" ca="1">_xlfn.IFNA(INDIRECT("'"&amp;"Variable List"&amp;"'!"&amp;ADDRESS(MATCH(A519,'Variable List'!A:A,0),3)),"")</f>
        <v/>
      </c>
      <c r="J519" s="6" t="str" cm="1">
        <f t="array" aca="1" ref="J519" ca="1">_xlfn.IFNA(INDIRECT("'"&amp;"Variable List"&amp;"'!"&amp;ADDRESS(MATCH(A519,'Variable List'!A:A,0),4)),"")</f>
        <v/>
      </c>
      <c r="K519" s="6" t="str" cm="1">
        <f t="array" aca="1" ref="K519" ca="1">_xlfn.IFNA(INDIRECT("'"&amp;"Variable List"&amp;"'!"&amp;ADDRESS(MATCH(A519,'Variable List'!A:A,0),5)),"")</f>
        <v/>
      </c>
      <c r="L519" s="6" t="str" cm="1">
        <f t="array" aca="1" ref="L519" ca="1">_xlfn.IFNA(INDIRECT("'"&amp;"Variable List"&amp;"'!"&amp;ADDRESS(MATCH(A519,'Variable List'!A:A,0),6)),"")</f>
        <v/>
      </c>
    </row>
    <row r="520" spans="1:12" s="3" customFormat="1" x14ac:dyDescent="0.25">
      <c r="A520" s="4"/>
      <c r="B520" s="6"/>
      <c r="C520" s="6"/>
      <c r="D520" s="97">
        <v>10</v>
      </c>
      <c r="E520" s="67" t="s">
        <v>665</v>
      </c>
      <c r="F520" s="168"/>
      <c r="G520" s="6"/>
      <c r="H520" s="13"/>
      <c r="I520" s="6" t="str" cm="1">
        <f t="array" aca="1" ref="I520" ca="1">_xlfn.IFNA(INDIRECT("'"&amp;"Variable List"&amp;"'!"&amp;ADDRESS(MATCH(A520,'Variable List'!A:A,0),3)),"")</f>
        <v/>
      </c>
      <c r="J520" s="6" t="str" cm="1">
        <f t="array" aca="1" ref="J520" ca="1">_xlfn.IFNA(INDIRECT("'"&amp;"Variable List"&amp;"'!"&amp;ADDRESS(MATCH(A520,'Variable List'!A:A,0),4)),"")</f>
        <v/>
      </c>
      <c r="K520" s="6" t="str" cm="1">
        <f t="array" aca="1" ref="K520" ca="1">_xlfn.IFNA(INDIRECT("'"&amp;"Variable List"&amp;"'!"&amp;ADDRESS(MATCH(A520,'Variable List'!A:A,0),5)),"")</f>
        <v/>
      </c>
      <c r="L520" s="6" t="str" cm="1">
        <f t="array" aca="1" ref="L520" ca="1">_xlfn.IFNA(INDIRECT("'"&amp;"Variable List"&amp;"'!"&amp;ADDRESS(MATCH(A520,'Variable List'!A:A,0),6)),"")</f>
        <v/>
      </c>
    </row>
    <row r="521" spans="1:12" s="3" customFormat="1" x14ac:dyDescent="0.25">
      <c r="A521" s="4"/>
      <c r="B521" s="6"/>
      <c r="C521" s="6"/>
      <c r="D521" s="97">
        <v>11</v>
      </c>
      <c r="E521" s="67" t="s">
        <v>666</v>
      </c>
      <c r="F521" s="168"/>
      <c r="G521" s="6"/>
      <c r="H521" s="13"/>
      <c r="I521" s="6" t="str" cm="1">
        <f t="array" aca="1" ref="I521" ca="1">_xlfn.IFNA(INDIRECT("'"&amp;"Variable List"&amp;"'!"&amp;ADDRESS(MATCH(A521,'Variable List'!A:A,0),3)),"")</f>
        <v/>
      </c>
      <c r="J521" s="6" t="str" cm="1">
        <f t="array" aca="1" ref="J521" ca="1">_xlfn.IFNA(INDIRECT("'"&amp;"Variable List"&amp;"'!"&amp;ADDRESS(MATCH(A521,'Variable List'!A:A,0),4)),"")</f>
        <v/>
      </c>
      <c r="K521" s="6" t="str" cm="1">
        <f t="array" aca="1" ref="K521" ca="1">_xlfn.IFNA(INDIRECT("'"&amp;"Variable List"&amp;"'!"&amp;ADDRESS(MATCH(A521,'Variable List'!A:A,0),5)),"")</f>
        <v/>
      </c>
      <c r="L521" s="6" t="str" cm="1">
        <f t="array" aca="1" ref="L521" ca="1">_xlfn.IFNA(INDIRECT("'"&amp;"Variable List"&amp;"'!"&amp;ADDRESS(MATCH(A521,'Variable List'!A:A,0),6)),"")</f>
        <v/>
      </c>
    </row>
    <row r="522" spans="1:12" s="3" customFormat="1" x14ac:dyDescent="0.25">
      <c r="A522" s="4"/>
      <c r="B522" s="6"/>
      <c r="C522" s="6"/>
      <c r="D522" s="97">
        <v>12</v>
      </c>
      <c r="E522" s="67" t="s">
        <v>667</v>
      </c>
      <c r="F522" s="168"/>
      <c r="G522" s="6"/>
      <c r="H522" s="13"/>
      <c r="I522" s="6" t="str" cm="1">
        <f t="array" aca="1" ref="I522" ca="1">_xlfn.IFNA(INDIRECT("'"&amp;"Variable List"&amp;"'!"&amp;ADDRESS(MATCH(A522,'Variable List'!A:A,0),3)),"")</f>
        <v/>
      </c>
      <c r="J522" s="6" t="str" cm="1">
        <f t="array" aca="1" ref="J522" ca="1">_xlfn.IFNA(INDIRECT("'"&amp;"Variable List"&amp;"'!"&amp;ADDRESS(MATCH(A522,'Variable List'!A:A,0),4)),"")</f>
        <v/>
      </c>
      <c r="K522" s="6" t="str" cm="1">
        <f t="array" aca="1" ref="K522" ca="1">_xlfn.IFNA(INDIRECT("'"&amp;"Variable List"&amp;"'!"&amp;ADDRESS(MATCH(A522,'Variable List'!A:A,0),5)),"")</f>
        <v/>
      </c>
      <c r="L522" s="6" t="str" cm="1">
        <f t="array" aca="1" ref="L522" ca="1">_xlfn.IFNA(INDIRECT("'"&amp;"Variable List"&amp;"'!"&amp;ADDRESS(MATCH(A522,'Variable List'!A:A,0),6)),"")</f>
        <v/>
      </c>
    </row>
    <row r="523" spans="1:12" s="3" customFormat="1" x14ac:dyDescent="0.25">
      <c r="A523" s="4"/>
      <c r="B523" s="6"/>
      <c r="C523" s="6"/>
      <c r="D523" s="97">
        <v>13</v>
      </c>
      <c r="E523" s="67" t="s">
        <v>668</v>
      </c>
      <c r="F523" s="168"/>
      <c r="G523" s="6"/>
      <c r="H523" s="13"/>
      <c r="I523" s="6" t="str" cm="1">
        <f t="array" aca="1" ref="I523" ca="1">_xlfn.IFNA(INDIRECT("'"&amp;"Variable List"&amp;"'!"&amp;ADDRESS(MATCH(A523,'Variable List'!A:A,0),3)),"")</f>
        <v/>
      </c>
      <c r="J523" s="6" t="str" cm="1">
        <f t="array" aca="1" ref="J523" ca="1">_xlfn.IFNA(INDIRECT("'"&amp;"Variable List"&amp;"'!"&amp;ADDRESS(MATCH(A523,'Variable List'!A:A,0),4)),"")</f>
        <v/>
      </c>
      <c r="K523" s="6" t="str" cm="1">
        <f t="array" aca="1" ref="K523" ca="1">_xlfn.IFNA(INDIRECT("'"&amp;"Variable List"&amp;"'!"&amp;ADDRESS(MATCH(A523,'Variable List'!A:A,0),5)),"")</f>
        <v/>
      </c>
      <c r="L523" s="6" t="str" cm="1">
        <f t="array" aca="1" ref="L523" ca="1">_xlfn.IFNA(INDIRECT("'"&amp;"Variable List"&amp;"'!"&amp;ADDRESS(MATCH(A523,'Variable List'!A:A,0),6)),"")</f>
        <v/>
      </c>
    </row>
    <row r="524" spans="1:12" s="3" customFormat="1" x14ac:dyDescent="0.25">
      <c r="A524" s="4"/>
      <c r="B524" s="6"/>
      <c r="C524" s="6"/>
      <c r="D524" s="97">
        <v>14</v>
      </c>
      <c r="E524" s="67" t="s">
        <v>669</v>
      </c>
      <c r="F524" s="168"/>
      <c r="G524" s="6"/>
      <c r="H524" s="13"/>
      <c r="I524" s="6" t="str" cm="1">
        <f t="array" aca="1" ref="I524" ca="1">_xlfn.IFNA(INDIRECT("'"&amp;"Variable List"&amp;"'!"&amp;ADDRESS(MATCH(A524,'Variable List'!A:A,0),3)),"")</f>
        <v/>
      </c>
      <c r="J524" s="6" t="str" cm="1">
        <f t="array" aca="1" ref="J524" ca="1">_xlfn.IFNA(INDIRECT("'"&amp;"Variable List"&amp;"'!"&amp;ADDRESS(MATCH(A524,'Variable List'!A:A,0),4)),"")</f>
        <v/>
      </c>
      <c r="K524" s="6" t="str" cm="1">
        <f t="array" aca="1" ref="K524" ca="1">_xlfn.IFNA(INDIRECT("'"&amp;"Variable List"&amp;"'!"&amp;ADDRESS(MATCH(A524,'Variable List'!A:A,0),5)),"")</f>
        <v/>
      </c>
      <c r="L524" s="6" t="str" cm="1">
        <f t="array" aca="1" ref="L524" ca="1">_xlfn.IFNA(INDIRECT("'"&amp;"Variable List"&amp;"'!"&amp;ADDRESS(MATCH(A524,'Variable List'!A:A,0),6)),"")</f>
        <v/>
      </c>
    </row>
    <row r="525" spans="1:12" s="3" customFormat="1" x14ac:dyDescent="0.25">
      <c r="A525" s="4"/>
      <c r="B525" s="6"/>
      <c r="C525" s="6"/>
      <c r="D525" s="97">
        <v>15</v>
      </c>
      <c r="E525" s="67" t="s">
        <v>670</v>
      </c>
      <c r="F525" s="168"/>
      <c r="G525" s="6"/>
      <c r="H525" s="13"/>
      <c r="I525" s="6" t="str" cm="1">
        <f t="array" aca="1" ref="I525" ca="1">_xlfn.IFNA(INDIRECT("'"&amp;"Variable List"&amp;"'!"&amp;ADDRESS(MATCH(A525,'Variable List'!A:A,0),3)),"")</f>
        <v/>
      </c>
      <c r="J525" s="6" t="str" cm="1">
        <f t="array" aca="1" ref="J525" ca="1">_xlfn.IFNA(INDIRECT("'"&amp;"Variable List"&amp;"'!"&amp;ADDRESS(MATCH(A525,'Variable List'!A:A,0),4)),"")</f>
        <v/>
      </c>
      <c r="K525" s="6" t="str" cm="1">
        <f t="array" aca="1" ref="K525" ca="1">_xlfn.IFNA(INDIRECT("'"&amp;"Variable List"&amp;"'!"&amp;ADDRESS(MATCH(A525,'Variable List'!A:A,0),5)),"")</f>
        <v/>
      </c>
      <c r="L525" s="6" t="str" cm="1">
        <f t="array" aca="1" ref="L525" ca="1">_xlfn.IFNA(INDIRECT("'"&amp;"Variable List"&amp;"'!"&amp;ADDRESS(MATCH(A525,'Variable List'!A:A,0),6)),"")</f>
        <v/>
      </c>
    </row>
    <row r="526" spans="1:12" s="3" customFormat="1" x14ac:dyDescent="0.25">
      <c r="A526" s="4"/>
      <c r="B526" s="6"/>
      <c r="C526" s="6"/>
      <c r="D526" s="97">
        <v>16</v>
      </c>
      <c r="E526" s="67" t="s">
        <v>671</v>
      </c>
      <c r="F526" s="168"/>
      <c r="G526" s="6"/>
      <c r="H526" s="13"/>
      <c r="I526" s="6" t="str" cm="1">
        <f t="array" aca="1" ref="I526" ca="1">_xlfn.IFNA(INDIRECT("'"&amp;"Variable List"&amp;"'!"&amp;ADDRESS(MATCH(A526,'Variable List'!A:A,0),3)),"")</f>
        <v/>
      </c>
      <c r="J526" s="6" t="str" cm="1">
        <f t="array" aca="1" ref="J526" ca="1">_xlfn.IFNA(INDIRECT("'"&amp;"Variable List"&amp;"'!"&amp;ADDRESS(MATCH(A526,'Variable List'!A:A,0),4)),"")</f>
        <v/>
      </c>
      <c r="K526" s="6" t="str" cm="1">
        <f t="array" aca="1" ref="K526" ca="1">_xlfn.IFNA(INDIRECT("'"&amp;"Variable List"&amp;"'!"&amp;ADDRESS(MATCH(A526,'Variable List'!A:A,0),5)),"")</f>
        <v/>
      </c>
      <c r="L526" s="6" t="str" cm="1">
        <f t="array" aca="1" ref="L526" ca="1">_xlfn.IFNA(INDIRECT("'"&amp;"Variable List"&amp;"'!"&amp;ADDRESS(MATCH(A526,'Variable List'!A:A,0),6)),"")</f>
        <v/>
      </c>
    </row>
    <row r="527" spans="1:12" s="3" customFormat="1" x14ac:dyDescent="0.25">
      <c r="A527" s="4"/>
      <c r="B527" s="6"/>
      <c r="C527" s="6"/>
      <c r="D527" s="97">
        <v>17</v>
      </c>
      <c r="E527" s="67" t="s">
        <v>672</v>
      </c>
      <c r="F527" s="168"/>
      <c r="G527" s="6"/>
      <c r="H527" s="13"/>
      <c r="I527" s="6" t="str" cm="1">
        <f t="array" aca="1" ref="I527" ca="1">_xlfn.IFNA(INDIRECT("'"&amp;"Variable List"&amp;"'!"&amp;ADDRESS(MATCH(A527,'Variable List'!A:A,0),3)),"")</f>
        <v/>
      </c>
      <c r="J527" s="6" t="str" cm="1">
        <f t="array" aca="1" ref="J527" ca="1">_xlfn.IFNA(INDIRECT("'"&amp;"Variable List"&amp;"'!"&amp;ADDRESS(MATCH(A527,'Variable List'!A:A,0),4)),"")</f>
        <v/>
      </c>
      <c r="K527" s="6" t="str" cm="1">
        <f t="array" aca="1" ref="K527" ca="1">_xlfn.IFNA(INDIRECT("'"&amp;"Variable List"&amp;"'!"&amp;ADDRESS(MATCH(A527,'Variable List'!A:A,0),5)),"")</f>
        <v/>
      </c>
      <c r="L527" s="6" t="str" cm="1">
        <f t="array" aca="1" ref="L527" ca="1">_xlfn.IFNA(INDIRECT("'"&amp;"Variable List"&amp;"'!"&amp;ADDRESS(MATCH(A527,'Variable List'!A:A,0),6)),"")</f>
        <v/>
      </c>
    </row>
    <row r="528" spans="1:12" s="3" customFormat="1" x14ac:dyDescent="0.25">
      <c r="A528" s="4"/>
      <c r="B528" s="6"/>
      <c r="C528" s="6"/>
      <c r="D528" s="97">
        <v>18</v>
      </c>
      <c r="E528" s="67" t="s">
        <v>673</v>
      </c>
      <c r="F528" s="168"/>
      <c r="G528" s="6"/>
      <c r="H528" s="13"/>
      <c r="I528" s="6" t="str" cm="1">
        <f t="array" aca="1" ref="I528" ca="1">_xlfn.IFNA(INDIRECT("'"&amp;"Variable List"&amp;"'!"&amp;ADDRESS(MATCH(A528,'Variable List'!A:A,0),3)),"")</f>
        <v/>
      </c>
      <c r="J528" s="6" t="str" cm="1">
        <f t="array" aca="1" ref="J528" ca="1">_xlfn.IFNA(INDIRECT("'"&amp;"Variable List"&amp;"'!"&amp;ADDRESS(MATCH(A528,'Variable List'!A:A,0),4)),"")</f>
        <v/>
      </c>
      <c r="K528" s="6" t="str" cm="1">
        <f t="array" aca="1" ref="K528" ca="1">_xlfn.IFNA(INDIRECT("'"&amp;"Variable List"&amp;"'!"&amp;ADDRESS(MATCH(A528,'Variable List'!A:A,0),5)),"")</f>
        <v/>
      </c>
      <c r="L528" s="6" t="str" cm="1">
        <f t="array" aca="1" ref="L528" ca="1">_xlfn.IFNA(INDIRECT("'"&amp;"Variable List"&amp;"'!"&amp;ADDRESS(MATCH(A528,'Variable List'!A:A,0),6)),"")</f>
        <v/>
      </c>
    </row>
    <row r="529" spans="1:12" s="3" customFormat="1" x14ac:dyDescent="0.25">
      <c r="A529" s="4"/>
      <c r="B529" s="6"/>
      <c r="C529" s="6"/>
      <c r="D529" s="97">
        <v>19</v>
      </c>
      <c r="E529" s="67" t="s">
        <v>674</v>
      </c>
      <c r="F529" s="168"/>
      <c r="G529" s="6"/>
      <c r="H529" s="13"/>
      <c r="I529" s="6" t="str" cm="1">
        <f t="array" aca="1" ref="I529" ca="1">_xlfn.IFNA(INDIRECT("'"&amp;"Variable List"&amp;"'!"&amp;ADDRESS(MATCH(A529,'Variable List'!A:A,0),3)),"")</f>
        <v/>
      </c>
      <c r="J529" s="6" t="str" cm="1">
        <f t="array" aca="1" ref="J529" ca="1">_xlfn.IFNA(INDIRECT("'"&amp;"Variable List"&amp;"'!"&amp;ADDRESS(MATCH(A529,'Variable List'!A:A,0),4)),"")</f>
        <v/>
      </c>
      <c r="K529" s="6" t="str" cm="1">
        <f t="array" aca="1" ref="K529" ca="1">_xlfn.IFNA(INDIRECT("'"&amp;"Variable List"&amp;"'!"&amp;ADDRESS(MATCH(A529,'Variable List'!A:A,0),5)),"")</f>
        <v/>
      </c>
      <c r="L529" s="6" t="str" cm="1">
        <f t="array" aca="1" ref="L529" ca="1">_xlfn.IFNA(INDIRECT("'"&amp;"Variable List"&amp;"'!"&amp;ADDRESS(MATCH(A529,'Variable List'!A:A,0),6)),"")</f>
        <v/>
      </c>
    </row>
    <row r="530" spans="1:12" s="3" customFormat="1" x14ac:dyDescent="0.25">
      <c r="A530" s="4"/>
      <c r="B530" s="6"/>
      <c r="C530" s="6"/>
      <c r="D530" s="97">
        <v>20</v>
      </c>
      <c r="E530" s="67" t="s">
        <v>675</v>
      </c>
      <c r="F530" s="168"/>
      <c r="G530" s="6"/>
      <c r="H530" s="13"/>
      <c r="I530" s="6" t="str" cm="1">
        <f t="array" aca="1" ref="I530" ca="1">_xlfn.IFNA(INDIRECT("'"&amp;"Variable List"&amp;"'!"&amp;ADDRESS(MATCH(A530,'Variable List'!A:A,0),3)),"")</f>
        <v/>
      </c>
      <c r="J530" s="6" t="str" cm="1">
        <f t="array" aca="1" ref="J530" ca="1">_xlfn.IFNA(INDIRECT("'"&amp;"Variable List"&amp;"'!"&amp;ADDRESS(MATCH(A530,'Variable List'!A:A,0),4)),"")</f>
        <v/>
      </c>
      <c r="K530" s="6" t="str" cm="1">
        <f t="array" aca="1" ref="K530" ca="1">_xlfn.IFNA(INDIRECT("'"&amp;"Variable List"&amp;"'!"&amp;ADDRESS(MATCH(A530,'Variable List'!A:A,0),5)),"")</f>
        <v/>
      </c>
      <c r="L530" s="6" t="str" cm="1">
        <f t="array" aca="1" ref="L530" ca="1">_xlfn.IFNA(INDIRECT("'"&amp;"Variable List"&amp;"'!"&amp;ADDRESS(MATCH(A530,'Variable List'!A:A,0),6)),"")</f>
        <v/>
      </c>
    </row>
    <row r="531" spans="1:12" s="3" customFormat="1" x14ac:dyDescent="0.25">
      <c r="A531" s="45"/>
      <c r="B531" s="7"/>
      <c r="C531" s="7"/>
      <c r="D531" s="98">
        <v>21</v>
      </c>
      <c r="E531" s="68" t="s">
        <v>676</v>
      </c>
      <c r="F531" s="169"/>
      <c r="G531" s="7"/>
      <c r="H531" s="15"/>
      <c r="I531" s="7" t="str" cm="1">
        <f t="array" aca="1" ref="I531" ca="1">_xlfn.IFNA(INDIRECT("'"&amp;"Variable List"&amp;"'!"&amp;ADDRESS(MATCH(A531,'Variable List'!A:A,0),3)),"")</f>
        <v/>
      </c>
      <c r="J531" s="7" t="str" cm="1">
        <f t="array" aca="1" ref="J531" ca="1">_xlfn.IFNA(INDIRECT("'"&amp;"Variable List"&amp;"'!"&amp;ADDRESS(MATCH(A531,'Variable List'!A:A,0),4)),"")</f>
        <v/>
      </c>
      <c r="K531" s="7" t="str" cm="1">
        <f t="array" aca="1" ref="K531" ca="1">_xlfn.IFNA(INDIRECT("'"&amp;"Variable List"&amp;"'!"&amp;ADDRESS(MATCH(A531,'Variable List'!A:A,0),5)),"")</f>
        <v/>
      </c>
      <c r="L531" s="7" t="str" cm="1">
        <f t="array" aca="1" ref="L531" ca="1">_xlfn.IFNA(INDIRECT("'"&amp;"Variable List"&amp;"'!"&amp;ADDRESS(MATCH(A531,'Variable List'!A:A,0),6)),"")</f>
        <v/>
      </c>
    </row>
    <row r="532" spans="1:12" s="3" customFormat="1" x14ac:dyDescent="0.25">
      <c r="A532" s="106" t="s">
        <v>19567</v>
      </c>
      <c r="B532" s="8" t="s">
        <v>125</v>
      </c>
      <c r="C532" s="6">
        <v>13</v>
      </c>
      <c r="D532" s="65">
        <v>-9</v>
      </c>
      <c r="E532" s="66" t="s">
        <v>192</v>
      </c>
      <c r="F532" s="167" t="s">
        <v>1688</v>
      </c>
      <c r="G532" s="6" t="s">
        <v>677</v>
      </c>
      <c r="H532" s="8" t="s">
        <v>2672</v>
      </c>
      <c r="I532" s="6" t="str" cm="1">
        <f t="array" aca="1" ref="I532" ca="1">_xlfn.IFNA(INDIRECT("'"&amp;"Variable List"&amp;"'!"&amp;ADDRESS(MATCH(A532,'Variable List'!A:A,0),3)),"")</f>
        <v>no</v>
      </c>
      <c r="J532" s="6" t="str" cm="1">
        <f t="array" aca="1" ref="J532" ca="1">_xlfn.IFNA(INDIRECT("'"&amp;"Variable List"&amp;"'!"&amp;ADDRESS(MATCH(A532,'Variable List'!A:A,0),4)),"")</f>
        <v>no</v>
      </c>
      <c r="K532" s="6" t="str" cm="1">
        <f t="array" aca="1" ref="K532" ca="1">_xlfn.IFNA(INDIRECT("'"&amp;"Variable List"&amp;"'!"&amp;ADDRESS(MATCH(A532,'Variable List'!A:A,0),5)),"")</f>
        <v>no</v>
      </c>
      <c r="L532" s="6" t="str" cm="1">
        <f t="array" aca="1" ref="L532" ca="1">_xlfn.IFNA(INDIRECT("'"&amp;"Variable List"&amp;"'!"&amp;ADDRESS(MATCH(A532,'Variable List'!A:A,0),6)),"")</f>
        <v>yes</v>
      </c>
    </row>
    <row r="533" spans="1:12" s="3" customFormat="1" x14ac:dyDescent="0.25">
      <c r="A533" s="12" t="s">
        <v>19568</v>
      </c>
      <c r="B533" s="6"/>
      <c r="C533" s="6"/>
      <c r="D533" s="97">
        <v>1</v>
      </c>
      <c r="E533" s="67" t="s">
        <v>656</v>
      </c>
      <c r="F533" s="168"/>
      <c r="G533" s="6"/>
      <c r="H533" s="13"/>
      <c r="I533" s="6" t="str" cm="1">
        <f t="array" aca="1" ref="I533" ca="1">_xlfn.IFNA(INDIRECT("'"&amp;"Variable List"&amp;"'!"&amp;ADDRESS(MATCH(A533,'Variable List'!A:A,0),3)),"")</f>
        <v/>
      </c>
      <c r="J533" s="6" t="str" cm="1">
        <f t="array" aca="1" ref="J533" ca="1">_xlfn.IFNA(INDIRECT("'"&amp;"Variable List"&amp;"'!"&amp;ADDRESS(MATCH(A533,'Variable List'!A:A,0),4)),"")</f>
        <v/>
      </c>
      <c r="K533" s="6" t="str" cm="1">
        <f t="array" aca="1" ref="K533" ca="1">_xlfn.IFNA(INDIRECT("'"&amp;"Variable List"&amp;"'!"&amp;ADDRESS(MATCH(A533,'Variable List'!A:A,0),5)),"")</f>
        <v/>
      </c>
      <c r="L533" s="6" t="str" cm="1">
        <f t="array" aca="1" ref="L533" ca="1">_xlfn.IFNA(INDIRECT("'"&amp;"Variable List"&amp;"'!"&amp;ADDRESS(MATCH(A533,'Variable List'!A:A,0),6)),"")</f>
        <v/>
      </c>
    </row>
    <row r="534" spans="1:12" s="3" customFormat="1" x14ac:dyDescent="0.25">
      <c r="A534" s="4"/>
      <c r="B534" s="6"/>
      <c r="C534" s="6"/>
      <c r="D534" s="97">
        <v>2</v>
      </c>
      <c r="E534" s="67" t="s">
        <v>657</v>
      </c>
      <c r="F534" s="168"/>
      <c r="G534" s="6"/>
      <c r="H534" s="13"/>
      <c r="I534" s="6" t="str" cm="1">
        <f t="array" aca="1" ref="I534" ca="1">_xlfn.IFNA(INDIRECT("'"&amp;"Variable List"&amp;"'!"&amp;ADDRESS(MATCH(A534,'Variable List'!A:A,0),3)),"")</f>
        <v/>
      </c>
      <c r="J534" s="6" t="str" cm="1">
        <f t="array" aca="1" ref="J534" ca="1">_xlfn.IFNA(INDIRECT("'"&amp;"Variable List"&amp;"'!"&amp;ADDRESS(MATCH(A534,'Variable List'!A:A,0),4)),"")</f>
        <v/>
      </c>
      <c r="K534" s="6" t="str" cm="1">
        <f t="array" aca="1" ref="K534" ca="1">_xlfn.IFNA(INDIRECT("'"&amp;"Variable List"&amp;"'!"&amp;ADDRESS(MATCH(A534,'Variable List'!A:A,0),5)),"")</f>
        <v/>
      </c>
      <c r="L534" s="6" t="str" cm="1">
        <f t="array" aca="1" ref="L534" ca="1">_xlfn.IFNA(INDIRECT("'"&amp;"Variable List"&amp;"'!"&amp;ADDRESS(MATCH(A534,'Variable List'!A:A,0),6)),"")</f>
        <v/>
      </c>
    </row>
    <row r="535" spans="1:12" s="3" customFormat="1" x14ac:dyDescent="0.25">
      <c r="A535" s="4"/>
      <c r="B535" s="6"/>
      <c r="C535" s="6"/>
      <c r="D535" s="97">
        <v>3</v>
      </c>
      <c r="E535" s="67" t="s">
        <v>658</v>
      </c>
      <c r="F535" s="168"/>
      <c r="G535" s="6"/>
      <c r="H535" s="13"/>
      <c r="I535" s="6" t="str" cm="1">
        <f t="array" aca="1" ref="I535" ca="1">_xlfn.IFNA(INDIRECT("'"&amp;"Variable List"&amp;"'!"&amp;ADDRESS(MATCH(A535,'Variable List'!A:A,0),3)),"")</f>
        <v/>
      </c>
      <c r="J535" s="6" t="str" cm="1">
        <f t="array" aca="1" ref="J535" ca="1">_xlfn.IFNA(INDIRECT("'"&amp;"Variable List"&amp;"'!"&amp;ADDRESS(MATCH(A535,'Variable List'!A:A,0),4)),"")</f>
        <v/>
      </c>
      <c r="K535" s="6" t="str" cm="1">
        <f t="array" aca="1" ref="K535" ca="1">_xlfn.IFNA(INDIRECT("'"&amp;"Variable List"&amp;"'!"&amp;ADDRESS(MATCH(A535,'Variable List'!A:A,0),5)),"")</f>
        <v/>
      </c>
      <c r="L535" s="6" t="str" cm="1">
        <f t="array" aca="1" ref="L535" ca="1">_xlfn.IFNA(INDIRECT("'"&amp;"Variable List"&amp;"'!"&amp;ADDRESS(MATCH(A535,'Variable List'!A:A,0),6)),"")</f>
        <v/>
      </c>
    </row>
    <row r="536" spans="1:12" s="3" customFormat="1" x14ac:dyDescent="0.25">
      <c r="A536" s="4"/>
      <c r="B536" s="6"/>
      <c r="C536" s="6"/>
      <c r="D536" s="97">
        <v>4</v>
      </c>
      <c r="E536" s="67" t="s">
        <v>660</v>
      </c>
      <c r="F536" s="168"/>
      <c r="G536" s="6"/>
      <c r="H536" s="13"/>
      <c r="I536" s="6" t="str" cm="1">
        <f t="array" aca="1" ref="I536" ca="1">_xlfn.IFNA(INDIRECT("'"&amp;"Variable List"&amp;"'!"&amp;ADDRESS(MATCH(A536,'Variable List'!A:A,0),3)),"")</f>
        <v/>
      </c>
      <c r="J536" s="6" t="str" cm="1">
        <f t="array" aca="1" ref="J536" ca="1">_xlfn.IFNA(INDIRECT("'"&amp;"Variable List"&amp;"'!"&amp;ADDRESS(MATCH(A536,'Variable List'!A:A,0),4)),"")</f>
        <v/>
      </c>
      <c r="K536" s="6" t="str" cm="1">
        <f t="array" aca="1" ref="K536" ca="1">_xlfn.IFNA(INDIRECT("'"&amp;"Variable List"&amp;"'!"&amp;ADDRESS(MATCH(A536,'Variable List'!A:A,0),5)),"")</f>
        <v/>
      </c>
      <c r="L536" s="6" t="str" cm="1">
        <f t="array" aca="1" ref="L536" ca="1">_xlfn.IFNA(INDIRECT("'"&amp;"Variable List"&amp;"'!"&amp;ADDRESS(MATCH(A536,'Variable List'!A:A,0),6)),"")</f>
        <v/>
      </c>
    </row>
    <row r="537" spans="1:12" s="3" customFormat="1" x14ac:dyDescent="0.25">
      <c r="A537" s="4"/>
      <c r="B537" s="6"/>
      <c r="C537" s="6"/>
      <c r="D537" s="97">
        <v>5</v>
      </c>
      <c r="E537" s="67" t="s">
        <v>663</v>
      </c>
      <c r="F537" s="168"/>
      <c r="G537" s="6"/>
      <c r="H537" s="13"/>
      <c r="I537" s="6" t="str" cm="1">
        <f t="array" aca="1" ref="I537" ca="1">_xlfn.IFNA(INDIRECT("'"&amp;"Variable List"&amp;"'!"&amp;ADDRESS(MATCH(A537,'Variable List'!A:A,0),3)),"")</f>
        <v/>
      </c>
      <c r="J537" s="6" t="str" cm="1">
        <f t="array" aca="1" ref="J537" ca="1">_xlfn.IFNA(INDIRECT("'"&amp;"Variable List"&amp;"'!"&amp;ADDRESS(MATCH(A537,'Variable List'!A:A,0),4)),"")</f>
        <v/>
      </c>
      <c r="K537" s="6" t="str" cm="1">
        <f t="array" aca="1" ref="K537" ca="1">_xlfn.IFNA(INDIRECT("'"&amp;"Variable List"&amp;"'!"&amp;ADDRESS(MATCH(A537,'Variable List'!A:A,0),5)),"")</f>
        <v/>
      </c>
      <c r="L537" s="6" t="str" cm="1">
        <f t="array" aca="1" ref="L537" ca="1">_xlfn.IFNA(INDIRECT("'"&amp;"Variable List"&amp;"'!"&amp;ADDRESS(MATCH(A537,'Variable List'!A:A,0),6)),"")</f>
        <v/>
      </c>
    </row>
    <row r="538" spans="1:12" s="3" customFormat="1" x14ac:dyDescent="0.25">
      <c r="A538" s="4"/>
      <c r="B538" s="6"/>
      <c r="C538" s="6"/>
      <c r="D538" s="97">
        <v>6</v>
      </c>
      <c r="E538" s="67" t="s">
        <v>664</v>
      </c>
      <c r="F538" s="168"/>
      <c r="G538" s="6"/>
      <c r="H538" s="13"/>
      <c r="I538" s="6" t="str" cm="1">
        <f t="array" aca="1" ref="I538" ca="1">_xlfn.IFNA(INDIRECT("'"&amp;"Variable List"&amp;"'!"&amp;ADDRESS(MATCH(A538,'Variable List'!A:A,0),3)),"")</f>
        <v/>
      </c>
      <c r="J538" s="6" t="str" cm="1">
        <f t="array" aca="1" ref="J538" ca="1">_xlfn.IFNA(INDIRECT("'"&amp;"Variable List"&amp;"'!"&amp;ADDRESS(MATCH(A538,'Variable List'!A:A,0),4)),"")</f>
        <v/>
      </c>
      <c r="K538" s="6" t="str" cm="1">
        <f t="array" aca="1" ref="K538" ca="1">_xlfn.IFNA(INDIRECT("'"&amp;"Variable List"&amp;"'!"&amp;ADDRESS(MATCH(A538,'Variable List'!A:A,0),5)),"")</f>
        <v/>
      </c>
      <c r="L538" s="6" t="str" cm="1">
        <f t="array" aca="1" ref="L538" ca="1">_xlfn.IFNA(INDIRECT("'"&amp;"Variable List"&amp;"'!"&amp;ADDRESS(MATCH(A538,'Variable List'!A:A,0),6)),"")</f>
        <v/>
      </c>
    </row>
    <row r="539" spans="1:12" s="3" customFormat="1" x14ac:dyDescent="0.25">
      <c r="A539" s="4"/>
      <c r="B539" s="6"/>
      <c r="C539" s="6"/>
      <c r="D539" s="97">
        <v>7</v>
      </c>
      <c r="E539" s="67" t="s">
        <v>665</v>
      </c>
      <c r="F539" s="168"/>
      <c r="G539" s="6"/>
      <c r="H539" s="13"/>
      <c r="I539" s="6" t="str" cm="1">
        <f t="array" aca="1" ref="I539" ca="1">_xlfn.IFNA(INDIRECT("'"&amp;"Variable List"&amp;"'!"&amp;ADDRESS(MATCH(A539,'Variable List'!A:A,0),3)),"")</f>
        <v/>
      </c>
      <c r="J539" s="6" t="str" cm="1">
        <f t="array" aca="1" ref="J539" ca="1">_xlfn.IFNA(INDIRECT("'"&amp;"Variable List"&amp;"'!"&amp;ADDRESS(MATCH(A539,'Variable List'!A:A,0),4)),"")</f>
        <v/>
      </c>
      <c r="K539" s="6" t="str" cm="1">
        <f t="array" aca="1" ref="K539" ca="1">_xlfn.IFNA(INDIRECT("'"&amp;"Variable List"&amp;"'!"&amp;ADDRESS(MATCH(A539,'Variable List'!A:A,0),5)),"")</f>
        <v/>
      </c>
      <c r="L539" s="6" t="str" cm="1">
        <f t="array" aca="1" ref="L539" ca="1">_xlfn.IFNA(INDIRECT("'"&amp;"Variable List"&amp;"'!"&amp;ADDRESS(MATCH(A539,'Variable List'!A:A,0),6)),"")</f>
        <v/>
      </c>
    </row>
    <row r="540" spans="1:12" s="3" customFormat="1" x14ac:dyDescent="0.25">
      <c r="A540" s="4"/>
      <c r="B540" s="6"/>
      <c r="C540" s="6"/>
      <c r="D540" s="97">
        <v>8</v>
      </c>
      <c r="E540" s="67" t="s">
        <v>666</v>
      </c>
      <c r="F540" s="168"/>
      <c r="G540" s="6"/>
      <c r="H540" s="13"/>
      <c r="I540" s="6" t="str" cm="1">
        <f t="array" aca="1" ref="I540" ca="1">_xlfn.IFNA(INDIRECT("'"&amp;"Variable List"&amp;"'!"&amp;ADDRESS(MATCH(A540,'Variable List'!A:A,0),3)),"")</f>
        <v/>
      </c>
      <c r="J540" s="6" t="str" cm="1">
        <f t="array" aca="1" ref="J540" ca="1">_xlfn.IFNA(INDIRECT("'"&amp;"Variable List"&amp;"'!"&amp;ADDRESS(MATCH(A540,'Variable List'!A:A,0),4)),"")</f>
        <v/>
      </c>
      <c r="K540" s="6" t="str" cm="1">
        <f t="array" aca="1" ref="K540" ca="1">_xlfn.IFNA(INDIRECT("'"&amp;"Variable List"&amp;"'!"&amp;ADDRESS(MATCH(A540,'Variable List'!A:A,0),5)),"")</f>
        <v/>
      </c>
      <c r="L540" s="6" t="str" cm="1">
        <f t="array" aca="1" ref="L540" ca="1">_xlfn.IFNA(INDIRECT("'"&amp;"Variable List"&amp;"'!"&amp;ADDRESS(MATCH(A540,'Variable List'!A:A,0),6)),"")</f>
        <v/>
      </c>
    </row>
    <row r="541" spans="1:12" s="3" customFormat="1" x14ac:dyDescent="0.25">
      <c r="A541" s="4"/>
      <c r="B541" s="6"/>
      <c r="C541" s="6"/>
      <c r="D541" s="97">
        <v>9</v>
      </c>
      <c r="E541" s="67" t="s">
        <v>669</v>
      </c>
      <c r="F541" s="168"/>
      <c r="G541" s="6"/>
      <c r="H541" s="13"/>
      <c r="I541" s="6" t="str" cm="1">
        <f t="array" aca="1" ref="I541" ca="1">_xlfn.IFNA(INDIRECT("'"&amp;"Variable List"&amp;"'!"&amp;ADDRESS(MATCH(A541,'Variable List'!A:A,0),3)),"")</f>
        <v/>
      </c>
      <c r="J541" s="6" t="str" cm="1">
        <f t="array" aca="1" ref="J541" ca="1">_xlfn.IFNA(INDIRECT("'"&amp;"Variable List"&amp;"'!"&amp;ADDRESS(MATCH(A541,'Variable List'!A:A,0),4)),"")</f>
        <v/>
      </c>
      <c r="K541" s="6" t="str" cm="1">
        <f t="array" aca="1" ref="K541" ca="1">_xlfn.IFNA(INDIRECT("'"&amp;"Variable List"&amp;"'!"&amp;ADDRESS(MATCH(A541,'Variable List'!A:A,0),5)),"")</f>
        <v/>
      </c>
      <c r="L541" s="6" t="str" cm="1">
        <f t="array" aca="1" ref="L541" ca="1">_xlfn.IFNA(INDIRECT("'"&amp;"Variable List"&amp;"'!"&amp;ADDRESS(MATCH(A541,'Variable List'!A:A,0),6)),"")</f>
        <v/>
      </c>
    </row>
    <row r="542" spans="1:12" s="3" customFormat="1" x14ac:dyDescent="0.25">
      <c r="A542" s="4"/>
      <c r="B542" s="6"/>
      <c r="C542" s="6"/>
      <c r="D542" s="97">
        <v>10</v>
      </c>
      <c r="E542" s="67" t="s">
        <v>1017</v>
      </c>
      <c r="F542" s="168"/>
      <c r="G542" s="6"/>
      <c r="H542" s="13"/>
      <c r="I542" s="6" t="str" cm="1">
        <f t="array" aca="1" ref="I542" ca="1">_xlfn.IFNA(INDIRECT("'"&amp;"Variable List"&amp;"'!"&amp;ADDRESS(MATCH(A542,'Variable List'!A:A,0),3)),"")</f>
        <v/>
      </c>
      <c r="J542" s="6" t="str" cm="1">
        <f t="array" aca="1" ref="J542" ca="1">_xlfn.IFNA(INDIRECT("'"&amp;"Variable List"&amp;"'!"&amp;ADDRESS(MATCH(A542,'Variable List'!A:A,0),4)),"")</f>
        <v/>
      </c>
      <c r="K542" s="6" t="str" cm="1">
        <f t="array" aca="1" ref="K542" ca="1">_xlfn.IFNA(INDIRECT("'"&amp;"Variable List"&amp;"'!"&amp;ADDRESS(MATCH(A542,'Variable List'!A:A,0),5)),"")</f>
        <v/>
      </c>
      <c r="L542" s="6" t="str" cm="1">
        <f t="array" aca="1" ref="L542" ca="1">_xlfn.IFNA(INDIRECT("'"&amp;"Variable List"&amp;"'!"&amp;ADDRESS(MATCH(A542,'Variable List'!A:A,0),6)),"")</f>
        <v/>
      </c>
    </row>
    <row r="543" spans="1:12" s="3" customFormat="1" x14ac:dyDescent="0.25">
      <c r="A543" s="4"/>
      <c r="B543" s="6"/>
      <c r="C543" s="6"/>
      <c r="D543" s="97">
        <v>11</v>
      </c>
      <c r="E543" s="67" t="s">
        <v>19304</v>
      </c>
      <c r="F543" s="168"/>
      <c r="G543" s="6"/>
      <c r="H543" s="13"/>
      <c r="I543" s="6" t="str" cm="1">
        <f t="array" aca="1" ref="I543" ca="1">_xlfn.IFNA(INDIRECT("'"&amp;"Variable List"&amp;"'!"&amp;ADDRESS(MATCH(A543,'Variable List'!A:A,0),3)),"")</f>
        <v/>
      </c>
      <c r="J543" s="6" t="str" cm="1">
        <f t="array" aca="1" ref="J543" ca="1">_xlfn.IFNA(INDIRECT("'"&amp;"Variable List"&amp;"'!"&amp;ADDRESS(MATCH(A543,'Variable List'!A:A,0),4)),"")</f>
        <v/>
      </c>
      <c r="K543" s="6" t="str" cm="1">
        <f t="array" aca="1" ref="K543" ca="1">_xlfn.IFNA(INDIRECT("'"&amp;"Variable List"&amp;"'!"&amp;ADDRESS(MATCH(A543,'Variable List'!A:A,0),5)),"")</f>
        <v/>
      </c>
      <c r="L543" s="6" t="str" cm="1">
        <f t="array" aca="1" ref="L543" ca="1">_xlfn.IFNA(INDIRECT("'"&amp;"Variable List"&amp;"'!"&amp;ADDRESS(MATCH(A543,'Variable List'!A:A,0),6)),"")</f>
        <v/>
      </c>
    </row>
    <row r="544" spans="1:12" s="3" customFormat="1" x14ac:dyDescent="0.25">
      <c r="A544" s="4"/>
      <c r="B544" s="6"/>
      <c r="C544" s="6"/>
      <c r="D544" s="97">
        <v>12</v>
      </c>
      <c r="E544" s="67" t="s">
        <v>19566</v>
      </c>
      <c r="F544" s="169"/>
      <c r="G544" s="6"/>
      <c r="H544" s="13"/>
      <c r="I544" s="6" t="str" cm="1">
        <f t="array" aca="1" ref="I544" ca="1">_xlfn.IFNA(INDIRECT("'"&amp;"Variable List"&amp;"'!"&amp;ADDRESS(MATCH(A544,'Variable List'!A:A,0),3)),"")</f>
        <v/>
      </c>
      <c r="J544" s="6" t="str" cm="1">
        <f t="array" aca="1" ref="J544" ca="1">_xlfn.IFNA(INDIRECT("'"&amp;"Variable List"&amp;"'!"&amp;ADDRESS(MATCH(A544,'Variable List'!A:A,0),4)),"")</f>
        <v/>
      </c>
      <c r="K544" s="6" t="str" cm="1">
        <f t="array" aca="1" ref="K544" ca="1">_xlfn.IFNA(INDIRECT("'"&amp;"Variable List"&amp;"'!"&amp;ADDRESS(MATCH(A544,'Variable List'!A:A,0),5)),"")</f>
        <v/>
      </c>
      <c r="L544" s="6" t="str" cm="1">
        <f t="array" aca="1" ref="L544" ca="1">_xlfn.IFNA(INDIRECT("'"&amp;"Variable List"&amp;"'!"&amp;ADDRESS(MATCH(A544,'Variable List'!A:A,0),6)),"")</f>
        <v/>
      </c>
    </row>
    <row r="545" spans="1:12" s="3" customFormat="1" x14ac:dyDescent="0.25">
      <c r="A545" s="106" t="s">
        <v>19302</v>
      </c>
      <c r="B545" s="8" t="s">
        <v>125</v>
      </c>
      <c r="C545" s="8">
        <v>17</v>
      </c>
      <c r="D545" s="79">
        <v>-9</v>
      </c>
      <c r="E545" s="140" t="s">
        <v>192</v>
      </c>
      <c r="F545" s="167" t="s">
        <v>1688</v>
      </c>
      <c r="G545" s="8" t="s">
        <v>677</v>
      </c>
      <c r="H545" s="8" t="s">
        <v>2672</v>
      </c>
      <c r="I545" s="8" t="str" cm="1">
        <f t="array" aca="1" ref="I545" ca="1">_xlfn.IFNA(INDIRECT("'"&amp;"Variable List"&amp;"'!"&amp;ADDRESS(MATCH(A545,'Variable List'!A:A,0),3)),"")</f>
        <v>no</v>
      </c>
      <c r="J545" s="8" t="str" cm="1">
        <f t="array" aca="1" ref="J545" ca="1">_xlfn.IFNA(INDIRECT("'"&amp;"Variable List"&amp;"'!"&amp;ADDRESS(MATCH(A545,'Variable List'!A:A,0),4)),"")</f>
        <v>no</v>
      </c>
      <c r="K545" s="8" t="str" cm="1">
        <f t="array" aca="1" ref="K545" ca="1">_xlfn.IFNA(INDIRECT("'"&amp;"Variable List"&amp;"'!"&amp;ADDRESS(MATCH(A545,'Variable List'!A:A,0),5)),"")</f>
        <v>yes</v>
      </c>
      <c r="L545" s="8" t="str" cm="1">
        <f t="array" aca="1" ref="L545" ca="1">_xlfn.IFNA(INDIRECT("'"&amp;"Variable List"&amp;"'!"&amp;ADDRESS(MATCH(A545,'Variable List'!A:A,0),6)),"")</f>
        <v>no</v>
      </c>
    </row>
    <row r="546" spans="1:12" s="3" customFormat="1" x14ac:dyDescent="0.25">
      <c r="A546" s="12" t="s">
        <v>19305</v>
      </c>
      <c r="B546" s="6"/>
      <c r="C546" s="6"/>
      <c r="D546" s="81">
        <v>1</v>
      </c>
      <c r="E546" s="67" t="s">
        <v>656</v>
      </c>
      <c r="F546" s="168"/>
      <c r="G546" s="6"/>
      <c r="H546" s="6"/>
      <c r="I546" s="6" t="str" cm="1">
        <f t="array" aca="1" ref="I546" ca="1">_xlfn.IFNA(INDIRECT("'"&amp;"Variable List"&amp;"'!"&amp;ADDRESS(MATCH(A546,'Variable List'!A:A,0),3)),"")</f>
        <v/>
      </c>
      <c r="J546" s="6" t="str" cm="1">
        <f t="array" aca="1" ref="J546" ca="1">_xlfn.IFNA(INDIRECT("'"&amp;"Variable List"&amp;"'!"&amp;ADDRESS(MATCH(A546,'Variable List'!A:A,0),4)),"")</f>
        <v/>
      </c>
      <c r="K546" s="6" t="str" cm="1">
        <f t="array" aca="1" ref="K546" ca="1">_xlfn.IFNA(INDIRECT("'"&amp;"Variable List"&amp;"'!"&amp;ADDRESS(MATCH(A546,'Variable List'!A:A,0),5)),"")</f>
        <v/>
      </c>
      <c r="L546" s="6" t="str" cm="1">
        <f t="array" aca="1" ref="L546" ca="1">_xlfn.IFNA(INDIRECT("'"&amp;"Variable List"&amp;"'!"&amp;ADDRESS(MATCH(A546,'Variable List'!A:A,0),6)),"")</f>
        <v/>
      </c>
    </row>
    <row r="547" spans="1:12" s="3" customFormat="1" x14ac:dyDescent="0.25">
      <c r="A547" s="139"/>
      <c r="B547" s="6"/>
      <c r="C547" s="6"/>
      <c r="D547" s="81">
        <v>2</v>
      </c>
      <c r="E547" s="67" t="s">
        <v>657</v>
      </c>
      <c r="F547" s="168"/>
      <c r="G547" s="6"/>
      <c r="H547" s="6"/>
      <c r="I547" s="6" t="str" cm="1">
        <f t="array" aca="1" ref="I547" ca="1">_xlfn.IFNA(INDIRECT("'"&amp;"Variable List"&amp;"'!"&amp;ADDRESS(MATCH(A547,'Variable List'!A:A,0),3)),"")</f>
        <v/>
      </c>
      <c r="J547" s="6" t="str" cm="1">
        <f t="array" aca="1" ref="J547" ca="1">_xlfn.IFNA(INDIRECT("'"&amp;"Variable List"&amp;"'!"&amp;ADDRESS(MATCH(A547,'Variable List'!A:A,0),4)),"")</f>
        <v/>
      </c>
      <c r="K547" s="6" t="str" cm="1">
        <f t="array" aca="1" ref="K547" ca="1">_xlfn.IFNA(INDIRECT("'"&amp;"Variable List"&amp;"'!"&amp;ADDRESS(MATCH(A547,'Variable List'!A:A,0),5)),"")</f>
        <v/>
      </c>
      <c r="L547" s="6" t="str" cm="1">
        <f t="array" aca="1" ref="L547" ca="1">_xlfn.IFNA(INDIRECT("'"&amp;"Variable List"&amp;"'!"&amp;ADDRESS(MATCH(A547,'Variable List'!A:A,0),6)),"")</f>
        <v/>
      </c>
    </row>
    <row r="548" spans="1:12" s="3" customFormat="1" x14ac:dyDescent="0.25">
      <c r="A548" s="139"/>
      <c r="B548" s="6"/>
      <c r="C548" s="6"/>
      <c r="D548" s="81">
        <v>3</v>
      </c>
      <c r="E548" s="67" t="s">
        <v>658</v>
      </c>
      <c r="F548" s="168"/>
      <c r="G548" s="6"/>
      <c r="H548" s="6"/>
      <c r="I548" s="6" t="str" cm="1">
        <f t="array" aca="1" ref="I548" ca="1">_xlfn.IFNA(INDIRECT("'"&amp;"Variable List"&amp;"'!"&amp;ADDRESS(MATCH(A548,'Variable List'!A:A,0),3)),"")</f>
        <v/>
      </c>
      <c r="J548" s="6" t="str" cm="1">
        <f t="array" aca="1" ref="J548" ca="1">_xlfn.IFNA(INDIRECT("'"&amp;"Variable List"&amp;"'!"&amp;ADDRESS(MATCH(A548,'Variable List'!A:A,0),4)),"")</f>
        <v/>
      </c>
      <c r="K548" s="6" t="str" cm="1">
        <f t="array" aca="1" ref="K548" ca="1">_xlfn.IFNA(INDIRECT("'"&amp;"Variable List"&amp;"'!"&amp;ADDRESS(MATCH(A548,'Variable List'!A:A,0),5)),"")</f>
        <v/>
      </c>
      <c r="L548" s="6" t="str" cm="1">
        <f t="array" aca="1" ref="L548" ca="1">_xlfn.IFNA(INDIRECT("'"&amp;"Variable List"&amp;"'!"&amp;ADDRESS(MATCH(A548,'Variable List'!A:A,0),6)),"")</f>
        <v/>
      </c>
    </row>
    <row r="549" spans="1:12" s="3" customFormat="1" x14ac:dyDescent="0.25">
      <c r="A549" s="139"/>
      <c r="B549" s="6"/>
      <c r="C549" s="6"/>
      <c r="D549" s="81">
        <v>4</v>
      </c>
      <c r="E549" s="67" t="s">
        <v>659</v>
      </c>
      <c r="F549" s="168"/>
      <c r="G549" s="6"/>
      <c r="H549" s="6"/>
      <c r="I549" s="6" t="str" cm="1">
        <f t="array" aca="1" ref="I549" ca="1">_xlfn.IFNA(INDIRECT("'"&amp;"Variable List"&amp;"'!"&amp;ADDRESS(MATCH(A549,'Variable List'!A:A,0),3)),"")</f>
        <v/>
      </c>
      <c r="J549" s="6" t="str" cm="1">
        <f t="array" aca="1" ref="J549" ca="1">_xlfn.IFNA(INDIRECT("'"&amp;"Variable List"&amp;"'!"&amp;ADDRESS(MATCH(A549,'Variable List'!A:A,0),4)),"")</f>
        <v/>
      </c>
      <c r="K549" s="6" t="str" cm="1">
        <f t="array" aca="1" ref="K549" ca="1">_xlfn.IFNA(INDIRECT("'"&amp;"Variable List"&amp;"'!"&amp;ADDRESS(MATCH(A549,'Variable List'!A:A,0),5)),"")</f>
        <v/>
      </c>
      <c r="L549" s="6" t="str" cm="1">
        <f t="array" aca="1" ref="L549" ca="1">_xlfn.IFNA(INDIRECT("'"&amp;"Variable List"&amp;"'!"&amp;ADDRESS(MATCH(A549,'Variable List'!A:A,0),6)),"")</f>
        <v/>
      </c>
    </row>
    <row r="550" spans="1:12" s="3" customFormat="1" x14ac:dyDescent="0.25">
      <c r="A550" s="139"/>
      <c r="B550" s="6"/>
      <c r="C550" s="6"/>
      <c r="D550" s="81">
        <v>5</v>
      </c>
      <c r="E550" s="67" t="s">
        <v>660</v>
      </c>
      <c r="F550" s="168"/>
      <c r="G550" s="6"/>
      <c r="H550" s="6"/>
      <c r="I550" s="6" t="str" cm="1">
        <f t="array" aca="1" ref="I550" ca="1">_xlfn.IFNA(INDIRECT("'"&amp;"Variable List"&amp;"'!"&amp;ADDRESS(MATCH(A550,'Variable List'!A:A,0),3)),"")</f>
        <v/>
      </c>
      <c r="J550" s="6" t="str" cm="1">
        <f t="array" aca="1" ref="J550" ca="1">_xlfn.IFNA(INDIRECT("'"&amp;"Variable List"&amp;"'!"&amp;ADDRESS(MATCH(A550,'Variable List'!A:A,0),4)),"")</f>
        <v/>
      </c>
      <c r="K550" s="6" t="str" cm="1">
        <f t="array" aca="1" ref="K550" ca="1">_xlfn.IFNA(INDIRECT("'"&amp;"Variable List"&amp;"'!"&amp;ADDRESS(MATCH(A550,'Variable List'!A:A,0),5)),"")</f>
        <v/>
      </c>
      <c r="L550" s="6" t="str" cm="1">
        <f t="array" aca="1" ref="L550" ca="1">_xlfn.IFNA(INDIRECT("'"&amp;"Variable List"&amp;"'!"&amp;ADDRESS(MATCH(A550,'Variable List'!A:A,0),6)),"")</f>
        <v/>
      </c>
    </row>
    <row r="551" spans="1:12" s="3" customFormat="1" x14ac:dyDescent="0.25">
      <c r="A551" s="139"/>
      <c r="B551" s="6"/>
      <c r="C551" s="6"/>
      <c r="D551" s="81">
        <v>6</v>
      </c>
      <c r="E551" s="67" t="s">
        <v>19303</v>
      </c>
      <c r="F551" s="168"/>
      <c r="G551" s="6"/>
      <c r="H551" s="6"/>
      <c r="I551" s="6" t="str" cm="1">
        <f t="array" aca="1" ref="I551" ca="1">_xlfn.IFNA(INDIRECT("'"&amp;"Variable List"&amp;"'!"&amp;ADDRESS(MATCH(A551,'Variable List'!A:A,0),3)),"")</f>
        <v/>
      </c>
      <c r="J551" s="6" t="str" cm="1">
        <f t="array" aca="1" ref="J551" ca="1">_xlfn.IFNA(INDIRECT("'"&amp;"Variable List"&amp;"'!"&amp;ADDRESS(MATCH(A551,'Variable List'!A:A,0),4)),"")</f>
        <v/>
      </c>
      <c r="K551" s="6" t="str" cm="1">
        <f t="array" aca="1" ref="K551" ca="1">_xlfn.IFNA(INDIRECT("'"&amp;"Variable List"&amp;"'!"&amp;ADDRESS(MATCH(A551,'Variable List'!A:A,0),5)),"")</f>
        <v/>
      </c>
      <c r="L551" s="6" t="str" cm="1">
        <f t="array" aca="1" ref="L551" ca="1">_xlfn.IFNA(INDIRECT("'"&amp;"Variable List"&amp;"'!"&amp;ADDRESS(MATCH(A551,'Variable List'!A:A,0),6)),"")</f>
        <v/>
      </c>
    </row>
    <row r="552" spans="1:12" s="3" customFormat="1" x14ac:dyDescent="0.25">
      <c r="A552" s="139"/>
      <c r="B552" s="6"/>
      <c r="C552" s="6"/>
      <c r="D552" s="81">
        <v>7</v>
      </c>
      <c r="E552" s="67" t="s">
        <v>664</v>
      </c>
      <c r="F552" s="168"/>
      <c r="G552" s="6"/>
      <c r="H552" s="6"/>
      <c r="I552" s="6" t="str" cm="1">
        <f t="array" aca="1" ref="I552" ca="1">_xlfn.IFNA(INDIRECT("'"&amp;"Variable List"&amp;"'!"&amp;ADDRESS(MATCH(A552,'Variable List'!A:A,0),3)),"")</f>
        <v/>
      </c>
      <c r="J552" s="6" t="str" cm="1">
        <f t="array" aca="1" ref="J552" ca="1">_xlfn.IFNA(INDIRECT("'"&amp;"Variable List"&amp;"'!"&amp;ADDRESS(MATCH(A552,'Variable List'!A:A,0),4)),"")</f>
        <v/>
      </c>
      <c r="K552" s="6" t="str" cm="1">
        <f t="array" aca="1" ref="K552" ca="1">_xlfn.IFNA(INDIRECT("'"&amp;"Variable List"&amp;"'!"&amp;ADDRESS(MATCH(A552,'Variable List'!A:A,0),5)),"")</f>
        <v/>
      </c>
      <c r="L552" s="6" t="str" cm="1">
        <f t="array" aca="1" ref="L552" ca="1">_xlfn.IFNA(INDIRECT("'"&amp;"Variable List"&amp;"'!"&amp;ADDRESS(MATCH(A552,'Variable List'!A:A,0),6)),"")</f>
        <v/>
      </c>
    </row>
    <row r="553" spans="1:12" s="3" customFormat="1" x14ac:dyDescent="0.25">
      <c r="A553" s="139"/>
      <c r="B553" s="6"/>
      <c r="C553" s="6"/>
      <c r="D553" s="81">
        <v>8</v>
      </c>
      <c r="E553" s="67" t="s">
        <v>665</v>
      </c>
      <c r="F553" s="168"/>
      <c r="G553" s="6"/>
      <c r="H553" s="6"/>
      <c r="I553" s="6" t="str" cm="1">
        <f t="array" aca="1" ref="I553" ca="1">_xlfn.IFNA(INDIRECT("'"&amp;"Variable List"&amp;"'!"&amp;ADDRESS(MATCH(A553,'Variable List'!A:A,0),3)),"")</f>
        <v/>
      </c>
      <c r="J553" s="6" t="str" cm="1">
        <f t="array" aca="1" ref="J553" ca="1">_xlfn.IFNA(INDIRECT("'"&amp;"Variable List"&amp;"'!"&amp;ADDRESS(MATCH(A553,'Variable List'!A:A,0),4)),"")</f>
        <v/>
      </c>
      <c r="K553" s="6" t="str" cm="1">
        <f t="array" aca="1" ref="K553" ca="1">_xlfn.IFNA(INDIRECT("'"&amp;"Variable List"&amp;"'!"&amp;ADDRESS(MATCH(A553,'Variable List'!A:A,0),5)),"")</f>
        <v/>
      </c>
      <c r="L553" s="6" t="str" cm="1">
        <f t="array" aca="1" ref="L553" ca="1">_xlfn.IFNA(INDIRECT("'"&amp;"Variable List"&amp;"'!"&amp;ADDRESS(MATCH(A553,'Variable List'!A:A,0),6)),"")</f>
        <v/>
      </c>
    </row>
    <row r="554" spans="1:12" s="3" customFormat="1" x14ac:dyDescent="0.25">
      <c r="A554" s="139"/>
      <c r="B554" s="6"/>
      <c r="C554" s="6"/>
      <c r="D554" s="81">
        <v>9</v>
      </c>
      <c r="E554" s="67" t="s">
        <v>666</v>
      </c>
      <c r="F554" s="168"/>
      <c r="G554" s="6"/>
      <c r="H554" s="6"/>
      <c r="I554" s="6" t="str" cm="1">
        <f t="array" aca="1" ref="I554" ca="1">_xlfn.IFNA(INDIRECT("'"&amp;"Variable List"&amp;"'!"&amp;ADDRESS(MATCH(A554,'Variable List'!A:A,0),3)),"")</f>
        <v/>
      </c>
      <c r="J554" s="6" t="str" cm="1">
        <f t="array" aca="1" ref="J554" ca="1">_xlfn.IFNA(INDIRECT("'"&amp;"Variable List"&amp;"'!"&amp;ADDRESS(MATCH(A554,'Variable List'!A:A,0),4)),"")</f>
        <v/>
      </c>
      <c r="K554" s="6" t="str" cm="1">
        <f t="array" aca="1" ref="K554" ca="1">_xlfn.IFNA(INDIRECT("'"&amp;"Variable List"&amp;"'!"&amp;ADDRESS(MATCH(A554,'Variable List'!A:A,0),5)),"")</f>
        <v/>
      </c>
      <c r="L554" s="6" t="str" cm="1">
        <f t="array" aca="1" ref="L554" ca="1">_xlfn.IFNA(INDIRECT("'"&amp;"Variable List"&amp;"'!"&amp;ADDRESS(MATCH(A554,'Variable List'!A:A,0),6)),"")</f>
        <v/>
      </c>
    </row>
    <row r="555" spans="1:12" s="3" customFormat="1" x14ac:dyDescent="0.25">
      <c r="A555" s="139"/>
      <c r="B555" s="6"/>
      <c r="C555" s="6"/>
      <c r="D555" s="81">
        <v>10</v>
      </c>
      <c r="E555" s="67" t="s">
        <v>667</v>
      </c>
      <c r="F555" s="168"/>
      <c r="G555" s="6"/>
      <c r="H555" s="6"/>
      <c r="I555" s="6" t="str" cm="1">
        <f t="array" aca="1" ref="I555" ca="1">_xlfn.IFNA(INDIRECT("'"&amp;"Variable List"&amp;"'!"&amp;ADDRESS(MATCH(A555,'Variable List'!A:A,0),3)),"")</f>
        <v/>
      </c>
      <c r="J555" s="6" t="str" cm="1">
        <f t="array" aca="1" ref="J555" ca="1">_xlfn.IFNA(INDIRECT("'"&amp;"Variable List"&amp;"'!"&amp;ADDRESS(MATCH(A555,'Variable List'!A:A,0),4)),"")</f>
        <v/>
      </c>
      <c r="K555" s="6" t="str" cm="1">
        <f t="array" aca="1" ref="K555" ca="1">_xlfn.IFNA(INDIRECT("'"&amp;"Variable List"&amp;"'!"&amp;ADDRESS(MATCH(A555,'Variable List'!A:A,0),5)),"")</f>
        <v/>
      </c>
      <c r="L555" s="6" t="str" cm="1">
        <f t="array" aca="1" ref="L555" ca="1">_xlfn.IFNA(INDIRECT("'"&amp;"Variable List"&amp;"'!"&amp;ADDRESS(MATCH(A555,'Variable List'!A:A,0),6)),"")</f>
        <v/>
      </c>
    </row>
    <row r="556" spans="1:12" s="3" customFormat="1" x14ac:dyDescent="0.25">
      <c r="A556" s="139"/>
      <c r="B556" s="6"/>
      <c r="C556" s="6"/>
      <c r="D556" s="81">
        <v>11</v>
      </c>
      <c r="E556" s="67" t="s">
        <v>668</v>
      </c>
      <c r="F556" s="168"/>
      <c r="G556" s="6"/>
      <c r="H556" s="6"/>
      <c r="I556" s="6" t="str" cm="1">
        <f t="array" aca="1" ref="I556" ca="1">_xlfn.IFNA(INDIRECT("'"&amp;"Variable List"&amp;"'!"&amp;ADDRESS(MATCH(A556,'Variable List'!A:A,0),3)),"")</f>
        <v/>
      </c>
      <c r="J556" s="6" t="str" cm="1">
        <f t="array" aca="1" ref="J556" ca="1">_xlfn.IFNA(INDIRECT("'"&amp;"Variable List"&amp;"'!"&amp;ADDRESS(MATCH(A556,'Variable List'!A:A,0),4)),"")</f>
        <v/>
      </c>
      <c r="K556" s="6" t="str" cm="1">
        <f t="array" aca="1" ref="K556" ca="1">_xlfn.IFNA(INDIRECT("'"&amp;"Variable List"&amp;"'!"&amp;ADDRESS(MATCH(A556,'Variable List'!A:A,0),5)),"")</f>
        <v/>
      </c>
      <c r="L556" s="6" t="str" cm="1">
        <f t="array" aca="1" ref="L556" ca="1">_xlfn.IFNA(INDIRECT("'"&amp;"Variable List"&amp;"'!"&amp;ADDRESS(MATCH(A556,'Variable List'!A:A,0),6)),"")</f>
        <v/>
      </c>
    </row>
    <row r="557" spans="1:12" s="3" customFormat="1" x14ac:dyDescent="0.25">
      <c r="A557" s="139"/>
      <c r="B557" s="6"/>
      <c r="C557" s="6"/>
      <c r="D557" s="81">
        <v>12</v>
      </c>
      <c r="E557" s="67" t="s">
        <v>669</v>
      </c>
      <c r="F557" s="168"/>
      <c r="G557" s="6"/>
      <c r="H557" s="6"/>
      <c r="I557" s="6" t="str" cm="1">
        <f t="array" aca="1" ref="I557" ca="1">_xlfn.IFNA(INDIRECT("'"&amp;"Variable List"&amp;"'!"&amp;ADDRESS(MATCH(A557,'Variable List'!A:A,0),3)),"")</f>
        <v/>
      </c>
      <c r="J557" s="6" t="str" cm="1">
        <f t="array" aca="1" ref="J557" ca="1">_xlfn.IFNA(INDIRECT("'"&amp;"Variable List"&amp;"'!"&amp;ADDRESS(MATCH(A557,'Variable List'!A:A,0),4)),"")</f>
        <v/>
      </c>
      <c r="K557" s="6" t="str" cm="1">
        <f t="array" aca="1" ref="K557" ca="1">_xlfn.IFNA(INDIRECT("'"&amp;"Variable List"&amp;"'!"&amp;ADDRESS(MATCH(A557,'Variable List'!A:A,0),5)),"")</f>
        <v/>
      </c>
      <c r="L557" s="6" t="str" cm="1">
        <f t="array" aca="1" ref="L557" ca="1">_xlfn.IFNA(INDIRECT("'"&amp;"Variable List"&amp;"'!"&amp;ADDRESS(MATCH(A557,'Variable List'!A:A,0),6)),"")</f>
        <v/>
      </c>
    </row>
    <row r="558" spans="1:12" s="3" customFormat="1" x14ac:dyDescent="0.25">
      <c r="A558" s="139"/>
      <c r="B558" s="6"/>
      <c r="C558" s="6"/>
      <c r="D558" s="81">
        <v>13</v>
      </c>
      <c r="E558" s="67" t="s">
        <v>1017</v>
      </c>
      <c r="F558" s="168"/>
      <c r="G558" s="6"/>
      <c r="H558" s="6"/>
      <c r="I558" s="6" t="str" cm="1">
        <f t="array" aca="1" ref="I558" ca="1">_xlfn.IFNA(INDIRECT("'"&amp;"Variable List"&amp;"'!"&amp;ADDRESS(MATCH(A558,'Variable List'!A:A,0),3)),"")</f>
        <v/>
      </c>
      <c r="J558" s="6" t="str" cm="1">
        <f t="array" aca="1" ref="J558" ca="1">_xlfn.IFNA(INDIRECT("'"&amp;"Variable List"&amp;"'!"&amp;ADDRESS(MATCH(A558,'Variable List'!A:A,0),4)),"")</f>
        <v/>
      </c>
      <c r="K558" s="6" t="str" cm="1">
        <f t="array" aca="1" ref="K558" ca="1">_xlfn.IFNA(INDIRECT("'"&amp;"Variable List"&amp;"'!"&amp;ADDRESS(MATCH(A558,'Variable List'!A:A,0),5)),"")</f>
        <v/>
      </c>
      <c r="L558" s="6" t="str" cm="1">
        <f t="array" aca="1" ref="L558" ca="1">_xlfn.IFNA(INDIRECT("'"&amp;"Variable List"&amp;"'!"&amp;ADDRESS(MATCH(A558,'Variable List'!A:A,0),6)),"")</f>
        <v/>
      </c>
    </row>
    <row r="559" spans="1:12" s="3" customFormat="1" x14ac:dyDescent="0.25">
      <c r="A559" s="139"/>
      <c r="B559" s="6"/>
      <c r="C559" s="6"/>
      <c r="D559" s="81">
        <v>14</v>
      </c>
      <c r="E559" s="67" t="s">
        <v>19304</v>
      </c>
      <c r="F559" s="168"/>
      <c r="G559" s="6"/>
      <c r="H559" s="6"/>
      <c r="I559" s="6" t="str" cm="1">
        <f t="array" aca="1" ref="I559" ca="1">_xlfn.IFNA(INDIRECT("'"&amp;"Variable List"&amp;"'!"&amp;ADDRESS(MATCH(A559,'Variable List'!A:A,0),3)),"")</f>
        <v/>
      </c>
      <c r="J559" s="6" t="str" cm="1">
        <f t="array" aca="1" ref="J559" ca="1">_xlfn.IFNA(INDIRECT("'"&amp;"Variable List"&amp;"'!"&amp;ADDRESS(MATCH(A559,'Variable List'!A:A,0),4)),"")</f>
        <v/>
      </c>
      <c r="K559" s="6" t="str" cm="1">
        <f t="array" aca="1" ref="K559" ca="1">_xlfn.IFNA(INDIRECT("'"&amp;"Variable List"&amp;"'!"&amp;ADDRESS(MATCH(A559,'Variable List'!A:A,0),5)),"")</f>
        <v/>
      </c>
      <c r="L559" s="6" t="str" cm="1">
        <f t="array" aca="1" ref="L559" ca="1">_xlfn.IFNA(INDIRECT("'"&amp;"Variable List"&amp;"'!"&amp;ADDRESS(MATCH(A559,'Variable List'!A:A,0),6)),"")</f>
        <v/>
      </c>
    </row>
    <row r="560" spans="1:12" s="3" customFormat="1" x14ac:dyDescent="0.25">
      <c r="A560" s="139"/>
      <c r="B560" s="6"/>
      <c r="C560" s="6"/>
      <c r="D560" s="81">
        <v>15</v>
      </c>
      <c r="E560" s="67" t="s">
        <v>675</v>
      </c>
      <c r="F560" s="168"/>
      <c r="G560" s="6"/>
      <c r="H560" s="6"/>
      <c r="I560" s="6" t="str" cm="1">
        <f t="array" aca="1" ref="I560" ca="1">_xlfn.IFNA(INDIRECT("'"&amp;"Variable List"&amp;"'!"&amp;ADDRESS(MATCH(A560,'Variable List'!A:A,0),3)),"")</f>
        <v/>
      </c>
      <c r="J560" s="6" t="str" cm="1">
        <f t="array" aca="1" ref="J560" ca="1">_xlfn.IFNA(INDIRECT("'"&amp;"Variable List"&amp;"'!"&amp;ADDRESS(MATCH(A560,'Variable List'!A:A,0),4)),"")</f>
        <v/>
      </c>
      <c r="K560" s="6" t="str" cm="1">
        <f t="array" aca="1" ref="K560" ca="1">_xlfn.IFNA(INDIRECT("'"&amp;"Variable List"&amp;"'!"&amp;ADDRESS(MATCH(A560,'Variable List'!A:A,0),5)),"")</f>
        <v/>
      </c>
      <c r="L560" s="6" t="str" cm="1">
        <f t="array" aca="1" ref="L560" ca="1">_xlfn.IFNA(INDIRECT("'"&amp;"Variable List"&amp;"'!"&amp;ADDRESS(MATCH(A560,'Variable List'!A:A,0),6)),"")</f>
        <v/>
      </c>
    </row>
    <row r="561" spans="1:12" s="3" customFormat="1" x14ac:dyDescent="0.25">
      <c r="A561" s="45"/>
      <c r="B561" s="7"/>
      <c r="C561" s="7"/>
      <c r="D561" s="98">
        <v>16</v>
      </c>
      <c r="E561" s="68" t="s">
        <v>676</v>
      </c>
      <c r="F561" s="133"/>
      <c r="G561" s="7"/>
      <c r="H561" s="15"/>
      <c r="I561" s="7" t="str" cm="1">
        <f t="array" aca="1" ref="I561" ca="1">_xlfn.IFNA(INDIRECT("'"&amp;"Variable List"&amp;"'!"&amp;ADDRESS(MATCH(A561,'Variable List'!A:A,0),3)),"")</f>
        <v/>
      </c>
      <c r="J561" s="7" t="str" cm="1">
        <f t="array" aca="1" ref="J561" ca="1">_xlfn.IFNA(INDIRECT("'"&amp;"Variable List"&amp;"'!"&amp;ADDRESS(MATCH(A561,'Variable List'!A:A,0),4)),"")</f>
        <v/>
      </c>
      <c r="K561" s="7" t="str" cm="1">
        <f t="array" aca="1" ref="K561" ca="1">_xlfn.IFNA(INDIRECT("'"&amp;"Variable List"&amp;"'!"&amp;ADDRESS(MATCH(A561,'Variable List'!A:A,0),5)),"")</f>
        <v/>
      </c>
      <c r="L561" s="7" t="str" cm="1">
        <f t="array" aca="1" ref="L561" ca="1">_xlfn.IFNA(INDIRECT("'"&amp;"Variable List"&amp;"'!"&amp;ADDRESS(MATCH(A561,'Variable List'!A:A,0),6)),"")</f>
        <v/>
      </c>
    </row>
    <row r="562" spans="1:12" s="3" customFormat="1" x14ac:dyDescent="0.25">
      <c r="A562" s="4" t="s">
        <v>36</v>
      </c>
      <c r="B562" s="6" t="s">
        <v>125</v>
      </c>
      <c r="C562" s="6">
        <v>226</v>
      </c>
      <c r="D562" s="55">
        <v>-9</v>
      </c>
      <c r="E562" s="56" t="s">
        <v>192</v>
      </c>
      <c r="F562" s="168" t="s">
        <v>1688</v>
      </c>
      <c r="G562" s="6"/>
      <c r="H562" s="13" t="s">
        <v>2671</v>
      </c>
      <c r="I562" s="6" t="str" cm="1">
        <f t="array" aca="1" ref="I562" ca="1">_xlfn.IFNA(INDIRECT("'"&amp;"Variable List"&amp;"'!"&amp;ADDRESS(MATCH(A562,'Variable List'!A:A,0),3)),"")</f>
        <v>yes</v>
      </c>
      <c r="J562" s="6" t="str" cm="1">
        <f t="array" aca="1" ref="J562" ca="1">_xlfn.IFNA(INDIRECT("'"&amp;"Variable List"&amp;"'!"&amp;ADDRESS(MATCH(A562,'Variable List'!A:A,0),4)),"")</f>
        <v>yes</v>
      </c>
      <c r="K562" s="6" t="str" cm="1">
        <f t="array" aca="1" ref="K562" ca="1">_xlfn.IFNA(INDIRECT("'"&amp;"Variable List"&amp;"'!"&amp;ADDRESS(MATCH(A562,'Variable List'!A:A,0),5)),"")</f>
        <v>no</v>
      </c>
      <c r="L562" s="6" t="str" cm="1">
        <f t="array" aca="1" ref="L562" ca="1">_xlfn.IFNA(INDIRECT("'"&amp;"Variable List"&amp;"'!"&amp;ADDRESS(MATCH(A562,'Variable List'!A:A,0),6)),"")</f>
        <v>no</v>
      </c>
    </row>
    <row r="563" spans="1:12" s="3" customFormat="1" x14ac:dyDescent="0.25">
      <c r="A563" s="3" t="s">
        <v>1132</v>
      </c>
      <c r="B563" s="6"/>
      <c r="C563" s="6"/>
      <c r="D563" s="97" t="s">
        <v>678</v>
      </c>
      <c r="E563" s="67" t="s">
        <v>679</v>
      </c>
      <c r="F563" s="168"/>
      <c r="G563" s="6"/>
      <c r="H563" s="13"/>
      <c r="I563" s="6" t="str" cm="1">
        <f t="array" aca="1" ref="I563" ca="1">_xlfn.IFNA(INDIRECT("'"&amp;"Variable List"&amp;"'!"&amp;ADDRESS(MATCH(A563,'Variable List'!A:A,0),3)),"")</f>
        <v/>
      </c>
      <c r="J563" s="6" t="str" cm="1">
        <f t="array" aca="1" ref="J563" ca="1">_xlfn.IFNA(INDIRECT("'"&amp;"Variable List"&amp;"'!"&amp;ADDRESS(MATCH(A563,'Variable List'!A:A,0),4)),"")</f>
        <v/>
      </c>
      <c r="K563" s="6" t="str" cm="1">
        <f t="array" aca="1" ref="K563" ca="1">_xlfn.IFNA(INDIRECT("'"&amp;"Variable List"&amp;"'!"&amp;ADDRESS(MATCH(A563,'Variable List'!A:A,0),5)),"")</f>
        <v/>
      </c>
      <c r="L563" s="6" t="str" cm="1">
        <f t="array" aca="1" ref="L563" ca="1">_xlfn.IFNA(INDIRECT("'"&amp;"Variable List"&amp;"'!"&amp;ADDRESS(MATCH(A563,'Variable List'!A:A,0),6)),"")</f>
        <v/>
      </c>
    </row>
    <row r="564" spans="1:12" s="3" customFormat="1" x14ac:dyDescent="0.25">
      <c r="A564" s="4"/>
      <c r="B564" s="6"/>
      <c r="C564" s="6"/>
      <c r="D564" s="97" t="s">
        <v>680</v>
      </c>
      <c r="E564" s="67" t="s">
        <v>681</v>
      </c>
      <c r="F564" s="168"/>
      <c r="G564" s="6"/>
      <c r="H564" s="13"/>
      <c r="I564" s="6" t="str" cm="1">
        <f t="array" aca="1" ref="I564" ca="1">_xlfn.IFNA(INDIRECT("'"&amp;"Variable List"&amp;"'!"&amp;ADDRESS(MATCH(A564,'Variable List'!A:A,0),3)),"")</f>
        <v/>
      </c>
      <c r="J564" s="6" t="str" cm="1">
        <f t="array" aca="1" ref="J564" ca="1">_xlfn.IFNA(INDIRECT("'"&amp;"Variable List"&amp;"'!"&amp;ADDRESS(MATCH(A564,'Variable List'!A:A,0),4)),"")</f>
        <v/>
      </c>
      <c r="K564" s="6" t="str" cm="1">
        <f t="array" aca="1" ref="K564" ca="1">_xlfn.IFNA(INDIRECT("'"&amp;"Variable List"&amp;"'!"&amp;ADDRESS(MATCH(A564,'Variable List'!A:A,0),5)),"")</f>
        <v/>
      </c>
      <c r="L564" s="6" t="str" cm="1">
        <f t="array" aca="1" ref="L564" ca="1">_xlfn.IFNA(INDIRECT("'"&amp;"Variable List"&amp;"'!"&amp;ADDRESS(MATCH(A564,'Variable List'!A:A,0),6)),"")</f>
        <v/>
      </c>
    </row>
    <row r="565" spans="1:12" s="3" customFormat="1" x14ac:dyDescent="0.25">
      <c r="A565" s="4"/>
      <c r="B565" s="6"/>
      <c r="C565" s="6"/>
      <c r="D565" s="97" t="s">
        <v>682</v>
      </c>
      <c r="E565" s="67" t="s">
        <v>683</v>
      </c>
      <c r="F565" s="168"/>
      <c r="G565" s="6"/>
      <c r="H565" s="13"/>
      <c r="I565" s="6" t="str" cm="1">
        <f t="array" aca="1" ref="I565" ca="1">_xlfn.IFNA(INDIRECT("'"&amp;"Variable List"&amp;"'!"&amp;ADDRESS(MATCH(A565,'Variable List'!A:A,0),3)),"")</f>
        <v/>
      </c>
      <c r="J565" s="6" t="str" cm="1">
        <f t="array" aca="1" ref="J565" ca="1">_xlfn.IFNA(INDIRECT("'"&amp;"Variable List"&amp;"'!"&amp;ADDRESS(MATCH(A565,'Variable List'!A:A,0),4)),"")</f>
        <v/>
      </c>
      <c r="K565" s="6" t="str" cm="1">
        <f t="array" aca="1" ref="K565" ca="1">_xlfn.IFNA(INDIRECT("'"&amp;"Variable List"&amp;"'!"&amp;ADDRESS(MATCH(A565,'Variable List'!A:A,0),5)),"")</f>
        <v/>
      </c>
      <c r="L565" s="6" t="str" cm="1">
        <f t="array" aca="1" ref="L565" ca="1">_xlfn.IFNA(INDIRECT("'"&amp;"Variable List"&amp;"'!"&amp;ADDRESS(MATCH(A565,'Variable List'!A:A,0),6)),"")</f>
        <v/>
      </c>
    </row>
    <row r="566" spans="1:12" s="3" customFormat="1" x14ac:dyDescent="0.25">
      <c r="A566" s="4"/>
      <c r="B566" s="6"/>
      <c r="C566" s="6"/>
      <c r="D566" s="97" t="s">
        <v>684</v>
      </c>
      <c r="E566" s="67" t="s">
        <v>685</v>
      </c>
      <c r="F566" s="168"/>
      <c r="G566" s="6"/>
      <c r="H566" s="13"/>
      <c r="I566" s="6" t="str" cm="1">
        <f t="array" aca="1" ref="I566" ca="1">_xlfn.IFNA(INDIRECT("'"&amp;"Variable List"&amp;"'!"&amp;ADDRESS(MATCH(A566,'Variable List'!A:A,0),3)),"")</f>
        <v/>
      </c>
      <c r="J566" s="6" t="str" cm="1">
        <f t="array" aca="1" ref="J566" ca="1">_xlfn.IFNA(INDIRECT("'"&amp;"Variable List"&amp;"'!"&amp;ADDRESS(MATCH(A566,'Variable List'!A:A,0),4)),"")</f>
        <v/>
      </c>
      <c r="K566" s="6" t="str" cm="1">
        <f t="array" aca="1" ref="K566" ca="1">_xlfn.IFNA(INDIRECT("'"&amp;"Variable List"&amp;"'!"&amp;ADDRESS(MATCH(A566,'Variable List'!A:A,0),5)),"")</f>
        <v/>
      </c>
      <c r="L566" s="6" t="str" cm="1">
        <f t="array" aca="1" ref="L566" ca="1">_xlfn.IFNA(INDIRECT("'"&amp;"Variable List"&amp;"'!"&amp;ADDRESS(MATCH(A566,'Variable List'!A:A,0),6)),"")</f>
        <v/>
      </c>
    </row>
    <row r="567" spans="1:12" s="3" customFormat="1" x14ac:dyDescent="0.25">
      <c r="A567" s="4"/>
      <c r="B567" s="6"/>
      <c r="C567" s="6"/>
      <c r="D567" s="97" t="s">
        <v>686</v>
      </c>
      <c r="E567" s="67" t="s">
        <v>687</v>
      </c>
      <c r="F567" s="168"/>
      <c r="G567" s="6"/>
      <c r="H567" s="13"/>
      <c r="I567" s="6" t="str" cm="1">
        <f t="array" aca="1" ref="I567" ca="1">_xlfn.IFNA(INDIRECT("'"&amp;"Variable List"&amp;"'!"&amp;ADDRESS(MATCH(A567,'Variable List'!A:A,0),3)),"")</f>
        <v/>
      </c>
      <c r="J567" s="6" t="str" cm="1">
        <f t="array" aca="1" ref="J567" ca="1">_xlfn.IFNA(INDIRECT("'"&amp;"Variable List"&amp;"'!"&amp;ADDRESS(MATCH(A567,'Variable List'!A:A,0),4)),"")</f>
        <v/>
      </c>
      <c r="K567" s="6" t="str" cm="1">
        <f t="array" aca="1" ref="K567" ca="1">_xlfn.IFNA(INDIRECT("'"&amp;"Variable List"&amp;"'!"&amp;ADDRESS(MATCH(A567,'Variable List'!A:A,0),5)),"")</f>
        <v/>
      </c>
      <c r="L567" s="6" t="str" cm="1">
        <f t="array" aca="1" ref="L567" ca="1">_xlfn.IFNA(INDIRECT("'"&amp;"Variable List"&amp;"'!"&amp;ADDRESS(MATCH(A567,'Variable List'!A:A,0),6)),"")</f>
        <v/>
      </c>
    </row>
    <row r="568" spans="1:12" s="3" customFormat="1" x14ac:dyDescent="0.25">
      <c r="A568" s="4"/>
      <c r="B568" s="6"/>
      <c r="C568" s="6"/>
      <c r="D568" s="97" t="s">
        <v>688</v>
      </c>
      <c r="E568" s="67" t="s">
        <v>689</v>
      </c>
      <c r="F568" s="168"/>
      <c r="G568" s="6"/>
      <c r="H568" s="13"/>
      <c r="I568" s="6" t="str" cm="1">
        <f t="array" aca="1" ref="I568" ca="1">_xlfn.IFNA(INDIRECT("'"&amp;"Variable List"&amp;"'!"&amp;ADDRESS(MATCH(A568,'Variable List'!A:A,0),3)),"")</f>
        <v/>
      </c>
      <c r="J568" s="6" t="str" cm="1">
        <f t="array" aca="1" ref="J568" ca="1">_xlfn.IFNA(INDIRECT("'"&amp;"Variable List"&amp;"'!"&amp;ADDRESS(MATCH(A568,'Variable List'!A:A,0),4)),"")</f>
        <v/>
      </c>
      <c r="K568" s="6" t="str" cm="1">
        <f t="array" aca="1" ref="K568" ca="1">_xlfn.IFNA(INDIRECT("'"&amp;"Variable List"&amp;"'!"&amp;ADDRESS(MATCH(A568,'Variable List'!A:A,0),5)),"")</f>
        <v/>
      </c>
      <c r="L568" s="6" t="str" cm="1">
        <f t="array" aca="1" ref="L568" ca="1">_xlfn.IFNA(INDIRECT("'"&amp;"Variable List"&amp;"'!"&amp;ADDRESS(MATCH(A568,'Variable List'!A:A,0),6)),"")</f>
        <v/>
      </c>
    </row>
    <row r="569" spans="1:12" s="3" customFormat="1" x14ac:dyDescent="0.25">
      <c r="A569" s="4"/>
      <c r="B569" s="6"/>
      <c r="C569" s="6"/>
      <c r="D569" s="97" t="s">
        <v>690</v>
      </c>
      <c r="E569" s="67" t="s">
        <v>691</v>
      </c>
      <c r="F569" s="168"/>
      <c r="G569" s="6"/>
      <c r="H569" s="13"/>
      <c r="I569" s="6" t="str" cm="1">
        <f t="array" aca="1" ref="I569" ca="1">_xlfn.IFNA(INDIRECT("'"&amp;"Variable List"&amp;"'!"&amp;ADDRESS(MATCH(A569,'Variable List'!A:A,0),3)),"")</f>
        <v/>
      </c>
      <c r="J569" s="6" t="str" cm="1">
        <f t="array" aca="1" ref="J569" ca="1">_xlfn.IFNA(INDIRECT("'"&amp;"Variable List"&amp;"'!"&amp;ADDRESS(MATCH(A569,'Variable List'!A:A,0),4)),"")</f>
        <v/>
      </c>
      <c r="K569" s="6" t="str" cm="1">
        <f t="array" aca="1" ref="K569" ca="1">_xlfn.IFNA(INDIRECT("'"&amp;"Variable List"&amp;"'!"&amp;ADDRESS(MATCH(A569,'Variable List'!A:A,0),5)),"")</f>
        <v/>
      </c>
      <c r="L569" s="6" t="str" cm="1">
        <f t="array" aca="1" ref="L569" ca="1">_xlfn.IFNA(INDIRECT("'"&amp;"Variable List"&amp;"'!"&amp;ADDRESS(MATCH(A569,'Variable List'!A:A,0),6)),"")</f>
        <v/>
      </c>
    </row>
    <row r="570" spans="1:12" s="3" customFormat="1" x14ac:dyDescent="0.25">
      <c r="A570" s="4"/>
      <c r="B570" s="6"/>
      <c r="C570" s="6"/>
      <c r="D570" s="97" t="s">
        <v>692</v>
      </c>
      <c r="E570" s="67" t="s">
        <v>693</v>
      </c>
      <c r="F570" s="168"/>
      <c r="G570" s="6"/>
      <c r="H570" s="13"/>
      <c r="I570" s="6" t="str" cm="1">
        <f t="array" aca="1" ref="I570" ca="1">_xlfn.IFNA(INDIRECT("'"&amp;"Variable List"&amp;"'!"&amp;ADDRESS(MATCH(A570,'Variable List'!A:A,0),3)),"")</f>
        <v/>
      </c>
      <c r="J570" s="6" t="str" cm="1">
        <f t="array" aca="1" ref="J570" ca="1">_xlfn.IFNA(INDIRECT("'"&amp;"Variable List"&amp;"'!"&amp;ADDRESS(MATCH(A570,'Variable List'!A:A,0),4)),"")</f>
        <v/>
      </c>
      <c r="K570" s="6" t="str" cm="1">
        <f t="array" aca="1" ref="K570" ca="1">_xlfn.IFNA(INDIRECT("'"&amp;"Variable List"&amp;"'!"&amp;ADDRESS(MATCH(A570,'Variable List'!A:A,0),5)),"")</f>
        <v/>
      </c>
      <c r="L570" s="6" t="str" cm="1">
        <f t="array" aca="1" ref="L570" ca="1">_xlfn.IFNA(INDIRECT("'"&amp;"Variable List"&amp;"'!"&amp;ADDRESS(MATCH(A570,'Variable List'!A:A,0),6)),"")</f>
        <v/>
      </c>
    </row>
    <row r="571" spans="1:12" s="3" customFormat="1" x14ac:dyDescent="0.25">
      <c r="A571" s="4"/>
      <c r="B571" s="6"/>
      <c r="C571" s="6"/>
      <c r="D571" s="97" t="s">
        <v>694</v>
      </c>
      <c r="E571" s="67" t="s">
        <v>695</v>
      </c>
      <c r="F571" s="168"/>
      <c r="G571" s="6"/>
      <c r="H571" s="13"/>
      <c r="I571" s="6" t="str" cm="1">
        <f t="array" aca="1" ref="I571" ca="1">_xlfn.IFNA(INDIRECT("'"&amp;"Variable List"&amp;"'!"&amp;ADDRESS(MATCH(A571,'Variable List'!A:A,0),3)),"")</f>
        <v/>
      </c>
      <c r="J571" s="6" t="str" cm="1">
        <f t="array" aca="1" ref="J571" ca="1">_xlfn.IFNA(INDIRECT("'"&amp;"Variable List"&amp;"'!"&amp;ADDRESS(MATCH(A571,'Variable List'!A:A,0),4)),"")</f>
        <v/>
      </c>
      <c r="K571" s="6" t="str" cm="1">
        <f t="array" aca="1" ref="K571" ca="1">_xlfn.IFNA(INDIRECT("'"&amp;"Variable List"&amp;"'!"&amp;ADDRESS(MATCH(A571,'Variable List'!A:A,0),5)),"")</f>
        <v/>
      </c>
      <c r="L571" s="6" t="str" cm="1">
        <f t="array" aca="1" ref="L571" ca="1">_xlfn.IFNA(INDIRECT("'"&amp;"Variable List"&amp;"'!"&amp;ADDRESS(MATCH(A571,'Variable List'!A:A,0),6)),"")</f>
        <v/>
      </c>
    </row>
    <row r="572" spans="1:12" s="3" customFormat="1" x14ac:dyDescent="0.25">
      <c r="A572" s="4"/>
      <c r="B572" s="6"/>
      <c r="C572" s="6"/>
      <c r="D572" s="97" t="s">
        <v>696</v>
      </c>
      <c r="E572" s="67" t="s">
        <v>697</v>
      </c>
      <c r="F572" s="168"/>
      <c r="G572" s="6"/>
      <c r="H572" s="13"/>
      <c r="I572" s="6" t="str" cm="1">
        <f t="array" aca="1" ref="I572" ca="1">_xlfn.IFNA(INDIRECT("'"&amp;"Variable List"&amp;"'!"&amp;ADDRESS(MATCH(A572,'Variable List'!A:A,0),3)),"")</f>
        <v/>
      </c>
      <c r="J572" s="6" t="str" cm="1">
        <f t="array" aca="1" ref="J572" ca="1">_xlfn.IFNA(INDIRECT("'"&amp;"Variable List"&amp;"'!"&amp;ADDRESS(MATCH(A572,'Variable List'!A:A,0),4)),"")</f>
        <v/>
      </c>
      <c r="K572" s="6" t="str" cm="1">
        <f t="array" aca="1" ref="K572" ca="1">_xlfn.IFNA(INDIRECT("'"&amp;"Variable List"&amp;"'!"&amp;ADDRESS(MATCH(A572,'Variable List'!A:A,0),5)),"")</f>
        <v/>
      </c>
      <c r="L572" s="6" t="str" cm="1">
        <f t="array" aca="1" ref="L572" ca="1">_xlfn.IFNA(INDIRECT("'"&amp;"Variable List"&amp;"'!"&amp;ADDRESS(MATCH(A572,'Variable List'!A:A,0),6)),"")</f>
        <v/>
      </c>
    </row>
    <row r="573" spans="1:12" s="3" customFormat="1" x14ac:dyDescent="0.25">
      <c r="A573" s="4"/>
      <c r="B573" s="6"/>
      <c r="C573" s="6"/>
      <c r="D573" s="97" t="s">
        <v>698</v>
      </c>
      <c r="E573" s="67" t="s">
        <v>699</v>
      </c>
      <c r="F573" s="168"/>
      <c r="G573" s="6"/>
      <c r="H573" s="13"/>
      <c r="I573" s="6" t="str" cm="1">
        <f t="array" aca="1" ref="I573" ca="1">_xlfn.IFNA(INDIRECT("'"&amp;"Variable List"&amp;"'!"&amp;ADDRESS(MATCH(A573,'Variable List'!A:A,0),3)),"")</f>
        <v/>
      </c>
      <c r="J573" s="6" t="str" cm="1">
        <f t="array" aca="1" ref="J573" ca="1">_xlfn.IFNA(INDIRECT("'"&amp;"Variable List"&amp;"'!"&amp;ADDRESS(MATCH(A573,'Variable List'!A:A,0),4)),"")</f>
        <v/>
      </c>
      <c r="K573" s="6" t="str" cm="1">
        <f t="array" aca="1" ref="K573" ca="1">_xlfn.IFNA(INDIRECT("'"&amp;"Variable List"&amp;"'!"&amp;ADDRESS(MATCH(A573,'Variable List'!A:A,0),5)),"")</f>
        <v/>
      </c>
      <c r="L573" s="6" t="str" cm="1">
        <f t="array" aca="1" ref="L573" ca="1">_xlfn.IFNA(INDIRECT("'"&amp;"Variable List"&amp;"'!"&amp;ADDRESS(MATCH(A573,'Variable List'!A:A,0),6)),"")</f>
        <v/>
      </c>
    </row>
    <row r="574" spans="1:12" s="3" customFormat="1" x14ac:dyDescent="0.25">
      <c r="A574" s="4"/>
      <c r="B574" s="6"/>
      <c r="C574" s="6"/>
      <c r="D574" s="97" t="s">
        <v>700</v>
      </c>
      <c r="E574" s="67" t="s">
        <v>701</v>
      </c>
      <c r="F574" s="168"/>
      <c r="G574" s="6"/>
      <c r="H574" s="13"/>
      <c r="I574" s="6" t="str" cm="1">
        <f t="array" aca="1" ref="I574" ca="1">_xlfn.IFNA(INDIRECT("'"&amp;"Variable List"&amp;"'!"&amp;ADDRESS(MATCH(A574,'Variable List'!A:A,0),3)),"")</f>
        <v/>
      </c>
      <c r="J574" s="6" t="str" cm="1">
        <f t="array" aca="1" ref="J574" ca="1">_xlfn.IFNA(INDIRECT("'"&amp;"Variable List"&amp;"'!"&amp;ADDRESS(MATCH(A574,'Variable List'!A:A,0),4)),"")</f>
        <v/>
      </c>
      <c r="K574" s="6" t="str" cm="1">
        <f t="array" aca="1" ref="K574" ca="1">_xlfn.IFNA(INDIRECT("'"&amp;"Variable List"&amp;"'!"&amp;ADDRESS(MATCH(A574,'Variable List'!A:A,0),5)),"")</f>
        <v/>
      </c>
      <c r="L574" s="6" t="str" cm="1">
        <f t="array" aca="1" ref="L574" ca="1">_xlfn.IFNA(INDIRECT("'"&amp;"Variable List"&amp;"'!"&amp;ADDRESS(MATCH(A574,'Variable List'!A:A,0),6)),"")</f>
        <v/>
      </c>
    </row>
    <row r="575" spans="1:12" s="3" customFormat="1" x14ac:dyDescent="0.25">
      <c r="A575" s="4"/>
      <c r="B575" s="6"/>
      <c r="C575" s="6"/>
      <c r="D575" s="97" t="s">
        <v>702</v>
      </c>
      <c r="E575" s="67" t="s">
        <v>703</v>
      </c>
      <c r="F575" s="168"/>
      <c r="G575" s="6"/>
      <c r="H575" s="13"/>
      <c r="I575" s="6" t="str" cm="1">
        <f t="array" aca="1" ref="I575" ca="1">_xlfn.IFNA(INDIRECT("'"&amp;"Variable List"&amp;"'!"&amp;ADDRESS(MATCH(A575,'Variable List'!A:A,0),3)),"")</f>
        <v/>
      </c>
      <c r="J575" s="6" t="str" cm="1">
        <f t="array" aca="1" ref="J575" ca="1">_xlfn.IFNA(INDIRECT("'"&amp;"Variable List"&amp;"'!"&amp;ADDRESS(MATCH(A575,'Variable List'!A:A,0),4)),"")</f>
        <v/>
      </c>
      <c r="K575" s="6" t="str" cm="1">
        <f t="array" aca="1" ref="K575" ca="1">_xlfn.IFNA(INDIRECT("'"&amp;"Variable List"&amp;"'!"&amp;ADDRESS(MATCH(A575,'Variable List'!A:A,0),5)),"")</f>
        <v/>
      </c>
      <c r="L575" s="6" t="str" cm="1">
        <f t="array" aca="1" ref="L575" ca="1">_xlfn.IFNA(INDIRECT("'"&amp;"Variable List"&amp;"'!"&amp;ADDRESS(MATCH(A575,'Variable List'!A:A,0),6)),"")</f>
        <v/>
      </c>
    </row>
    <row r="576" spans="1:12" s="3" customFormat="1" x14ac:dyDescent="0.25">
      <c r="A576" s="4"/>
      <c r="B576" s="6"/>
      <c r="C576" s="6"/>
      <c r="D576" s="97" t="s">
        <v>704</v>
      </c>
      <c r="E576" s="67" t="s">
        <v>705</v>
      </c>
      <c r="F576" s="168"/>
      <c r="G576" s="6"/>
      <c r="H576" s="13"/>
      <c r="I576" s="6" t="str" cm="1">
        <f t="array" aca="1" ref="I576" ca="1">_xlfn.IFNA(INDIRECT("'"&amp;"Variable List"&amp;"'!"&amp;ADDRESS(MATCH(A576,'Variable List'!A:A,0),3)),"")</f>
        <v/>
      </c>
      <c r="J576" s="6" t="str" cm="1">
        <f t="array" aca="1" ref="J576" ca="1">_xlfn.IFNA(INDIRECT("'"&amp;"Variable List"&amp;"'!"&amp;ADDRESS(MATCH(A576,'Variable List'!A:A,0),4)),"")</f>
        <v/>
      </c>
      <c r="K576" s="6" t="str" cm="1">
        <f t="array" aca="1" ref="K576" ca="1">_xlfn.IFNA(INDIRECT("'"&amp;"Variable List"&amp;"'!"&amp;ADDRESS(MATCH(A576,'Variable List'!A:A,0),5)),"")</f>
        <v/>
      </c>
      <c r="L576" s="6" t="str" cm="1">
        <f t="array" aca="1" ref="L576" ca="1">_xlfn.IFNA(INDIRECT("'"&amp;"Variable List"&amp;"'!"&amp;ADDRESS(MATCH(A576,'Variable List'!A:A,0),6)),"")</f>
        <v/>
      </c>
    </row>
    <row r="577" spans="1:12" s="3" customFormat="1" x14ac:dyDescent="0.25">
      <c r="A577" s="4"/>
      <c r="B577" s="6"/>
      <c r="C577" s="6"/>
      <c r="D577" s="97" t="s">
        <v>706</v>
      </c>
      <c r="E577" s="67" t="s">
        <v>707</v>
      </c>
      <c r="F577" s="168"/>
      <c r="G577" s="6"/>
      <c r="H577" s="13"/>
      <c r="I577" s="6" t="str" cm="1">
        <f t="array" aca="1" ref="I577" ca="1">_xlfn.IFNA(INDIRECT("'"&amp;"Variable List"&amp;"'!"&amp;ADDRESS(MATCH(A577,'Variable List'!A:A,0),3)),"")</f>
        <v/>
      </c>
      <c r="J577" s="6" t="str" cm="1">
        <f t="array" aca="1" ref="J577" ca="1">_xlfn.IFNA(INDIRECT("'"&amp;"Variable List"&amp;"'!"&amp;ADDRESS(MATCH(A577,'Variable List'!A:A,0),4)),"")</f>
        <v/>
      </c>
      <c r="K577" s="6" t="str" cm="1">
        <f t="array" aca="1" ref="K577" ca="1">_xlfn.IFNA(INDIRECT("'"&amp;"Variable List"&amp;"'!"&amp;ADDRESS(MATCH(A577,'Variable List'!A:A,0),5)),"")</f>
        <v/>
      </c>
      <c r="L577" s="6" t="str" cm="1">
        <f t="array" aca="1" ref="L577" ca="1">_xlfn.IFNA(INDIRECT("'"&amp;"Variable List"&amp;"'!"&amp;ADDRESS(MATCH(A577,'Variable List'!A:A,0),6)),"")</f>
        <v/>
      </c>
    </row>
    <row r="578" spans="1:12" s="3" customFormat="1" x14ac:dyDescent="0.25">
      <c r="A578" s="4"/>
      <c r="B578" s="6"/>
      <c r="C578" s="6"/>
      <c r="D578" s="97" t="s">
        <v>708</v>
      </c>
      <c r="E578" s="67" t="s">
        <v>709</v>
      </c>
      <c r="F578" s="168"/>
      <c r="G578" s="6"/>
      <c r="H578" s="13"/>
      <c r="I578" s="6" t="str" cm="1">
        <f t="array" aca="1" ref="I578" ca="1">_xlfn.IFNA(INDIRECT("'"&amp;"Variable List"&amp;"'!"&amp;ADDRESS(MATCH(A578,'Variable List'!A:A,0),3)),"")</f>
        <v/>
      </c>
      <c r="J578" s="6" t="str" cm="1">
        <f t="array" aca="1" ref="J578" ca="1">_xlfn.IFNA(INDIRECT("'"&amp;"Variable List"&amp;"'!"&amp;ADDRESS(MATCH(A578,'Variable List'!A:A,0),4)),"")</f>
        <v/>
      </c>
      <c r="K578" s="6" t="str" cm="1">
        <f t="array" aca="1" ref="K578" ca="1">_xlfn.IFNA(INDIRECT("'"&amp;"Variable List"&amp;"'!"&amp;ADDRESS(MATCH(A578,'Variable List'!A:A,0),5)),"")</f>
        <v/>
      </c>
      <c r="L578" s="6" t="str" cm="1">
        <f t="array" aca="1" ref="L578" ca="1">_xlfn.IFNA(INDIRECT("'"&amp;"Variable List"&amp;"'!"&amp;ADDRESS(MATCH(A578,'Variable List'!A:A,0),6)),"")</f>
        <v/>
      </c>
    </row>
    <row r="579" spans="1:12" s="3" customFormat="1" x14ac:dyDescent="0.25">
      <c r="A579" s="4"/>
      <c r="B579" s="6"/>
      <c r="C579" s="6"/>
      <c r="D579" s="97" t="s">
        <v>710</v>
      </c>
      <c r="E579" s="67" t="s">
        <v>711</v>
      </c>
      <c r="F579" s="168"/>
      <c r="G579" s="6"/>
      <c r="H579" s="13"/>
      <c r="I579" s="6" t="str" cm="1">
        <f t="array" aca="1" ref="I579" ca="1">_xlfn.IFNA(INDIRECT("'"&amp;"Variable List"&amp;"'!"&amp;ADDRESS(MATCH(A579,'Variable List'!A:A,0),3)),"")</f>
        <v/>
      </c>
      <c r="J579" s="6" t="str" cm="1">
        <f t="array" aca="1" ref="J579" ca="1">_xlfn.IFNA(INDIRECT("'"&amp;"Variable List"&amp;"'!"&amp;ADDRESS(MATCH(A579,'Variable List'!A:A,0),4)),"")</f>
        <v/>
      </c>
      <c r="K579" s="6" t="str" cm="1">
        <f t="array" aca="1" ref="K579" ca="1">_xlfn.IFNA(INDIRECT("'"&amp;"Variable List"&amp;"'!"&amp;ADDRESS(MATCH(A579,'Variable List'!A:A,0),5)),"")</f>
        <v/>
      </c>
      <c r="L579" s="6" t="str" cm="1">
        <f t="array" aca="1" ref="L579" ca="1">_xlfn.IFNA(INDIRECT("'"&amp;"Variable List"&amp;"'!"&amp;ADDRESS(MATCH(A579,'Variable List'!A:A,0),6)),"")</f>
        <v/>
      </c>
    </row>
    <row r="580" spans="1:12" s="3" customFormat="1" x14ac:dyDescent="0.25">
      <c r="A580" s="4"/>
      <c r="B580" s="6"/>
      <c r="C580" s="6"/>
      <c r="D580" s="97" t="s">
        <v>712</v>
      </c>
      <c r="E580" s="67" t="s">
        <v>713</v>
      </c>
      <c r="F580" s="168"/>
      <c r="G580" s="6"/>
      <c r="H580" s="13"/>
      <c r="I580" s="6" t="str" cm="1">
        <f t="array" aca="1" ref="I580" ca="1">_xlfn.IFNA(INDIRECT("'"&amp;"Variable List"&amp;"'!"&amp;ADDRESS(MATCH(A580,'Variable List'!A:A,0),3)),"")</f>
        <v/>
      </c>
      <c r="J580" s="6" t="str" cm="1">
        <f t="array" aca="1" ref="J580" ca="1">_xlfn.IFNA(INDIRECT("'"&amp;"Variable List"&amp;"'!"&amp;ADDRESS(MATCH(A580,'Variable List'!A:A,0),4)),"")</f>
        <v/>
      </c>
      <c r="K580" s="6" t="str" cm="1">
        <f t="array" aca="1" ref="K580" ca="1">_xlfn.IFNA(INDIRECT("'"&amp;"Variable List"&amp;"'!"&amp;ADDRESS(MATCH(A580,'Variable List'!A:A,0),5)),"")</f>
        <v/>
      </c>
      <c r="L580" s="6" t="str" cm="1">
        <f t="array" aca="1" ref="L580" ca="1">_xlfn.IFNA(INDIRECT("'"&amp;"Variable List"&amp;"'!"&amp;ADDRESS(MATCH(A580,'Variable List'!A:A,0),6)),"")</f>
        <v/>
      </c>
    </row>
    <row r="581" spans="1:12" s="3" customFormat="1" x14ac:dyDescent="0.25">
      <c r="A581" s="4"/>
      <c r="B581" s="6"/>
      <c r="C581" s="6"/>
      <c r="D581" s="97" t="s">
        <v>714</v>
      </c>
      <c r="E581" s="67" t="s">
        <v>715</v>
      </c>
      <c r="F581" s="168"/>
      <c r="G581" s="6"/>
      <c r="H581" s="13"/>
      <c r="I581" s="6" t="str" cm="1">
        <f t="array" aca="1" ref="I581" ca="1">_xlfn.IFNA(INDIRECT("'"&amp;"Variable List"&amp;"'!"&amp;ADDRESS(MATCH(A581,'Variable List'!A:A,0),3)),"")</f>
        <v/>
      </c>
      <c r="J581" s="6" t="str" cm="1">
        <f t="array" aca="1" ref="J581" ca="1">_xlfn.IFNA(INDIRECT("'"&amp;"Variable List"&amp;"'!"&amp;ADDRESS(MATCH(A581,'Variable List'!A:A,0),4)),"")</f>
        <v/>
      </c>
      <c r="K581" s="6" t="str" cm="1">
        <f t="array" aca="1" ref="K581" ca="1">_xlfn.IFNA(INDIRECT("'"&amp;"Variable List"&amp;"'!"&amp;ADDRESS(MATCH(A581,'Variable List'!A:A,0),5)),"")</f>
        <v/>
      </c>
      <c r="L581" s="6" t="str" cm="1">
        <f t="array" aca="1" ref="L581" ca="1">_xlfn.IFNA(INDIRECT("'"&amp;"Variable List"&amp;"'!"&amp;ADDRESS(MATCH(A581,'Variable List'!A:A,0),6)),"")</f>
        <v/>
      </c>
    </row>
    <row r="582" spans="1:12" s="3" customFormat="1" x14ac:dyDescent="0.25">
      <c r="A582" s="4"/>
      <c r="B582" s="6"/>
      <c r="C582" s="6"/>
      <c r="D582" s="97" t="s">
        <v>716</v>
      </c>
      <c r="E582" s="67" t="s">
        <v>717</v>
      </c>
      <c r="F582" s="168"/>
      <c r="G582" s="6"/>
      <c r="H582" s="13"/>
      <c r="I582" s="6" t="str" cm="1">
        <f t="array" aca="1" ref="I582" ca="1">_xlfn.IFNA(INDIRECT("'"&amp;"Variable List"&amp;"'!"&amp;ADDRESS(MATCH(A582,'Variable List'!A:A,0),3)),"")</f>
        <v/>
      </c>
      <c r="J582" s="6" t="str" cm="1">
        <f t="array" aca="1" ref="J582" ca="1">_xlfn.IFNA(INDIRECT("'"&amp;"Variable List"&amp;"'!"&amp;ADDRESS(MATCH(A582,'Variable List'!A:A,0),4)),"")</f>
        <v/>
      </c>
      <c r="K582" s="6" t="str" cm="1">
        <f t="array" aca="1" ref="K582" ca="1">_xlfn.IFNA(INDIRECT("'"&amp;"Variable List"&amp;"'!"&amp;ADDRESS(MATCH(A582,'Variable List'!A:A,0),5)),"")</f>
        <v/>
      </c>
      <c r="L582" s="6" t="str" cm="1">
        <f t="array" aca="1" ref="L582" ca="1">_xlfn.IFNA(INDIRECT("'"&amp;"Variable List"&amp;"'!"&amp;ADDRESS(MATCH(A582,'Variable List'!A:A,0),6)),"")</f>
        <v/>
      </c>
    </row>
    <row r="583" spans="1:12" s="3" customFormat="1" x14ac:dyDescent="0.25">
      <c r="A583" s="4"/>
      <c r="B583" s="6"/>
      <c r="C583" s="6"/>
      <c r="D583" s="97" t="s">
        <v>718</v>
      </c>
      <c r="E583" s="67" t="s">
        <v>719</v>
      </c>
      <c r="F583" s="168"/>
      <c r="G583" s="6"/>
      <c r="H583" s="13"/>
      <c r="I583" s="6" t="str" cm="1">
        <f t="array" aca="1" ref="I583" ca="1">_xlfn.IFNA(INDIRECT("'"&amp;"Variable List"&amp;"'!"&amp;ADDRESS(MATCH(A583,'Variable List'!A:A,0),3)),"")</f>
        <v/>
      </c>
      <c r="J583" s="6" t="str" cm="1">
        <f t="array" aca="1" ref="J583" ca="1">_xlfn.IFNA(INDIRECT("'"&amp;"Variable List"&amp;"'!"&amp;ADDRESS(MATCH(A583,'Variable List'!A:A,0),4)),"")</f>
        <v/>
      </c>
      <c r="K583" s="6" t="str" cm="1">
        <f t="array" aca="1" ref="K583" ca="1">_xlfn.IFNA(INDIRECT("'"&amp;"Variable List"&amp;"'!"&amp;ADDRESS(MATCH(A583,'Variable List'!A:A,0),5)),"")</f>
        <v/>
      </c>
      <c r="L583" s="6" t="str" cm="1">
        <f t="array" aca="1" ref="L583" ca="1">_xlfn.IFNA(INDIRECT("'"&amp;"Variable List"&amp;"'!"&amp;ADDRESS(MATCH(A583,'Variable List'!A:A,0),6)),"")</f>
        <v/>
      </c>
    </row>
    <row r="584" spans="1:12" s="3" customFormat="1" x14ac:dyDescent="0.25">
      <c r="A584" s="4"/>
      <c r="B584" s="6"/>
      <c r="C584" s="6"/>
      <c r="D584" s="97" t="s">
        <v>720</v>
      </c>
      <c r="E584" s="67" t="s">
        <v>721</v>
      </c>
      <c r="F584" s="168"/>
      <c r="G584" s="6"/>
      <c r="H584" s="13"/>
      <c r="I584" s="6" t="str" cm="1">
        <f t="array" aca="1" ref="I584" ca="1">_xlfn.IFNA(INDIRECT("'"&amp;"Variable List"&amp;"'!"&amp;ADDRESS(MATCH(A584,'Variable List'!A:A,0),3)),"")</f>
        <v/>
      </c>
      <c r="J584" s="6" t="str" cm="1">
        <f t="array" aca="1" ref="J584" ca="1">_xlfn.IFNA(INDIRECT("'"&amp;"Variable List"&amp;"'!"&amp;ADDRESS(MATCH(A584,'Variable List'!A:A,0),4)),"")</f>
        <v/>
      </c>
      <c r="K584" s="6" t="str" cm="1">
        <f t="array" aca="1" ref="K584" ca="1">_xlfn.IFNA(INDIRECT("'"&amp;"Variable List"&amp;"'!"&amp;ADDRESS(MATCH(A584,'Variable List'!A:A,0),5)),"")</f>
        <v/>
      </c>
      <c r="L584" s="6" t="str" cm="1">
        <f t="array" aca="1" ref="L584" ca="1">_xlfn.IFNA(INDIRECT("'"&amp;"Variable List"&amp;"'!"&amp;ADDRESS(MATCH(A584,'Variable List'!A:A,0),6)),"")</f>
        <v/>
      </c>
    </row>
    <row r="585" spans="1:12" s="3" customFormat="1" x14ac:dyDescent="0.25">
      <c r="A585" s="4"/>
      <c r="B585" s="6"/>
      <c r="C585" s="6"/>
      <c r="D585" s="97" t="s">
        <v>722</v>
      </c>
      <c r="E585" s="67" t="s">
        <v>723</v>
      </c>
      <c r="F585" s="168"/>
      <c r="G585" s="6"/>
      <c r="H585" s="13"/>
      <c r="I585" s="6" t="str" cm="1">
        <f t="array" aca="1" ref="I585" ca="1">_xlfn.IFNA(INDIRECT("'"&amp;"Variable List"&amp;"'!"&amp;ADDRESS(MATCH(A585,'Variable List'!A:A,0),3)),"")</f>
        <v/>
      </c>
      <c r="J585" s="6" t="str" cm="1">
        <f t="array" aca="1" ref="J585" ca="1">_xlfn.IFNA(INDIRECT("'"&amp;"Variable List"&amp;"'!"&amp;ADDRESS(MATCH(A585,'Variable List'!A:A,0),4)),"")</f>
        <v/>
      </c>
      <c r="K585" s="6" t="str" cm="1">
        <f t="array" aca="1" ref="K585" ca="1">_xlfn.IFNA(INDIRECT("'"&amp;"Variable List"&amp;"'!"&amp;ADDRESS(MATCH(A585,'Variable List'!A:A,0),5)),"")</f>
        <v/>
      </c>
      <c r="L585" s="6" t="str" cm="1">
        <f t="array" aca="1" ref="L585" ca="1">_xlfn.IFNA(INDIRECT("'"&amp;"Variable List"&amp;"'!"&amp;ADDRESS(MATCH(A585,'Variable List'!A:A,0),6)),"")</f>
        <v/>
      </c>
    </row>
    <row r="586" spans="1:12" s="3" customFormat="1" x14ac:dyDescent="0.25">
      <c r="A586" s="4"/>
      <c r="B586" s="6"/>
      <c r="C586" s="6"/>
      <c r="D586" s="97" t="s">
        <v>724</v>
      </c>
      <c r="E586" s="67" t="s">
        <v>725</v>
      </c>
      <c r="F586" s="168"/>
      <c r="G586" s="6"/>
      <c r="H586" s="13"/>
      <c r="I586" s="6" t="str" cm="1">
        <f t="array" aca="1" ref="I586" ca="1">_xlfn.IFNA(INDIRECT("'"&amp;"Variable List"&amp;"'!"&amp;ADDRESS(MATCH(A586,'Variable List'!A:A,0),3)),"")</f>
        <v/>
      </c>
      <c r="J586" s="6" t="str" cm="1">
        <f t="array" aca="1" ref="J586" ca="1">_xlfn.IFNA(INDIRECT("'"&amp;"Variable List"&amp;"'!"&amp;ADDRESS(MATCH(A586,'Variable List'!A:A,0),4)),"")</f>
        <v/>
      </c>
      <c r="K586" s="6" t="str" cm="1">
        <f t="array" aca="1" ref="K586" ca="1">_xlfn.IFNA(INDIRECT("'"&amp;"Variable List"&amp;"'!"&amp;ADDRESS(MATCH(A586,'Variable List'!A:A,0),5)),"")</f>
        <v/>
      </c>
      <c r="L586" s="6" t="str" cm="1">
        <f t="array" aca="1" ref="L586" ca="1">_xlfn.IFNA(INDIRECT("'"&amp;"Variable List"&amp;"'!"&amp;ADDRESS(MATCH(A586,'Variable List'!A:A,0),6)),"")</f>
        <v/>
      </c>
    </row>
    <row r="587" spans="1:12" s="3" customFormat="1" x14ac:dyDescent="0.25">
      <c r="A587" s="4"/>
      <c r="B587" s="6"/>
      <c r="C587" s="6"/>
      <c r="D587" s="97" t="s">
        <v>726</v>
      </c>
      <c r="E587" s="67" t="s">
        <v>727</v>
      </c>
      <c r="F587" s="168"/>
      <c r="G587" s="6"/>
      <c r="H587" s="13"/>
      <c r="I587" s="6" t="str" cm="1">
        <f t="array" aca="1" ref="I587" ca="1">_xlfn.IFNA(INDIRECT("'"&amp;"Variable List"&amp;"'!"&amp;ADDRESS(MATCH(A587,'Variable List'!A:A,0),3)),"")</f>
        <v/>
      </c>
      <c r="J587" s="6" t="str" cm="1">
        <f t="array" aca="1" ref="J587" ca="1">_xlfn.IFNA(INDIRECT("'"&amp;"Variable List"&amp;"'!"&amp;ADDRESS(MATCH(A587,'Variable List'!A:A,0),4)),"")</f>
        <v/>
      </c>
      <c r="K587" s="6" t="str" cm="1">
        <f t="array" aca="1" ref="K587" ca="1">_xlfn.IFNA(INDIRECT("'"&amp;"Variable List"&amp;"'!"&amp;ADDRESS(MATCH(A587,'Variable List'!A:A,0),5)),"")</f>
        <v/>
      </c>
      <c r="L587" s="6" t="str" cm="1">
        <f t="array" aca="1" ref="L587" ca="1">_xlfn.IFNA(INDIRECT("'"&amp;"Variable List"&amp;"'!"&amp;ADDRESS(MATCH(A587,'Variable List'!A:A,0),6)),"")</f>
        <v/>
      </c>
    </row>
    <row r="588" spans="1:12" s="3" customFormat="1" x14ac:dyDescent="0.25">
      <c r="A588" s="4"/>
      <c r="B588" s="6"/>
      <c r="C588" s="6"/>
      <c r="D588" s="97" t="s">
        <v>728</v>
      </c>
      <c r="E588" s="67" t="s">
        <v>729</v>
      </c>
      <c r="F588" s="168"/>
      <c r="G588" s="6"/>
      <c r="H588" s="13"/>
      <c r="I588" s="6" t="str" cm="1">
        <f t="array" aca="1" ref="I588" ca="1">_xlfn.IFNA(INDIRECT("'"&amp;"Variable List"&amp;"'!"&amp;ADDRESS(MATCH(A588,'Variable List'!A:A,0),3)),"")</f>
        <v/>
      </c>
      <c r="J588" s="6" t="str" cm="1">
        <f t="array" aca="1" ref="J588" ca="1">_xlfn.IFNA(INDIRECT("'"&amp;"Variable List"&amp;"'!"&amp;ADDRESS(MATCH(A588,'Variable List'!A:A,0),4)),"")</f>
        <v/>
      </c>
      <c r="K588" s="6" t="str" cm="1">
        <f t="array" aca="1" ref="K588" ca="1">_xlfn.IFNA(INDIRECT("'"&amp;"Variable List"&amp;"'!"&amp;ADDRESS(MATCH(A588,'Variable List'!A:A,0),5)),"")</f>
        <v/>
      </c>
      <c r="L588" s="6" t="str" cm="1">
        <f t="array" aca="1" ref="L588" ca="1">_xlfn.IFNA(INDIRECT("'"&amp;"Variable List"&amp;"'!"&amp;ADDRESS(MATCH(A588,'Variable List'!A:A,0),6)),"")</f>
        <v/>
      </c>
    </row>
    <row r="589" spans="1:12" s="3" customFormat="1" x14ac:dyDescent="0.25">
      <c r="A589" s="4"/>
      <c r="B589" s="6"/>
      <c r="C589" s="6"/>
      <c r="D589" s="97" t="s">
        <v>730</v>
      </c>
      <c r="E589" s="67" t="s">
        <v>731</v>
      </c>
      <c r="F589" s="168"/>
      <c r="G589" s="6"/>
      <c r="H589" s="13"/>
      <c r="I589" s="6" t="str" cm="1">
        <f t="array" aca="1" ref="I589" ca="1">_xlfn.IFNA(INDIRECT("'"&amp;"Variable List"&amp;"'!"&amp;ADDRESS(MATCH(A589,'Variable List'!A:A,0),3)),"")</f>
        <v/>
      </c>
      <c r="J589" s="6" t="str" cm="1">
        <f t="array" aca="1" ref="J589" ca="1">_xlfn.IFNA(INDIRECT("'"&amp;"Variable List"&amp;"'!"&amp;ADDRESS(MATCH(A589,'Variable List'!A:A,0),4)),"")</f>
        <v/>
      </c>
      <c r="K589" s="6" t="str" cm="1">
        <f t="array" aca="1" ref="K589" ca="1">_xlfn.IFNA(INDIRECT("'"&amp;"Variable List"&amp;"'!"&amp;ADDRESS(MATCH(A589,'Variable List'!A:A,0),5)),"")</f>
        <v/>
      </c>
      <c r="L589" s="6" t="str" cm="1">
        <f t="array" aca="1" ref="L589" ca="1">_xlfn.IFNA(INDIRECT("'"&amp;"Variable List"&amp;"'!"&amp;ADDRESS(MATCH(A589,'Variable List'!A:A,0),6)),"")</f>
        <v/>
      </c>
    </row>
    <row r="590" spans="1:12" s="3" customFormat="1" x14ac:dyDescent="0.25">
      <c r="A590" s="4"/>
      <c r="B590" s="6"/>
      <c r="C590" s="6"/>
      <c r="D590" s="97" t="s">
        <v>732</v>
      </c>
      <c r="E590" s="67" t="s">
        <v>733</v>
      </c>
      <c r="F590" s="168"/>
      <c r="G590" s="6"/>
      <c r="H590" s="13"/>
      <c r="I590" s="6" t="str" cm="1">
        <f t="array" aca="1" ref="I590" ca="1">_xlfn.IFNA(INDIRECT("'"&amp;"Variable List"&amp;"'!"&amp;ADDRESS(MATCH(A590,'Variable List'!A:A,0),3)),"")</f>
        <v/>
      </c>
      <c r="J590" s="6" t="str" cm="1">
        <f t="array" aca="1" ref="J590" ca="1">_xlfn.IFNA(INDIRECT("'"&amp;"Variable List"&amp;"'!"&amp;ADDRESS(MATCH(A590,'Variable List'!A:A,0),4)),"")</f>
        <v/>
      </c>
      <c r="K590" s="6" t="str" cm="1">
        <f t="array" aca="1" ref="K590" ca="1">_xlfn.IFNA(INDIRECT("'"&amp;"Variable List"&amp;"'!"&amp;ADDRESS(MATCH(A590,'Variable List'!A:A,0),5)),"")</f>
        <v/>
      </c>
      <c r="L590" s="6" t="str" cm="1">
        <f t="array" aca="1" ref="L590" ca="1">_xlfn.IFNA(INDIRECT("'"&amp;"Variable List"&amp;"'!"&amp;ADDRESS(MATCH(A590,'Variable List'!A:A,0),6)),"")</f>
        <v/>
      </c>
    </row>
    <row r="591" spans="1:12" s="3" customFormat="1" x14ac:dyDescent="0.25">
      <c r="A591" s="4"/>
      <c r="B591" s="6"/>
      <c r="C591" s="6"/>
      <c r="D591" s="97" t="s">
        <v>734</v>
      </c>
      <c r="E591" s="67" t="s">
        <v>735</v>
      </c>
      <c r="F591" s="168"/>
      <c r="G591" s="6"/>
      <c r="H591" s="13"/>
      <c r="I591" s="6" t="str" cm="1">
        <f t="array" aca="1" ref="I591" ca="1">_xlfn.IFNA(INDIRECT("'"&amp;"Variable List"&amp;"'!"&amp;ADDRESS(MATCH(A591,'Variable List'!A:A,0),3)),"")</f>
        <v/>
      </c>
      <c r="J591" s="6" t="str" cm="1">
        <f t="array" aca="1" ref="J591" ca="1">_xlfn.IFNA(INDIRECT("'"&amp;"Variable List"&amp;"'!"&amp;ADDRESS(MATCH(A591,'Variable List'!A:A,0),4)),"")</f>
        <v/>
      </c>
      <c r="K591" s="6" t="str" cm="1">
        <f t="array" aca="1" ref="K591" ca="1">_xlfn.IFNA(INDIRECT("'"&amp;"Variable List"&amp;"'!"&amp;ADDRESS(MATCH(A591,'Variable List'!A:A,0),5)),"")</f>
        <v/>
      </c>
      <c r="L591" s="6" t="str" cm="1">
        <f t="array" aca="1" ref="L591" ca="1">_xlfn.IFNA(INDIRECT("'"&amp;"Variable List"&amp;"'!"&amp;ADDRESS(MATCH(A591,'Variable List'!A:A,0),6)),"")</f>
        <v/>
      </c>
    </row>
    <row r="592" spans="1:12" s="3" customFormat="1" x14ac:dyDescent="0.25">
      <c r="A592" s="4"/>
      <c r="B592" s="6"/>
      <c r="C592" s="6"/>
      <c r="D592" s="97" t="s">
        <v>736</v>
      </c>
      <c r="E592" s="67" t="s">
        <v>737</v>
      </c>
      <c r="F592" s="168"/>
      <c r="G592" s="6"/>
      <c r="H592" s="13"/>
      <c r="I592" s="6" t="str" cm="1">
        <f t="array" aca="1" ref="I592" ca="1">_xlfn.IFNA(INDIRECT("'"&amp;"Variable List"&amp;"'!"&amp;ADDRESS(MATCH(A592,'Variable List'!A:A,0),3)),"")</f>
        <v/>
      </c>
      <c r="J592" s="6" t="str" cm="1">
        <f t="array" aca="1" ref="J592" ca="1">_xlfn.IFNA(INDIRECT("'"&amp;"Variable List"&amp;"'!"&amp;ADDRESS(MATCH(A592,'Variable List'!A:A,0),4)),"")</f>
        <v/>
      </c>
      <c r="K592" s="6" t="str" cm="1">
        <f t="array" aca="1" ref="K592" ca="1">_xlfn.IFNA(INDIRECT("'"&amp;"Variable List"&amp;"'!"&amp;ADDRESS(MATCH(A592,'Variable List'!A:A,0),5)),"")</f>
        <v/>
      </c>
      <c r="L592" s="6" t="str" cm="1">
        <f t="array" aca="1" ref="L592" ca="1">_xlfn.IFNA(INDIRECT("'"&amp;"Variable List"&amp;"'!"&amp;ADDRESS(MATCH(A592,'Variable List'!A:A,0),6)),"")</f>
        <v/>
      </c>
    </row>
    <row r="593" spans="1:12" s="3" customFormat="1" x14ac:dyDescent="0.25">
      <c r="A593" s="4"/>
      <c r="B593" s="6"/>
      <c r="C593" s="6"/>
      <c r="D593" s="97" t="s">
        <v>738</v>
      </c>
      <c r="E593" s="67" t="s">
        <v>739</v>
      </c>
      <c r="F593" s="168"/>
      <c r="G593" s="6"/>
      <c r="H593" s="13"/>
      <c r="I593" s="6" t="str" cm="1">
        <f t="array" aca="1" ref="I593" ca="1">_xlfn.IFNA(INDIRECT("'"&amp;"Variable List"&amp;"'!"&amp;ADDRESS(MATCH(A593,'Variable List'!A:A,0),3)),"")</f>
        <v/>
      </c>
      <c r="J593" s="6" t="str" cm="1">
        <f t="array" aca="1" ref="J593" ca="1">_xlfn.IFNA(INDIRECT("'"&amp;"Variable List"&amp;"'!"&amp;ADDRESS(MATCH(A593,'Variable List'!A:A,0),4)),"")</f>
        <v/>
      </c>
      <c r="K593" s="6" t="str" cm="1">
        <f t="array" aca="1" ref="K593" ca="1">_xlfn.IFNA(INDIRECT("'"&amp;"Variable List"&amp;"'!"&amp;ADDRESS(MATCH(A593,'Variable List'!A:A,0),5)),"")</f>
        <v/>
      </c>
      <c r="L593" s="6" t="str" cm="1">
        <f t="array" aca="1" ref="L593" ca="1">_xlfn.IFNA(INDIRECT("'"&amp;"Variable List"&amp;"'!"&amp;ADDRESS(MATCH(A593,'Variable List'!A:A,0),6)),"")</f>
        <v/>
      </c>
    </row>
    <row r="594" spans="1:12" s="3" customFormat="1" x14ac:dyDescent="0.25">
      <c r="A594" s="4"/>
      <c r="B594" s="6"/>
      <c r="C594" s="6"/>
      <c r="D594" s="97" t="s">
        <v>740</v>
      </c>
      <c r="E594" s="67" t="s">
        <v>741</v>
      </c>
      <c r="F594" s="168"/>
      <c r="G594" s="6"/>
      <c r="H594" s="13"/>
      <c r="I594" s="6" t="str" cm="1">
        <f t="array" aca="1" ref="I594" ca="1">_xlfn.IFNA(INDIRECT("'"&amp;"Variable List"&amp;"'!"&amp;ADDRESS(MATCH(A594,'Variable List'!A:A,0),3)),"")</f>
        <v/>
      </c>
      <c r="J594" s="6" t="str" cm="1">
        <f t="array" aca="1" ref="J594" ca="1">_xlfn.IFNA(INDIRECT("'"&amp;"Variable List"&amp;"'!"&amp;ADDRESS(MATCH(A594,'Variable List'!A:A,0),4)),"")</f>
        <v/>
      </c>
      <c r="K594" s="6" t="str" cm="1">
        <f t="array" aca="1" ref="K594" ca="1">_xlfn.IFNA(INDIRECT("'"&amp;"Variable List"&amp;"'!"&amp;ADDRESS(MATCH(A594,'Variable List'!A:A,0),5)),"")</f>
        <v/>
      </c>
      <c r="L594" s="6" t="str" cm="1">
        <f t="array" aca="1" ref="L594" ca="1">_xlfn.IFNA(INDIRECT("'"&amp;"Variable List"&amp;"'!"&amp;ADDRESS(MATCH(A594,'Variable List'!A:A,0),6)),"")</f>
        <v/>
      </c>
    </row>
    <row r="595" spans="1:12" s="3" customFormat="1" x14ac:dyDescent="0.25">
      <c r="A595" s="4"/>
      <c r="B595" s="6"/>
      <c r="C595" s="6"/>
      <c r="D595" s="97" t="s">
        <v>742</v>
      </c>
      <c r="E595" s="67" t="s">
        <v>743</v>
      </c>
      <c r="F595" s="168"/>
      <c r="G595" s="6"/>
      <c r="H595" s="13"/>
      <c r="I595" s="6" t="str" cm="1">
        <f t="array" aca="1" ref="I595" ca="1">_xlfn.IFNA(INDIRECT("'"&amp;"Variable List"&amp;"'!"&amp;ADDRESS(MATCH(A595,'Variable List'!A:A,0),3)),"")</f>
        <v/>
      </c>
      <c r="J595" s="6" t="str" cm="1">
        <f t="array" aca="1" ref="J595" ca="1">_xlfn.IFNA(INDIRECT("'"&amp;"Variable List"&amp;"'!"&amp;ADDRESS(MATCH(A595,'Variable List'!A:A,0),4)),"")</f>
        <v/>
      </c>
      <c r="K595" s="6" t="str" cm="1">
        <f t="array" aca="1" ref="K595" ca="1">_xlfn.IFNA(INDIRECT("'"&amp;"Variable List"&amp;"'!"&amp;ADDRESS(MATCH(A595,'Variable List'!A:A,0),5)),"")</f>
        <v/>
      </c>
      <c r="L595" s="6" t="str" cm="1">
        <f t="array" aca="1" ref="L595" ca="1">_xlfn.IFNA(INDIRECT("'"&amp;"Variable List"&amp;"'!"&amp;ADDRESS(MATCH(A595,'Variable List'!A:A,0),6)),"")</f>
        <v/>
      </c>
    </row>
    <row r="596" spans="1:12" s="3" customFormat="1" x14ac:dyDescent="0.25">
      <c r="A596" s="4"/>
      <c r="B596" s="6"/>
      <c r="C596" s="6"/>
      <c r="D596" s="97" t="s">
        <v>744</v>
      </c>
      <c r="E596" s="67" t="s">
        <v>745</v>
      </c>
      <c r="F596" s="168"/>
      <c r="G596" s="6"/>
      <c r="H596" s="13"/>
      <c r="I596" s="6" t="str" cm="1">
        <f t="array" aca="1" ref="I596" ca="1">_xlfn.IFNA(INDIRECT("'"&amp;"Variable List"&amp;"'!"&amp;ADDRESS(MATCH(A596,'Variable List'!A:A,0),3)),"")</f>
        <v/>
      </c>
      <c r="J596" s="6" t="str" cm="1">
        <f t="array" aca="1" ref="J596" ca="1">_xlfn.IFNA(INDIRECT("'"&amp;"Variable List"&amp;"'!"&amp;ADDRESS(MATCH(A596,'Variable List'!A:A,0),4)),"")</f>
        <v/>
      </c>
      <c r="K596" s="6" t="str" cm="1">
        <f t="array" aca="1" ref="K596" ca="1">_xlfn.IFNA(INDIRECT("'"&amp;"Variable List"&amp;"'!"&amp;ADDRESS(MATCH(A596,'Variable List'!A:A,0),5)),"")</f>
        <v/>
      </c>
      <c r="L596" s="6" t="str" cm="1">
        <f t="array" aca="1" ref="L596" ca="1">_xlfn.IFNA(INDIRECT("'"&amp;"Variable List"&amp;"'!"&amp;ADDRESS(MATCH(A596,'Variable List'!A:A,0),6)),"")</f>
        <v/>
      </c>
    </row>
    <row r="597" spans="1:12" s="3" customFormat="1" x14ac:dyDescent="0.25">
      <c r="A597" s="4"/>
      <c r="B597" s="6"/>
      <c r="C597" s="6"/>
      <c r="D597" s="97" t="s">
        <v>746</v>
      </c>
      <c r="E597" s="67" t="s">
        <v>747</v>
      </c>
      <c r="F597" s="168"/>
      <c r="G597" s="6"/>
      <c r="H597" s="13"/>
      <c r="I597" s="6" t="str" cm="1">
        <f t="array" aca="1" ref="I597" ca="1">_xlfn.IFNA(INDIRECT("'"&amp;"Variable List"&amp;"'!"&amp;ADDRESS(MATCH(A597,'Variable List'!A:A,0),3)),"")</f>
        <v/>
      </c>
      <c r="J597" s="6" t="str" cm="1">
        <f t="array" aca="1" ref="J597" ca="1">_xlfn.IFNA(INDIRECT("'"&amp;"Variable List"&amp;"'!"&amp;ADDRESS(MATCH(A597,'Variable List'!A:A,0),4)),"")</f>
        <v/>
      </c>
      <c r="K597" s="6" t="str" cm="1">
        <f t="array" aca="1" ref="K597" ca="1">_xlfn.IFNA(INDIRECT("'"&amp;"Variable List"&amp;"'!"&amp;ADDRESS(MATCH(A597,'Variable List'!A:A,0),5)),"")</f>
        <v/>
      </c>
      <c r="L597" s="6" t="str" cm="1">
        <f t="array" aca="1" ref="L597" ca="1">_xlfn.IFNA(INDIRECT("'"&amp;"Variable List"&amp;"'!"&amp;ADDRESS(MATCH(A597,'Variable List'!A:A,0),6)),"")</f>
        <v/>
      </c>
    </row>
    <row r="598" spans="1:12" s="3" customFormat="1" x14ac:dyDescent="0.25">
      <c r="A598" s="4"/>
      <c r="B598" s="6"/>
      <c r="C598" s="6"/>
      <c r="D598" s="97" t="s">
        <v>748</v>
      </c>
      <c r="E598" s="67" t="s">
        <v>749</v>
      </c>
      <c r="F598" s="168"/>
      <c r="G598" s="6"/>
      <c r="H598" s="13"/>
      <c r="I598" s="6" t="str" cm="1">
        <f t="array" aca="1" ref="I598" ca="1">_xlfn.IFNA(INDIRECT("'"&amp;"Variable List"&amp;"'!"&amp;ADDRESS(MATCH(A598,'Variable List'!A:A,0),3)),"")</f>
        <v/>
      </c>
      <c r="J598" s="6" t="str" cm="1">
        <f t="array" aca="1" ref="J598" ca="1">_xlfn.IFNA(INDIRECT("'"&amp;"Variable List"&amp;"'!"&amp;ADDRESS(MATCH(A598,'Variable List'!A:A,0),4)),"")</f>
        <v/>
      </c>
      <c r="K598" s="6" t="str" cm="1">
        <f t="array" aca="1" ref="K598" ca="1">_xlfn.IFNA(INDIRECT("'"&amp;"Variable List"&amp;"'!"&amp;ADDRESS(MATCH(A598,'Variable List'!A:A,0),5)),"")</f>
        <v/>
      </c>
      <c r="L598" s="6" t="str" cm="1">
        <f t="array" aca="1" ref="L598" ca="1">_xlfn.IFNA(INDIRECT("'"&amp;"Variable List"&amp;"'!"&amp;ADDRESS(MATCH(A598,'Variable List'!A:A,0),6)),"")</f>
        <v/>
      </c>
    </row>
    <row r="599" spans="1:12" s="3" customFormat="1" x14ac:dyDescent="0.25">
      <c r="A599" s="4"/>
      <c r="B599" s="6"/>
      <c r="C599" s="6"/>
      <c r="D599" s="97" t="s">
        <v>750</v>
      </c>
      <c r="E599" s="67" t="s">
        <v>751</v>
      </c>
      <c r="F599" s="168"/>
      <c r="G599" s="6"/>
      <c r="H599" s="13"/>
      <c r="I599" s="6" t="str" cm="1">
        <f t="array" aca="1" ref="I599" ca="1">_xlfn.IFNA(INDIRECT("'"&amp;"Variable List"&amp;"'!"&amp;ADDRESS(MATCH(A599,'Variable List'!A:A,0),3)),"")</f>
        <v/>
      </c>
      <c r="J599" s="6" t="str" cm="1">
        <f t="array" aca="1" ref="J599" ca="1">_xlfn.IFNA(INDIRECT("'"&amp;"Variable List"&amp;"'!"&amp;ADDRESS(MATCH(A599,'Variable List'!A:A,0),4)),"")</f>
        <v/>
      </c>
      <c r="K599" s="6" t="str" cm="1">
        <f t="array" aca="1" ref="K599" ca="1">_xlfn.IFNA(INDIRECT("'"&amp;"Variable List"&amp;"'!"&amp;ADDRESS(MATCH(A599,'Variable List'!A:A,0),5)),"")</f>
        <v/>
      </c>
      <c r="L599" s="6" t="str" cm="1">
        <f t="array" aca="1" ref="L599" ca="1">_xlfn.IFNA(INDIRECT("'"&amp;"Variable List"&amp;"'!"&amp;ADDRESS(MATCH(A599,'Variable List'!A:A,0),6)),"")</f>
        <v/>
      </c>
    </row>
    <row r="600" spans="1:12" s="3" customFormat="1" x14ac:dyDescent="0.25">
      <c r="A600" s="4"/>
      <c r="B600" s="6"/>
      <c r="C600" s="6"/>
      <c r="D600" s="97" t="s">
        <v>752</v>
      </c>
      <c r="E600" s="67" t="s">
        <v>753</v>
      </c>
      <c r="F600" s="168"/>
      <c r="G600" s="6"/>
      <c r="H600" s="13"/>
      <c r="I600" s="6" t="str" cm="1">
        <f t="array" aca="1" ref="I600" ca="1">_xlfn.IFNA(INDIRECT("'"&amp;"Variable List"&amp;"'!"&amp;ADDRESS(MATCH(A600,'Variable List'!A:A,0),3)),"")</f>
        <v/>
      </c>
      <c r="J600" s="6" t="str" cm="1">
        <f t="array" aca="1" ref="J600" ca="1">_xlfn.IFNA(INDIRECT("'"&amp;"Variable List"&amp;"'!"&amp;ADDRESS(MATCH(A600,'Variable List'!A:A,0),4)),"")</f>
        <v/>
      </c>
      <c r="K600" s="6" t="str" cm="1">
        <f t="array" aca="1" ref="K600" ca="1">_xlfn.IFNA(INDIRECT("'"&amp;"Variable List"&amp;"'!"&amp;ADDRESS(MATCH(A600,'Variable List'!A:A,0),5)),"")</f>
        <v/>
      </c>
      <c r="L600" s="6" t="str" cm="1">
        <f t="array" aca="1" ref="L600" ca="1">_xlfn.IFNA(INDIRECT("'"&amp;"Variable List"&amp;"'!"&amp;ADDRESS(MATCH(A600,'Variable List'!A:A,0),6)),"")</f>
        <v/>
      </c>
    </row>
    <row r="601" spans="1:12" s="3" customFormat="1" x14ac:dyDescent="0.25">
      <c r="A601" s="4"/>
      <c r="B601" s="6"/>
      <c r="C601" s="6"/>
      <c r="D601" s="97" t="s">
        <v>754</v>
      </c>
      <c r="E601" s="67" t="s">
        <v>755</v>
      </c>
      <c r="F601" s="168"/>
      <c r="G601" s="6"/>
      <c r="H601" s="13"/>
      <c r="I601" s="6" t="str" cm="1">
        <f t="array" aca="1" ref="I601" ca="1">_xlfn.IFNA(INDIRECT("'"&amp;"Variable List"&amp;"'!"&amp;ADDRESS(MATCH(A601,'Variable List'!A:A,0),3)),"")</f>
        <v/>
      </c>
      <c r="J601" s="6" t="str" cm="1">
        <f t="array" aca="1" ref="J601" ca="1">_xlfn.IFNA(INDIRECT("'"&amp;"Variable List"&amp;"'!"&amp;ADDRESS(MATCH(A601,'Variable List'!A:A,0),4)),"")</f>
        <v/>
      </c>
      <c r="K601" s="6" t="str" cm="1">
        <f t="array" aca="1" ref="K601" ca="1">_xlfn.IFNA(INDIRECT("'"&amp;"Variable List"&amp;"'!"&amp;ADDRESS(MATCH(A601,'Variable List'!A:A,0),5)),"")</f>
        <v/>
      </c>
      <c r="L601" s="6" t="str" cm="1">
        <f t="array" aca="1" ref="L601" ca="1">_xlfn.IFNA(INDIRECT("'"&amp;"Variable List"&amp;"'!"&amp;ADDRESS(MATCH(A601,'Variable List'!A:A,0),6)),"")</f>
        <v/>
      </c>
    </row>
    <row r="602" spans="1:12" s="3" customFormat="1" x14ac:dyDescent="0.25">
      <c r="A602" s="4"/>
      <c r="B602" s="6"/>
      <c r="C602" s="6"/>
      <c r="D602" s="97" t="s">
        <v>756</v>
      </c>
      <c r="E602" s="67" t="s">
        <v>757</v>
      </c>
      <c r="F602" s="168"/>
      <c r="G602" s="6"/>
      <c r="H602" s="13"/>
      <c r="I602" s="6" t="str" cm="1">
        <f t="array" aca="1" ref="I602" ca="1">_xlfn.IFNA(INDIRECT("'"&amp;"Variable List"&amp;"'!"&amp;ADDRESS(MATCH(A602,'Variable List'!A:A,0),3)),"")</f>
        <v/>
      </c>
      <c r="J602" s="6" t="str" cm="1">
        <f t="array" aca="1" ref="J602" ca="1">_xlfn.IFNA(INDIRECT("'"&amp;"Variable List"&amp;"'!"&amp;ADDRESS(MATCH(A602,'Variable List'!A:A,0),4)),"")</f>
        <v/>
      </c>
      <c r="K602" s="6" t="str" cm="1">
        <f t="array" aca="1" ref="K602" ca="1">_xlfn.IFNA(INDIRECT("'"&amp;"Variable List"&amp;"'!"&amp;ADDRESS(MATCH(A602,'Variable List'!A:A,0),5)),"")</f>
        <v/>
      </c>
      <c r="L602" s="6" t="str" cm="1">
        <f t="array" aca="1" ref="L602" ca="1">_xlfn.IFNA(INDIRECT("'"&amp;"Variable List"&amp;"'!"&amp;ADDRESS(MATCH(A602,'Variable List'!A:A,0),6)),"")</f>
        <v/>
      </c>
    </row>
    <row r="603" spans="1:12" s="3" customFormat="1" x14ac:dyDescent="0.25">
      <c r="A603" s="4"/>
      <c r="B603" s="6"/>
      <c r="C603" s="6"/>
      <c r="D603" s="97" t="s">
        <v>758</v>
      </c>
      <c r="E603" s="67" t="s">
        <v>759</v>
      </c>
      <c r="F603" s="168"/>
      <c r="G603" s="6"/>
      <c r="H603" s="13"/>
      <c r="I603" s="6" t="str" cm="1">
        <f t="array" aca="1" ref="I603" ca="1">_xlfn.IFNA(INDIRECT("'"&amp;"Variable List"&amp;"'!"&amp;ADDRESS(MATCH(A603,'Variable List'!A:A,0),3)),"")</f>
        <v/>
      </c>
      <c r="J603" s="6" t="str" cm="1">
        <f t="array" aca="1" ref="J603" ca="1">_xlfn.IFNA(INDIRECT("'"&amp;"Variable List"&amp;"'!"&amp;ADDRESS(MATCH(A603,'Variable List'!A:A,0),4)),"")</f>
        <v/>
      </c>
      <c r="K603" s="6" t="str" cm="1">
        <f t="array" aca="1" ref="K603" ca="1">_xlfn.IFNA(INDIRECT("'"&amp;"Variable List"&amp;"'!"&amp;ADDRESS(MATCH(A603,'Variable List'!A:A,0),5)),"")</f>
        <v/>
      </c>
      <c r="L603" s="6" t="str" cm="1">
        <f t="array" aca="1" ref="L603" ca="1">_xlfn.IFNA(INDIRECT("'"&amp;"Variable List"&amp;"'!"&amp;ADDRESS(MATCH(A603,'Variable List'!A:A,0),6)),"")</f>
        <v/>
      </c>
    </row>
    <row r="604" spans="1:12" s="3" customFormat="1" x14ac:dyDescent="0.25">
      <c r="A604" s="4"/>
      <c r="B604" s="6"/>
      <c r="C604" s="6"/>
      <c r="D604" s="97" t="s">
        <v>760</v>
      </c>
      <c r="E604" s="67" t="s">
        <v>761</v>
      </c>
      <c r="F604" s="168"/>
      <c r="G604" s="6"/>
      <c r="H604" s="13"/>
      <c r="I604" s="6" t="str" cm="1">
        <f t="array" aca="1" ref="I604" ca="1">_xlfn.IFNA(INDIRECT("'"&amp;"Variable List"&amp;"'!"&amp;ADDRESS(MATCH(A604,'Variable List'!A:A,0),3)),"")</f>
        <v/>
      </c>
      <c r="J604" s="6" t="str" cm="1">
        <f t="array" aca="1" ref="J604" ca="1">_xlfn.IFNA(INDIRECT("'"&amp;"Variable List"&amp;"'!"&amp;ADDRESS(MATCH(A604,'Variable List'!A:A,0),4)),"")</f>
        <v/>
      </c>
      <c r="K604" s="6" t="str" cm="1">
        <f t="array" aca="1" ref="K604" ca="1">_xlfn.IFNA(INDIRECT("'"&amp;"Variable List"&amp;"'!"&amp;ADDRESS(MATCH(A604,'Variable List'!A:A,0),5)),"")</f>
        <v/>
      </c>
      <c r="L604" s="6" t="str" cm="1">
        <f t="array" aca="1" ref="L604" ca="1">_xlfn.IFNA(INDIRECT("'"&amp;"Variable List"&amp;"'!"&amp;ADDRESS(MATCH(A604,'Variable List'!A:A,0),6)),"")</f>
        <v/>
      </c>
    </row>
    <row r="605" spans="1:12" s="3" customFormat="1" x14ac:dyDescent="0.25">
      <c r="A605" s="4"/>
      <c r="B605" s="6"/>
      <c r="C605" s="6"/>
      <c r="D605" s="97" t="s">
        <v>762</v>
      </c>
      <c r="E605" s="67" t="s">
        <v>763</v>
      </c>
      <c r="F605" s="168"/>
      <c r="G605" s="6"/>
      <c r="H605" s="13"/>
      <c r="I605" s="6" t="str" cm="1">
        <f t="array" aca="1" ref="I605" ca="1">_xlfn.IFNA(INDIRECT("'"&amp;"Variable List"&amp;"'!"&amp;ADDRESS(MATCH(A605,'Variable List'!A:A,0),3)),"")</f>
        <v/>
      </c>
      <c r="J605" s="6" t="str" cm="1">
        <f t="array" aca="1" ref="J605" ca="1">_xlfn.IFNA(INDIRECT("'"&amp;"Variable List"&amp;"'!"&amp;ADDRESS(MATCH(A605,'Variable List'!A:A,0),4)),"")</f>
        <v/>
      </c>
      <c r="K605" s="6" t="str" cm="1">
        <f t="array" aca="1" ref="K605" ca="1">_xlfn.IFNA(INDIRECT("'"&amp;"Variable List"&amp;"'!"&amp;ADDRESS(MATCH(A605,'Variable List'!A:A,0),5)),"")</f>
        <v/>
      </c>
      <c r="L605" s="6" t="str" cm="1">
        <f t="array" aca="1" ref="L605" ca="1">_xlfn.IFNA(INDIRECT("'"&amp;"Variable List"&amp;"'!"&amp;ADDRESS(MATCH(A605,'Variable List'!A:A,0),6)),"")</f>
        <v/>
      </c>
    </row>
    <row r="606" spans="1:12" s="3" customFormat="1" x14ac:dyDescent="0.25">
      <c r="A606" s="4"/>
      <c r="B606" s="6"/>
      <c r="C606" s="6"/>
      <c r="D606" s="97" t="s">
        <v>764</v>
      </c>
      <c r="E606" s="67" t="s">
        <v>765</v>
      </c>
      <c r="F606" s="168"/>
      <c r="G606" s="6"/>
      <c r="H606" s="13"/>
      <c r="I606" s="6" t="str" cm="1">
        <f t="array" aca="1" ref="I606" ca="1">_xlfn.IFNA(INDIRECT("'"&amp;"Variable List"&amp;"'!"&amp;ADDRESS(MATCH(A606,'Variable List'!A:A,0),3)),"")</f>
        <v/>
      </c>
      <c r="J606" s="6" t="str" cm="1">
        <f t="array" aca="1" ref="J606" ca="1">_xlfn.IFNA(INDIRECT("'"&amp;"Variable List"&amp;"'!"&amp;ADDRESS(MATCH(A606,'Variable List'!A:A,0),4)),"")</f>
        <v/>
      </c>
      <c r="K606" s="6" t="str" cm="1">
        <f t="array" aca="1" ref="K606" ca="1">_xlfn.IFNA(INDIRECT("'"&amp;"Variable List"&amp;"'!"&amp;ADDRESS(MATCH(A606,'Variable List'!A:A,0),5)),"")</f>
        <v/>
      </c>
      <c r="L606" s="6" t="str" cm="1">
        <f t="array" aca="1" ref="L606" ca="1">_xlfn.IFNA(INDIRECT("'"&amp;"Variable List"&amp;"'!"&amp;ADDRESS(MATCH(A606,'Variable List'!A:A,0),6)),"")</f>
        <v/>
      </c>
    </row>
    <row r="607" spans="1:12" s="3" customFormat="1" x14ac:dyDescent="0.25">
      <c r="A607" s="4"/>
      <c r="B607" s="6"/>
      <c r="C607" s="6"/>
      <c r="D607" s="97" t="s">
        <v>766</v>
      </c>
      <c r="E607" s="67" t="s">
        <v>767</v>
      </c>
      <c r="F607" s="168"/>
      <c r="G607" s="6"/>
      <c r="H607" s="13"/>
      <c r="I607" s="6" t="str" cm="1">
        <f t="array" aca="1" ref="I607" ca="1">_xlfn.IFNA(INDIRECT("'"&amp;"Variable List"&amp;"'!"&amp;ADDRESS(MATCH(A607,'Variable List'!A:A,0),3)),"")</f>
        <v/>
      </c>
      <c r="J607" s="6" t="str" cm="1">
        <f t="array" aca="1" ref="J607" ca="1">_xlfn.IFNA(INDIRECT("'"&amp;"Variable List"&amp;"'!"&amp;ADDRESS(MATCH(A607,'Variable List'!A:A,0),4)),"")</f>
        <v/>
      </c>
      <c r="K607" s="6" t="str" cm="1">
        <f t="array" aca="1" ref="K607" ca="1">_xlfn.IFNA(INDIRECT("'"&amp;"Variable List"&amp;"'!"&amp;ADDRESS(MATCH(A607,'Variable List'!A:A,0),5)),"")</f>
        <v/>
      </c>
      <c r="L607" s="6" t="str" cm="1">
        <f t="array" aca="1" ref="L607" ca="1">_xlfn.IFNA(INDIRECT("'"&amp;"Variable List"&amp;"'!"&amp;ADDRESS(MATCH(A607,'Variable List'!A:A,0),6)),"")</f>
        <v/>
      </c>
    </row>
    <row r="608" spans="1:12" s="3" customFormat="1" x14ac:dyDescent="0.25">
      <c r="A608" s="4"/>
      <c r="B608" s="6"/>
      <c r="C608" s="6"/>
      <c r="D608" s="97" t="s">
        <v>768</v>
      </c>
      <c r="E608" s="67" t="s">
        <v>769</v>
      </c>
      <c r="F608" s="168"/>
      <c r="G608" s="6"/>
      <c r="H608" s="13"/>
      <c r="I608" s="6" t="str" cm="1">
        <f t="array" aca="1" ref="I608" ca="1">_xlfn.IFNA(INDIRECT("'"&amp;"Variable List"&amp;"'!"&amp;ADDRESS(MATCH(A608,'Variable List'!A:A,0),3)),"")</f>
        <v/>
      </c>
      <c r="J608" s="6" t="str" cm="1">
        <f t="array" aca="1" ref="J608" ca="1">_xlfn.IFNA(INDIRECT("'"&amp;"Variable List"&amp;"'!"&amp;ADDRESS(MATCH(A608,'Variable List'!A:A,0),4)),"")</f>
        <v/>
      </c>
      <c r="K608" s="6" t="str" cm="1">
        <f t="array" aca="1" ref="K608" ca="1">_xlfn.IFNA(INDIRECT("'"&amp;"Variable List"&amp;"'!"&amp;ADDRESS(MATCH(A608,'Variable List'!A:A,0),5)),"")</f>
        <v/>
      </c>
      <c r="L608" s="6" t="str" cm="1">
        <f t="array" aca="1" ref="L608" ca="1">_xlfn.IFNA(INDIRECT("'"&amp;"Variable List"&amp;"'!"&amp;ADDRESS(MATCH(A608,'Variable List'!A:A,0),6)),"")</f>
        <v/>
      </c>
    </row>
    <row r="609" spans="1:12" s="3" customFormat="1" x14ac:dyDescent="0.25">
      <c r="A609" s="4"/>
      <c r="B609" s="6"/>
      <c r="C609" s="6"/>
      <c r="D609" s="97" t="s">
        <v>770</v>
      </c>
      <c r="E609" s="67" t="s">
        <v>771</v>
      </c>
      <c r="F609" s="168"/>
      <c r="G609" s="6"/>
      <c r="H609" s="13"/>
      <c r="I609" s="6" t="str" cm="1">
        <f t="array" aca="1" ref="I609" ca="1">_xlfn.IFNA(INDIRECT("'"&amp;"Variable List"&amp;"'!"&amp;ADDRESS(MATCH(A609,'Variable List'!A:A,0),3)),"")</f>
        <v/>
      </c>
      <c r="J609" s="6" t="str" cm="1">
        <f t="array" aca="1" ref="J609" ca="1">_xlfn.IFNA(INDIRECT("'"&amp;"Variable List"&amp;"'!"&amp;ADDRESS(MATCH(A609,'Variable List'!A:A,0),4)),"")</f>
        <v/>
      </c>
      <c r="K609" s="6" t="str" cm="1">
        <f t="array" aca="1" ref="K609" ca="1">_xlfn.IFNA(INDIRECT("'"&amp;"Variable List"&amp;"'!"&amp;ADDRESS(MATCH(A609,'Variable List'!A:A,0),5)),"")</f>
        <v/>
      </c>
      <c r="L609" s="6" t="str" cm="1">
        <f t="array" aca="1" ref="L609" ca="1">_xlfn.IFNA(INDIRECT("'"&amp;"Variable List"&amp;"'!"&amp;ADDRESS(MATCH(A609,'Variable List'!A:A,0),6)),"")</f>
        <v/>
      </c>
    </row>
    <row r="610" spans="1:12" s="3" customFormat="1" x14ac:dyDescent="0.25">
      <c r="A610" s="4"/>
      <c r="B610" s="6"/>
      <c r="C610" s="6"/>
      <c r="D610" s="97" t="s">
        <v>772</v>
      </c>
      <c r="E610" s="67" t="s">
        <v>773</v>
      </c>
      <c r="F610" s="168"/>
      <c r="G610" s="6"/>
      <c r="H610" s="13"/>
      <c r="I610" s="6" t="str" cm="1">
        <f t="array" aca="1" ref="I610" ca="1">_xlfn.IFNA(INDIRECT("'"&amp;"Variable List"&amp;"'!"&amp;ADDRESS(MATCH(A610,'Variable List'!A:A,0),3)),"")</f>
        <v/>
      </c>
      <c r="J610" s="6" t="str" cm="1">
        <f t="array" aca="1" ref="J610" ca="1">_xlfn.IFNA(INDIRECT("'"&amp;"Variable List"&amp;"'!"&amp;ADDRESS(MATCH(A610,'Variable List'!A:A,0),4)),"")</f>
        <v/>
      </c>
      <c r="K610" s="6" t="str" cm="1">
        <f t="array" aca="1" ref="K610" ca="1">_xlfn.IFNA(INDIRECT("'"&amp;"Variable List"&amp;"'!"&amp;ADDRESS(MATCH(A610,'Variable List'!A:A,0),5)),"")</f>
        <v/>
      </c>
      <c r="L610" s="6" t="str" cm="1">
        <f t="array" aca="1" ref="L610" ca="1">_xlfn.IFNA(INDIRECT("'"&amp;"Variable List"&amp;"'!"&amp;ADDRESS(MATCH(A610,'Variable List'!A:A,0),6)),"")</f>
        <v/>
      </c>
    </row>
    <row r="611" spans="1:12" s="3" customFormat="1" x14ac:dyDescent="0.25">
      <c r="A611" s="4"/>
      <c r="B611" s="6"/>
      <c r="C611" s="6"/>
      <c r="D611" s="97" t="s">
        <v>774</v>
      </c>
      <c r="E611" s="67" t="s">
        <v>775</v>
      </c>
      <c r="F611" s="168"/>
      <c r="G611" s="6"/>
      <c r="H611" s="13"/>
      <c r="I611" s="6" t="str" cm="1">
        <f t="array" aca="1" ref="I611" ca="1">_xlfn.IFNA(INDIRECT("'"&amp;"Variable List"&amp;"'!"&amp;ADDRESS(MATCH(A611,'Variable List'!A:A,0),3)),"")</f>
        <v/>
      </c>
      <c r="J611" s="6" t="str" cm="1">
        <f t="array" aca="1" ref="J611" ca="1">_xlfn.IFNA(INDIRECT("'"&amp;"Variable List"&amp;"'!"&amp;ADDRESS(MATCH(A611,'Variable List'!A:A,0),4)),"")</f>
        <v/>
      </c>
      <c r="K611" s="6" t="str" cm="1">
        <f t="array" aca="1" ref="K611" ca="1">_xlfn.IFNA(INDIRECT("'"&amp;"Variable List"&amp;"'!"&amp;ADDRESS(MATCH(A611,'Variable List'!A:A,0),5)),"")</f>
        <v/>
      </c>
      <c r="L611" s="6" t="str" cm="1">
        <f t="array" aca="1" ref="L611" ca="1">_xlfn.IFNA(INDIRECT("'"&amp;"Variable List"&amp;"'!"&amp;ADDRESS(MATCH(A611,'Variable List'!A:A,0),6)),"")</f>
        <v/>
      </c>
    </row>
    <row r="612" spans="1:12" s="3" customFormat="1" x14ac:dyDescent="0.25">
      <c r="A612" s="4"/>
      <c r="B612" s="6"/>
      <c r="C612" s="6"/>
      <c r="D612" s="97" t="s">
        <v>776</v>
      </c>
      <c r="E612" s="67" t="s">
        <v>777</v>
      </c>
      <c r="F612" s="168"/>
      <c r="G612" s="6"/>
      <c r="H612" s="13"/>
      <c r="I612" s="6" t="str" cm="1">
        <f t="array" aca="1" ref="I612" ca="1">_xlfn.IFNA(INDIRECT("'"&amp;"Variable List"&amp;"'!"&amp;ADDRESS(MATCH(A612,'Variable List'!A:A,0),3)),"")</f>
        <v/>
      </c>
      <c r="J612" s="6" t="str" cm="1">
        <f t="array" aca="1" ref="J612" ca="1">_xlfn.IFNA(INDIRECT("'"&amp;"Variable List"&amp;"'!"&amp;ADDRESS(MATCH(A612,'Variable List'!A:A,0),4)),"")</f>
        <v/>
      </c>
      <c r="K612" s="6" t="str" cm="1">
        <f t="array" aca="1" ref="K612" ca="1">_xlfn.IFNA(INDIRECT("'"&amp;"Variable List"&amp;"'!"&amp;ADDRESS(MATCH(A612,'Variable List'!A:A,0),5)),"")</f>
        <v/>
      </c>
      <c r="L612" s="6" t="str" cm="1">
        <f t="array" aca="1" ref="L612" ca="1">_xlfn.IFNA(INDIRECT("'"&amp;"Variable List"&amp;"'!"&amp;ADDRESS(MATCH(A612,'Variable List'!A:A,0),6)),"")</f>
        <v/>
      </c>
    </row>
    <row r="613" spans="1:12" s="3" customFormat="1" x14ac:dyDescent="0.25">
      <c r="A613" s="4"/>
      <c r="B613" s="6"/>
      <c r="C613" s="6"/>
      <c r="D613" s="97" t="s">
        <v>778</v>
      </c>
      <c r="E613" s="67" t="s">
        <v>779</v>
      </c>
      <c r="F613" s="168"/>
      <c r="G613" s="6"/>
      <c r="H613" s="13"/>
      <c r="I613" s="6" t="str" cm="1">
        <f t="array" aca="1" ref="I613" ca="1">_xlfn.IFNA(INDIRECT("'"&amp;"Variable List"&amp;"'!"&amp;ADDRESS(MATCH(A613,'Variable List'!A:A,0),3)),"")</f>
        <v/>
      </c>
      <c r="J613" s="6" t="str" cm="1">
        <f t="array" aca="1" ref="J613" ca="1">_xlfn.IFNA(INDIRECT("'"&amp;"Variable List"&amp;"'!"&amp;ADDRESS(MATCH(A613,'Variable List'!A:A,0),4)),"")</f>
        <v/>
      </c>
      <c r="K613" s="6" t="str" cm="1">
        <f t="array" aca="1" ref="K613" ca="1">_xlfn.IFNA(INDIRECT("'"&amp;"Variable List"&amp;"'!"&amp;ADDRESS(MATCH(A613,'Variable List'!A:A,0),5)),"")</f>
        <v/>
      </c>
      <c r="L613" s="6" t="str" cm="1">
        <f t="array" aca="1" ref="L613" ca="1">_xlfn.IFNA(INDIRECT("'"&amp;"Variable List"&amp;"'!"&amp;ADDRESS(MATCH(A613,'Variable List'!A:A,0),6)),"")</f>
        <v/>
      </c>
    </row>
    <row r="614" spans="1:12" s="3" customFormat="1" x14ac:dyDescent="0.25">
      <c r="A614" s="4"/>
      <c r="B614" s="6"/>
      <c r="C614" s="6"/>
      <c r="D614" s="97" t="s">
        <v>780</v>
      </c>
      <c r="E614" s="67" t="s">
        <v>781</v>
      </c>
      <c r="F614" s="168"/>
      <c r="G614" s="6"/>
      <c r="H614" s="13"/>
      <c r="I614" s="6" t="str" cm="1">
        <f t="array" aca="1" ref="I614" ca="1">_xlfn.IFNA(INDIRECT("'"&amp;"Variable List"&amp;"'!"&amp;ADDRESS(MATCH(A614,'Variable List'!A:A,0),3)),"")</f>
        <v/>
      </c>
      <c r="J614" s="6" t="str" cm="1">
        <f t="array" aca="1" ref="J614" ca="1">_xlfn.IFNA(INDIRECT("'"&amp;"Variable List"&amp;"'!"&amp;ADDRESS(MATCH(A614,'Variable List'!A:A,0),4)),"")</f>
        <v/>
      </c>
      <c r="K614" s="6" t="str" cm="1">
        <f t="array" aca="1" ref="K614" ca="1">_xlfn.IFNA(INDIRECT("'"&amp;"Variable List"&amp;"'!"&amp;ADDRESS(MATCH(A614,'Variable List'!A:A,0),5)),"")</f>
        <v/>
      </c>
      <c r="L614" s="6" t="str" cm="1">
        <f t="array" aca="1" ref="L614" ca="1">_xlfn.IFNA(INDIRECT("'"&amp;"Variable List"&amp;"'!"&amp;ADDRESS(MATCH(A614,'Variable List'!A:A,0),6)),"")</f>
        <v/>
      </c>
    </row>
    <row r="615" spans="1:12" s="3" customFormat="1" x14ac:dyDescent="0.25">
      <c r="A615" s="4"/>
      <c r="B615" s="6"/>
      <c r="C615" s="6"/>
      <c r="D615" s="97" t="s">
        <v>782</v>
      </c>
      <c r="E615" s="67" t="s">
        <v>783</v>
      </c>
      <c r="F615" s="168"/>
      <c r="G615" s="6"/>
      <c r="H615" s="13"/>
      <c r="I615" s="6" t="str" cm="1">
        <f t="array" aca="1" ref="I615" ca="1">_xlfn.IFNA(INDIRECT("'"&amp;"Variable List"&amp;"'!"&amp;ADDRESS(MATCH(A615,'Variable List'!A:A,0),3)),"")</f>
        <v/>
      </c>
      <c r="J615" s="6" t="str" cm="1">
        <f t="array" aca="1" ref="J615" ca="1">_xlfn.IFNA(INDIRECT("'"&amp;"Variable List"&amp;"'!"&amp;ADDRESS(MATCH(A615,'Variable List'!A:A,0),4)),"")</f>
        <v/>
      </c>
      <c r="K615" s="6" t="str" cm="1">
        <f t="array" aca="1" ref="K615" ca="1">_xlfn.IFNA(INDIRECT("'"&amp;"Variable List"&amp;"'!"&amp;ADDRESS(MATCH(A615,'Variable List'!A:A,0),5)),"")</f>
        <v/>
      </c>
      <c r="L615" s="6" t="str" cm="1">
        <f t="array" aca="1" ref="L615" ca="1">_xlfn.IFNA(INDIRECT("'"&amp;"Variable List"&amp;"'!"&amp;ADDRESS(MATCH(A615,'Variable List'!A:A,0),6)),"")</f>
        <v/>
      </c>
    </row>
    <row r="616" spans="1:12" s="3" customFormat="1" x14ac:dyDescent="0.25">
      <c r="A616" s="4"/>
      <c r="B616" s="6"/>
      <c r="C616" s="6"/>
      <c r="D616" s="97" t="s">
        <v>784</v>
      </c>
      <c r="E616" s="67" t="s">
        <v>785</v>
      </c>
      <c r="F616" s="168"/>
      <c r="G616" s="6"/>
      <c r="H616" s="13"/>
      <c r="I616" s="6" t="str" cm="1">
        <f t="array" aca="1" ref="I616" ca="1">_xlfn.IFNA(INDIRECT("'"&amp;"Variable List"&amp;"'!"&amp;ADDRESS(MATCH(A616,'Variable List'!A:A,0),3)),"")</f>
        <v/>
      </c>
      <c r="J616" s="6" t="str" cm="1">
        <f t="array" aca="1" ref="J616" ca="1">_xlfn.IFNA(INDIRECT("'"&amp;"Variable List"&amp;"'!"&amp;ADDRESS(MATCH(A616,'Variable List'!A:A,0),4)),"")</f>
        <v/>
      </c>
      <c r="K616" s="6" t="str" cm="1">
        <f t="array" aca="1" ref="K616" ca="1">_xlfn.IFNA(INDIRECT("'"&amp;"Variable List"&amp;"'!"&amp;ADDRESS(MATCH(A616,'Variable List'!A:A,0),5)),"")</f>
        <v/>
      </c>
      <c r="L616" s="6" t="str" cm="1">
        <f t="array" aca="1" ref="L616" ca="1">_xlfn.IFNA(INDIRECT("'"&amp;"Variable List"&amp;"'!"&amp;ADDRESS(MATCH(A616,'Variable List'!A:A,0),6)),"")</f>
        <v/>
      </c>
    </row>
    <row r="617" spans="1:12" s="3" customFormat="1" x14ac:dyDescent="0.25">
      <c r="A617" s="4"/>
      <c r="B617" s="6"/>
      <c r="C617" s="6"/>
      <c r="D617" s="97" t="s">
        <v>786</v>
      </c>
      <c r="E617" s="67" t="s">
        <v>787</v>
      </c>
      <c r="F617" s="168"/>
      <c r="G617" s="6"/>
      <c r="H617" s="13"/>
      <c r="I617" s="6" t="str" cm="1">
        <f t="array" aca="1" ref="I617" ca="1">_xlfn.IFNA(INDIRECT("'"&amp;"Variable List"&amp;"'!"&amp;ADDRESS(MATCH(A617,'Variable List'!A:A,0),3)),"")</f>
        <v/>
      </c>
      <c r="J617" s="6" t="str" cm="1">
        <f t="array" aca="1" ref="J617" ca="1">_xlfn.IFNA(INDIRECT("'"&amp;"Variable List"&amp;"'!"&amp;ADDRESS(MATCH(A617,'Variable List'!A:A,0),4)),"")</f>
        <v/>
      </c>
      <c r="K617" s="6" t="str" cm="1">
        <f t="array" aca="1" ref="K617" ca="1">_xlfn.IFNA(INDIRECT("'"&amp;"Variable List"&amp;"'!"&amp;ADDRESS(MATCH(A617,'Variable List'!A:A,0),5)),"")</f>
        <v/>
      </c>
      <c r="L617" s="6" t="str" cm="1">
        <f t="array" aca="1" ref="L617" ca="1">_xlfn.IFNA(INDIRECT("'"&amp;"Variable List"&amp;"'!"&amp;ADDRESS(MATCH(A617,'Variable List'!A:A,0),6)),"")</f>
        <v/>
      </c>
    </row>
    <row r="618" spans="1:12" s="3" customFormat="1" x14ac:dyDescent="0.25">
      <c r="A618" s="4"/>
      <c r="B618" s="6"/>
      <c r="C618" s="6"/>
      <c r="D618" s="97" t="s">
        <v>788</v>
      </c>
      <c r="E618" s="67" t="s">
        <v>789</v>
      </c>
      <c r="F618" s="168"/>
      <c r="G618" s="6"/>
      <c r="H618" s="13"/>
      <c r="I618" s="6" t="str" cm="1">
        <f t="array" aca="1" ref="I618" ca="1">_xlfn.IFNA(INDIRECT("'"&amp;"Variable List"&amp;"'!"&amp;ADDRESS(MATCH(A618,'Variable List'!A:A,0),3)),"")</f>
        <v/>
      </c>
      <c r="J618" s="6" t="str" cm="1">
        <f t="array" aca="1" ref="J618" ca="1">_xlfn.IFNA(INDIRECT("'"&amp;"Variable List"&amp;"'!"&amp;ADDRESS(MATCH(A618,'Variable List'!A:A,0),4)),"")</f>
        <v/>
      </c>
      <c r="K618" s="6" t="str" cm="1">
        <f t="array" aca="1" ref="K618" ca="1">_xlfn.IFNA(INDIRECT("'"&amp;"Variable List"&amp;"'!"&amp;ADDRESS(MATCH(A618,'Variable List'!A:A,0),5)),"")</f>
        <v/>
      </c>
      <c r="L618" s="6" t="str" cm="1">
        <f t="array" aca="1" ref="L618" ca="1">_xlfn.IFNA(INDIRECT("'"&amp;"Variable List"&amp;"'!"&amp;ADDRESS(MATCH(A618,'Variable List'!A:A,0),6)),"")</f>
        <v/>
      </c>
    </row>
    <row r="619" spans="1:12" s="3" customFormat="1" x14ac:dyDescent="0.25">
      <c r="A619" s="4"/>
      <c r="B619" s="6"/>
      <c r="C619" s="6"/>
      <c r="D619" s="97" t="s">
        <v>790</v>
      </c>
      <c r="E619" s="67" t="s">
        <v>791</v>
      </c>
      <c r="F619" s="168"/>
      <c r="G619" s="6"/>
      <c r="H619" s="13"/>
      <c r="I619" s="6" t="str" cm="1">
        <f t="array" aca="1" ref="I619" ca="1">_xlfn.IFNA(INDIRECT("'"&amp;"Variable List"&amp;"'!"&amp;ADDRESS(MATCH(A619,'Variable List'!A:A,0),3)),"")</f>
        <v/>
      </c>
      <c r="J619" s="6" t="str" cm="1">
        <f t="array" aca="1" ref="J619" ca="1">_xlfn.IFNA(INDIRECT("'"&amp;"Variable List"&amp;"'!"&amp;ADDRESS(MATCH(A619,'Variable List'!A:A,0),4)),"")</f>
        <v/>
      </c>
      <c r="K619" s="6" t="str" cm="1">
        <f t="array" aca="1" ref="K619" ca="1">_xlfn.IFNA(INDIRECT("'"&amp;"Variable List"&amp;"'!"&amp;ADDRESS(MATCH(A619,'Variable List'!A:A,0),5)),"")</f>
        <v/>
      </c>
      <c r="L619" s="6" t="str" cm="1">
        <f t="array" aca="1" ref="L619" ca="1">_xlfn.IFNA(INDIRECT("'"&amp;"Variable List"&amp;"'!"&amp;ADDRESS(MATCH(A619,'Variable List'!A:A,0),6)),"")</f>
        <v/>
      </c>
    </row>
    <row r="620" spans="1:12" s="3" customFormat="1" x14ac:dyDescent="0.25">
      <c r="A620" s="4"/>
      <c r="B620" s="6"/>
      <c r="C620" s="6"/>
      <c r="D620" s="97" t="s">
        <v>792</v>
      </c>
      <c r="E620" s="67" t="s">
        <v>793</v>
      </c>
      <c r="F620" s="168"/>
      <c r="G620" s="6"/>
      <c r="H620" s="13"/>
      <c r="I620" s="6" t="str" cm="1">
        <f t="array" aca="1" ref="I620" ca="1">_xlfn.IFNA(INDIRECT("'"&amp;"Variable List"&amp;"'!"&amp;ADDRESS(MATCH(A620,'Variable List'!A:A,0),3)),"")</f>
        <v/>
      </c>
      <c r="J620" s="6" t="str" cm="1">
        <f t="array" aca="1" ref="J620" ca="1">_xlfn.IFNA(INDIRECT("'"&amp;"Variable List"&amp;"'!"&amp;ADDRESS(MATCH(A620,'Variable List'!A:A,0),4)),"")</f>
        <v/>
      </c>
      <c r="K620" s="6" t="str" cm="1">
        <f t="array" aca="1" ref="K620" ca="1">_xlfn.IFNA(INDIRECT("'"&amp;"Variable List"&amp;"'!"&amp;ADDRESS(MATCH(A620,'Variable List'!A:A,0),5)),"")</f>
        <v/>
      </c>
      <c r="L620" s="6" t="str" cm="1">
        <f t="array" aca="1" ref="L620" ca="1">_xlfn.IFNA(INDIRECT("'"&amp;"Variable List"&amp;"'!"&amp;ADDRESS(MATCH(A620,'Variable List'!A:A,0),6)),"")</f>
        <v/>
      </c>
    </row>
    <row r="621" spans="1:12" s="3" customFormat="1" x14ac:dyDescent="0.25">
      <c r="A621" s="4"/>
      <c r="B621" s="6"/>
      <c r="C621" s="6"/>
      <c r="D621" s="97" t="s">
        <v>794</v>
      </c>
      <c r="E621" s="67" t="s">
        <v>795</v>
      </c>
      <c r="F621" s="168"/>
      <c r="G621" s="6"/>
      <c r="H621" s="13"/>
      <c r="I621" s="6" t="str" cm="1">
        <f t="array" aca="1" ref="I621" ca="1">_xlfn.IFNA(INDIRECT("'"&amp;"Variable List"&amp;"'!"&amp;ADDRESS(MATCH(A621,'Variable List'!A:A,0),3)),"")</f>
        <v/>
      </c>
      <c r="J621" s="6" t="str" cm="1">
        <f t="array" aca="1" ref="J621" ca="1">_xlfn.IFNA(INDIRECT("'"&amp;"Variable List"&amp;"'!"&amp;ADDRESS(MATCH(A621,'Variable List'!A:A,0),4)),"")</f>
        <v/>
      </c>
      <c r="K621" s="6" t="str" cm="1">
        <f t="array" aca="1" ref="K621" ca="1">_xlfn.IFNA(INDIRECT("'"&amp;"Variable List"&amp;"'!"&amp;ADDRESS(MATCH(A621,'Variable List'!A:A,0),5)),"")</f>
        <v/>
      </c>
      <c r="L621" s="6" t="str" cm="1">
        <f t="array" aca="1" ref="L621" ca="1">_xlfn.IFNA(INDIRECT("'"&amp;"Variable List"&amp;"'!"&amp;ADDRESS(MATCH(A621,'Variable List'!A:A,0),6)),"")</f>
        <v/>
      </c>
    </row>
    <row r="622" spans="1:12" s="3" customFormat="1" x14ac:dyDescent="0.25">
      <c r="A622" s="4"/>
      <c r="B622" s="6"/>
      <c r="C622" s="6"/>
      <c r="D622" s="97" t="s">
        <v>796</v>
      </c>
      <c r="E622" s="67" t="s">
        <v>797</v>
      </c>
      <c r="F622" s="168"/>
      <c r="G622" s="6"/>
      <c r="H622" s="13"/>
      <c r="I622" s="6" t="str" cm="1">
        <f t="array" aca="1" ref="I622" ca="1">_xlfn.IFNA(INDIRECT("'"&amp;"Variable List"&amp;"'!"&amp;ADDRESS(MATCH(A622,'Variable List'!A:A,0),3)),"")</f>
        <v/>
      </c>
      <c r="J622" s="6" t="str" cm="1">
        <f t="array" aca="1" ref="J622" ca="1">_xlfn.IFNA(INDIRECT("'"&amp;"Variable List"&amp;"'!"&amp;ADDRESS(MATCH(A622,'Variable List'!A:A,0),4)),"")</f>
        <v/>
      </c>
      <c r="K622" s="6" t="str" cm="1">
        <f t="array" aca="1" ref="K622" ca="1">_xlfn.IFNA(INDIRECT("'"&amp;"Variable List"&amp;"'!"&amp;ADDRESS(MATCH(A622,'Variable List'!A:A,0),5)),"")</f>
        <v/>
      </c>
      <c r="L622" s="6" t="str" cm="1">
        <f t="array" aca="1" ref="L622" ca="1">_xlfn.IFNA(INDIRECT("'"&amp;"Variable List"&amp;"'!"&amp;ADDRESS(MATCH(A622,'Variable List'!A:A,0),6)),"")</f>
        <v/>
      </c>
    </row>
    <row r="623" spans="1:12" s="3" customFormat="1" x14ac:dyDescent="0.25">
      <c r="A623" s="4"/>
      <c r="B623" s="6"/>
      <c r="C623" s="6"/>
      <c r="D623" s="97" t="s">
        <v>798</v>
      </c>
      <c r="E623" s="67" t="s">
        <v>799</v>
      </c>
      <c r="F623" s="168"/>
      <c r="G623" s="6"/>
      <c r="H623" s="13"/>
      <c r="I623" s="6" t="str" cm="1">
        <f t="array" aca="1" ref="I623" ca="1">_xlfn.IFNA(INDIRECT("'"&amp;"Variable List"&amp;"'!"&amp;ADDRESS(MATCH(A623,'Variable List'!A:A,0),3)),"")</f>
        <v/>
      </c>
      <c r="J623" s="6" t="str" cm="1">
        <f t="array" aca="1" ref="J623" ca="1">_xlfn.IFNA(INDIRECT("'"&amp;"Variable List"&amp;"'!"&amp;ADDRESS(MATCH(A623,'Variable List'!A:A,0),4)),"")</f>
        <v/>
      </c>
      <c r="K623" s="6" t="str" cm="1">
        <f t="array" aca="1" ref="K623" ca="1">_xlfn.IFNA(INDIRECT("'"&amp;"Variable List"&amp;"'!"&amp;ADDRESS(MATCH(A623,'Variable List'!A:A,0),5)),"")</f>
        <v/>
      </c>
      <c r="L623" s="6" t="str" cm="1">
        <f t="array" aca="1" ref="L623" ca="1">_xlfn.IFNA(INDIRECT("'"&amp;"Variable List"&amp;"'!"&amp;ADDRESS(MATCH(A623,'Variable List'!A:A,0),6)),"")</f>
        <v/>
      </c>
    </row>
    <row r="624" spans="1:12" s="3" customFormat="1" x14ac:dyDescent="0.25">
      <c r="A624" s="4"/>
      <c r="B624" s="6"/>
      <c r="C624" s="6"/>
      <c r="D624" s="97" t="s">
        <v>800</v>
      </c>
      <c r="E624" s="67" t="s">
        <v>801</v>
      </c>
      <c r="F624" s="168"/>
      <c r="G624" s="6"/>
      <c r="H624" s="13"/>
      <c r="I624" s="6" t="str" cm="1">
        <f t="array" aca="1" ref="I624" ca="1">_xlfn.IFNA(INDIRECT("'"&amp;"Variable List"&amp;"'!"&amp;ADDRESS(MATCH(A624,'Variable List'!A:A,0),3)),"")</f>
        <v/>
      </c>
      <c r="J624" s="6" t="str" cm="1">
        <f t="array" aca="1" ref="J624" ca="1">_xlfn.IFNA(INDIRECT("'"&amp;"Variable List"&amp;"'!"&amp;ADDRESS(MATCH(A624,'Variable List'!A:A,0),4)),"")</f>
        <v/>
      </c>
      <c r="K624" s="6" t="str" cm="1">
        <f t="array" aca="1" ref="K624" ca="1">_xlfn.IFNA(INDIRECT("'"&amp;"Variable List"&amp;"'!"&amp;ADDRESS(MATCH(A624,'Variable List'!A:A,0),5)),"")</f>
        <v/>
      </c>
      <c r="L624" s="6" t="str" cm="1">
        <f t="array" aca="1" ref="L624" ca="1">_xlfn.IFNA(INDIRECT("'"&amp;"Variable List"&amp;"'!"&amp;ADDRESS(MATCH(A624,'Variable List'!A:A,0),6)),"")</f>
        <v/>
      </c>
    </row>
    <row r="625" spans="1:12" s="3" customFormat="1" x14ac:dyDescent="0.25">
      <c r="A625" s="4"/>
      <c r="B625" s="6"/>
      <c r="C625" s="6"/>
      <c r="D625" s="97" t="s">
        <v>802</v>
      </c>
      <c r="E625" s="67" t="s">
        <v>803</v>
      </c>
      <c r="F625" s="168"/>
      <c r="G625" s="6"/>
      <c r="H625" s="13"/>
      <c r="I625" s="6" t="str" cm="1">
        <f t="array" aca="1" ref="I625" ca="1">_xlfn.IFNA(INDIRECT("'"&amp;"Variable List"&amp;"'!"&amp;ADDRESS(MATCH(A625,'Variable List'!A:A,0),3)),"")</f>
        <v/>
      </c>
      <c r="J625" s="6" t="str" cm="1">
        <f t="array" aca="1" ref="J625" ca="1">_xlfn.IFNA(INDIRECT("'"&amp;"Variable List"&amp;"'!"&amp;ADDRESS(MATCH(A625,'Variable List'!A:A,0),4)),"")</f>
        <v/>
      </c>
      <c r="K625" s="6" t="str" cm="1">
        <f t="array" aca="1" ref="K625" ca="1">_xlfn.IFNA(INDIRECT("'"&amp;"Variable List"&amp;"'!"&amp;ADDRESS(MATCH(A625,'Variable List'!A:A,0),5)),"")</f>
        <v/>
      </c>
      <c r="L625" s="6" t="str" cm="1">
        <f t="array" aca="1" ref="L625" ca="1">_xlfn.IFNA(INDIRECT("'"&amp;"Variable List"&amp;"'!"&amp;ADDRESS(MATCH(A625,'Variable List'!A:A,0),6)),"")</f>
        <v/>
      </c>
    </row>
    <row r="626" spans="1:12" s="3" customFormat="1" x14ac:dyDescent="0.25">
      <c r="A626" s="4"/>
      <c r="B626" s="6"/>
      <c r="C626" s="6"/>
      <c r="D626" s="97" t="s">
        <v>804</v>
      </c>
      <c r="E626" s="67" t="s">
        <v>805</v>
      </c>
      <c r="F626" s="168"/>
      <c r="G626" s="6"/>
      <c r="H626" s="13"/>
      <c r="I626" s="6" t="str" cm="1">
        <f t="array" aca="1" ref="I626" ca="1">_xlfn.IFNA(INDIRECT("'"&amp;"Variable List"&amp;"'!"&amp;ADDRESS(MATCH(A626,'Variable List'!A:A,0),3)),"")</f>
        <v/>
      </c>
      <c r="J626" s="6" t="str" cm="1">
        <f t="array" aca="1" ref="J626" ca="1">_xlfn.IFNA(INDIRECT("'"&amp;"Variable List"&amp;"'!"&amp;ADDRESS(MATCH(A626,'Variable List'!A:A,0),4)),"")</f>
        <v/>
      </c>
      <c r="K626" s="6" t="str" cm="1">
        <f t="array" aca="1" ref="K626" ca="1">_xlfn.IFNA(INDIRECT("'"&amp;"Variable List"&amp;"'!"&amp;ADDRESS(MATCH(A626,'Variable List'!A:A,0),5)),"")</f>
        <v/>
      </c>
      <c r="L626" s="6" t="str" cm="1">
        <f t="array" aca="1" ref="L626" ca="1">_xlfn.IFNA(INDIRECT("'"&amp;"Variable List"&amp;"'!"&amp;ADDRESS(MATCH(A626,'Variable List'!A:A,0),6)),"")</f>
        <v/>
      </c>
    </row>
    <row r="627" spans="1:12" s="3" customFormat="1" x14ac:dyDescent="0.25">
      <c r="A627" s="4"/>
      <c r="B627" s="6"/>
      <c r="C627" s="6"/>
      <c r="D627" s="97" t="s">
        <v>806</v>
      </c>
      <c r="E627" s="67" t="s">
        <v>807</v>
      </c>
      <c r="F627" s="168"/>
      <c r="G627" s="6"/>
      <c r="H627" s="13"/>
      <c r="I627" s="6" t="str" cm="1">
        <f t="array" aca="1" ref="I627" ca="1">_xlfn.IFNA(INDIRECT("'"&amp;"Variable List"&amp;"'!"&amp;ADDRESS(MATCH(A627,'Variable List'!A:A,0),3)),"")</f>
        <v/>
      </c>
      <c r="J627" s="6" t="str" cm="1">
        <f t="array" aca="1" ref="J627" ca="1">_xlfn.IFNA(INDIRECT("'"&amp;"Variable List"&amp;"'!"&amp;ADDRESS(MATCH(A627,'Variable List'!A:A,0),4)),"")</f>
        <v/>
      </c>
      <c r="K627" s="6" t="str" cm="1">
        <f t="array" aca="1" ref="K627" ca="1">_xlfn.IFNA(INDIRECT("'"&amp;"Variable List"&amp;"'!"&amp;ADDRESS(MATCH(A627,'Variable List'!A:A,0),5)),"")</f>
        <v/>
      </c>
      <c r="L627" s="6" t="str" cm="1">
        <f t="array" aca="1" ref="L627" ca="1">_xlfn.IFNA(INDIRECT("'"&amp;"Variable List"&amp;"'!"&amp;ADDRESS(MATCH(A627,'Variable List'!A:A,0),6)),"")</f>
        <v/>
      </c>
    </row>
    <row r="628" spans="1:12" s="3" customFormat="1" x14ac:dyDescent="0.25">
      <c r="A628" s="4"/>
      <c r="B628" s="6"/>
      <c r="C628" s="6"/>
      <c r="D628" s="97" t="s">
        <v>808</v>
      </c>
      <c r="E628" s="67" t="s">
        <v>809</v>
      </c>
      <c r="F628" s="168"/>
      <c r="G628" s="6"/>
      <c r="H628" s="13"/>
      <c r="I628" s="6" t="str" cm="1">
        <f t="array" aca="1" ref="I628" ca="1">_xlfn.IFNA(INDIRECT("'"&amp;"Variable List"&amp;"'!"&amp;ADDRESS(MATCH(A628,'Variable List'!A:A,0),3)),"")</f>
        <v/>
      </c>
      <c r="J628" s="6" t="str" cm="1">
        <f t="array" aca="1" ref="J628" ca="1">_xlfn.IFNA(INDIRECT("'"&amp;"Variable List"&amp;"'!"&amp;ADDRESS(MATCH(A628,'Variable List'!A:A,0),4)),"")</f>
        <v/>
      </c>
      <c r="K628" s="6" t="str" cm="1">
        <f t="array" aca="1" ref="K628" ca="1">_xlfn.IFNA(INDIRECT("'"&amp;"Variable List"&amp;"'!"&amp;ADDRESS(MATCH(A628,'Variable List'!A:A,0),5)),"")</f>
        <v/>
      </c>
      <c r="L628" s="6" t="str" cm="1">
        <f t="array" aca="1" ref="L628" ca="1">_xlfn.IFNA(INDIRECT("'"&amp;"Variable List"&amp;"'!"&amp;ADDRESS(MATCH(A628,'Variable List'!A:A,0),6)),"")</f>
        <v/>
      </c>
    </row>
    <row r="629" spans="1:12" s="3" customFormat="1" x14ac:dyDescent="0.25">
      <c r="A629" s="4"/>
      <c r="B629" s="6"/>
      <c r="C629" s="6"/>
      <c r="D629" s="97" t="s">
        <v>810</v>
      </c>
      <c r="E629" s="67" t="s">
        <v>811</v>
      </c>
      <c r="F629" s="168"/>
      <c r="G629" s="6"/>
      <c r="H629" s="13"/>
      <c r="I629" s="6" t="str" cm="1">
        <f t="array" aca="1" ref="I629" ca="1">_xlfn.IFNA(INDIRECT("'"&amp;"Variable List"&amp;"'!"&amp;ADDRESS(MATCH(A629,'Variable List'!A:A,0),3)),"")</f>
        <v/>
      </c>
      <c r="J629" s="6" t="str" cm="1">
        <f t="array" aca="1" ref="J629" ca="1">_xlfn.IFNA(INDIRECT("'"&amp;"Variable List"&amp;"'!"&amp;ADDRESS(MATCH(A629,'Variable List'!A:A,0),4)),"")</f>
        <v/>
      </c>
      <c r="K629" s="6" t="str" cm="1">
        <f t="array" aca="1" ref="K629" ca="1">_xlfn.IFNA(INDIRECT("'"&amp;"Variable List"&amp;"'!"&amp;ADDRESS(MATCH(A629,'Variable List'!A:A,0),5)),"")</f>
        <v/>
      </c>
      <c r="L629" s="6" t="str" cm="1">
        <f t="array" aca="1" ref="L629" ca="1">_xlfn.IFNA(INDIRECT("'"&amp;"Variable List"&amp;"'!"&amp;ADDRESS(MATCH(A629,'Variable List'!A:A,0),6)),"")</f>
        <v/>
      </c>
    </row>
    <row r="630" spans="1:12" s="3" customFormat="1" x14ac:dyDescent="0.25">
      <c r="A630" s="4"/>
      <c r="B630" s="6"/>
      <c r="C630" s="6"/>
      <c r="D630" s="97" t="s">
        <v>812</v>
      </c>
      <c r="E630" s="67" t="s">
        <v>813</v>
      </c>
      <c r="F630" s="168"/>
      <c r="G630" s="6"/>
      <c r="H630" s="13"/>
      <c r="I630" s="6" t="str" cm="1">
        <f t="array" aca="1" ref="I630" ca="1">_xlfn.IFNA(INDIRECT("'"&amp;"Variable List"&amp;"'!"&amp;ADDRESS(MATCH(A630,'Variable List'!A:A,0),3)),"")</f>
        <v/>
      </c>
      <c r="J630" s="6" t="str" cm="1">
        <f t="array" aca="1" ref="J630" ca="1">_xlfn.IFNA(INDIRECT("'"&amp;"Variable List"&amp;"'!"&amp;ADDRESS(MATCH(A630,'Variable List'!A:A,0),4)),"")</f>
        <v/>
      </c>
      <c r="K630" s="6" t="str" cm="1">
        <f t="array" aca="1" ref="K630" ca="1">_xlfn.IFNA(INDIRECT("'"&amp;"Variable List"&amp;"'!"&amp;ADDRESS(MATCH(A630,'Variable List'!A:A,0),5)),"")</f>
        <v/>
      </c>
      <c r="L630" s="6" t="str" cm="1">
        <f t="array" aca="1" ref="L630" ca="1">_xlfn.IFNA(INDIRECT("'"&amp;"Variable List"&amp;"'!"&amp;ADDRESS(MATCH(A630,'Variable List'!A:A,0),6)),"")</f>
        <v/>
      </c>
    </row>
    <row r="631" spans="1:12" s="3" customFormat="1" x14ac:dyDescent="0.25">
      <c r="A631" s="4"/>
      <c r="B631" s="6"/>
      <c r="C631" s="6"/>
      <c r="D631" s="97" t="s">
        <v>814</v>
      </c>
      <c r="E631" s="67" t="s">
        <v>815</v>
      </c>
      <c r="F631" s="168"/>
      <c r="G631" s="6"/>
      <c r="H631" s="13"/>
      <c r="I631" s="6" t="str" cm="1">
        <f t="array" aca="1" ref="I631" ca="1">_xlfn.IFNA(INDIRECT("'"&amp;"Variable List"&amp;"'!"&amp;ADDRESS(MATCH(A631,'Variable List'!A:A,0),3)),"")</f>
        <v/>
      </c>
      <c r="J631" s="6" t="str" cm="1">
        <f t="array" aca="1" ref="J631" ca="1">_xlfn.IFNA(INDIRECT("'"&amp;"Variable List"&amp;"'!"&amp;ADDRESS(MATCH(A631,'Variable List'!A:A,0),4)),"")</f>
        <v/>
      </c>
      <c r="K631" s="6" t="str" cm="1">
        <f t="array" aca="1" ref="K631" ca="1">_xlfn.IFNA(INDIRECT("'"&amp;"Variable List"&amp;"'!"&amp;ADDRESS(MATCH(A631,'Variable List'!A:A,0),5)),"")</f>
        <v/>
      </c>
      <c r="L631" s="6" t="str" cm="1">
        <f t="array" aca="1" ref="L631" ca="1">_xlfn.IFNA(INDIRECT("'"&amp;"Variable List"&amp;"'!"&amp;ADDRESS(MATCH(A631,'Variable List'!A:A,0),6)),"")</f>
        <v/>
      </c>
    </row>
    <row r="632" spans="1:12" s="3" customFormat="1" x14ac:dyDescent="0.25">
      <c r="A632" s="4"/>
      <c r="B632" s="6"/>
      <c r="C632" s="6"/>
      <c r="D632" s="97" t="s">
        <v>816</v>
      </c>
      <c r="E632" s="67" t="s">
        <v>817</v>
      </c>
      <c r="F632" s="168"/>
      <c r="G632" s="6"/>
      <c r="H632" s="13"/>
      <c r="I632" s="6" t="str" cm="1">
        <f t="array" aca="1" ref="I632" ca="1">_xlfn.IFNA(INDIRECT("'"&amp;"Variable List"&amp;"'!"&amp;ADDRESS(MATCH(A632,'Variable List'!A:A,0),3)),"")</f>
        <v/>
      </c>
      <c r="J632" s="6" t="str" cm="1">
        <f t="array" aca="1" ref="J632" ca="1">_xlfn.IFNA(INDIRECT("'"&amp;"Variable List"&amp;"'!"&amp;ADDRESS(MATCH(A632,'Variable List'!A:A,0),4)),"")</f>
        <v/>
      </c>
      <c r="K632" s="6" t="str" cm="1">
        <f t="array" aca="1" ref="K632" ca="1">_xlfn.IFNA(INDIRECT("'"&amp;"Variable List"&amp;"'!"&amp;ADDRESS(MATCH(A632,'Variable List'!A:A,0),5)),"")</f>
        <v/>
      </c>
      <c r="L632" s="6" t="str" cm="1">
        <f t="array" aca="1" ref="L632" ca="1">_xlfn.IFNA(INDIRECT("'"&amp;"Variable List"&amp;"'!"&amp;ADDRESS(MATCH(A632,'Variable List'!A:A,0),6)),"")</f>
        <v/>
      </c>
    </row>
    <row r="633" spans="1:12" s="3" customFormat="1" x14ac:dyDescent="0.25">
      <c r="A633" s="4"/>
      <c r="B633" s="6"/>
      <c r="C633" s="6"/>
      <c r="D633" s="97" t="s">
        <v>818</v>
      </c>
      <c r="E633" s="67" t="s">
        <v>819</v>
      </c>
      <c r="F633" s="168"/>
      <c r="G633" s="6"/>
      <c r="H633" s="13"/>
      <c r="I633" s="6" t="str" cm="1">
        <f t="array" aca="1" ref="I633" ca="1">_xlfn.IFNA(INDIRECT("'"&amp;"Variable List"&amp;"'!"&amp;ADDRESS(MATCH(A633,'Variable List'!A:A,0),3)),"")</f>
        <v/>
      </c>
      <c r="J633" s="6" t="str" cm="1">
        <f t="array" aca="1" ref="J633" ca="1">_xlfn.IFNA(INDIRECT("'"&amp;"Variable List"&amp;"'!"&amp;ADDRESS(MATCH(A633,'Variable List'!A:A,0),4)),"")</f>
        <v/>
      </c>
      <c r="K633" s="6" t="str" cm="1">
        <f t="array" aca="1" ref="K633" ca="1">_xlfn.IFNA(INDIRECT("'"&amp;"Variable List"&amp;"'!"&amp;ADDRESS(MATCH(A633,'Variable List'!A:A,0),5)),"")</f>
        <v/>
      </c>
      <c r="L633" s="6" t="str" cm="1">
        <f t="array" aca="1" ref="L633" ca="1">_xlfn.IFNA(INDIRECT("'"&amp;"Variable List"&amp;"'!"&amp;ADDRESS(MATCH(A633,'Variable List'!A:A,0),6)),"")</f>
        <v/>
      </c>
    </row>
    <row r="634" spans="1:12" s="3" customFormat="1" x14ac:dyDescent="0.25">
      <c r="A634" s="4"/>
      <c r="B634" s="6"/>
      <c r="C634" s="6"/>
      <c r="D634" s="97" t="s">
        <v>820</v>
      </c>
      <c r="E634" s="67" t="s">
        <v>821</v>
      </c>
      <c r="F634" s="168"/>
      <c r="G634" s="6"/>
      <c r="H634" s="13"/>
      <c r="I634" s="6" t="str" cm="1">
        <f t="array" aca="1" ref="I634" ca="1">_xlfn.IFNA(INDIRECT("'"&amp;"Variable List"&amp;"'!"&amp;ADDRESS(MATCH(A634,'Variable List'!A:A,0),3)),"")</f>
        <v/>
      </c>
      <c r="J634" s="6" t="str" cm="1">
        <f t="array" aca="1" ref="J634" ca="1">_xlfn.IFNA(INDIRECT("'"&amp;"Variable List"&amp;"'!"&amp;ADDRESS(MATCH(A634,'Variable List'!A:A,0),4)),"")</f>
        <v/>
      </c>
      <c r="K634" s="6" t="str" cm="1">
        <f t="array" aca="1" ref="K634" ca="1">_xlfn.IFNA(INDIRECT("'"&amp;"Variable List"&amp;"'!"&amp;ADDRESS(MATCH(A634,'Variable List'!A:A,0),5)),"")</f>
        <v/>
      </c>
      <c r="L634" s="6" t="str" cm="1">
        <f t="array" aca="1" ref="L634" ca="1">_xlfn.IFNA(INDIRECT("'"&amp;"Variable List"&amp;"'!"&amp;ADDRESS(MATCH(A634,'Variable List'!A:A,0),6)),"")</f>
        <v/>
      </c>
    </row>
    <row r="635" spans="1:12" s="3" customFormat="1" x14ac:dyDescent="0.25">
      <c r="A635" s="4"/>
      <c r="B635" s="6"/>
      <c r="C635" s="6"/>
      <c r="D635" s="97" t="s">
        <v>822</v>
      </c>
      <c r="E635" s="67" t="s">
        <v>823</v>
      </c>
      <c r="F635" s="168"/>
      <c r="G635" s="6"/>
      <c r="H635" s="13"/>
      <c r="I635" s="6" t="str" cm="1">
        <f t="array" aca="1" ref="I635" ca="1">_xlfn.IFNA(INDIRECT("'"&amp;"Variable List"&amp;"'!"&amp;ADDRESS(MATCH(A635,'Variable List'!A:A,0),3)),"")</f>
        <v/>
      </c>
      <c r="J635" s="6" t="str" cm="1">
        <f t="array" aca="1" ref="J635" ca="1">_xlfn.IFNA(INDIRECT("'"&amp;"Variable List"&amp;"'!"&amp;ADDRESS(MATCH(A635,'Variable List'!A:A,0),4)),"")</f>
        <v/>
      </c>
      <c r="K635" s="6" t="str" cm="1">
        <f t="array" aca="1" ref="K635" ca="1">_xlfn.IFNA(INDIRECT("'"&amp;"Variable List"&amp;"'!"&amp;ADDRESS(MATCH(A635,'Variable List'!A:A,0),5)),"")</f>
        <v/>
      </c>
      <c r="L635" s="6" t="str" cm="1">
        <f t="array" aca="1" ref="L635" ca="1">_xlfn.IFNA(INDIRECT("'"&amp;"Variable List"&amp;"'!"&amp;ADDRESS(MATCH(A635,'Variable List'!A:A,0),6)),"")</f>
        <v/>
      </c>
    </row>
    <row r="636" spans="1:12" s="3" customFormat="1" x14ac:dyDescent="0.25">
      <c r="A636" s="4"/>
      <c r="B636" s="6"/>
      <c r="C636" s="6"/>
      <c r="D636" s="97" t="s">
        <v>824</v>
      </c>
      <c r="E636" s="67" t="s">
        <v>825</v>
      </c>
      <c r="F636" s="168"/>
      <c r="G636" s="6"/>
      <c r="H636" s="13"/>
      <c r="I636" s="6" t="str" cm="1">
        <f t="array" aca="1" ref="I636" ca="1">_xlfn.IFNA(INDIRECT("'"&amp;"Variable List"&amp;"'!"&amp;ADDRESS(MATCH(A636,'Variable List'!A:A,0),3)),"")</f>
        <v/>
      </c>
      <c r="J636" s="6" t="str" cm="1">
        <f t="array" aca="1" ref="J636" ca="1">_xlfn.IFNA(INDIRECT("'"&amp;"Variable List"&amp;"'!"&amp;ADDRESS(MATCH(A636,'Variable List'!A:A,0),4)),"")</f>
        <v/>
      </c>
      <c r="K636" s="6" t="str" cm="1">
        <f t="array" aca="1" ref="K636" ca="1">_xlfn.IFNA(INDIRECT("'"&amp;"Variable List"&amp;"'!"&amp;ADDRESS(MATCH(A636,'Variable List'!A:A,0),5)),"")</f>
        <v/>
      </c>
      <c r="L636" s="6" t="str" cm="1">
        <f t="array" aca="1" ref="L636" ca="1">_xlfn.IFNA(INDIRECT("'"&amp;"Variable List"&amp;"'!"&amp;ADDRESS(MATCH(A636,'Variable List'!A:A,0),6)),"")</f>
        <v/>
      </c>
    </row>
    <row r="637" spans="1:12" s="3" customFormat="1" x14ac:dyDescent="0.25">
      <c r="A637" s="4"/>
      <c r="B637" s="6"/>
      <c r="C637" s="6"/>
      <c r="D637" s="97" t="s">
        <v>826</v>
      </c>
      <c r="E637" s="67" t="s">
        <v>827</v>
      </c>
      <c r="F637" s="168"/>
      <c r="G637" s="6"/>
      <c r="H637" s="13"/>
      <c r="I637" s="6" t="str" cm="1">
        <f t="array" aca="1" ref="I637" ca="1">_xlfn.IFNA(INDIRECT("'"&amp;"Variable List"&amp;"'!"&amp;ADDRESS(MATCH(A637,'Variable List'!A:A,0),3)),"")</f>
        <v/>
      </c>
      <c r="J637" s="6" t="str" cm="1">
        <f t="array" aca="1" ref="J637" ca="1">_xlfn.IFNA(INDIRECT("'"&amp;"Variable List"&amp;"'!"&amp;ADDRESS(MATCH(A637,'Variable List'!A:A,0),4)),"")</f>
        <v/>
      </c>
      <c r="K637" s="6" t="str" cm="1">
        <f t="array" aca="1" ref="K637" ca="1">_xlfn.IFNA(INDIRECT("'"&amp;"Variable List"&amp;"'!"&amp;ADDRESS(MATCH(A637,'Variable List'!A:A,0),5)),"")</f>
        <v/>
      </c>
      <c r="L637" s="6" t="str" cm="1">
        <f t="array" aca="1" ref="L637" ca="1">_xlfn.IFNA(INDIRECT("'"&amp;"Variable List"&amp;"'!"&amp;ADDRESS(MATCH(A637,'Variable List'!A:A,0),6)),"")</f>
        <v/>
      </c>
    </row>
    <row r="638" spans="1:12" s="3" customFormat="1" x14ac:dyDescent="0.25">
      <c r="A638" s="4"/>
      <c r="B638" s="6"/>
      <c r="C638" s="6"/>
      <c r="D638" s="97" t="s">
        <v>828</v>
      </c>
      <c r="E638" s="67" t="s">
        <v>829</v>
      </c>
      <c r="F638" s="168"/>
      <c r="G638" s="6"/>
      <c r="H638" s="13"/>
      <c r="I638" s="6" t="str" cm="1">
        <f t="array" aca="1" ref="I638" ca="1">_xlfn.IFNA(INDIRECT("'"&amp;"Variable List"&amp;"'!"&amp;ADDRESS(MATCH(A638,'Variable List'!A:A,0),3)),"")</f>
        <v/>
      </c>
      <c r="J638" s="6" t="str" cm="1">
        <f t="array" aca="1" ref="J638" ca="1">_xlfn.IFNA(INDIRECT("'"&amp;"Variable List"&amp;"'!"&amp;ADDRESS(MATCH(A638,'Variable List'!A:A,0),4)),"")</f>
        <v/>
      </c>
      <c r="K638" s="6" t="str" cm="1">
        <f t="array" aca="1" ref="K638" ca="1">_xlfn.IFNA(INDIRECT("'"&amp;"Variable List"&amp;"'!"&amp;ADDRESS(MATCH(A638,'Variable List'!A:A,0),5)),"")</f>
        <v/>
      </c>
      <c r="L638" s="6" t="str" cm="1">
        <f t="array" aca="1" ref="L638" ca="1">_xlfn.IFNA(INDIRECT("'"&amp;"Variable List"&amp;"'!"&amp;ADDRESS(MATCH(A638,'Variable List'!A:A,0),6)),"")</f>
        <v/>
      </c>
    </row>
    <row r="639" spans="1:12" s="3" customFormat="1" x14ac:dyDescent="0.25">
      <c r="A639" s="4"/>
      <c r="B639" s="6"/>
      <c r="C639" s="6"/>
      <c r="D639" s="97" t="s">
        <v>830</v>
      </c>
      <c r="E639" s="67" t="s">
        <v>831</v>
      </c>
      <c r="F639" s="168"/>
      <c r="G639" s="6"/>
      <c r="H639" s="13"/>
      <c r="I639" s="6" t="str" cm="1">
        <f t="array" aca="1" ref="I639" ca="1">_xlfn.IFNA(INDIRECT("'"&amp;"Variable List"&amp;"'!"&amp;ADDRESS(MATCH(A639,'Variable List'!A:A,0),3)),"")</f>
        <v/>
      </c>
      <c r="J639" s="6" t="str" cm="1">
        <f t="array" aca="1" ref="J639" ca="1">_xlfn.IFNA(INDIRECT("'"&amp;"Variable List"&amp;"'!"&amp;ADDRESS(MATCH(A639,'Variable List'!A:A,0),4)),"")</f>
        <v/>
      </c>
      <c r="K639" s="6" t="str" cm="1">
        <f t="array" aca="1" ref="K639" ca="1">_xlfn.IFNA(INDIRECT("'"&amp;"Variable List"&amp;"'!"&amp;ADDRESS(MATCH(A639,'Variable List'!A:A,0),5)),"")</f>
        <v/>
      </c>
      <c r="L639" s="6" t="str" cm="1">
        <f t="array" aca="1" ref="L639" ca="1">_xlfn.IFNA(INDIRECT("'"&amp;"Variable List"&amp;"'!"&amp;ADDRESS(MATCH(A639,'Variable List'!A:A,0),6)),"")</f>
        <v/>
      </c>
    </row>
    <row r="640" spans="1:12" s="3" customFormat="1" x14ac:dyDescent="0.25">
      <c r="A640" s="4"/>
      <c r="B640" s="6"/>
      <c r="C640" s="6"/>
      <c r="D640" s="97" t="s">
        <v>832</v>
      </c>
      <c r="E640" s="67" t="s">
        <v>833</v>
      </c>
      <c r="F640" s="168"/>
      <c r="G640" s="6"/>
      <c r="H640" s="13"/>
      <c r="I640" s="6" t="str" cm="1">
        <f t="array" aca="1" ref="I640" ca="1">_xlfn.IFNA(INDIRECT("'"&amp;"Variable List"&amp;"'!"&amp;ADDRESS(MATCH(A640,'Variable List'!A:A,0),3)),"")</f>
        <v/>
      </c>
      <c r="J640" s="6" t="str" cm="1">
        <f t="array" aca="1" ref="J640" ca="1">_xlfn.IFNA(INDIRECT("'"&amp;"Variable List"&amp;"'!"&amp;ADDRESS(MATCH(A640,'Variable List'!A:A,0),4)),"")</f>
        <v/>
      </c>
      <c r="K640" s="6" t="str" cm="1">
        <f t="array" aca="1" ref="K640" ca="1">_xlfn.IFNA(INDIRECT("'"&amp;"Variable List"&amp;"'!"&amp;ADDRESS(MATCH(A640,'Variable List'!A:A,0),5)),"")</f>
        <v/>
      </c>
      <c r="L640" s="6" t="str" cm="1">
        <f t="array" aca="1" ref="L640" ca="1">_xlfn.IFNA(INDIRECT("'"&amp;"Variable List"&amp;"'!"&amp;ADDRESS(MATCH(A640,'Variable List'!A:A,0),6)),"")</f>
        <v/>
      </c>
    </row>
    <row r="641" spans="1:12" s="3" customFormat="1" x14ac:dyDescent="0.25">
      <c r="A641" s="4"/>
      <c r="B641" s="6"/>
      <c r="C641" s="6"/>
      <c r="D641" s="97" t="s">
        <v>834</v>
      </c>
      <c r="E641" s="67" t="s">
        <v>835</v>
      </c>
      <c r="F641" s="168"/>
      <c r="G641" s="6"/>
      <c r="H641" s="13"/>
      <c r="I641" s="6" t="str" cm="1">
        <f t="array" aca="1" ref="I641" ca="1">_xlfn.IFNA(INDIRECT("'"&amp;"Variable List"&amp;"'!"&amp;ADDRESS(MATCH(A641,'Variable List'!A:A,0),3)),"")</f>
        <v/>
      </c>
      <c r="J641" s="6" t="str" cm="1">
        <f t="array" aca="1" ref="J641" ca="1">_xlfn.IFNA(INDIRECT("'"&amp;"Variable List"&amp;"'!"&amp;ADDRESS(MATCH(A641,'Variable List'!A:A,0),4)),"")</f>
        <v/>
      </c>
      <c r="K641" s="6" t="str" cm="1">
        <f t="array" aca="1" ref="K641" ca="1">_xlfn.IFNA(INDIRECT("'"&amp;"Variable List"&amp;"'!"&amp;ADDRESS(MATCH(A641,'Variable List'!A:A,0),5)),"")</f>
        <v/>
      </c>
      <c r="L641" s="6" t="str" cm="1">
        <f t="array" aca="1" ref="L641" ca="1">_xlfn.IFNA(INDIRECT("'"&amp;"Variable List"&amp;"'!"&amp;ADDRESS(MATCH(A641,'Variable List'!A:A,0),6)),"")</f>
        <v/>
      </c>
    </row>
    <row r="642" spans="1:12" s="3" customFormat="1" x14ac:dyDescent="0.25">
      <c r="A642" s="4"/>
      <c r="B642" s="6"/>
      <c r="C642" s="6"/>
      <c r="D642" s="97" t="s">
        <v>836</v>
      </c>
      <c r="E642" s="67" t="s">
        <v>837</v>
      </c>
      <c r="F642" s="168"/>
      <c r="G642" s="6"/>
      <c r="H642" s="13"/>
      <c r="I642" s="6" t="str" cm="1">
        <f t="array" aca="1" ref="I642" ca="1">_xlfn.IFNA(INDIRECT("'"&amp;"Variable List"&amp;"'!"&amp;ADDRESS(MATCH(A642,'Variable List'!A:A,0),3)),"")</f>
        <v/>
      </c>
      <c r="J642" s="6" t="str" cm="1">
        <f t="array" aca="1" ref="J642" ca="1">_xlfn.IFNA(INDIRECT("'"&amp;"Variable List"&amp;"'!"&amp;ADDRESS(MATCH(A642,'Variable List'!A:A,0),4)),"")</f>
        <v/>
      </c>
      <c r="K642" s="6" t="str" cm="1">
        <f t="array" aca="1" ref="K642" ca="1">_xlfn.IFNA(INDIRECT("'"&amp;"Variable List"&amp;"'!"&amp;ADDRESS(MATCH(A642,'Variable List'!A:A,0),5)),"")</f>
        <v/>
      </c>
      <c r="L642" s="6" t="str" cm="1">
        <f t="array" aca="1" ref="L642" ca="1">_xlfn.IFNA(INDIRECT("'"&amp;"Variable List"&amp;"'!"&amp;ADDRESS(MATCH(A642,'Variable List'!A:A,0),6)),"")</f>
        <v/>
      </c>
    </row>
    <row r="643" spans="1:12" s="3" customFormat="1" x14ac:dyDescent="0.25">
      <c r="A643" s="4"/>
      <c r="B643" s="6"/>
      <c r="C643" s="6"/>
      <c r="D643" s="97" t="s">
        <v>838</v>
      </c>
      <c r="E643" s="67" t="s">
        <v>839</v>
      </c>
      <c r="F643" s="168"/>
      <c r="G643" s="6"/>
      <c r="H643" s="13"/>
      <c r="I643" s="6" t="str" cm="1">
        <f t="array" aca="1" ref="I643" ca="1">_xlfn.IFNA(INDIRECT("'"&amp;"Variable List"&amp;"'!"&amp;ADDRESS(MATCH(A643,'Variable List'!A:A,0),3)),"")</f>
        <v/>
      </c>
      <c r="J643" s="6" t="str" cm="1">
        <f t="array" aca="1" ref="J643" ca="1">_xlfn.IFNA(INDIRECT("'"&amp;"Variable List"&amp;"'!"&amp;ADDRESS(MATCH(A643,'Variable List'!A:A,0),4)),"")</f>
        <v/>
      </c>
      <c r="K643" s="6" t="str" cm="1">
        <f t="array" aca="1" ref="K643" ca="1">_xlfn.IFNA(INDIRECT("'"&amp;"Variable List"&amp;"'!"&amp;ADDRESS(MATCH(A643,'Variable List'!A:A,0),5)),"")</f>
        <v/>
      </c>
      <c r="L643" s="6" t="str" cm="1">
        <f t="array" aca="1" ref="L643" ca="1">_xlfn.IFNA(INDIRECT("'"&amp;"Variable List"&amp;"'!"&amp;ADDRESS(MATCH(A643,'Variable List'!A:A,0),6)),"")</f>
        <v/>
      </c>
    </row>
    <row r="644" spans="1:12" s="3" customFormat="1" x14ac:dyDescent="0.25">
      <c r="A644" s="4"/>
      <c r="B644" s="6"/>
      <c r="C644" s="6"/>
      <c r="D644" s="97" t="s">
        <v>840</v>
      </c>
      <c r="E644" s="67" t="s">
        <v>841</v>
      </c>
      <c r="F644" s="168"/>
      <c r="G644" s="6"/>
      <c r="H644" s="13"/>
      <c r="I644" s="6" t="str" cm="1">
        <f t="array" aca="1" ref="I644" ca="1">_xlfn.IFNA(INDIRECT("'"&amp;"Variable List"&amp;"'!"&amp;ADDRESS(MATCH(A644,'Variable List'!A:A,0),3)),"")</f>
        <v/>
      </c>
      <c r="J644" s="6" t="str" cm="1">
        <f t="array" aca="1" ref="J644" ca="1">_xlfn.IFNA(INDIRECT("'"&amp;"Variable List"&amp;"'!"&amp;ADDRESS(MATCH(A644,'Variable List'!A:A,0),4)),"")</f>
        <v/>
      </c>
      <c r="K644" s="6" t="str" cm="1">
        <f t="array" aca="1" ref="K644" ca="1">_xlfn.IFNA(INDIRECT("'"&amp;"Variable List"&amp;"'!"&amp;ADDRESS(MATCH(A644,'Variable List'!A:A,0),5)),"")</f>
        <v/>
      </c>
      <c r="L644" s="6" t="str" cm="1">
        <f t="array" aca="1" ref="L644" ca="1">_xlfn.IFNA(INDIRECT("'"&amp;"Variable List"&amp;"'!"&amp;ADDRESS(MATCH(A644,'Variable List'!A:A,0),6)),"")</f>
        <v/>
      </c>
    </row>
    <row r="645" spans="1:12" s="3" customFormat="1" x14ac:dyDescent="0.25">
      <c r="A645" s="4"/>
      <c r="B645" s="6"/>
      <c r="C645" s="6"/>
      <c r="D645" s="97" t="s">
        <v>842</v>
      </c>
      <c r="E645" s="67" t="s">
        <v>843</v>
      </c>
      <c r="F645" s="168"/>
      <c r="G645" s="6"/>
      <c r="H645" s="13"/>
      <c r="I645" s="6" t="str" cm="1">
        <f t="array" aca="1" ref="I645" ca="1">_xlfn.IFNA(INDIRECT("'"&amp;"Variable List"&amp;"'!"&amp;ADDRESS(MATCH(A645,'Variable List'!A:A,0),3)),"")</f>
        <v/>
      </c>
      <c r="J645" s="6" t="str" cm="1">
        <f t="array" aca="1" ref="J645" ca="1">_xlfn.IFNA(INDIRECT("'"&amp;"Variable List"&amp;"'!"&amp;ADDRESS(MATCH(A645,'Variable List'!A:A,0),4)),"")</f>
        <v/>
      </c>
      <c r="K645" s="6" t="str" cm="1">
        <f t="array" aca="1" ref="K645" ca="1">_xlfn.IFNA(INDIRECT("'"&amp;"Variable List"&amp;"'!"&amp;ADDRESS(MATCH(A645,'Variable List'!A:A,0),5)),"")</f>
        <v/>
      </c>
      <c r="L645" s="6" t="str" cm="1">
        <f t="array" aca="1" ref="L645" ca="1">_xlfn.IFNA(INDIRECT("'"&amp;"Variable List"&amp;"'!"&amp;ADDRESS(MATCH(A645,'Variable List'!A:A,0),6)),"")</f>
        <v/>
      </c>
    </row>
    <row r="646" spans="1:12" s="3" customFormat="1" x14ac:dyDescent="0.25">
      <c r="A646" s="4"/>
      <c r="B646" s="6"/>
      <c r="C646" s="6"/>
      <c r="D646" s="97" t="s">
        <v>844</v>
      </c>
      <c r="E646" s="67" t="s">
        <v>845</v>
      </c>
      <c r="F646" s="168"/>
      <c r="G646" s="6"/>
      <c r="H646" s="13"/>
      <c r="I646" s="6" t="str" cm="1">
        <f t="array" aca="1" ref="I646" ca="1">_xlfn.IFNA(INDIRECT("'"&amp;"Variable List"&amp;"'!"&amp;ADDRESS(MATCH(A646,'Variable List'!A:A,0),3)),"")</f>
        <v/>
      </c>
      <c r="J646" s="6" t="str" cm="1">
        <f t="array" aca="1" ref="J646" ca="1">_xlfn.IFNA(INDIRECT("'"&amp;"Variable List"&amp;"'!"&amp;ADDRESS(MATCH(A646,'Variable List'!A:A,0),4)),"")</f>
        <v/>
      </c>
      <c r="K646" s="6" t="str" cm="1">
        <f t="array" aca="1" ref="K646" ca="1">_xlfn.IFNA(INDIRECT("'"&amp;"Variable List"&amp;"'!"&amp;ADDRESS(MATCH(A646,'Variable List'!A:A,0),5)),"")</f>
        <v/>
      </c>
      <c r="L646" s="6" t="str" cm="1">
        <f t="array" aca="1" ref="L646" ca="1">_xlfn.IFNA(INDIRECT("'"&amp;"Variable List"&amp;"'!"&amp;ADDRESS(MATCH(A646,'Variable List'!A:A,0),6)),"")</f>
        <v/>
      </c>
    </row>
    <row r="647" spans="1:12" s="3" customFormat="1" x14ac:dyDescent="0.25">
      <c r="A647" s="4"/>
      <c r="B647" s="6"/>
      <c r="C647" s="6"/>
      <c r="D647" s="97" t="s">
        <v>846</v>
      </c>
      <c r="E647" s="67" t="s">
        <v>847</v>
      </c>
      <c r="F647" s="168"/>
      <c r="G647" s="6"/>
      <c r="H647" s="13"/>
      <c r="I647" s="6" t="str" cm="1">
        <f t="array" aca="1" ref="I647" ca="1">_xlfn.IFNA(INDIRECT("'"&amp;"Variable List"&amp;"'!"&amp;ADDRESS(MATCH(A647,'Variable List'!A:A,0),3)),"")</f>
        <v/>
      </c>
      <c r="J647" s="6" t="str" cm="1">
        <f t="array" aca="1" ref="J647" ca="1">_xlfn.IFNA(INDIRECT("'"&amp;"Variable List"&amp;"'!"&amp;ADDRESS(MATCH(A647,'Variable List'!A:A,0),4)),"")</f>
        <v/>
      </c>
      <c r="K647" s="6" t="str" cm="1">
        <f t="array" aca="1" ref="K647" ca="1">_xlfn.IFNA(INDIRECT("'"&amp;"Variable List"&amp;"'!"&amp;ADDRESS(MATCH(A647,'Variable List'!A:A,0),5)),"")</f>
        <v/>
      </c>
      <c r="L647" s="6" t="str" cm="1">
        <f t="array" aca="1" ref="L647" ca="1">_xlfn.IFNA(INDIRECT("'"&amp;"Variable List"&amp;"'!"&amp;ADDRESS(MATCH(A647,'Variable List'!A:A,0),6)),"")</f>
        <v/>
      </c>
    </row>
    <row r="648" spans="1:12" s="3" customFormat="1" x14ac:dyDescent="0.25">
      <c r="A648" s="4"/>
      <c r="B648" s="6"/>
      <c r="C648" s="6"/>
      <c r="D648" s="97" t="s">
        <v>848</v>
      </c>
      <c r="E648" s="67" t="s">
        <v>849</v>
      </c>
      <c r="F648" s="168"/>
      <c r="G648" s="6"/>
      <c r="H648" s="13"/>
      <c r="I648" s="6" t="str" cm="1">
        <f t="array" aca="1" ref="I648" ca="1">_xlfn.IFNA(INDIRECT("'"&amp;"Variable List"&amp;"'!"&amp;ADDRESS(MATCH(A648,'Variable List'!A:A,0),3)),"")</f>
        <v/>
      </c>
      <c r="J648" s="6" t="str" cm="1">
        <f t="array" aca="1" ref="J648" ca="1">_xlfn.IFNA(INDIRECT("'"&amp;"Variable List"&amp;"'!"&amp;ADDRESS(MATCH(A648,'Variable List'!A:A,0),4)),"")</f>
        <v/>
      </c>
      <c r="K648" s="6" t="str" cm="1">
        <f t="array" aca="1" ref="K648" ca="1">_xlfn.IFNA(INDIRECT("'"&amp;"Variable List"&amp;"'!"&amp;ADDRESS(MATCH(A648,'Variable List'!A:A,0),5)),"")</f>
        <v/>
      </c>
      <c r="L648" s="6" t="str" cm="1">
        <f t="array" aca="1" ref="L648" ca="1">_xlfn.IFNA(INDIRECT("'"&amp;"Variable List"&amp;"'!"&amp;ADDRESS(MATCH(A648,'Variable List'!A:A,0),6)),"")</f>
        <v/>
      </c>
    </row>
    <row r="649" spans="1:12" s="3" customFormat="1" x14ac:dyDescent="0.25">
      <c r="A649" s="4"/>
      <c r="B649" s="6"/>
      <c r="C649" s="6"/>
      <c r="D649" s="97" t="s">
        <v>850</v>
      </c>
      <c r="E649" s="67" t="s">
        <v>851</v>
      </c>
      <c r="F649" s="168"/>
      <c r="G649" s="6"/>
      <c r="H649" s="13"/>
      <c r="I649" s="6" t="str" cm="1">
        <f t="array" aca="1" ref="I649" ca="1">_xlfn.IFNA(INDIRECT("'"&amp;"Variable List"&amp;"'!"&amp;ADDRESS(MATCH(A649,'Variable List'!A:A,0),3)),"")</f>
        <v/>
      </c>
      <c r="J649" s="6" t="str" cm="1">
        <f t="array" aca="1" ref="J649" ca="1">_xlfn.IFNA(INDIRECT("'"&amp;"Variable List"&amp;"'!"&amp;ADDRESS(MATCH(A649,'Variable List'!A:A,0),4)),"")</f>
        <v/>
      </c>
      <c r="K649" s="6" t="str" cm="1">
        <f t="array" aca="1" ref="K649" ca="1">_xlfn.IFNA(INDIRECT("'"&amp;"Variable List"&amp;"'!"&amp;ADDRESS(MATCH(A649,'Variable List'!A:A,0),5)),"")</f>
        <v/>
      </c>
      <c r="L649" s="6" t="str" cm="1">
        <f t="array" aca="1" ref="L649" ca="1">_xlfn.IFNA(INDIRECT("'"&amp;"Variable List"&amp;"'!"&amp;ADDRESS(MATCH(A649,'Variable List'!A:A,0),6)),"")</f>
        <v/>
      </c>
    </row>
    <row r="650" spans="1:12" s="3" customFormat="1" x14ac:dyDescent="0.25">
      <c r="A650" s="4"/>
      <c r="B650" s="6"/>
      <c r="C650" s="6"/>
      <c r="D650" s="97" t="s">
        <v>852</v>
      </c>
      <c r="E650" s="67" t="s">
        <v>853</v>
      </c>
      <c r="F650" s="168"/>
      <c r="G650" s="6"/>
      <c r="H650" s="13"/>
      <c r="I650" s="6" t="str" cm="1">
        <f t="array" aca="1" ref="I650" ca="1">_xlfn.IFNA(INDIRECT("'"&amp;"Variable List"&amp;"'!"&amp;ADDRESS(MATCH(A650,'Variable List'!A:A,0),3)),"")</f>
        <v/>
      </c>
      <c r="J650" s="6" t="str" cm="1">
        <f t="array" aca="1" ref="J650" ca="1">_xlfn.IFNA(INDIRECT("'"&amp;"Variable List"&amp;"'!"&amp;ADDRESS(MATCH(A650,'Variable List'!A:A,0),4)),"")</f>
        <v/>
      </c>
      <c r="K650" s="6" t="str" cm="1">
        <f t="array" aca="1" ref="K650" ca="1">_xlfn.IFNA(INDIRECT("'"&amp;"Variable List"&amp;"'!"&amp;ADDRESS(MATCH(A650,'Variable List'!A:A,0),5)),"")</f>
        <v/>
      </c>
      <c r="L650" s="6" t="str" cm="1">
        <f t="array" aca="1" ref="L650" ca="1">_xlfn.IFNA(INDIRECT("'"&amp;"Variable List"&amp;"'!"&amp;ADDRESS(MATCH(A650,'Variable List'!A:A,0),6)),"")</f>
        <v/>
      </c>
    </row>
    <row r="651" spans="1:12" s="3" customFormat="1" x14ac:dyDescent="0.25">
      <c r="A651" s="4"/>
      <c r="B651" s="6"/>
      <c r="C651" s="6"/>
      <c r="D651" s="97" t="s">
        <v>854</v>
      </c>
      <c r="E651" s="67" t="s">
        <v>855</v>
      </c>
      <c r="F651" s="168"/>
      <c r="G651" s="6"/>
      <c r="H651" s="13"/>
      <c r="I651" s="6" t="str" cm="1">
        <f t="array" aca="1" ref="I651" ca="1">_xlfn.IFNA(INDIRECT("'"&amp;"Variable List"&amp;"'!"&amp;ADDRESS(MATCH(A651,'Variable List'!A:A,0),3)),"")</f>
        <v/>
      </c>
      <c r="J651" s="6" t="str" cm="1">
        <f t="array" aca="1" ref="J651" ca="1">_xlfn.IFNA(INDIRECT("'"&amp;"Variable List"&amp;"'!"&amp;ADDRESS(MATCH(A651,'Variable List'!A:A,0),4)),"")</f>
        <v/>
      </c>
      <c r="K651" s="6" t="str" cm="1">
        <f t="array" aca="1" ref="K651" ca="1">_xlfn.IFNA(INDIRECT("'"&amp;"Variable List"&amp;"'!"&amp;ADDRESS(MATCH(A651,'Variable List'!A:A,0),5)),"")</f>
        <v/>
      </c>
      <c r="L651" s="6" t="str" cm="1">
        <f t="array" aca="1" ref="L651" ca="1">_xlfn.IFNA(INDIRECT("'"&amp;"Variable List"&amp;"'!"&amp;ADDRESS(MATCH(A651,'Variable List'!A:A,0),6)),"")</f>
        <v/>
      </c>
    </row>
    <row r="652" spans="1:12" s="3" customFormat="1" x14ac:dyDescent="0.25">
      <c r="A652" s="4"/>
      <c r="B652" s="6"/>
      <c r="C652" s="6"/>
      <c r="D652" s="97" t="s">
        <v>856</v>
      </c>
      <c r="E652" s="67" t="s">
        <v>857</v>
      </c>
      <c r="F652" s="168"/>
      <c r="G652" s="6"/>
      <c r="H652" s="13"/>
      <c r="I652" s="6" t="str" cm="1">
        <f t="array" aca="1" ref="I652" ca="1">_xlfn.IFNA(INDIRECT("'"&amp;"Variable List"&amp;"'!"&amp;ADDRESS(MATCH(A652,'Variable List'!A:A,0),3)),"")</f>
        <v/>
      </c>
      <c r="J652" s="6" t="str" cm="1">
        <f t="array" aca="1" ref="J652" ca="1">_xlfn.IFNA(INDIRECT("'"&amp;"Variable List"&amp;"'!"&amp;ADDRESS(MATCH(A652,'Variable List'!A:A,0),4)),"")</f>
        <v/>
      </c>
      <c r="K652" s="6" t="str" cm="1">
        <f t="array" aca="1" ref="K652" ca="1">_xlfn.IFNA(INDIRECT("'"&amp;"Variable List"&amp;"'!"&amp;ADDRESS(MATCH(A652,'Variable List'!A:A,0),5)),"")</f>
        <v/>
      </c>
      <c r="L652" s="6" t="str" cm="1">
        <f t="array" aca="1" ref="L652" ca="1">_xlfn.IFNA(INDIRECT("'"&amp;"Variable List"&amp;"'!"&amp;ADDRESS(MATCH(A652,'Variable List'!A:A,0),6)),"")</f>
        <v/>
      </c>
    </row>
    <row r="653" spans="1:12" s="3" customFormat="1" x14ac:dyDescent="0.25">
      <c r="A653" s="4"/>
      <c r="B653" s="6"/>
      <c r="C653" s="6"/>
      <c r="D653" s="97" t="s">
        <v>858</v>
      </c>
      <c r="E653" s="67" t="s">
        <v>859</v>
      </c>
      <c r="F653" s="168"/>
      <c r="G653" s="6"/>
      <c r="H653" s="13"/>
      <c r="I653" s="6" t="str" cm="1">
        <f t="array" aca="1" ref="I653" ca="1">_xlfn.IFNA(INDIRECT("'"&amp;"Variable List"&amp;"'!"&amp;ADDRESS(MATCH(A653,'Variable List'!A:A,0),3)),"")</f>
        <v/>
      </c>
      <c r="J653" s="6" t="str" cm="1">
        <f t="array" aca="1" ref="J653" ca="1">_xlfn.IFNA(INDIRECT("'"&amp;"Variable List"&amp;"'!"&amp;ADDRESS(MATCH(A653,'Variable List'!A:A,0),4)),"")</f>
        <v/>
      </c>
      <c r="K653" s="6" t="str" cm="1">
        <f t="array" aca="1" ref="K653" ca="1">_xlfn.IFNA(INDIRECT("'"&amp;"Variable List"&amp;"'!"&amp;ADDRESS(MATCH(A653,'Variable List'!A:A,0),5)),"")</f>
        <v/>
      </c>
      <c r="L653" s="6" t="str" cm="1">
        <f t="array" aca="1" ref="L653" ca="1">_xlfn.IFNA(INDIRECT("'"&amp;"Variable List"&amp;"'!"&amp;ADDRESS(MATCH(A653,'Variable List'!A:A,0),6)),"")</f>
        <v/>
      </c>
    </row>
    <row r="654" spans="1:12" s="3" customFormat="1" x14ac:dyDescent="0.25">
      <c r="A654" s="4"/>
      <c r="B654" s="6"/>
      <c r="C654" s="6"/>
      <c r="D654" s="97" t="s">
        <v>860</v>
      </c>
      <c r="E654" s="67" t="s">
        <v>861</v>
      </c>
      <c r="F654" s="168"/>
      <c r="G654" s="6"/>
      <c r="H654" s="13"/>
      <c r="I654" s="6" t="str" cm="1">
        <f t="array" aca="1" ref="I654" ca="1">_xlfn.IFNA(INDIRECT("'"&amp;"Variable List"&amp;"'!"&amp;ADDRESS(MATCH(A654,'Variable List'!A:A,0),3)),"")</f>
        <v/>
      </c>
      <c r="J654" s="6" t="str" cm="1">
        <f t="array" aca="1" ref="J654" ca="1">_xlfn.IFNA(INDIRECT("'"&amp;"Variable List"&amp;"'!"&amp;ADDRESS(MATCH(A654,'Variable List'!A:A,0),4)),"")</f>
        <v/>
      </c>
      <c r="K654" s="6" t="str" cm="1">
        <f t="array" aca="1" ref="K654" ca="1">_xlfn.IFNA(INDIRECT("'"&amp;"Variable List"&amp;"'!"&amp;ADDRESS(MATCH(A654,'Variable List'!A:A,0),5)),"")</f>
        <v/>
      </c>
      <c r="L654" s="6" t="str" cm="1">
        <f t="array" aca="1" ref="L654" ca="1">_xlfn.IFNA(INDIRECT("'"&amp;"Variable List"&amp;"'!"&amp;ADDRESS(MATCH(A654,'Variable List'!A:A,0),6)),"")</f>
        <v/>
      </c>
    </row>
    <row r="655" spans="1:12" s="3" customFormat="1" x14ac:dyDescent="0.25">
      <c r="A655" s="4"/>
      <c r="B655" s="6"/>
      <c r="C655" s="6"/>
      <c r="D655" s="97" t="s">
        <v>862</v>
      </c>
      <c r="E655" s="67" t="s">
        <v>863</v>
      </c>
      <c r="F655" s="168"/>
      <c r="G655" s="6"/>
      <c r="H655" s="13"/>
      <c r="I655" s="6" t="str" cm="1">
        <f t="array" aca="1" ref="I655" ca="1">_xlfn.IFNA(INDIRECT("'"&amp;"Variable List"&amp;"'!"&amp;ADDRESS(MATCH(A655,'Variable List'!A:A,0),3)),"")</f>
        <v/>
      </c>
      <c r="J655" s="6" t="str" cm="1">
        <f t="array" aca="1" ref="J655" ca="1">_xlfn.IFNA(INDIRECT("'"&amp;"Variable List"&amp;"'!"&amp;ADDRESS(MATCH(A655,'Variable List'!A:A,0),4)),"")</f>
        <v/>
      </c>
      <c r="K655" s="6" t="str" cm="1">
        <f t="array" aca="1" ref="K655" ca="1">_xlfn.IFNA(INDIRECT("'"&amp;"Variable List"&amp;"'!"&amp;ADDRESS(MATCH(A655,'Variable List'!A:A,0),5)),"")</f>
        <v/>
      </c>
      <c r="L655" s="6" t="str" cm="1">
        <f t="array" aca="1" ref="L655" ca="1">_xlfn.IFNA(INDIRECT("'"&amp;"Variable List"&amp;"'!"&amp;ADDRESS(MATCH(A655,'Variable List'!A:A,0),6)),"")</f>
        <v/>
      </c>
    </row>
    <row r="656" spans="1:12" s="3" customFormat="1" x14ac:dyDescent="0.25">
      <c r="A656" s="4"/>
      <c r="B656" s="6"/>
      <c r="C656" s="6"/>
      <c r="D656" s="97" t="s">
        <v>864</v>
      </c>
      <c r="E656" s="67" t="s">
        <v>865</v>
      </c>
      <c r="F656" s="168"/>
      <c r="G656" s="6"/>
      <c r="H656" s="13"/>
      <c r="I656" s="6" t="str" cm="1">
        <f t="array" aca="1" ref="I656" ca="1">_xlfn.IFNA(INDIRECT("'"&amp;"Variable List"&amp;"'!"&amp;ADDRESS(MATCH(A656,'Variable List'!A:A,0),3)),"")</f>
        <v/>
      </c>
      <c r="J656" s="6" t="str" cm="1">
        <f t="array" aca="1" ref="J656" ca="1">_xlfn.IFNA(INDIRECT("'"&amp;"Variable List"&amp;"'!"&amp;ADDRESS(MATCH(A656,'Variable List'!A:A,0),4)),"")</f>
        <v/>
      </c>
      <c r="K656" s="6" t="str" cm="1">
        <f t="array" aca="1" ref="K656" ca="1">_xlfn.IFNA(INDIRECT("'"&amp;"Variable List"&amp;"'!"&amp;ADDRESS(MATCH(A656,'Variable List'!A:A,0),5)),"")</f>
        <v/>
      </c>
      <c r="L656" s="6" t="str" cm="1">
        <f t="array" aca="1" ref="L656" ca="1">_xlfn.IFNA(INDIRECT("'"&amp;"Variable List"&amp;"'!"&amp;ADDRESS(MATCH(A656,'Variable List'!A:A,0),6)),"")</f>
        <v/>
      </c>
    </row>
    <row r="657" spans="1:12" s="3" customFormat="1" x14ac:dyDescent="0.25">
      <c r="A657" s="4"/>
      <c r="B657" s="6"/>
      <c r="C657" s="6"/>
      <c r="D657" s="97" t="s">
        <v>866</v>
      </c>
      <c r="E657" s="67" t="s">
        <v>867</v>
      </c>
      <c r="F657" s="168"/>
      <c r="G657" s="6"/>
      <c r="H657" s="13"/>
      <c r="I657" s="6" t="str" cm="1">
        <f t="array" aca="1" ref="I657" ca="1">_xlfn.IFNA(INDIRECT("'"&amp;"Variable List"&amp;"'!"&amp;ADDRESS(MATCH(A657,'Variable List'!A:A,0),3)),"")</f>
        <v/>
      </c>
      <c r="J657" s="6" t="str" cm="1">
        <f t="array" aca="1" ref="J657" ca="1">_xlfn.IFNA(INDIRECT("'"&amp;"Variable List"&amp;"'!"&amp;ADDRESS(MATCH(A657,'Variable List'!A:A,0),4)),"")</f>
        <v/>
      </c>
      <c r="K657" s="6" t="str" cm="1">
        <f t="array" aca="1" ref="K657" ca="1">_xlfn.IFNA(INDIRECT("'"&amp;"Variable List"&amp;"'!"&amp;ADDRESS(MATCH(A657,'Variable List'!A:A,0),5)),"")</f>
        <v/>
      </c>
      <c r="L657" s="6" t="str" cm="1">
        <f t="array" aca="1" ref="L657" ca="1">_xlfn.IFNA(INDIRECT("'"&amp;"Variable List"&amp;"'!"&amp;ADDRESS(MATCH(A657,'Variable List'!A:A,0),6)),"")</f>
        <v/>
      </c>
    </row>
    <row r="658" spans="1:12" s="3" customFormat="1" x14ac:dyDescent="0.25">
      <c r="A658" s="4"/>
      <c r="B658" s="6"/>
      <c r="C658" s="6"/>
      <c r="D658" s="97" t="s">
        <v>868</v>
      </c>
      <c r="E658" s="67" t="s">
        <v>869</v>
      </c>
      <c r="F658" s="168"/>
      <c r="G658" s="6"/>
      <c r="H658" s="13"/>
      <c r="I658" s="6" t="str" cm="1">
        <f t="array" aca="1" ref="I658" ca="1">_xlfn.IFNA(INDIRECT("'"&amp;"Variable List"&amp;"'!"&amp;ADDRESS(MATCH(A658,'Variable List'!A:A,0),3)),"")</f>
        <v/>
      </c>
      <c r="J658" s="6" t="str" cm="1">
        <f t="array" aca="1" ref="J658" ca="1">_xlfn.IFNA(INDIRECT("'"&amp;"Variable List"&amp;"'!"&amp;ADDRESS(MATCH(A658,'Variable List'!A:A,0),4)),"")</f>
        <v/>
      </c>
      <c r="K658" s="6" t="str" cm="1">
        <f t="array" aca="1" ref="K658" ca="1">_xlfn.IFNA(INDIRECT("'"&amp;"Variable List"&amp;"'!"&amp;ADDRESS(MATCH(A658,'Variable List'!A:A,0),5)),"")</f>
        <v/>
      </c>
      <c r="L658" s="6" t="str" cm="1">
        <f t="array" aca="1" ref="L658" ca="1">_xlfn.IFNA(INDIRECT("'"&amp;"Variable List"&amp;"'!"&amp;ADDRESS(MATCH(A658,'Variable List'!A:A,0),6)),"")</f>
        <v/>
      </c>
    </row>
    <row r="659" spans="1:12" s="3" customFormat="1" x14ac:dyDescent="0.25">
      <c r="A659" s="4"/>
      <c r="B659" s="6"/>
      <c r="C659" s="6"/>
      <c r="D659" s="97" t="s">
        <v>870</v>
      </c>
      <c r="E659" s="67" t="s">
        <v>871</v>
      </c>
      <c r="F659" s="168"/>
      <c r="G659" s="6"/>
      <c r="H659" s="13"/>
      <c r="I659" s="6" t="str" cm="1">
        <f t="array" aca="1" ref="I659" ca="1">_xlfn.IFNA(INDIRECT("'"&amp;"Variable List"&amp;"'!"&amp;ADDRESS(MATCH(A659,'Variable List'!A:A,0),3)),"")</f>
        <v/>
      </c>
      <c r="J659" s="6" t="str" cm="1">
        <f t="array" aca="1" ref="J659" ca="1">_xlfn.IFNA(INDIRECT("'"&amp;"Variable List"&amp;"'!"&amp;ADDRESS(MATCH(A659,'Variable List'!A:A,0),4)),"")</f>
        <v/>
      </c>
      <c r="K659" s="6" t="str" cm="1">
        <f t="array" aca="1" ref="K659" ca="1">_xlfn.IFNA(INDIRECT("'"&amp;"Variable List"&amp;"'!"&amp;ADDRESS(MATCH(A659,'Variable List'!A:A,0),5)),"")</f>
        <v/>
      </c>
      <c r="L659" s="6" t="str" cm="1">
        <f t="array" aca="1" ref="L659" ca="1">_xlfn.IFNA(INDIRECT("'"&amp;"Variable List"&amp;"'!"&amp;ADDRESS(MATCH(A659,'Variable List'!A:A,0),6)),"")</f>
        <v/>
      </c>
    </row>
    <row r="660" spans="1:12" s="3" customFormat="1" x14ac:dyDescent="0.25">
      <c r="A660" s="4"/>
      <c r="B660" s="6"/>
      <c r="C660" s="6"/>
      <c r="D660" s="97" t="s">
        <v>872</v>
      </c>
      <c r="E660" s="67" t="s">
        <v>873</v>
      </c>
      <c r="F660" s="168"/>
      <c r="G660" s="6"/>
      <c r="H660" s="13"/>
      <c r="I660" s="6" t="str" cm="1">
        <f t="array" aca="1" ref="I660" ca="1">_xlfn.IFNA(INDIRECT("'"&amp;"Variable List"&amp;"'!"&amp;ADDRESS(MATCH(A660,'Variable List'!A:A,0),3)),"")</f>
        <v/>
      </c>
      <c r="J660" s="6" t="str" cm="1">
        <f t="array" aca="1" ref="J660" ca="1">_xlfn.IFNA(INDIRECT("'"&amp;"Variable List"&amp;"'!"&amp;ADDRESS(MATCH(A660,'Variable List'!A:A,0),4)),"")</f>
        <v/>
      </c>
      <c r="K660" s="6" t="str" cm="1">
        <f t="array" aca="1" ref="K660" ca="1">_xlfn.IFNA(INDIRECT("'"&amp;"Variable List"&amp;"'!"&amp;ADDRESS(MATCH(A660,'Variable List'!A:A,0),5)),"")</f>
        <v/>
      </c>
      <c r="L660" s="6" t="str" cm="1">
        <f t="array" aca="1" ref="L660" ca="1">_xlfn.IFNA(INDIRECT("'"&amp;"Variable List"&amp;"'!"&amp;ADDRESS(MATCH(A660,'Variable List'!A:A,0),6)),"")</f>
        <v/>
      </c>
    </row>
    <row r="661" spans="1:12" s="3" customFormat="1" x14ac:dyDescent="0.25">
      <c r="A661" s="4"/>
      <c r="B661" s="6"/>
      <c r="C661" s="6"/>
      <c r="D661" s="97" t="s">
        <v>874</v>
      </c>
      <c r="E661" s="67" t="s">
        <v>875</v>
      </c>
      <c r="F661" s="168"/>
      <c r="G661" s="6"/>
      <c r="H661" s="13"/>
      <c r="I661" s="6" t="str" cm="1">
        <f t="array" aca="1" ref="I661" ca="1">_xlfn.IFNA(INDIRECT("'"&amp;"Variable List"&amp;"'!"&amp;ADDRESS(MATCH(A661,'Variable List'!A:A,0),3)),"")</f>
        <v/>
      </c>
      <c r="J661" s="6" t="str" cm="1">
        <f t="array" aca="1" ref="J661" ca="1">_xlfn.IFNA(INDIRECT("'"&amp;"Variable List"&amp;"'!"&amp;ADDRESS(MATCH(A661,'Variable List'!A:A,0),4)),"")</f>
        <v/>
      </c>
      <c r="K661" s="6" t="str" cm="1">
        <f t="array" aca="1" ref="K661" ca="1">_xlfn.IFNA(INDIRECT("'"&amp;"Variable List"&amp;"'!"&amp;ADDRESS(MATCH(A661,'Variable List'!A:A,0),5)),"")</f>
        <v/>
      </c>
      <c r="L661" s="6" t="str" cm="1">
        <f t="array" aca="1" ref="L661" ca="1">_xlfn.IFNA(INDIRECT("'"&amp;"Variable List"&amp;"'!"&amp;ADDRESS(MATCH(A661,'Variable List'!A:A,0),6)),"")</f>
        <v/>
      </c>
    </row>
    <row r="662" spans="1:12" s="3" customFormat="1" x14ac:dyDescent="0.25">
      <c r="A662" s="4"/>
      <c r="B662" s="6"/>
      <c r="C662" s="6"/>
      <c r="D662" s="97" t="s">
        <v>876</v>
      </c>
      <c r="E662" s="67" t="s">
        <v>877</v>
      </c>
      <c r="F662" s="168"/>
      <c r="G662" s="6"/>
      <c r="H662" s="13"/>
      <c r="I662" s="6" t="str" cm="1">
        <f t="array" aca="1" ref="I662" ca="1">_xlfn.IFNA(INDIRECT("'"&amp;"Variable List"&amp;"'!"&amp;ADDRESS(MATCH(A662,'Variable List'!A:A,0),3)),"")</f>
        <v/>
      </c>
      <c r="J662" s="6" t="str" cm="1">
        <f t="array" aca="1" ref="J662" ca="1">_xlfn.IFNA(INDIRECT("'"&amp;"Variable List"&amp;"'!"&amp;ADDRESS(MATCH(A662,'Variable List'!A:A,0),4)),"")</f>
        <v/>
      </c>
      <c r="K662" s="6" t="str" cm="1">
        <f t="array" aca="1" ref="K662" ca="1">_xlfn.IFNA(INDIRECT("'"&amp;"Variable List"&amp;"'!"&amp;ADDRESS(MATCH(A662,'Variable List'!A:A,0),5)),"")</f>
        <v/>
      </c>
      <c r="L662" s="6" t="str" cm="1">
        <f t="array" aca="1" ref="L662" ca="1">_xlfn.IFNA(INDIRECT("'"&amp;"Variable List"&amp;"'!"&amp;ADDRESS(MATCH(A662,'Variable List'!A:A,0),6)),"")</f>
        <v/>
      </c>
    </row>
    <row r="663" spans="1:12" s="3" customFormat="1" x14ac:dyDescent="0.25">
      <c r="A663" s="4"/>
      <c r="B663" s="6"/>
      <c r="C663" s="6"/>
      <c r="D663" s="97" t="s">
        <v>878</v>
      </c>
      <c r="E663" s="67" t="s">
        <v>879</v>
      </c>
      <c r="F663" s="168"/>
      <c r="G663" s="6"/>
      <c r="H663" s="13"/>
      <c r="I663" s="6" t="str" cm="1">
        <f t="array" aca="1" ref="I663" ca="1">_xlfn.IFNA(INDIRECT("'"&amp;"Variable List"&amp;"'!"&amp;ADDRESS(MATCH(A663,'Variable List'!A:A,0),3)),"")</f>
        <v/>
      </c>
      <c r="J663" s="6" t="str" cm="1">
        <f t="array" aca="1" ref="J663" ca="1">_xlfn.IFNA(INDIRECT("'"&amp;"Variable List"&amp;"'!"&amp;ADDRESS(MATCH(A663,'Variable List'!A:A,0),4)),"")</f>
        <v/>
      </c>
      <c r="K663" s="6" t="str" cm="1">
        <f t="array" aca="1" ref="K663" ca="1">_xlfn.IFNA(INDIRECT("'"&amp;"Variable List"&amp;"'!"&amp;ADDRESS(MATCH(A663,'Variable List'!A:A,0),5)),"")</f>
        <v/>
      </c>
      <c r="L663" s="6" t="str" cm="1">
        <f t="array" aca="1" ref="L663" ca="1">_xlfn.IFNA(INDIRECT("'"&amp;"Variable List"&amp;"'!"&amp;ADDRESS(MATCH(A663,'Variable List'!A:A,0),6)),"")</f>
        <v/>
      </c>
    </row>
    <row r="664" spans="1:12" s="3" customFormat="1" x14ac:dyDescent="0.25">
      <c r="A664" s="4"/>
      <c r="B664" s="6"/>
      <c r="C664" s="6"/>
      <c r="D664" s="97" t="s">
        <v>880</v>
      </c>
      <c r="E664" s="67" t="s">
        <v>881</v>
      </c>
      <c r="F664" s="168"/>
      <c r="G664" s="6"/>
      <c r="H664" s="13"/>
      <c r="I664" s="6" t="str" cm="1">
        <f t="array" aca="1" ref="I664" ca="1">_xlfn.IFNA(INDIRECT("'"&amp;"Variable List"&amp;"'!"&amp;ADDRESS(MATCH(A664,'Variable List'!A:A,0),3)),"")</f>
        <v/>
      </c>
      <c r="J664" s="6" t="str" cm="1">
        <f t="array" aca="1" ref="J664" ca="1">_xlfn.IFNA(INDIRECT("'"&amp;"Variable List"&amp;"'!"&amp;ADDRESS(MATCH(A664,'Variable List'!A:A,0),4)),"")</f>
        <v/>
      </c>
      <c r="K664" s="6" t="str" cm="1">
        <f t="array" aca="1" ref="K664" ca="1">_xlfn.IFNA(INDIRECT("'"&amp;"Variable List"&amp;"'!"&amp;ADDRESS(MATCH(A664,'Variable List'!A:A,0),5)),"")</f>
        <v/>
      </c>
      <c r="L664" s="6" t="str" cm="1">
        <f t="array" aca="1" ref="L664" ca="1">_xlfn.IFNA(INDIRECT("'"&amp;"Variable List"&amp;"'!"&amp;ADDRESS(MATCH(A664,'Variable List'!A:A,0),6)),"")</f>
        <v/>
      </c>
    </row>
    <row r="665" spans="1:12" s="3" customFormat="1" x14ac:dyDescent="0.25">
      <c r="A665" s="4"/>
      <c r="B665" s="6"/>
      <c r="C665" s="6"/>
      <c r="D665" s="97" t="s">
        <v>882</v>
      </c>
      <c r="E665" s="67" t="s">
        <v>883</v>
      </c>
      <c r="F665" s="168"/>
      <c r="G665" s="6"/>
      <c r="H665" s="13"/>
      <c r="I665" s="6" t="str" cm="1">
        <f t="array" aca="1" ref="I665" ca="1">_xlfn.IFNA(INDIRECT("'"&amp;"Variable List"&amp;"'!"&amp;ADDRESS(MATCH(A665,'Variable List'!A:A,0),3)),"")</f>
        <v/>
      </c>
      <c r="J665" s="6" t="str" cm="1">
        <f t="array" aca="1" ref="J665" ca="1">_xlfn.IFNA(INDIRECT("'"&amp;"Variable List"&amp;"'!"&amp;ADDRESS(MATCH(A665,'Variable List'!A:A,0),4)),"")</f>
        <v/>
      </c>
      <c r="K665" s="6" t="str" cm="1">
        <f t="array" aca="1" ref="K665" ca="1">_xlfn.IFNA(INDIRECT("'"&amp;"Variable List"&amp;"'!"&amp;ADDRESS(MATCH(A665,'Variable List'!A:A,0),5)),"")</f>
        <v/>
      </c>
      <c r="L665" s="6" t="str" cm="1">
        <f t="array" aca="1" ref="L665" ca="1">_xlfn.IFNA(INDIRECT("'"&amp;"Variable List"&amp;"'!"&amp;ADDRESS(MATCH(A665,'Variable List'!A:A,0),6)),"")</f>
        <v/>
      </c>
    </row>
    <row r="666" spans="1:12" s="3" customFormat="1" x14ac:dyDescent="0.25">
      <c r="A666" s="4"/>
      <c r="B666" s="6"/>
      <c r="C666" s="6"/>
      <c r="D666" s="97" t="s">
        <v>884</v>
      </c>
      <c r="E666" s="67" t="s">
        <v>885</v>
      </c>
      <c r="F666" s="168"/>
      <c r="G666" s="6"/>
      <c r="H666" s="13"/>
      <c r="I666" s="6" t="str" cm="1">
        <f t="array" aca="1" ref="I666" ca="1">_xlfn.IFNA(INDIRECT("'"&amp;"Variable List"&amp;"'!"&amp;ADDRESS(MATCH(A666,'Variable List'!A:A,0),3)),"")</f>
        <v/>
      </c>
      <c r="J666" s="6" t="str" cm="1">
        <f t="array" aca="1" ref="J666" ca="1">_xlfn.IFNA(INDIRECT("'"&amp;"Variable List"&amp;"'!"&amp;ADDRESS(MATCH(A666,'Variable List'!A:A,0),4)),"")</f>
        <v/>
      </c>
      <c r="K666" s="6" t="str" cm="1">
        <f t="array" aca="1" ref="K666" ca="1">_xlfn.IFNA(INDIRECT("'"&amp;"Variable List"&amp;"'!"&amp;ADDRESS(MATCH(A666,'Variable List'!A:A,0),5)),"")</f>
        <v/>
      </c>
      <c r="L666" s="6" t="str" cm="1">
        <f t="array" aca="1" ref="L666" ca="1">_xlfn.IFNA(INDIRECT("'"&amp;"Variable List"&amp;"'!"&amp;ADDRESS(MATCH(A666,'Variable List'!A:A,0),6)),"")</f>
        <v/>
      </c>
    </row>
    <row r="667" spans="1:12" s="3" customFormat="1" x14ac:dyDescent="0.25">
      <c r="A667" s="4"/>
      <c r="B667" s="6"/>
      <c r="C667" s="6"/>
      <c r="D667" s="97" t="s">
        <v>886</v>
      </c>
      <c r="E667" s="67" t="s">
        <v>887</v>
      </c>
      <c r="F667" s="168"/>
      <c r="G667" s="6"/>
      <c r="H667" s="13"/>
      <c r="I667" s="6" t="str" cm="1">
        <f t="array" aca="1" ref="I667" ca="1">_xlfn.IFNA(INDIRECT("'"&amp;"Variable List"&amp;"'!"&amp;ADDRESS(MATCH(A667,'Variable List'!A:A,0),3)),"")</f>
        <v/>
      </c>
      <c r="J667" s="6" t="str" cm="1">
        <f t="array" aca="1" ref="J667" ca="1">_xlfn.IFNA(INDIRECT("'"&amp;"Variable List"&amp;"'!"&amp;ADDRESS(MATCH(A667,'Variable List'!A:A,0),4)),"")</f>
        <v/>
      </c>
      <c r="K667" s="6" t="str" cm="1">
        <f t="array" aca="1" ref="K667" ca="1">_xlfn.IFNA(INDIRECT("'"&amp;"Variable List"&amp;"'!"&amp;ADDRESS(MATCH(A667,'Variable List'!A:A,0),5)),"")</f>
        <v/>
      </c>
      <c r="L667" s="6" t="str" cm="1">
        <f t="array" aca="1" ref="L667" ca="1">_xlfn.IFNA(INDIRECT("'"&amp;"Variable List"&amp;"'!"&amp;ADDRESS(MATCH(A667,'Variable List'!A:A,0),6)),"")</f>
        <v/>
      </c>
    </row>
    <row r="668" spans="1:12" s="3" customFormat="1" x14ac:dyDescent="0.25">
      <c r="A668" s="4"/>
      <c r="B668" s="6"/>
      <c r="C668" s="6"/>
      <c r="D668" s="97" t="s">
        <v>888</v>
      </c>
      <c r="E668" s="67" t="s">
        <v>889</v>
      </c>
      <c r="F668" s="168"/>
      <c r="G668" s="6"/>
      <c r="H668" s="13"/>
      <c r="I668" s="6" t="str" cm="1">
        <f t="array" aca="1" ref="I668" ca="1">_xlfn.IFNA(INDIRECT("'"&amp;"Variable List"&amp;"'!"&amp;ADDRESS(MATCH(A668,'Variable List'!A:A,0),3)),"")</f>
        <v/>
      </c>
      <c r="J668" s="6" t="str" cm="1">
        <f t="array" aca="1" ref="J668" ca="1">_xlfn.IFNA(INDIRECT("'"&amp;"Variable List"&amp;"'!"&amp;ADDRESS(MATCH(A668,'Variable List'!A:A,0),4)),"")</f>
        <v/>
      </c>
      <c r="K668" s="6" t="str" cm="1">
        <f t="array" aca="1" ref="K668" ca="1">_xlfn.IFNA(INDIRECT("'"&amp;"Variable List"&amp;"'!"&amp;ADDRESS(MATCH(A668,'Variable List'!A:A,0),5)),"")</f>
        <v/>
      </c>
      <c r="L668" s="6" t="str" cm="1">
        <f t="array" aca="1" ref="L668" ca="1">_xlfn.IFNA(INDIRECT("'"&amp;"Variable List"&amp;"'!"&amp;ADDRESS(MATCH(A668,'Variable List'!A:A,0),6)),"")</f>
        <v/>
      </c>
    </row>
    <row r="669" spans="1:12" s="3" customFormat="1" x14ac:dyDescent="0.25">
      <c r="A669" s="4"/>
      <c r="B669" s="6"/>
      <c r="C669" s="6"/>
      <c r="D669" s="97" t="s">
        <v>890</v>
      </c>
      <c r="E669" s="67" t="s">
        <v>891</v>
      </c>
      <c r="F669" s="168"/>
      <c r="G669" s="6"/>
      <c r="H669" s="13"/>
      <c r="I669" s="6" t="str" cm="1">
        <f t="array" aca="1" ref="I669" ca="1">_xlfn.IFNA(INDIRECT("'"&amp;"Variable List"&amp;"'!"&amp;ADDRESS(MATCH(A669,'Variable List'!A:A,0),3)),"")</f>
        <v/>
      </c>
      <c r="J669" s="6" t="str" cm="1">
        <f t="array" aca="1" ref="J669" ca="1">_xlfn.IFNA(INDIRECT("'"&amp;"Variable List"&amp;"'!"&amp;ADDRESS(MATCH(A669,'Variable List'!A:A,0),4)),"")</f>
        <v/>
      </c>
      <c r="K669" s="6" t="str" cm="1">
        <f t="array" aca="1" ref="K669" ca="1">_xlfn.IFNA(INDIRECT("'"&amp;"Variable List"&amp;"'!"&amp;ADDRESS(MATCH(A669,'Variable List'!A:A,0),5)),"")</f>
        <v/>
      </c>
      <c r="L669" s="6" t="str" cm="1">
        <f t="array" aca="1" ref="L669" ca="1">_xlfn.IFNA(INDIRECT("'"&amp;"Variable List"&amp;"'!"&amp;ADDRESS(MATCH(A669,'Variable List'!A:A,0),6)),"")</f>
        <v/>
      </c>
    </row>
    <row r="670" spans="1:12" s="3" customFormat="1" x14ac:dyDescent="0.25">
      <c r="A670" s="4"/>
      <c r="B670" s="6"/>
      <c r="C670" s="6"/>
      <c r="D670" s="97" t="s">
        <v>892</v>
      </c>
      <c r="E670" s="67" t="s">
        <v>893</v>
      </c>
      <c r="F670" s="168"/>
      <c r="G670" s="6"/>
      <c r="H670" s="13"/>
      <c r="I670" s="6" t="str" cm="1">
        <f t="array" aca="1" ref="I670" ca="1">_xlfn.IFNA(INDIRECT("'"&amp;"Variable List"&amp;"'!"&amp;ADDRESS(MATCH(A670,'Variable List'!A:A,0),3)),"")</f>
        <v/>
      </c>
      <c r="J670" s="6" t="str" cm="1">
        <f t="array" aca="1" ref="J670" ca="1">_xlfn.IFNA(INDIRECT("'"&amp;"Variable List"&amp;"'!"&amp;ADDRESS(MATCH(A670,'Variable List'!A:A,0),4)),"")</f>
        <v/>
      </c>
      <c r="K670" s="6" t="str" cm="1">
        <f t="array" aca="1" ref="K670" ca="1">_xlfn.IFNA(INDIRECT("'"&amp;"Variable List"&amp;"'!"&amp;ADDRESS(MATCH(A670,'Variable List'!A:A,0),5)),"")</f>
        <v/>
      </c>
      <c r="L670" s="6" t="str" cm="1">
        <f t="array" aca="1" ref="L670" ca="1">_xlfn.IFNA(INDIRECT("'"&amp;"Variable List"&amp;"'!"&amp;ADDRESS(MATCH(A670,'Variable List'!A:A,0),6)),"")</f>
        <v/>
      </c>
    </row>
    <row r="671" spans="1:12" s="3" customFormat="1" x14ac:dyDescent="0.25">
      <c r="A671" s="4"/>
      <c r="B671" s="6"/>
      <c r="C671" s="6"/>
      <c r="D671" s="97" t="s">
        <v>894</v>
      </c>
      <c r="E671" s="67" t="s">
        <v>895</v>
      </c>
      <c r="F671" s="168"/>
      <c r="G671" s="6"/>
      <c r="H671" s="13"/>
      <c r="I671" s="6" t="str" cm="1">
        <f t="array" aca="1" ref="I671" ca="1">_xlfn.IFNA(INDIRECT("'"&amp;"Variable List"&amp;"'!"&amp;ADDRESS(MATCH(A671,'Variable List'!A:A,0),3)),"")</f>
        <v/>
      </c>
      <c r="J671" s="6" t="str" cm="1">
        <f t="array" aca="1" ref="J671" ca="1">_xlfn.IFNA(INDIRECT("'"&amp;"Variable List"&amp;"'!"&amp;ADDRESS(MATCH(A671,'Variable List'!A:A,0),4)),"")</f>
        <v/>
      </c>
      <c r="K671" s="6" t="str" cm="1">
        <f t="array" aca="1" ref="K671" ca="1">_xlfn.IFNA(INDIRECT("'"&amp;"Variable List"&amp;"'!"&amp;ADDRESS(MATCH(A671,'Variable List'!A:A,0),5)),"")</f>
        <v/>
      </c>
      <c r="L671" s="6" t="str" cm="1">
        <f t="array" aca="1" ref="L671" ca="1">_xlfn.IFNA(INDIRECT("'"&amp;"Variable List"&amp;"'!"&amp;ADDRESS(MATCH(A671,'Variable List'!A:A,0),6)),"")</f>
        <v/>
      </c>
    </row>
    <row r="672" spans="1:12" s="3" customFormat="1" x14ac:dyDescent="0.25">
      <c r="A672" s="4"/>
      <c r="B672" s="6"/>
      <c r="C672" s="6"/>
      <c r="D672" s="97" t="s">
        <v>896</v>
      </c>
      <c r="E672" s="67" t="s">
        <v>897</v>
      </c>
      <c r="F672" s="168"/>
      <c r="G672" s="6"/>
      <c r="H672" s="13"/>
      <c r="I672" s="6" t="str" cm="1">
        <f t="array" aca="1" ref="I672" ca="1">_xlfn.IFNA(INDIRECT("'"&amp;"Variable List"&amp;"'!"&amp;ADDRESS(MATCH(A672,'Variable List'!A:A,0),3)),"")</f>
        <v/>
      </c>
      <c r="J672" s="6" t="str" cm="1">
        <f t="array" aca="1" ref="J672" ca="1">_xlfn.IFNA(INDIRECT("'"&amp;"Variable List"&amp;"'!"&amp;ADDRESS(MATCH(A672,'Variable List'!A:A,0),4)),"")</f>
        <v/>
      </c>
      <c r="K672" s="6" t="str" cm="1">
        <f t="array" aca="1" ref="K672" ca="1">_xlfn.IFNA(INDIRECT("'"&amp;"Variable List"&amp;"'!"&amp;ADDRESS(MATCH(A672,'Variable List'!A:A,0),5)),"")</f>
        <v/>
      </c>
      <c r="L672" s="6" t="str" cm="1">
        <f t="array" aca="1" ref="L672" ca="1">_xlfn.IFNA(INDIRECT("'"&amp;"Variable List"&amp;"'!"&amp;ADDRESS(MATCH(A672,'Variable List'!A:A,0),6)),"")</f>
        <v/>
      </c>
    </row>
    <row r="673" spans="1:12" s="3" customFormat="1" x14ac:dyDescent="0.25">
      <c r="A673" s="4"/>
      <c r="B673" s="6"/>
      <c r="C673" s="6"/>
      <c r="D673" s="97" t="s">
        <v>898</v>
      </c>
      <c r="E673" s="67" t="s">
        <v>899</v>
      </c>
      <c r="F673" s="168"/>
      <c r="G673" s="6"/>
      <c r="H673" s="13"/>
      <c r="I673" s="6" t="str" cm="1">
        <f t="array" aca="1" ref="I673" ca="1">_xlfn.IFNA(INDIRECT("'"&amp;"Variable List"&amp;"'!"&amp;ADDRESS(MATCH(A673,'Variable List'!A:A,0),3)),"")</f>
        <v/>
      </c>
      <c r="J673" s="6" t="str" cm="1">
        <f t="array" aca="1" ref="J673" ca="1">_xlfn.IFNA(INDIRECT("'"&amp;"Variable List"&amp;"'!"&amp;ADDRESS(MATCH(A673,'Variable List'!A:A,0),4)),"")</f>
        <v/>
      </c>
      <c r="K673" s="6" t="str" cm="1">
        <f t="array" aca="1" ref="K673" ca="1">_xlfn.IFNA(INDIRECT("'"&amp;"Variable List"&amp;"'!"&amp;ADDRESS(MATCH(A673,'Variable List'!A:A,0),5)),"")</f>
        <v/>
      </c>
      <c r="L673" s="6" t="str" cm="1">
        <f t="array" aca="1" ref="L673" ca="1">_xlfn.IFNA(INDIRECT("'"&amp;"Variable List"&amp;"'!"&amp;ADDRESS(MATCH(A673,'Variable List'!A:A,0),6)),"")</f>
        <v/>
      </c>
    </row>
    <row r="674" spans="1:12" s="3" customFormat="1" x14ac:dyDescent="0.25">
      <c r="A674" s="4"/>
      <c r="B674" s="6"/>
      <c r="C674" s="6"/>
      <c r="D674" s="97" t="s">
        <v>900</v>
      </c>
      <c r="E674" s="67" t="s">
        <v>901</v>
      </c>
      <c r="F674" s="168"/>
      <c r="G674" s="6"/>
      <c r="H674" s="13"/>
      <c r="I674" s="6" t="str" cm="1">
        <f t="array" aca="1" ref="I674" ca="1">_xlfn.IFNA(INDIRECT("'"&amp;"Variable List"&amp;"'!"&amp;ADDRESS(MATCH(A674,'Variable List'!A:A,0),3)),"")</f>
        <v/>
      </c>
      <c r="J674" s="6" t="str" cm="1">
        <f t="array" aca="1" ref="J674" ca="1">_xlfn.IFNA(INDIRECT("'"&amp;"Variable List"&amp;"'!"&amp;ADDRESS(MATCH(A674,'Variable List'!A:A,0),4)),"")</f>
        <v/>
      </c>
      <c r="K674" s="6" t="str" cm="1">
        <f t="array" aca="1" ref="K674" ca="1">_xlfn.IFNA(INDIRECT("'"&amp;"Variable List"&amp;"'!"&amp;ADDRESS(MATCH(A674,'Variable List'!A:A,0),5)),"")</f>
        <v/>
      </c>
      <c r="L674" s="6" t="str" cm="1">
        <f t="array" aca="1" ref="L674" ca="1">_xlfn.IFNA(INDIRECT("'"&amp;"Variable List"&amp;"'!"&amp;ADDRESS(MATCH(A674,'Variable List'!A:A,0),6)),"")</f>
        <v/>
      </c>
    </row>
    <row r="675" spans="1:12" s="3" customFormat="1" x14ac:dyDescent="0.25">
      <c r="A675" s="4"/>
      <c r="B675" s="6"/>
      <c r="C675" s="6"/>
      <c r="D675" s="97" t="s">
        <v>902</v>
      </c>
      <c r="E675" s="67" t="s">
        <v>903</v>
      </c>
      <c r="F675" s="168"/>
      <c r="G675" s="6"/>
      <c r="H675" s="13"/>
      <c r="I675" s="6" t="str" cm="1">
        <f t="array" aca="1" ref="I675" ca="1">_xlfn.IFNA(INDIRECT("'"&amp;"Variable List"&amp;"'!"&amp;ADDRESS(MATCH(A675,'Variable List'!A:A,0),3)),"")</f>
        <v/>
      </c>
      <c r="J675" s="6" t="str" cm="1">
        <f t="array" aca="1" ref="J675" ca="1">_xlfn.IFNA(INDIRECT("'"&amp;"Variable List"&amp;"'!"&amp;ADDRESS(MATCH(A675,'Variable List'!A:A,0),4)),"")</f>
        <v/>
      </c>
      <c r="K675" s="6" t="str" cm="1">
        <f t="array" aca="1" ref="K675" ca="1">_xlfn.IFNA(INDIRECT("'"&amp;"Variable List"&amp;"'!"&amp;ADDRESS(MATCH(A675,'Variable List'!A:A,0),5)),"")</f>
        <v/>
      </c>
      <c r="L675" s="6" t="str" cm="1">
        <f t="array" aca="1" ref="L675" ca="1">_xlfn.IFNA(INDIRECT("'"&amp;"Variable List"&amp;"'!"&amp;ADDRESS(MATCH(A675,'Variable List'!A:A,0),6)),"")</f>
        <v/>
      </c>
    </row>
    <row r="676" spans="1:12" s="3" customFormat="1" x14ac:dyDescent="0.25">
      <c r="A676" s="4"/>
      <c r="B676" s="6"/>
      <c r="C676" s="6"/>
      <c r="D676" s="97" t="s">
        <v>904</v>
      </c>
      <c r="E676" s="67" t="s">
        <v>905</v>
      </c>
      <c r="F676" s="168"/>
      <c r="G676" s="6"/>
      <c r="H676" s="13"/>
      <c r="I676" s="6" t="str" cm="1">
        <f t="array" aca="1" ref="I676" ca="1">_xlfn.IFNA(INDIRECT("'"&amp;"Variable List"&amp;"'!"&amp;ADDRESS(MATCH(A676,'Variable List'!A:A,0),3)),"")</f>
        <v/>
      </c>
      <c r="J676" s="6" t="str" cm="1">
        <f t="array" aca="1" ref="J676" ca="1">_xlfn.IFNA(INDIRECT("'"&amp;"Variable List"&amp;"'!"&amp;ADDRESS(MATCH(A676,'Variable List'!A:A,0),4)),"")</f>
        <v/>
      </c>
      <c r="K676" s="6" t="str" cm="1">
        <f t="array" aca="1" ref="K676" ca="1">_xlfn.IFNA(INDIRECT("'"&amp;"Variable List"&amp;"'!"&amp;ADDRESS(MATCH(A676,'Variable List'!A:A,0),5)),"")</f>
        <v/>
      </c>
      <c r="L676" s="6" t="str" cm="1">
        <f t="array" aca="1" ref="L676" ca="1">_xlfn.IFNA(INDIRECT("'"&amp;"Variable List"&amp;"'!"&amp;ADDRESS(MATCH(A676,'Variable List'!A:A,0),6)),"")</f>
        <v/>
      </c>
    </row>
    <row r="677" spans="1:12" s="3" customFormat="1" x14ac:dyDescent="0.25">
      <c r="A677" s="4"/>
      <c r="B677" s="6"/>
      <c r="C677" s="6"/>
      <c r="D677" s="97" t="s">
        <v>906</v>
      </c>
      <c r="E677" s="67" t="s">
        <v>907</v>
      </c>
      <c r="F677" s="168"/>
      <c r="G677" s="6"/>
      <c r="H677" s="13"/>
      <c r="I677" s="6" t="str" cm="1">
        <f t="array" aca="1" ref="I677" ca="1">_xlfn.IFNA(INDIRECT("'"&amp;"Variable List"&amp;"'!"&amp;ADDRESS(MATCH(A677,'Variable List'!A:A,0),3)),"")</f>
        <v/>
      </c>
      <c r="J677" s="6" t="str" cm="1">
        <f t="array" aca="1" ref="J677" ca="1">_xlfn.IFNA(INDIRECT("'"&amp;"Variable List"&amp;"'!"&amp;ADDRESS(MATCH(A677,'Variable List'!A:A,0),4)),"")</f>
        <v/>
      </c>
      <c r="K677" s="6" t="str" cm="1">
        <f t="array" aca="1" ref="K677" ca="1">_xlfn.IFNA(INDIRECT("'"&amp;"Variable List"&amp;"'!"&amp;ADDRESS(MATCH(A677,'Variable List'!A:A,0),5)),"")</f>
        <v/>
      </c>
      <c r="L677" s="6" t="str" cm="1">
        <f t="array" aca="1" ref="L677" ca="1">_xlfn.IFNA(INDIRECT("'"&amp;"Variable List"&amp;"'!"&amp;ADDRESS(MATCH(A677,'Variable List'!A:A,0),6)),"")</f>
        <v/>
      </c>
    </row>
    <row r="678" spans="1:12" s="3" customFormat="1" x14ac:dyDescent="0.25">
      <c r="A678" s="4"/>
      <c r="B678" s="6"/>
      <c r="C678" s="6"/>
      <c r="D678" s="97" t="s">
        <v>908</v>
      </c>
      <c r="E678" s="67" t="s">
        <v>909</v>
      </c>
      <c r="F678" s="168"/>
      <c r="G678" s="6"/>
      <c r="H678" s="13"/>
      <c r="I678" s="6" t="str" cm="1">
        <f t="array" aca="1" ref="I678" ca="1">_xlfn.IFNA(INDIRECT("'"&amp;"Variable List"&amp;"'!"&amp;ADDRESS(MATCH(A678,'Variable List'!A:A,0),3)),"")</f>
        <v/>
      </c>
      <c r="J678" s="6" t="str" cm="1">
        <f t="array" aca="1" ref="J678" ca="1">_xlfn.IFNA(INDIRECT("'"&amp;"Variable List"&amp;"'!"&amp;ADDRESS(MATCH(A678,'Variable List'!A:A,0),4)),"")</f>
        <v/>
      </c>
      <c r="K678" s="6" t="str" cm="1">
        <f t="array" aca="1" ref="K678" ca="1">_xlfn.IFNA(INDIRECT("'"&amp;"Variable List"&amp;"'!"&amp;ADDRESS(MATCH(A678,'Variable List'!A:A,0),5)),"")</f>
        <v/>
      </c>
      <c r="L678" s="6" t="str" cm="1">
        <f t="array" aca="1" ref="L678" ca="1">_xlfn.IFNA(INDIRECT("'"&amp;"Variable List"&amp;"'!"&amp;ADDRESS(MATCH(A678,'Variable List'!A:A,0),6)),"")</f>
        <v/>
      </c>
    </row>
    <row r="679" spans="1:12" s="3" customFormat="1" x14ac:dyDescent="0.25">
      <c r="A679" s="4"/>
      <c r="B679" s="6"/>
      <c r="C679" s="6"/>
      <c r="D679" s="97">
        <v>501</v>
      </c>
      <c r="E679" s="67" t="s">
        <v>910</v>
      </c>
      <c r="F679" s="168"/>
      <c r="G679" s="6"/>
      <c r="H679" s="13"/>
      <c r="I679" s="6" t="str" cm="1">
        <f t="array" aca="1" ref="I679" ca="1">_xlfn.IFNA(INDIRECT("'"&amp;"Variable List"&amp;"'!"&amp;ADDRESS(MATCH(A679,'Variable List'!A:A,0),3)),"")</f>
        <v/>
      </c>
      <c r="J679" s="6" t="str" cm="1">
        <f t="array" aca="1" ref="J679" ca="1">_xlfn.IFNA(INDIRECT("'"&amp;"Variable List"&amp;"'!"&amp;ADDRESS(MATCH(A679,'Variable List'!A:A,0),4)),"")</f>
        <v/>
      </c>
      <c r="K679" s="6" t="str" cm="1">
        <f t="array" aca="1" ref="K679" ca="1">_xlfn.IFNA(INDIRECT("'"&amp;"Variable List"&amp;"'!"&amp;ADDRESS(MATCH(A679,'Variable List'!A:A,0),5)),"")</f>
        <v/>
      </c>
      <c r="L679" s="6" t="str" cm="1">
        <f t="array" aca="1" ref="L679" ca="1">_xlfn.IFNA(INDIRECT("'"&amp;"Variable List"&amp;"'!"&amp;ADDRESS(MATCH(A679,'Variable List'!A:A,0),6)),"")</f>
        <v/>
      </c>
    </row>
    <row r="680" spans="1:12" s="3" customFormat="1" x14ac:dyDescent="0.25">
      <c r="A680" s="4"/>
      <c r="B680" s="6"/>
      <c r="C680" s="6"/>
      <c r="D680" s="97">
        <v>502</v>
      </c>
      <c r="E680" s="67" t="s">
        <v>911</v>
      </c>
      <c r="F680" s="168"/>
      <c r="G680" s="6"/>
      <c r="H680" s="13"/>
      <c r="I680" s="6" t="str" cm="1">
        <f t="array" aca="1" ref="I680" ca="1">_xlfn.IFNA(INDIRECT("'"&amp;"Variable List"&amp;"'!"&amp;ADDRESS(MATCH(A680,'Variable List'!A:A,0),3)),"")</f>
        <v/>
      </c>
      <c r="J680" s="6" t="str" cm="1">
        <f t="array" aca="1" ref="J680" ca="1">_xlfn.IFNA(INDIRECT("'"&amp;"Variable List"&amp;"'!"&amp;ADDRESS(MATCH(A680,'Variable List'!A:A,0),4)),"")</f>
        <v/>
      </c>
      <c r="K680" s="6" t="str" cm="1">
        <f t="array" aca="1" ref="K680" ca="1">_xlfn.IFNA(INDIRECT("'"&amp;"Variable List"&amp;"'!"&amp;ADDRESS(MATCH(A680,'Variable List'!A:A,0),5)),"")</f>
        <v/>
      </c>
      <c r="L680" s="6" t="str" cm="1">
        <f t="array" aca="1" ref="L680" ca="1">_xlfn.IFNA(INDIRECT("'"&amp;"Variable List"&amp;"'!"&amp;ADDRESS(MATCH(A680,'Variable List'!A:A,0),6)),"")</f>
        <v/>
      </c>
    </row>
    <row r="681" spans="1:12" s="3" customFormat="1" x14ac:dyDescent="0.25">
      <c r="A681" s="4"/>
      <c r="B681" s="6"/>
      <c r="C681" s="6"/>
      <c r="D681" s="97" t="s">
        <v>912</v>
      </c>
      <c r="E681" s="67" t="s">
        <v>913</v>
      </c>
      <c r="F681" s="168"/>
      <c r="G681" s="6"/>
      <c r="H681" s="13"/>
      <c r="I681" s="6" t="str" cm="1">
        <f t="array" aca="1" ref="I681" ca="1">_xlfn.IFNA(INDIRECT("'"&amp;"Variable List"&amp;"'!"&amp;ADDRESS(MATCH(A681,'Variable List'!A:A,0),3)),"")</f>
        <v/>
      </c>
      <c r="J681" s="6" t="str" cm="1">
        <f t="array" aca="1" ref="J681" ca="1">_xlfn.IFNA(INDIRECT("'"&amp;"Variable List"&amp;"'!"&amp;ADDRESS(MATCH(A681,'Variable List'!A:A,0),4)),"")</f>
        <v/>
      </c>
      <c r="K681" s="6" t="str" cm="1">
        <f t="array" aca="1" ref="K681" ca="1">_xlfn.IFNA(INDIRECT("'"&amp;"Variable List"&amp;"'!"&amp;ADDRESS(MATCH(A681,'Variable List'!A:A,0),5)),"")</f>
        <v/>
      </c>
      <c r="L681" s="6" t="str" cm="1">
        <f t="array" aca="1" ref="L681" ca="1">_xlfn.IFNA(INDIRECT("'"&amp;"Variable List"&amp;"'!"&amp;ADDRESS(MATCH(A681,'Variable List'!A:A,0),6)),"")</f>
        <v/>
      </c>
    </row>
    <row r="682" spans="1:12" s="3" customFormat="1" x14ac:dyDescent="0.25">
      <c r="A682" s="4"/>
      <c r="B682" s="6"/>
      <c r="C682" s="6"/>
      <c r="D682" s="97">
        <v>504</v>
      </c>
      <c r="E682" s="67" t="s">
        <v>914</v>
      </c>
      <c r="F682" s="168"/>
      <c r="G682" s="6"/>
      <c r="H682" s="13"/>
      <c r="I682" s="6" t="str" cm="1">
        <f t="array" aca="1" ref="I682" ca="1">_xlfn.IFNA(INDIRECT("'"&amp;"Variable List"&amp;"'!"&amp;ADDRESS(MATCH(A682,'Variable List'!A:A,0),3)),"")</f>
        <v/>
      </c>
      <c r="J682" s="6" t="str" cm="1">
        <f t="array" aca="1" ref="J682" ca="1">_xlfn.IFNA(INDIRECT("'"&amp;"Variable List"&amp;"'!"&amp;ADDRESS(MATCH(A682,'Variable List'!A:A,0),4)),"")</f>
        <v/>
      </c>
      <c r="K682" s="6" t="str" cm="1">
        <f t="array" aca="1" ref="K682" ca="1">_xlfn.IFNA(INDIRECT("'"&amp;"Variable List"&amp;"'!"&amp;ADDRESS(MATCH(A682,'Variable List'!A:A,0),5)),"")</f>
        <v/>
      </c>
      <c r="L682" s="6" t="str" cm="1">
        <f t="array" aca="1" ref="L682" ca="1">_xlfn.IFNA(INDIRECT("'"&amp;"Variable List"&amp;"'!"&amp;ADDRESS(MATCH(A682,'Variable List'!A:A,0),6)),"")</f>
        <v/>
      </c>
    </row>
    <row r="683" spans="1:12" s="3" customFormat="1" x14ac:dyDescent="0.25">
      <c r="A683" s="4"/>
      <c r="B683" s="6"/>
      <c r="C683" s="6"/>
      <c r="D683" s="97" t="s">
        <v>915</v>
      </c>
      <c r="E683" s="67" t="s">
        <v>916</v>
      </c>
      <c r="F683" s="168"/>
      <c r="G683" s="6"/>
      <c r="H683" s="13"/>
      <c r="I683" s="6" t="str" cm="1">
        <f t="array" aca="1" ref="I683" ca="1">_xlfn.IFNA(INDIRECT("'"&amp;"Variable List"&amp;"'!"&amp;ADDRESS(MATCH(A683,'Variable List'!A:A,0),3)),"")</f>
        <v/>
      </c>
      <c r="J683" s="6" t="str" cm="1">
        <f t="array" aca="1" ref="J683" ca="1">_xlfn.IFNA(INDIRECT("'"&amp;"Variable List"&amp;"'!"&amp;ADDRESS(MATCH(A683,'Variable List'!A:A,0),4)),"")</f>
        <v/>
      </c>
      <c r="K683" s="6" t="str" cm="1">
        <f t="array" aca="1" ref="K683" ca="1">_xlfn.IFNA(INDIRECT("'"&amp;"Variable List"&amp;"'!"&amp;ADDRESS(MATCH(A683,'Variable List'!A:A,0),5)),"")</f>
        <v/>
      </c>
      <c r="L683" s="6" t="str" cm="1">
        <f t="array" aca="1" ref="L683" ca="1">_xlfn.IFNA(INDIRECT("'"&amp;"Variable List"&amp;"'!"&amp;ADDRESS(MATCH(A683,'Variable List'!A:A,0),6)),"")</f>
        <v/>
      </c>
    </row>
    <row r="684" spans="1:12" s="3" customFormat="1" x14ac:dyDescent="0.25">
      <c r="A684" s="4"/>
      <c r="B684" s="6"/>
      <c r="C684" s="6"/>
      <c r="D684" s="97">
        <v>506</v>
      </c>
      <c r="E684" s="67" t="s">
        <v>917</v>
      </c>
      <c r="F684" s="168"/>
      <c r="G684" s="6"/>
      <c r="H684" s="13"/>
      <c r="I684" s="6" t="str" cm="1">
        <f t="array" aca="1" ref="I684" ca="1">_xlfn.IFNA(INDIRECT("'"&amp;"Variable List"&amp;"'!"&amp;ADDRESS(MATCH(A684,'Variable List'!A:A,0),3)),"")</f>
        <v/>
      </c>
      <c r="J684" s="6" t="str" cm="1">
        <f t="array" aca="1" ref="J684" ca="1">_xlfn.IFNA(INDIRECT("'"&amp;"Variable List"&amp;"'!"&amp;ADDRESS(MATCH(A684,'Variable List'!A:A,0),4)),"")</f>
        <v/>
      </c>
      <c r="K684" s="6" t="str" cm="1">
        <f t="array" aca="1" ref="K684" ca="1">_xlfn.IFNA(INDIRECT("'"&amp;"Variable List"&amp;"'!"&amp;ADDRESS(MATCH(A684,'Variable List'!A:A,0),5)),"")</f>
        <v/>
      </c>
      <c r="L684" s="6" t="str" cm="1">
        <f t="array" aca="1" ref="L684" ca="1">_xlfn.IFNA(INDIRECT("'"&amp;"Variable List"&amp;"'!"&amp;ADDRESS(MATCH(A684,'Variable List'!A:A,0),6)),"")</f>
        <v/>
      </c>
    </row>
    <row r="685" spans="1:12" s="3" customFormat="1" x14ac:dyDescent="0.25">
      <c r="A685" s="4"/>
      <c r="B685" s="6"/>
      <c r="C685" s="6"/>
      <c r="D685" s="97" t="s">
        <v>918</v>
      </c>
      <c r="E685" s="67" t="s">
        <v>919</v>
      </c>
      <c r="F685" s="168"/>
      <c r="G685" s="6"/>
      <c r="H685" s="13"/>
      <c r="I685" s="6" t="str" cm="1">
        <f t="array" aca="1" ref="I685" ca="1">_xlfn.IFNA(INDIRECT("'"&amp;"Variable List"&amp;"'!"&amp;ADDRESS(MATCH(A685,'Variable List'!A:A,0),3)),"")</f>
        <v/>
      </c>
      <c r="J685" s="6" t="str" cm="1">
        <f t="array" aca="1" ref="J685" ca="1">_xlfn.IFNA(INDIRECT("'"&amp;"Variable List"&amp;"'!"&amp;ADDRESS(MATCH(A685,'Variable List'!A:A,0),4)),"")</f>
        <v/>
      </c>
      <c r="K685" s="6" t="str" cm="1">
        <f t="array" aca="1" ref="K685" ca="1">_xlfn.IFNA(INDIRECT("'"&amp;"Variable List"&amp;"'!"&amp;ADDRESS(MATCH(A685,'Variable List'!A:A,0),5)),"")</f>
        <v/>
      </c>
      <c r="L685" s="6" t="str" cm="1">
        <f t="array" aca="1" ref="L685" ca="1">_xlfn.IFNA(INDIRECT("'"&amp;"Variable List"&amp;"'!"&amp;ADDRESS(MATCH(A685,'Variable List'!A:A,0),6)),"")</f>
        <v/>
      </c>
    </row>
    <row r="686" spans="1:12" s="3" customFormat="1" x14ac:dyDescent="0.25">
      <c r="A686" s="4"/>
      <c r="B686" s="6"/>
      <c r="C686" s="6"/>
      <c r="D686" s="97" t="s">
        <v>920</v>
      </c>
      <c r="E686" s="67" t="s">
        <v>921</v>
      </c>
      <c r="F686" s="168"/>
      <c r="G686" s="6"/>
      <c r="H686" s="13"/>
      <c r="I686" s="6" t="str" cm="1">
        <f t="array" aca="1" ref="I686" ca="1">_xlfn.IFNA(INDIRECT("'"&amp;"Variable List"&amp;"'!"&amp;ADDRESS(MATCH(A686,'Variable List'!A:A,0),3)),"")</f>
        <v/>
      </c>
      <c r="J686" s="6" t="str" cm="1">
        <f t="array" aca="1" ref="J686" ca="1">_xlfn.IFNA(INDIRECT("'"&amp;"Variable List"&amp;"'!"&amp;ADDRESS(MATCH(A686,'Variable List'!A:A,0),4)),"")</f>
        <v/>
      </c>
      <c r="K686" s="6" t="str" cm="1">
        <f t="array" aca="1" ref="K686" ca="1">_xlfn.IFNA(INDIRECT("'"&amp;"Variable List"&amp;"'!"&amp;ADDRESS(MATCH(A686,'Variable List'!A:A,0),5)),"")</f>
        <v/>
      </c>
      <c r="L686" s="6" t="str" cm="1">
        <f t="array" aca="1" ref="L686" ca="1">_xlfn.IFNA(INDIRECT("'"&amp;"Variable List"&amp;"'!"&amp;ADDRESS(MATCH(A686,'Variable List'!A:A,0),6)),"")</f>
        <v/>
      </c>
    </row>
    <row r="687" spans="1:12" s="3" customFormat="1" x14ac:dyDescent="0.25">
      <c r="A687" s="4"/>
      <c r="B687" s="6"/>
      <c r="C687" s="6"/>
      <c r="D687" s="97" t="s">
        <v>922</v>
      </c>
      <c r="E687" s="67" t="s">
        <v>923</v>
      </c>
      <c r="F687" s="168"/>
      <c r="G687" s="6"/>
      <c r="H687" s="13"/>
      <c r="I687" s="6" t="str" cm="1">
        <f t="array" aca="1" ref="I687" ca="1">_xlfn.IFNA(INDIRECT("'"&amp;"Variable List"&amp;"'!"&amp;ADDRESS(MATCH(A687,'Variable List'!A:A,0),3)),"")</f>
        <v/>
      </c>
      <c r="J687" s="6" t="str" cm="1">
        <f t="array" aca="1" ref="J687" ca="1">_xlfn.IFNA(INDIRECT("'"&amp;"Variable List"&amp;"'!"&amp;ADDRESS(MATCH(A687,'Variable List'!A:A,0),4)),"")</f>
        <v/>
      </c>
      <c r="K687" s="6" t="str" cm="1">
        <f t="array" aca="1" ref="K687" ca="1">_xlfn.IFNA(INDIRECT("'"&amp;"Variable List"&amp;"'!"&amp;ADDRESS(MATCH(A687,'Variable List'!A:A,0),5)),"")</f>
        <v/>
      </c>
      <c r="L687" s="6" t="str" cm="1">
        <f t="array" aca="1" ref="L687" ca="1">_xlfn.IFNA(INDIRECT("'"&amp;"Variable List"&amp;"'!"&amp;ADDRESS(MATCH(A687,'Variable List'!A:A,0),6)),"")</f>
        <v/>
      </c>
    </row>
    <row r="688" spans="1:12" s="3" customFormat="1" x14ac:dyDescent="0.25">
      <c r="A688" s="4"/>
      <c r="B688" s="6"/>
      <c r="C688" s="6"/>
      <c r="D688" s="97" t="s">
        <v>924</v>
      </c>
      <c r="E688" s="67" t="s">
        <v>925</v>
      </c>
      <c r="F688" s="168"/>
      <c r="G688" s="6"/>
      <c r="H688" s="13"/>
      <c r="I688" s="6" t="str" cm="1">
        <f t="array" aca="1" ref="I688" ca="1">_xlfn.IFNA(INDIRECT("'"&amp;"Variable List"&amp;"'!"&amp;ADDRESS(MATCH(A688,'Variable List'!A:A,0),3)),"")</f>
        <v/>
      </c>
      <c r="J688" s="6" t="str" cm="1">
        <f t="array" aca="1" ref="J688" ca="1">_xlfn.IFNA(INDIRECT("'"&amp;"Variable List"&amp;"'!"&amp;ADDRESS(MATCH(A688,'Variable List'!A:A,0),4)),"")</f>
        <v/>
      </c>
      <c r="K688" s="6" t="str" cm="1">
        <f t="array" aca="1" ref="K688" ca="1">_xlfn.IFNA(INDIRECT("'"&amp;"Variable List"&amp;"'!"&amp;ADDRESS(MATCH(A688,'Variable List'!A:A,0),5)),"")</f>
        <v/>
      </c>
      <c r="L688" s="6" t="str" cm="1">
        <f t="array" aca="1" ref="L688" ca="1">_xlfn.IFNA(INDIRECT("'"&amp;"Variable List"&amp;"'!"&amp;ADDRESS(MATCH(A688,'Variable List'!A:A,0),6)),"")</f>
        <v/>
      </c>
    </row>
    <row r="689" spans="1:12" s="3" customFormat="1" x14ac:dyDescent="0.25">
      <c r="A689" s="4"/>
      <c r="B689" s="6"/>
      <c r="C689" s="6"/>
      <c r="D689" s="97" t="s">
        <v>926</v>
      </c>
      <c r="E689" s="67" t="s">
        <v>927</v>
      </c>
      <c r="F689" s="168"/>
      <c r="G689" s="6"/>
      <c r="H689" s="13"/>
      <c r="I689" s="6" t="str" cm="1">
        <f t="array" aca="1" ref="I689" ca="1">_xlfn.IFNA(INDIRECT("'"&amp;"Variable List"&amp;"'!"&amp;ADDRESS(MATCH(A689,'Variable List'!A:A,0),3)),"")</f>
        <v/>
      </c>
      <c r="J689" s="6" t="str" cm="1">
        <f t="array" aca="1" ref="J689" ca="1">_xlfn.IFNA(INDIRECT("'"&amp;"Variable List"&amp;"'!"&amp;ADDRESS(MATCH(A689,'Variable List'!A:A,0),4)),"")</f>
        <v/>
      </c>
      <c r="K689" s="6" t="str" cm="1">
        <f t="array" aca="1" ref="K689" ca="1">_xlfn.IFNA(INDIRECT("'"&amp;"Variable List"&amp;"'!"&amp;ADDRESS(MATCH(A689,'Variable List'!A:A,0),5)),"")</f>
        <v/>
      </c>
      <c r="L689" s="6" t="str" cm="1">
        <f t="array" aca="1" ref="L689" ca="1">_xlfn.IFNA(INDIRECT("'"&amp;"Variable List"&amp;"'!"&amp;ADDRESS(MATCH(A689,'Variable List'!A:A,0),6)),"")</f>
        <v/>
      </c>
    </row>
    <row r="690" spans="1:12" s="3" customFormat="1" x14ac:dyDescent="0.25">
      <c r="A690" s="4"/>
      <c r="B690" s="6"/>
      <c r="C690" s="6"/>
      <c r="D690" s="97" t="s">
        <v>928</v>
      </c>
      <c r="E690" s="67" t="s">
        <v>929</v>
      </c>
      <c r="F690" s="168"/>
      <c r="G690" s="6"/>
      <c r="H690" s="13"/>
      <c r="I690" s="6" t="str" cm="1">
        <f t="array" aca="1" ref="I690" ca="1">_xlfn.IFNA(INDIRECT("'"&amp;"Variable List"&amp;"'!"&amp;ADDRESS(MATCH(A690,'Variable List'!A:A,0),3)),"")</f>
        <v/>
      </c>
      <c r="J690" s="6" t="str" cm="1">
        <f t="array" aca="1" ref="J690" ca="1">_xlfn.IFNA(INDIRECT("'"&amp;"Variable List"&amp;"'!"&amp;ADDRESS(MATCH(A690,'Variable List'!A:A,0),4)),"")</f>
        <v/>
      </c>
      <c r="K690" s="6" t="str" cm="1">
        <f t="array" aca="1" ref="K690" ca="1">_xlfn.IFNA(INDIRECT("'"&amp;"Variable List"&amp;"'!"&amp;ADDRESS(MATCH(A690,'Variable List'!A:A,0),5)),"")</f>
        <v/>
      </c>
      <c r="L690" s="6" t="str" cm="1">
        <f t="array" aca="1" ref="L690" ca="1">_xlfn.IFNA(INDIRECT("'"&amp;"Variable List"&amp;"'!"&amp;ADDRESS(MATCH(A690,'Variable List'!A:A,0),6)),"")</f>
        <v/>
      </c>
    </row>
    <row r="691" spans="1:12" s="3" customFormat="1" x14ac:dyDescent="0.25">
      <c r="A691" s="4"/>
      <c r="B691" s="6"/>
      <c r="C691" s="6"/>
      <c r="D691" s="97" t="s">
        <v>930</v>
      </c>
      <c r="E691" s="67" t="s">
        <v>931</v>
      </c>
      <c r="F691" s="168"/>
      <c r="G691" s="6"/>
      <c r="H691" s="13"/>
      <c r="I691" s="6" t="str" cm="1">
        <f t="array" aca="1" ref="I691" ca="1">_xlfn.IFNA(INDIRECT("'"&amp;"Variable List"&amp;"'!"&amp;ADDRESS(MATCH(A691,'Variable List'!A:A,0),3)),"")</f>
        <v/>
      </c>
      <c r="J691" s="6" t="str" cm="1">
        <f t="array" aca="1" ref="J691" ca="1">_xlfn.IFNA(INDIRECT("'"&amp;"Variable List"&amp;"'!"&amp;ADDRESS(MATCH(A691,'Variable List'!A:A,0),4)),"")</f>
        <v/>
      </c>
      <c r="K691" s="6" t="str" cm="1">
        <f t="array" aca="1" ref="K691" ca="1">_xlfn.IFNA(INDIRECT("'"&amp;"Variable List"&amp;"'!"&amp;ADDRESS(MATCH(A691,'Variable List'!A:A,0),5)),"")</f>
        <v/>
      </c>
      <c r="L691" s="6" t="str" cm="1">
        <f t="array" aca="1" ref="L691" ca="1">_xlfn.IFNA(INDIRECT("'"&amp;"Variable List"&amp;"'!"&amp;ADDRESS(MATCH(A691,'Variable List'!A:A,0),6)),"")</f>
        <v/>
      </c>
    </row>
    <row r="692" spans="1:12" s="3" customFormat="1" x14ac:dyDescent="0.25">
      <c r="A692" s="4"/>
      <c r="B692" s="6"/>
      <c r="C692" s="6"/>
      <c r="D692" s="97" t="s">
        <v>932</v>
      </c>
      <c r="E692" s="67" t="s">
        <v>933</v>
      </c>
      <c r="F692" s="168"/>
      <c r="G692" s="6"/>
      <c r="H692" s="13"/>
      <c r="I692" s="6" t="str" cm="1">
        <f t="array" aca="1" ref="I692" ca="1">_xlfn.IFNA(INDIRECT("'"&amp;"Variable List"&amp;"'!"&amp;ADDRESS(MATCH(A692,'Variable List'!A:A,0),3)),"")</f>
        <v/>
      </c>
      <c r="J692" s="6" t="str" cm="1">
        <f t="array" aca="1" ref="J692" ca="1">_xlfn.IFNA(INDIRECT("'"&amp;"Variable List"&amp;"'!"&amp;ADDRESS(MATCH(A692,'Variable List'!A:A,0),4)),"")</f>
        <v/>
      </c>
      <c r="K692" s="6" t="str" cm="1">
        <f t="array" aca="1" ref="K692" ca="1">_xlfn.IFNA(INDIRECT("'"&amp;"Variable List"&amp;"'!"&amp;ADDRESS(MATCH(A692,'Variable List'!A:A,0),5)),"")</f>
        <v/>
      </c>
      <c r="L692" s="6" t="str" cm="1">
        <f t="array" aca="1" ref="L692" ca="1">_xlfn.IFNA(INDIRECT("'"&amp;"Variable List"&amp;"'!"&amp;ADDRESS(MATCH(A692,'Variable List'!A:A,0),6)),"")</f>
        <v/>
      </c>
    </row>
    <row r="693" spans="1:12" s="3" customFormat="1" x14ac:dyDescent="0.25">
      <c r="A693" s="4"/>
      <c r="B693" s="6"/>
      <c r="C693" s="6"/>
      <c r="D693" s="97" t="s">
        <v>934</v>
      </c>
      <c r="E693" s="67" t="s">
        <v>935</v>
      </c>
      <c r="F693" s="168"/>
      <c r="G693" s="6"/>
      <c r="H693" s="13"/>
      <c r="I693" s="6" t="str" cm="1">
        <f t="array" aca="1" ref="I693" ca="1">_xlfn.IFNA(INDIRECT("'"&amp;"Variable List"&amp;"'!"&amp;ADDRESS(MATCH(A693,'Variable List'!A:A,0),3)),"")</f>
        <v/>
      </c>
      <c r="J693" s="6" t="str" cm="1">
        <f t="array" aca="1" ref="J693" ca="1">_xlfn.IFNA(INDIRECT("'"&amp;"Variable List"&amp;"'!"&amp;ADDRESS(MATCH(A693,'Variable List'!A:A,0),4)),"")</f>
        <v/>
      </c>
      <c r="K693" s="6" t="str" cm="1">
        <f t="array" aca="1" ref="K693" ca="1">_xlfn.IFNA(INDIRECT("'"&amp;"Variable List"&amp;"'!"&amp;ADDRESS(MATCH(A693,'Variable List'!A:A,0),5)),"")</f>
        <v/>
      </c>
      <c r="L693" s="6" t="str" cm="1">
        <f t="array" aca="1" ref="L693" ca="1">_xlfn.IFNA(INDIRECT("'"&amp;"Variable List"&amp;"'!"&amp;ADDRESS(MATCH(A693,'Variable List'!A:A,0),6)),"")</f>
        <v/>
      </c>
    </row>
    <row r="694" spans="1:12" s="3" customFormat="1" x14ac:dyDescent="0.25">
      <c r="A694" s="4"/>
      <c r="B694" s="6"/>
      <c r="C694" s="6"/>
      <c r="D694" s="97" t="s">
        <v>936</v>
      </c>
      <c r="E694" s="67" t="s">
        <v>937</v>
      </c>
      <c r="F694" s="168"/>
      <c r="G694" s="6"/>
      <c r="H694" s="13"/>
      <c r="I694" s="6" t="str" cm="1">
        <f t="array" aca="1" ref="I694" ca="1">_xlfn.IFNA(INDIRECT("'"&amp;"Variable List"&amp;"'!"&amp;ADDRESS(MATCH(A694,'Variable List'!A:A,0),3)),"")</f>
        <v/>
      </c>
      <c r="J694" s="6" t="str" cm="1">
        <f t="array" aca="1" ref="J694" ca="1">_xlfn.IFNA(INDIRECT("'"&amp;"Variable List"&amp;"'!"&amp;ADDRESS(MATCH(A694,'Variable List'!A:A,0),4)),"")</f>
        <v/>
      </c>
      <c r="K694" s="6" t="str" cm="1">
        <f t="array" aca="1" ref="K694" ca="1">_xlfn.IFNA(INDIRECT("'"&amp;"Variable List"&amp;"'!"&amp;ADDRESS(MATCH(A694,'Variable List'!A:A,0),5)),"")</f>
        <v/>
      </c>
      <c r="L694" s="6" t="str" cm="1">
        <f t="array" aca="1" ref="L694" ca="1">_xlfn.IFNA(INDIRECT("'"&amp;"Variable List"&amp;"'!"&amp;ADDRESS(MATCH(A694,'Variable List'!A:A,0),6)),"")</f>
        <v/>
      </c>
    </row>
    <row r="695" spans="1:12" s="3" customFormat="1" x14ac:dyDescent="0.25">
      <c r="A695" s="4"/>
      <c r="B695" s="6"/>
      <c r="C695" s="6"/>
      <c r="D695" s="97" t="s">
        <v>938</v>
      </c>
      <c r="E695" s="67" t="s">
        <v>939</v>
      </c>
      <c r="F695" s="168"/>
      <c r="G695" s="6"/>
      <c r="H695" s="13"/>
      <c r="I695" s="6" t="str" cm="1">
        <f t="array" aca="1" ref="I695" ca="1">_xlfn.IFNA(INDIRECT("'"&amp;"Variable List"&amp;"'!"&amp;ADDRESS(MATCH(A695,'Variable List'!A:A,0),3)),"")</f>
        <v/>
      </c>
      <c r="J695" s="6" t="str" cm="1">
        <f t="array" aca="1" ref="J695" ca="1">_xlfn.IFNA(INDIRECT("'"&amp;"Variable List"&amp;"'!"&amp;ADDRESS(MATCH(A695,'Variable List'!A:A,0),4)),"")</f>
        <v/>
      </c>
      <c r="K695" s="6" t="str" cm="1">
        <f t="array" aca="1" ref="K695" ca="1">_xlfn.IFNA(INDIRECT("'"&amp;"Variable List"&amp;"'!"&amp;ADDRESS(MATCH(A695,'Variable List'!A:A,0),5)),"")</f>
        <v/>
      </c>
      <c r="L695" s="6" t="str" cm="1">
        <f t="array" aca="1" ref="L695" ca="1">_xlfn.IFNA(INDIRECT("'"&amp;"Variable List"&amp;"'!"&amp;ADDRESS(MATCH(A695,'Variable List'!A:A,0),6)),"")</f>
        <v/>
      </c>
    </row>
    <row r="696" spans="1:12" s="3" customFormat="1" x14ac:dyDescent="0.25">
      <c r="A696" s="4"/>
      <c r="B696" s="6"/>
      <c r="C696" s="6"/>
      <c r="D696" s="97" t="s">
        <v>940</v>
      </c>
      <c r="E696" s="67" t="s">
        <v>941</v>
      </c>
      <c r="F696" s="168"/>
      <c r="G696" s="6"/>
      <c r="H696" s="13"/>
      <c r="I696" s="6" t="str" cm="1">
        <f t="array" aca="1" ref="I696" ca="1">_xlfn.IFNA(INDIRECT("'"&amp;"Variable List"&amp;"'!"&amp;ADDRESS(MATCH(A696,'Variable List'!A:A,0),3)),"")</f>
        <v/>
      </c>
      <c r="J696" s="6" t="str" cm="1">
        <f t="array" aca="1" ref="J696" ca="1">_xlfn.IFNA(INDIRECT("'"&amp;"Variable List"&amp;"'!"&amp;ADDRESS(MATCH(A696,'Variable List'!A:A,0),4)),"")</f>
        <v/>
      </c>
      <c r="K696" s="6" t="str" cm="1">
        <f t="array" aca="1" ref="K696" ca="1">_xlfn.IFNA(INDIRECT("'"&amp;"Variable List"&amp;"'!"&amp;ADDRESS(MATCH(A696,'Variable List'!A:A,0),5)),"")</f>
        <v/>
      </c>
      <c r="L696" s="6" t="str" cm="1">
        <f t="array" aca="1" ref="L696" ca="1">_xlfn.IFNA(INDIRECT("'"&amp;"Variable List"&amp;"'!"&amp;ADDRESS(MATCH(A696,'Variable List'!A:A,0),6)),"")</f>
        <v/>
      </c>
    </row>
    <row r="697" spans="1:12" s="3" customFormat="1" x14ac:dyDescent="0.25">
      <c r="A697" s="4"/>
      <c r="B697" s="6"/>
      <c r="C697" s="6"/>
      <c r="D697" s="97" t="s">
        <v>942</v>
      </c>
      <c r="E697" s="67" t="s">
        <v>943</v>
      </c>
      <c r="F697" s="168"/>
      <c r="G697" s="6"/>
      <c r="H697" s="13"/>
      <c r="I697" s="6" t="str" cm="1">
        <f t="array" aca="1" ref="I697" ca="1">_xlfn.IFNA(INDIRECT("'"&amp;"Variable List"&amp;"'!"&amp;ADDRESS(MATCH(A697,'Variable List'!A:A,0),3)),"")</f>
        <v/>
      </c>
      <c r="J697" s="6" t="str" cm="1">
        <f t="array" aca="1" ref="J697" ca="1">_xlfn.IFNA(INDIRECT("'"&amp;"Variable List"&amp;"'!"&amp;ADDRESS(MATCH(A697,'Variable List'!A:A,0),4)),"")</f>
        <v/>
      </c>
      <c r="K697" s="6" t="str" cm="1">
        <f t="array" aca="1" ref="K697" ca="1">_xlfn.IFNA(INDIRECT("'"&amp;"Variable List"&amp;"'!"&amp;ADDRESS(MATCH(A697,'Variable List'!A:A,0),5)),"")</f>
        <v/>
      </c>
      <c r="L697" s="6" t="str" cm="1">
        <f t="array" aca="1" ref="L697" ca="1">_xlfn.IFNA(INDIRECT("'"&amp;"Variable List"&amp;"'!"&amp;ADDRESS(MATCH(A697,'Variable List'!A:A,0),6)),"")</f>
        <v/>
      </c>
    </row>
    <row r="698" spans="1:12" s="3" customFormat="1" x14ac:dyDescent="0.25">
      <c r="A698" s="4"/>
      <c r="B698" s="6"/>
      <c r="C698" s="6"/>
      <c r="D698" s="97" t="s">
        <v>944</v>
      </c>
      <c r="E698" s="67" t="s">
        <v>945</v>
      </c>
      <c r="F698" s="168"/>
      <c r="G698" s="6"/>
      <c r="H698" s="13"/>
      <c r="I698" s="6" t="str" cm="1">
        <f t="array" aca="1" ref="I698" ca="1">_xlfn.IFNA(INDIRECT("'"&amp;"Variable List"&amp;"'!"&amp;ADDRESS(MATCH(A698,'Variable List'!A:A,0),3)),"")</f>
        <v/>
      </c>
      <c r="J698" s="6" t="str" cm="1">
        <f t="array" aca="1" ref="J698" ca="1">_xlfn.IFNA(INDIRECT("'"&amp;"Variable List"&amp;"'!"&amp;ADDRESS(MATCH(A698,'Variable List'!A:A,0),4)),"")</f>
        <v/>
      </c>
      <c r="K698" s="6" t="str" cm="1">
        <f t="array" aca="1" ref="K698" ca="1">_xlfn.IFNA(INDIRECT("'"&amp;"Variable List"&amp;"'!"&amp;ADDRESS(MATCH(A698,'Variable List'!A:A,0),5)),"")</f>
        <v/>
      </c>
      <c r="L698" s="6" t="str" cm="1">
        <f t="array" aca="1" ref="L698" ca="1">_xlfn.IFNA(INDIRECT("'"&amp;"Variable List"&amp;"'!"&amp;ADDRESS(MATCH(A698,'Variable List'!A:A,0),6)),"")</f>
        <v/>
      </c>
    </row>
    <row r="699" spans="1:12" s="3" customFormat="1" x14ac:dyDescent="0.25">
      <c r="A699" s="4"/>
      <c r="B699" s="6"/>
      <c r="C699" s="6"/>
      <c r="D699" s="97" t="s">
        <v>946</v>
      </c>
      <c r="E699" s="67" t="s">
        <v>947</v>
      </c>
      <c r="F699" s="168"/>
      <c r="G699" s="6"/>
      <c r="H699" s="13"/>
      <c r="I699" s="6" t="str" cm="1">
        <f t="array" aca="1" ref="I699" ca="1">_xlfn.IFNA(INDIRECT("'"&amp;"Variable List"&amp;"'!"&amp;ADDRESS(MATCH(A699,'Variable List'!A:A,0),3)),"")</f>
        <v/>
      </c>
      <c r="J699" s="6" t="str" cm="1">
        <f t="array" aca="1" ref="J699" ca="1">_xlfn.IFNA(INDIRECT("'"&amp;"Variable List"&amp;"'!"&amp;ADDRESS(MATCH(A699,'Variable List'!A:A,0),4)),"")</f>
        <v/>
      </c>
      <c r="K699" s="6" t="str" cm="1">
        <f t="array" aca="1" ref="K699" ca="1">_xlfn.IFNA(INDIRECT("'"&amp;"Variable List"&amp;"'!"&amp;ADDRESS(MATCH(A699,'Variable List'!A:A,0),5)),"")</f>
        <v/>
      </c>
      <c r="L699" s="6" t="str" cm="1">
        <f t="array" aca="1" ref="L699" ca="1">_xlfn.IFNA(INDIRECT("'"&amp;"Variable List"&amp;"'!"&amp;ADDRESS(MATCH(A699,'Variable List'!A:A,0),6)),"")</f>
        <v/>
      </c>
    </row>
    <row r="700" spans="1:12" s="3" customFormat="1" x14ac:dyDescent="0.25">
      <c r="A700" s="4"/>
      <c r="B700" s="6"/>
      <c r="C700" s="6"/>
      <c r="D700" s="97" t="s">
        <v>948</v>
      </c>
      <c r="E700" s="67" t="s">
        <v>949</v>
      </c>
      <c r="F700" s="168"/>
      <c r="G700" s="6"/>
      <c r="H700" s="13"/>
      <c r="I700" s="6" t="str" cm="1">
        <f t="array" aca="1" ref="I700" ca="1">_xlfn.IFNA(INDIRECT("'"&amp;"Variable List"&amp;"'!"&amp;ADDRESS(MATCH(A700,'Variable List'!A:A,0),3)),"")</f>
        <v/>
      </c>
      <c r="J700" s="6" t="str" cm="1">
        <f t="array" aca="1" ref="J700" ca="1">_xlfn.IFNA(INDIRECT("'"&amp;"Variable List"&amp;"'!"&amp;ADDRESS(MATCH(A700,'Variable List'!A:A,0),4)),"")</f>
        <v/>
      </c>
      <c r="K700" s="6" t="str" cm="1">
        <f t="array" aca="1" ref="K700" ca="1">_xlfn.IFNA(INDIRECT("'"&amp;"Variable List"&amp;"'!"&amp;ADDRESS(MATCH(A700,'Variable List'!A:A,0),5)),"")</f>
        <v/>
      </c>
      <c r="L700" s="6" t="str" cm="1">
        <f t="array" aca="1" ref="L700" ca="1">_xlfn.IFNA(INDIRECT("'"&amp;"Variable List"&amp;"'!"&amp;ADDRESS(MATCH(A700,'Variable List'!A:A,0),6)),"")</f>
        <v/>
      </c>
    </row>
    <row r="701" spans="1:12" s="3" customFormat="1" x14ac:dyDescent="0.25">
      <c r="A701" s="4"/>
      <c r="B701" s="6"/>
      <c r="C701" s="6"/>
      <c r="D701" s="97" t="s">
        <v>950</v>
      </c>
      <c r="E701" s="67" t="s">
        <v>951</v>
      </c>
      <c r="F701" s="168"/>
      <c r="G701" s="6"/>
      <c r="H701" s="13"/>
      <c r="I701" s="6" t="str" cm="1">
        <f t="array" aca="1" ref="I701" ca="1">_xlfn.IFNA(INDIRECT("'"&amp;"Variable List"&amp;"'!"&amp;ADDRESS(MATCH(A701,'Variable List'!A:A,0),3)),"")</f>
        <v/>
      </c>
      <c r="J701" s="6" t="str" cm="1">
        <f t="array" aca="1" ref="J701" ca="1">_xlfn.IFNA(INDIRECT("'"&amp;"Variable List"&amp;"'!"&amp;ADDRESS(MATCH(A701,'Variable List'!A:A,0),4)),"")</f>
        <v/>
      </c>
      <c r="K701" s="6" t="str" cm="1">
        <f t="array" aca="1" ref="K701" ca="1">_xlfn.IFNA(INDIRECT("'"&amp;"Variable List"&amp;"'!"&amp;ADDRESS(MATCH(A701,'Variable List'!A:A,0),5)),"")</f>
        <v/>
      </c>
      <c r="L701" s="6" t="str" cm="1">
        <f t="array" aca="1" ref="L701" ca="1">_xlfn.IFNA(INDIRECT("'"&amp;"Variable List"&amp;"'!"&amp;ADDRESS(MATCH(A701,'Variable List'!A:A,0),6)),"")</f>
        <v/>
      </c>
    </row>
    <row r="702" spans="1:12" s="3" customFormat="1" x14ac:dyDescent="0.25">
      <c r="A702" s="4"/>
      <c r="B702" s="6"/>
      <c r="C702" s="6"/>
      <c r="D702" s="97" t="s">
        <v>952</v>
      </c>
      <c r="E702" s="67" t="s">
        <v>953</v>
      </c>
      <c r="F702" s="168"/>
      <c r="G702" s="6"/>
      <c r="H702" s="13"/>
      <c r="I702" s="6" t="str" cm="1">
        <f t="array" aca="1" ref="I702" ca="1">_xlfn.IFNA(INDIRECT("'"&amp;"Variable List"&amp;"'!"&amp;ADDRESS(MATCH(A702,'Variable List'!A:A,0),3)),"")</f>
        <v/>
      </c>
      <c r="J702" s="6" t="str" cm="1">
        <f t="array" aca="1" ref="J702" ca="1">_xlfn.IFNA(INDIRECT("'"&amp;"Variable List"&amp;"'!"&amp;ADDRESS(MATCH(A702,'Variable List'!A:A,0),4)),"")</f>
        <v/>
      </c>
      <c r="K702" s="6" t="str" cm="1">
        <f t="array" aca="1" ref="K702" ca="1">_xlfn.IFNA(INDIRECT("'"&amp;"Variable List"&amp;"'!"&amp;ADDRESS(MATCH(A702,'Variable List'!A:A,0),5)),"")</f>
        <v/>
      </c>
      <c r="L702" s="6" t="str" cm="1">
        <f t="array" aca="1" ref="L702" ca="1">_xlfn.IFNA(INDIRECT("'"&amp;"Variable List"&amp;"'!"&amp;ADDRESS(MATCH(A702,'Variable List'!A:A,0),6)),"")</f>
        <v/>
      </c>
    </row>
    <row r="703" spans="1:12" s="3" customFormat="1" x14ac:dyDescent="0.25">
      <c r="A703" s="4"/>
      <c r="B703" s="6"/>
      <c r="C703" s="6"/>
      <c r="D703" s="97" t="s">
        <v>954</v>
      </c>
      <c r="E703" s="67" t="s">
        <v>955</v>
      </c>
      <c r="F703" s="168"/>
      <c r="G703" s="6"/>
      <c r="H703" s="13"/>
      <c r="I703" s="6" t="str" cm="1">
        <f t="array" aca="1" ref="I703" ca="1">_xlfn.IFNA(INDIRECT("'"&amp;"Variable List"&amp;"'!"&amp;ADDRESS(MATCH(A703,'Variable List'!A:A,0),3)),"")</f>
        <v/>
      </c>
      <c r="J703" s="6" t="str" cm="1">
        <f t="array" aca="1" ref="J703" ca="1">_xlfn.IFNA(INDIRECT("'"&amp;"Variable List"&amp;"'!"&amp;ADDRESS(MATCH(A703,'Variable List'!A:A,0),4)),"")</f>
        <v/>
      </c>
      <c r="K703" s="6" t="str" cm="1">
        <f t="array" aca="1" ref="K703" ca="1">_xlfn.IFNA(INDIRECT("'"&amp;"Variable List"&amp;"'!"&amp;ADDRESS(MATCH(A703,'Variable List'!A:A,0),5)),"")</f>
        <v/>
      </c>
      <c r="L703" s="6" t="str" cm="1">
        <f t="array" aca="1" ref="L703" ca="1">_xlfn.IFNA(INDIRECT("'"&amp;"Variable List"&amp;"'!"&amp;ADDRESS(MATCH(A703,'Variable List'!A:A,0),6)),"")</f>
        <v/>
      </c>
    </row>
    <row r="704" spans="1:12" s="3" customFormat="1" x14ac:dyDescent="0.25">
      <c r="A704" s="4"/>
      <c r="B704" s="6"/>
      <c r="C704" s="6"/>
      <c r="D704" s="97" t="s">
        <v>956</v>
      </c>
      <c r="E704" s="67" t="s">
        <v>957</v>
      </c>
      <c r="F704" s="168"/>
      <c r="G704" s="6"/>
      <c r="H704" s="13"/>
      <c r="I704" s="6" t="str" cm="1">
        <f t="array" aca="1" ref="I704" ca="1">_xlfn.IFNA(INDIRECT("'"&amp;"Variable List"&amp;"'!"&amp;ADDRESS(MATCH(A704,'Variable List'!A:A,0),3)),"")</f>
        <v/>
      </c>
      <c r="J704" s="6" t="str" cm="1">
        <f t="array" aca="1" ref="J704" ca="1">_xlfn.IFNA(INDIRECT("'"&amp;"Variable List"&amp;"'!"&amp;ADDRESS(MATCH(A704,'Variable List'!A:A,0),4)),"")</f>
        <v/>
      </c>
      <c r="K704" s="6" t="str" cm="1">
        <f t="array" aca="1" ref="K704" ca="1">_xlfn.IFNA(INDIRECT("'"&amp;"Variable List"&amp;"'!"&amp;ADDRESS(MATCH(A704,'Variable List'!A:A,0),5)),"")</f>
        <v/>
      </c>
      <c r="L704" s="6" t="str" cm="1">
        <f t="array" aca="1" ref="L704" ca="1">_xlfn.IFNA(INDIRECT("'"&amp;"Variable List"&amp;"'!"&amp;ADDRESS(MATCH(A704,'Variable List'!A:A,0),6)),"")</f>
        <v/>
      </c>
    </row>
    <row r="705" spans="1:12" s="3" customFormat="1" x14ac:dyDescent="0.25">
      <c r="A705" s="4"/>
      <c r="B705" s="6"/>
      <c r="C705" s="6"/>
      <c r="D705" s="97" t="s">
        <v>958</v>
      </c>
      <c r="E705" s="67" t="s">
        <v>959</v>
      </c>
      <c r="F705" s="168"/>
      <c r="G705" s="6"/>
      <c r="H705" s="13"/>
      <c r="I705" s="6" t="str" cm="1">
        <f t="array" aca="1" ref="I705" ca="1">_xlfn.IFNA(INDIRECT("'"&amp;"Variable List"&amp;"'!"&amp;ADDRESS(MATCH(A705,'Variable List'!A:A,0),3)),"")</f>
        <v/>
      </c>
      <c r="J705" s="6" t="str" cm="1">
        <f t="array" aca="1" ref="J705" ca="1">_xlfn.IFNA(INDIRECT("'"&amp;"Variable List"&amp;"'!"&amp;ADDRESS(MATCH(A705,'Variable List'!A:A,0),4)),"")</f>
        <v/>
      </c>
      <c r="K705" s="6" t="str" cm="1">
        <f t="array" aca="1" ref="K705" ca="1">_xlfn.IFNA(INDIRECT("'"&amp;"Variable List"&amp;"'!"&amp;ADDRESS(MATCH(A705,'Variable List'!A:A,0),5)),"")</f>
        <v/>
      </c>
      <c r="L705" s="6" t="str" cm="1">
        <f t="array" aca="1" ref="L705" ca="1">_xlfn.IFNA(INDIRECT("'"&amp;"Variable List"&amp;"'!"&amp;ADDRESS(MATCH(A705,'Variable List'!A:A,0),6)),"")</f>
        <v/>
      </c>
    </row>
    <row r="706" spans="1:12" s="3" customFormat="1" x14ac:dyDescent="0.25">
      <c r="A706" s="4"/>
      <c r="B706" s="6"/>
      <c r="C706" s="6"/>
      <c r="D706" s="97" t="s">
        <v>960</v>
      </c>
      <c r="E706" s="67" t="s">
        <v>961</v>
      </c>
      <c r="F706" s="168"/>
      <c r="G706" s="6"/>
      <c r="H706" s="13"/>
      <c r="I706" s="6" t="str" cm="1">
        <f t="array" aca="1" ref="I706" ca="1">_xlfn.IFNA(INDIRECT("'"&amp;"Variable List"&amp;"'!"&amp;ADDRESS(MATCH(A706,'Variable List'!A:A,0),3)),"")</f>
        <v/>
      </c>
      <c r="J706" s="6" t="str" cm="1">
        <f t="array" aca="1" ref="J706" ca="1">_xlfn.IFNA(INDIRECT("'"&amp;"Variable List"&amp;"'!"&amp;ADDRESS(MATCH(A706,'Variable List'!A:A,0),4)),"")</f>
        <v/>
      </c>
      <c r="K706" s="6" t="str" cm="1">
        <f t="array" aca="1" ref="K706" ca="1">_xlfn.IFNA(INDIRECT("'"&amp;"Variable List"&amp;"'!"&amp;ADDRESS(MATCH(A706,'Variable List'!A:A,0),5)),"")</f>
        <v/>
      </c>
      <c r="L706" s="6" t="str" cm="1">
        <f t="array" aca="1" ref="L706" ca="1">_xlfn.IFNA(INDIRECT("'"&amp;"Variable List"&amp;"'!"&amp;ADDRESS(MATCH(A706,'Variable List'!A:A,0),6)),"")</f>
        <v/>
      </c>
    </row>
    <row r="707" spans="1:12" s="3" customFormat="1" x14ac:dyDescent="0.25">
      <c r="A707" s="4"/>
      <c r="B707" s="6"/>
      <c r="C707" s="6"/>
      <c r="D707" s="97" t="s">
        <v>962</v>
      </c>
      <c r="E707" s="67" t="s">
        <v>661</v>
      </c>
      <c r="F707" s="168"/>
      <c r="G707" s="6"/>
      <c r="H707" s="13"/>
      <c r="I707" s="6" t="str" cm="1">
        <f t="array" aca="1" ref="I707" ca="1">_xlfn.IFNA(INDIRECT("'"&amp;"Variable List"&amp;"'!"&amp;ADDRESS(MATCH(A707,'Variable List'!A:A,0),3)),"")</f>
        <v/>
      </c>
      <c r="J707" s="6" t="str" cm="1">
        <f t="array" aca="1" ref="J707" ca="1">_xlfn.IFNA(INDIRECT("'"&amp;"Variable List"&amp;"'!"&amp;ADDRESS(MATCH(A707,'Variable List'!A:A,0),4)),"")</f>
        <v/>
      </c>
      <c r="K707" s="6" t="str" cm="1">
        <f t="array" aca="1" ref="K707" ca="1">_xlfn.IFNA(INDIRECT("'"&amp;"Variable List"&amp;"'!"&amp;ADDRESS(MATCH(A707,'Variable List'!A:A,0),5)),"")</f>
        <v/>
      </c>
      <c r="L707" s="6" t="str" cm="1">
        <f t="array" aca="1" ref="L707" ca="1">_xlfn.IFNA(INDIRECT("'"&amp;"Variable List"&amp;"'!"&amp;ADDRESS(MATCH(A707,'Variable List'!A:A,0),6)),"")</f>
        <v/>
      </c>
    </row>
    <row r="708" spans="1:12" s="3" customFormat="1" x14ac:dyDescent="0.25">
      <c r="A708" s="4"/>
      <c r="B708" s="6"/>
      <c r="C708" s="6"/>
      <c r="D708" s="97">
        <v>801</v>
      </c>
      <c r="E708" s="67" t="s">
        <v>963</v>
      </c>
      <c r="F708" s="168"/>
      <c r="G708" s="6"/>
      <c r="H708" s="13"/>
      <c r="I708" s="6" t="str" cm="1">
        <f t="array" aca="1" ref="I708" ca="1">_xlfn.IFNA(INDIRECT("'"&amp;"Variable List"&amp;"'!"&amp;ADDRESS(MATCH(A708,'Variable List'!A:A,0),3)),"")</f>
        <v/>
      </c>
      <c r="J708" s="6" t="str" cm="1">
        <f t="array" aca="1" ref="J708" ca="1">_xlfn.IFNA(INDIRECT("'"&amp;"Variable List"&amp;"'!"&amp;ADDRESS(MATCH(A708,'Variable List'!A:A,0),4)),"")</f>
        <v/>
      </c>
      <c r="K708" s="6" t="str" cm="1">
        <f t="array" aca="1" ref="K708" ca="1">_xlfn.IFNA(INDIRECT("'"&amp;"Variable List"&amp;"'!"&amp;ADDRESS(MATCH(A708,'Variable List'!A:A,0),5)),"")</f>
        <v/>
      </c>
      <c r="L708" s="6" t="str" cm="1">
        <f t="array" aca="1" ref="L708" ca="1">_xlfn.IFNA(INDIRECT("'"&amp;"Variable List"&amp;"'!"&amp;ADDRESS(MATCH(A708,'Variable List'!A:A,0),6)),"")</f>
        <v/>
      </c>
    </row>
    <row r="709" spans="1:12" s="3" customFormat="1" x14ac:dyDescent="0.25">
      <c r="A709" s="4"/>
      <c r="B709" s="6"/>
      <c r="C709" s="6"/>
      <c r="D709" s="97">
        <v>810</v>
      </c>
      <c r="E709" s="67" t="s">
        <v>964</v>
      </c>
      <c r="F709" s="168"/>
      <c r="G709" s="6"/>
      <c r="H709" s="13"/>
      <c r="I709" s="6" t="str" cm="1">
        <f t="array" aca="1" ref="I709" ca="1">_xlfn.IFNA(INDIRECT("'"&amp;"Variable List"&amp;"'!"&amp;ADDRESS(MATCH(A709,'Variable List'!A:A,0),3)),"")</f>
        <v/>
      </c>
      <c r="J709" s="6" t="str" cm="1">
        <f t="array" aca="1" ref="J709" ca="1">_xlfn.IFNA(INDIRECT("'"&amp;"Variable List"&amp;"'!"&amp;ADDRESS(MATCH(A709,'Variable List'!A:A,0),4)),"")</f>
        <v/>
      </c>
      <c r="K709" s="6" t="str" cm="1">
        <f t="array" aca="1" ref="K709" ca="1">_xlfn.IFNA(INDIRECT("'"&amp;"Variable List"&amp;"'!"&amp;ADDRESS(MATCH(A709,'Variable List'!A:A,0),5)),"")</f>
        <v/>
      </c>
      <c r="L709" s="6" t="str" cm="1">
        <f t="array" aca="1" ref="L709" ca="1">_xlfn.IFNA(INDIRECT("'"&amp;"Variable List"&amp;"'!"&amp;ADDRESS(MATCH(A709,'Variable List'!A:A,0),6)),"")</f>
        <v/>
      </c>
    </row>
    <row r="710" spans="1:12" s="3" customFormat="1" x14ac:dyDescent="0.25">
      <c r="A710" s="4"/>
      <c r="B710" s="6"/>
      <c r="C710" s="6"/>
      <c r="D710" s="97" t="s">
        <v>965</v>
      </c>
      <c r="E710" s="67" t="s">
        <v>966</v>
      </c>
      <c r="F710" s="168"/>
      <c r="G710" s="6"/>
      <c r="H710" s="13"/>
      <c r="I710" s="6" t="str" cm="1">
        <f t="array" aca="1" ref="I710" ca="1">_xlfn.IFNA(INDIRECT("'"&amp;"Variable List"&amp;"'!"&amp;ADDRESS(MATCH(A710,'Variable List'!A:A,0),3)),"")</f>
        <v/>
      </c>
      <c r="J710" s="6" t="str" cm="1">
        <f t="array" aca="1" ref="J710" ca="1">_xlfn.IFNA(INDIRECT("'"&amp;"Variable List"&amp;"'!"&amp;ADDRESS(MATCH(A710,'Variable List'!A:A,0),4)),"")</f>
        <v/>
      </c>
      <c r="K710" s="6" t="str" cm="1">
        <f t="array" aca="1" ref="K710" ca="1">_xlfn.IFNA(INDIRECT("'"&amp;"Variable List"&amp;"'!"&amp;ADDRESS(MATCH(A710,'Variable List'!A:A,0),5)),"")</f>
        <v/>
      </c>
      <c r="L710" s="6" t="str" cm="1">
        <f t="array" aca="1" ref="L710" ca="1">_xlfn.IFNA(INDIRECT("'"&amp;"Variable List"&amp;"'!"&amp;ADDRESS(MATCH(A710,'Variable List'!A:A,0),6)),"")</f>
        <v/>
      </c>
    </row>
    <row r="711" spans="1:12" s="3" customFormat="1" x14ac:dyDescent="0.25">
      <c r="A711" s="4"/>
      <c r="B711" s="6"/>
      <c r="C711" s="6"/>
      <c r="D711" s="97" t="s">
        <v>967</v>
      </c>
      <c r="E711" s="67" t="s">
        <v>968</v>
      </c>
      <c r="F711" s="168"/>
      <c r="G711" s="6"/>
      <c r="H711" s="13"/>
      <c r="I711" s="6" t="str" cm="1">
        <f t="array" aca="1" ref="I711" ca="1">_xlfn.IFNA(INDIRECT("'"&amp;"Variable List"&amp;"'!"&amp;ADDRESS(MATCH(A711,'Variable List'!A:A,0),3)),"")</f>
        <v/>
      </c>
      <c r="J711" s="6" t="str" cm="1">
        <f t="array" aca="1" ref="J711" ca="1">_xlfn.IFNA(INDIRECT("'"&amp;"Variable List"&amp;"'!"&amp;ADDRESS(MATCH(A711,'Variable List'!A:A,0),4)),"")</f>
        <v/>
      </c>
      <c r="K711" s="6" t="str" cm="1">
        <f t="array" aca="1" ref="K711" ca="1">_xlfn.IFNA(INDIRECT("'"&amp;"Variable List"&amp;"'!"&amp;ADDRESS(MATCH(A711,'Variable List'!A:A,0),5)),"")</f>
        <v/>
      </c>
      <c r="L711" s="6" t="str" cm="1">
        <f t="array" aca="1" ref="L711" ca="1">_xlfn.IFNA(INDIRECT("'"&amp;"Variable List"&amp;"'!"&amp;ADDRESS(MATCH(A711,'Variable List'!A:A,0),6)),"")</f>
        <v/>
      </c>
    </row>
    <row r="712" spans="1:12" s="3" customFormat="1" x14ac:dyDescent="0.25">
      <c r="A712" s="4"/>
      <c r="B712" s="6"/>
      <c r="C712" s="6"/>
      <c r="D712" s="97" t="s">
        <v>969</v>
      </c>
      <c r="E712" s="67" t="s">
        <v>970</v>
      </c>
      <c r="F712" s="168"/>
      <c r="G712" s="6"/>
      <c r="H712" s="13"/>
      <c r="I712" s="6" t="str" cm="1">
        <f t="array" aca="1" ref="I712" ca="1">_xlfn.IFNA(INDIRECT("'"&amp;"Variable List"&amp;"'!"&amp;ADDRESS(MATCH(A712,'Variable List'!A:A,0),3)),"")</f>
        <v/>
      </c>
      <c r="J712" s="6" t="str" cm="1">
        <f t="array" aca="1" ref="J712" ca="1">_xlfn.IFNA(INDIRECT("'"&amp;"Variable List"&amp;"'!"&amp;ADDRESS(MATCH(A712,'Variable List'!A:A,0),4)),"")</f>
        <v/>
      </c>
      <c r="K712" s="6" t="str" cm="1">
        <f t="array" aca="1" ref="K712" ca="1">_xlfn.IFNA(INDIRECT("'"&amp;"Variable List"&amp;"'!"&amp;ADDRESS(MATCH(A712,'Variable List'!A:A,0),5)),"")</f>
        <v/>
      </c>
      <c r="L712" s="6" t="str" cm="1">
        <f t="array" aca="1" ref="L712" ca="1">_xlfn.IFNA(INDIRECT("'"&amp;"Variable List"&amp;"'!"&amp;ADDRESS(MATCH(A712,'Variable List'!A:A,0),6)),"")</f>
        <v/>
      </c>
    </row>
    <row r="713" spans="1:12" s="3" customFormat="1" x14ac:dyDescent="0.25">
      <c r="A713" s="4"/>
      <c r="B713" s="6"/>
      <c r="C713" s="6"/>
      <c r="D713" s="97" t="s">
        <v>971</v>
      </c>
      <c r="E713" s="67" t="s">
        <v>972</v>
      </c>
      <c r="F713" s="168"/>
      <c r="G713" s="6"/>
      <c r="H713" s="13"/>
      <c r="I713" s="6" t="str" cm="1">
        <f t="array" aca="1" ref="I713" ca="1">_xlfn.IFNA(INDIRECT("'"&amp;"Variable List"&amp;"'!"&amp;ADDRESS(MATCH(A713,'Variable List'!A:A,0),3)),"")</f>
        <v/>
      </c>
      <c r="J713" s="6" t="str" cm="1">
        <f t="array" aca="1" ref="J713" ca="1">_xlfn.IFNA(INDIRECT("'"&amp;"Variable List"&amp;"'!"&amp;ADDRESS(MATCH(A713,'Variable List'!A:A,0),4)),"")</f>
        <v/>
      </c>
      <c r="K713" s="6" t="str" cm="1">
        <f t="array" aca="1" ref="K713" ca="1">_xlfn.IFNA(INDIRECT("'"&amp;"Variable List"&amp;"'!"&amp;ADDRESS(MATCH(A713,'Variable List'!A:A,0),5)),"")</f>
        <v/>
      </c>
      <c r="L713" s="6" t="str" cm="1">
        <f t="array" aca="1" ref="L713" ca="1">_xlfn.IFNA(INDIRECT("'"&amp;"Variable List"&amp;"'!"&amp;ADDRESS(MATCH(A713,'Variable List'!A:A,0),6)),"")</f>
        <v/>
      </c>
    </row>
    <row r="714" spans="1:12" s="3" customFormat="1" x14ac:dyDescent="0.25">
      <c r="A714" s="4"/>
      <c r="B714" s="6"/>
      <c r="C714" s="6"/>
      <c r="D714" s="97" t="s">
        <v>973</v>
      </c>
      <c r="E714" s="67" t="s">
        <v>974</v>
      </c>
      <c r="F714" s="168"/>
      <c r="G714" s="6"/>
      <c r="H714" s="13"/>
      <c r="I714" s="6" t="str" cm="1">
        <f t="array" aca="1" ref="I714" ca="1">_xlfn.IFNA(INDIRECT("'"&amp;"Variable List"&amp;"'!"&amp;ADDRESS(MATCH(A714,'Variable List'!A:A,0),3)),"")</f>
        <v/>
      </c>
      <c r="J714" s="6" t="str" cm="1">
        <f t="array" aca="1" ref="J714" ca="1">_xlfn.IFNA(INDIRECT("'"&amp;"Variable List"&amp;"'!"&amp;ADDRESS(MATCH(A714,'Variable List'!A:A,0),4)),"")</f>
        <v/>
      </c>
      <c r="K714" s="6" t="str" cm="1">
        <f t="array" aca="1" ref="K714" ca="1">_xlfn.IFNA(INDIRECT("'"&amp;"Variable List"&amp;"'!"&amp;ADDRESS(MATCH(A714,'Variable List'!A:A,0),5)),"")</f>
        <v/>
      </c>
      <c r="L714" s="6" t="str" cm="1">
        <f t="array" aca="1" ref="L714" ca="1">_xlfn.IFNA(INDIRECT("'"&amp;"Variable List"&amp;"'!"&amp;ADDRESS(MATCH(A714,'Variable List'!A:A,0),6)),"")</f>
        <v/>
      </c>
    </row>
    <row r="715" spans="1:12" s="3" customFormat="1" x14ac:dyDescent="0.25">
      <c r="A715" s="4"/>
      <c r="B715" s="6"/>
      <c r="C715" s="6"/>
      <c r="D715" s="97" t="s">
        <v>975</v>
      </c>
      <c r="E715" s="67" t="s">
        <v>976</v>
      </c>
      <c r="F715" s="168"/>
      <c r="G715" s="6"/>
      <c r="H715" s="13"/>
      <c r="I715" s="6" t="str" cm="1">
        <f t="array" aca="1" ref="I715" ca="1">_xlfn.IFNA(INDIRECT("'"&amp;"Variable List"&amp;"'!"&amp;ADDRESS(MATCH(A715,'Variable List'!A:A,0),3)),"")</f>
        <v/>
      </c>
      <c r="J715" s="6" t="str" cm="1">
        <f t="array" aca="1" ref="J715" ca="1">_xlfn.IFNA(INDIRECT("'"&amp;"Variable List"&amp;"'!"&amp;ADDRESS(MATCH(A715,'Variable List'!A:A,0),4)),"")</f>
        <v/>
      </c>
      <c r="K715" s="6" t="str" cm="1">
        <f t="array" aca="1" ref="K715" ca="1">_xlfn.IFNA(INDIRECT("'"&amp;"Variable List"&amp;"'!"&amp;ADDRESS(MATCH(A715,'Variable List'!A:A,0),5)),"")</f>
        <v/>
      </c>
      <c r="L715" s="6" t="str" cm="1">
        <f t="array" aca="1" ref="L715" ca="1">_xlfn.IFNA(INDIRECT("'"&amp;"Variable List"&amp;"'!"&amp;ADDRESS(MATCH(A715,'Variable List'!A:A,0),6)),"")</f>
        <v/>
      </c>
    </row>
    <row r="716" spans="1:12" s="3" customFormat="1" x14ac:dyDescent="0.25">
      <c r="A716" s="4"/>
      <c r="B716" s="6"/>
      <c r="C716" s="6"/>
      <c r="D716" s="97" t="s">
        <v>977</v>
      </c>
      <c r="E716" s="67" t="s">
        <v>978</v>
      </c>
      <c r="F716" s="168"/>
      <c r="G716" s="6"/>
      <c r="H716" s="13"/>
      <c r="I716" s="6" t="str" cm="1">
        <f t="array" aca="1" ref="I716" ca="1">_xlfn.IFNA(INDIRECT("'"&amp;"Variable List"&amp;"'!"&amp;ADDRESS(MATCH(A716,'Variable List'!A:A,0),3)),"")</f>
        <v/>
      </c>
      <c r="J716" s="6" t="str" cm="1">
        <f t="array" aca="1" ref="J716" ca="1">_xlfn.IFNA(INDIRECT("'"&amp;"Variable List"&amp;"'!"&amp;ADDRESS(MATCH(A716,'Variable List'!A:A,0),4)),"")</f>
        <v/>
      </c>
      <c r="K716" s="6" t="str" cm="1">
        <f t="array" aca="1" ref="K716" ca="1">_xlfn.IFNA(INDIRECT("'"&amp;"Variable List"&amp;"'!"&amp;ADDRESS(MATCH(A716,'Variable List'!A:A,0),5)),"")</f>
        <v/>
      </c>
      <c r="L716" s="6" t="str" cm="1">
        <f t="array" aca="1" ref="L716" ca="1">_xlfn.IFNA(INDIRECT("'"&amp;"Variable List"&amp;"'!"&amp;ADDRESS(MATCH(A716,'Variable List'!A:A,0),6)),"")</f>
        <v/>
      </c>
    </row>
    <row r="717" spans="1:12" s="3" customFormat="1" x14ac:dyDescent="0.25">
      <c r="A717" s="4"/>
      <c r="B717" s="6"/>
      <c r="C717" s="6"/>
      <c r="D717" s="97" t="s">
        <v>979</v>
      </c>
      <c r="E717" s="67" t="s">
        <v>980</v>
      </c>
      <c r="F717" s="168"/>
      <c r="G717" s="6"/>
      <c r="H717" s="13"/>
      <c r="I717" s="6" t="str" cm="1">
        <f t="array" aca="1" ref="I717" ca="1">_xlfn.IFNA(INDIRECT("'"&amp;"Variable List"&amp;"'!"&amp;ADDRESS(MATCH(A717,'Variable List'!A:A,0),3)),"")</f>
        <v/>
      </c>
      <c r="J717" s="6" t="str" cm="1">
        <f t="array" aca="1" ref="J717" ca="1">_xlfn.IFNA(INDIRECT("'"&amp;"Variable List"&amp;"'!"&amp;ADDRESS(MATCH(A717,'Variable List'!A:A,0),4)),"")</f>
        <v/>
      </c>
      <c r="K717" s="6" t="str" cm="1">
        <f t="array" aca="1" ref="K717" ca="1">_xlfn.IFNA(INDIRECT("'"&amp;"Variable List"&amp;"'!"&amp;ADDRESS(MATCH(A717,'Variable List'!A:A,0),5)),"")</f>
        <v/>
      </c>
      <c r="L717" s="6" t="str" cm="1">
        <f t="array" aca="1" ref="L717" ca="1">_xlfn.IFNA(INDIRECT("'"&amp;"Variable List"&amp;"'!"&amp;ADDRESS(MATCH(A717,'Variable List'!A:A,0),6)),"")</f>
        <v/>
      </c>
    </row>
    <row r="718" spans="1:12" s="3" customFormat="1" x14ac:dyDescent="0.25">
      <c r="A718" s="4"/>
      <c r="B718" s="6"/>
      <c r="C718" s="6"/>
      <c r="D718" s="97" t="s">
        <v>981</v>
      </c>
      <c r="E718" s="67" t="s">
        <v>982</v>
      </c>
      <c r="F718" s="168"/>
      <c r="G718" s="6"/>
      <c r="H718" s="13"/>
      <c r="I718" s="6" t="str" cm="1">
        <f t="array" aca="1" ref="I718" ca="1">_xlfn.IFNA(INDIRECT("'"&amp;"Variable List"&amp;"'!"&amp;ADDRESS(MATCH(A718,'Variable List'!A:A,0),3)),"")</f>
        <v/>
      </c>
      <c r="J718" s="6" t="str" cm="1">
        <f t="array" aca="1" ref="J718" ca="1">_xlfn.IFNA(INDIRECT("'"&amp;"Variable List"&amp;"'!"&amp;ADDRESS(MATCH(A718,'Variable List'!A:A,0),4)),"")</f>
        <v/>
      </c>
      <c r="K718" s="6" t="str" cm="1">
        <f t="array" aca="1" ref="K718" ca="1">_xlfn.IFNA(INDIRECT("'"&amp;"Variable List"&amp;"'!"&amp;ADDRESS(MATCH(A718,'Variable List'!A:A,0),5)),"")</f>
        <v/>
      </c>
      <c r="L718" s="6" t="str" cm="1">
        <f t="array" aca="1" ref="L718" ca="1">_xlfn.IFNA(INDIRECT("'"&amp;"Variable List"&amp;"'!"&amp;ADDRESS(MATCH(A718,'Variable List'!A:A,0),6)),"")</f>
        <v/>
      </c>
    </row>
    <row r="719" spans="1:12" s="3" customFormat="1" x14ac:dyDescent="0.25">
      <c r="A719" s="4"/>
      <c r="B719" s="6"/>
      <c r="C719" s="6"/>
      <c r="D719" s="97" t="s">
        <v>983</v>
      </c>
      <c r="E719" s="67" t="s">
        <v>984</v>
      </c>
      <c r="F719" s="168"/>
      <c r="G719" s="6"/>
      <c r="H719" s="13"/>
      <c r="I719" s="6" t="str" cm="1">
        <f t="array" aca="1" ref="I719" ca="1">_xlfn.IFNA(INDIRECT("'"&amp;"Variable List"&amp;"'!"&amp;ADDRESS(MATCH(A719,'Variable List'!A:A,0),3)),"")</f>
        <v/>
      </c>
      <c r="J719" s="6" t="str" cm="1">
        <f t="array" aca="1" ref="J719" ca="1">_xlfn.IFNA(INDIRECT("'"&amp;"Variable List"&amp;"'!"&amp;ADDRESS(MATCH(A719,'Variable List'!A:A,0),4)),"")</f>
        <v/>
      </c>
      <c r="K719" s="6" t="str" cm="1">
        <f t="array" aca="1" ref="K719" ca="1">_xlfn.IFNA(INDIRECT("'"&amp;"Variable List"&amp;"'!"&amp;ADDRESS(MATCH(A719,'Variable List'!A:A,0),5)),"")</f>
        <v/>
      </c>
      <c r="L719" s="6" t="str" cm="1">
        <f t="array" aca="1" ref="L719" ca="1">_xlfn.IFNA(INDIRECT("'"&amp;"Variable List"&amp;"'!"&amp;ADDRESS(MATCH(A719,'Variable List'!A:A,0),6)),"")</f>
        <v/>
      </c>
    </row>
    <row r="720" spans="1:12" s="3" customFormat="1" x14ac:dyDescent="0.25">
      <c r="A720" s="4"/>
      <c r="B720" s="6"/>
      <c r="C720" s="6"/>
      <c r="D720" s="97" t="s">
        <v>985</v>
      </c>
      <c r="E720" s="67" t="s">
        <v>986</v>
      </c>
      <c r="F720" s="168"/>
      <c r="G720" s="6"/>
      <c r="H720" s="13"/>
      <c r="I720" s="6" t="str" cm="1">
        <f t="array" aca="1" ref="I720" ca="1">_xlfn.IFNA(INDIRECT("'"&amp;"Variable List"&amp;"'!"&amp;ADDRESS(MATCH(A720,'Variable List'!A:A,0),3)),"")</f>
        <v/>
      </c>
      <c r="J720" s="6" t="str" cm="1">
        <f t="array" aca="1" ref="J720" ca="1">_xlfn.IFNA(INDIRECT("'"&amp;"Variable List"&amp;"'!"&amp;ADDRESS(MATCH(A720,'Variable List'!A:A,0),4)),"")</f>
        <v/>
      </c>
      <c r="K720" s="6" t="str" cm="1">
        <f t="array" aca="1" ref="K720" ca="1">_xlfn.IFNA(INDIRECT("'"&amp;"Variable List"&amp;"'!"&amp;ADDRESS(MATCH(A720,'Variable List'!A:A,0),5)),"")</f>
        <v/>
      </c>
      <c r="L720" s="6" t="str" cm="1">
        <f t="array" aca="1" ref="L720" ca="1">_xlfn.IFNA(INDIRECT("'"&amp;"Variable List"&amp;"'!"&amp;ADDRESS(MATCH(A720,'Variable List'!A:A,0),6)),"")</f>
        <v/>
      </c>
    </row>
    <row r="721" spans="1:12" s="3" customFormat="1" x14ac:dyDescent="0.25">
      <c r="A721" s="4"/>
      <c r="B721" s="6"/>
      <c r="C721" s="6"/>
      <c r="D721" s="97" t="s">
        <v>987</v>
      </c>
      <c r="E721" s="67" t="s">
        <v>988</v>
      </c>
      <c r="F721" s="168"/>
      <c r="G721" s="6"/>
      <c r="H721" s="13"/>
      <c r="I721" s="6" t="str" cm="1">
        <f t="array" aca="1" ref="I721" ca="1">_xlfn.IFNA(INDIRECT("'"&amp;"Variable List"&amp;"'!"&amp;ADDRESS(MATCH(A721,'Variable List'!A:A,0),3)),"")</f>
        <v/>
      </c>
      <c r="J721" s="6" t="str" cm="1">
        <f t="array" aca="1" ref="J721" ca="1">_xlfn.IFNA(INDIRECT("'"&amp;"Variable List"&amp;"'!"&amp;ADDRESS(MATCH(A721,'Variable List'!A:A,0),4)),"")</f>
        <v/>
      </c>
      <c r="K721" s="6" t="str" cm="1">
        <f t="array" aca="1" ref="K721" ca="1">_xlfn.IFNA(INDIRECT("'"&amp;"Variable List"&amp;"'!"&amp;ADDRESS(MATCH(A721,'Variable List'!A:A,0),5)),"")</f>
        <v/>
      </c>
      <c r="L721" s="6" t="str" cm="1">
        <f t="array" aca="1" ref="L721" ca="1">_xlfn.IFNA(INDIRECT("'"&amp;"Variable List"&amp;"'!"&amp;ADDRESS(MATCH(A721,'Variable List'!A:A,0),6)),"")</f>
        <v/>
      </c>
    </row>
    <row r="722" spans="1:12" s="3" customFormat="1" x14ac:dyDescent="0.25">
      <c r="A722" s="4"/>
      <c r="B722" s="6"/>
      <c r="C722" s="6"/>
      <c r="D722" s="97" t="s">
        <v>989</v>
      </c>
      <c r="E722" s="67" t="s">
        <v>990</v>
      </c>
      <c r="F722" s="168"/>
      <c r="G722" s="6"/>
      <c r="H722" s="13"/>
      <c r="I722" s="6" t="str" cm="1">
        <f t="array" aca="1" ref="I722" ca="1">_xlfn.IFNA(INDIRECT("'"&amp;"Variable List"&amp;"'!"&amp;ADDRESS(MATCH(A722,'Variable List'!A:A,0),3)),"")</f>
        <v/>
      </c>
      <c r="J722" s="6" t="str" cm="1">
        <f t="array" aca="1" ref="J722" ca="1">_xlfn.IFNA(INDIRECT("'"&amp;"Variable List"&amp;"'!"&amp;ADDRESS(MATCH(A722,'Variable List'!A:A,0),4)),"")</f>
        <v/>
      </c>
      <c r="K722" s="6" t="str" cm="1">
        <f t="array" aca="1" ref="K722" ca="1">_xlfn.IFNA(INDIRECT("'"&amp;"Variable List"&amp;"'!"&amp;ADDRESS(MATCH(A722,'Variable List'!A:A,0),5)),"")</f>
        <v/>
      </c>
      <c r="L722" s="6" t="str" cm="1">
        <f t="array" aca="1" ref="L722" ca="1">_xlfn.IFNA(INDIRECT("'"&amp;"Variable List"&amp;"'!"&amp;ADDRESS(MATCH(A722,'Variable List'!A:A,0),6)),"")</f>
        <v/>
      </c>
    </row>
    <row r="723" spans="1:12" s="3" customFormat="1" x14ac:dyDescent="0.25">
      <c r="A723" s="4"/>
      <c r="B723" s="6"/>
      <c r="C723" s="6"/>
      <c r="D723" s="97" t="s">
        <v>991</v>
      </c>
      <c r="E723" s="67" t="s">
        <v>992</v>
      </c>
      <c r="F723" s="168"/>
      <c r="G723" s="6"/>
      <c r="H723" s="13"/>
      <c r="I723" s="6" t="str" cm="1">
        <f t="array" aca="1" ref="I723" ca="1">_xlfn.IFNA(INDIRECT("'"&amp;"Variable List"&amp;"'!"&amp;ADDRESS(MATCH(A723,'Variable List'!A:A,0),3)),"")</f>
        <v/>
      </c>
      <c r="J723" s="6" t="str" cm="1">
        <f t="array" aca="1" ref="J723" ca="1">_xlfn.IFNA(INDIRECT("'"&amp;"Variable List"&amp;"'!"&amp;ADDRESS(MATCH(A723,'Variable List'!A:A,0),4)),"")</f>
        <v/>
      </c>
      <c r="K723" s="6" t="str" cm="1">
        <f t="array" aca="1" ref="K723" ca="1">_xlfn.IFNA(INDIRECT("'"&amp;"Variable List"&amp;"'!"&amp;ADDRESS(MATCH(A723,'Variable List'!A:A,0),5)),"")</f>
        <v/>
      </c>
      <c r="L723" s="6" t="str" cm="1">
        <f t="array" aca="1" ref="L723" ca="1">_xlfn.IFNA(INDIRECT("'"&amp;"Variable List"&amp;"'!"&amp;ADDRESS(MATCH(A723,'Variable List'!A:A,0),6)),"")</f>
        <v/>
      </c>
    </row>
    <row r="724" spans="1:12" s="3" customFormat="1" x14ac:dyDescent="0.25">
      <c r="A724" s="4"/>
      <c r="B724" s="6"/>
      <c r="C724" s="6"/>
      <c r="D724" s="97" t="s">
        <v>993</v>
      </c>
      <c r="E724" s="67" t="s">
        <v>994</v>
      </c>
      <c r="F724" s="168"/>
      <c r="G724" s="6"/>
      <c r="H724" s="13"/>
      <c r="I724" s="6" t="str" cm="1">
        <f t="array" aca="1" ref="I724" ca="1">_xlfn.IFNA(INDIRECT("'"&amp;"Variable List"&amp;"'!"&amp;ADDRESS(MATCH(A724,'Variable List'!A:A,0),3)),"")</f>
        <v/>
      </c>
      <c r="J724" s="6" t="str" cm="1">
        <f t="array" aca="1" ref="J724" ca="1">_xlfn.IFNA(INDIRECT("'"&amp;"Variable List"&amp;"'!"&amp;ADDRESS(MATCH(A724,'Variable List'!A:A,0),4)),"")</f>
        <v/>
      </c>
      <c r="K724" s="6" t="str" cm="1">
        <f t="array" aca="1" ref="K724" ca="1">_xlfn.IFNA(INDIRECT("'"&amp;"Variable List"&amp;"'!"&amp;ADDRESS(MATCH(A724,'Variable List'!A:A,0),5)),"")</f>
        <v/>
      </c>
      <c r="L724" s="6" t="str" cm="1">
        <f t="array" aca="1" ref="L724" ca="1">_xlfn.IFNA(INDIRECT("'"&amp;"Variable List"&amp;"'!"&amp;ADDRESS(MATCH(A724,'Variable List'!A:A,0),6)),"")</f>
        <v/>
      </c>
    </row>
    <row r="725" spans="1:12" s="3" customFormat="1" x14ac:dyDescent="0.25">
      <c r="A725" s="4"/>
      <c r="B725" s="6"/>
      <c r="C725" s="6"/>
      <c r="D725" s="97" t="s">
        <v>995</v>
      </c>
      <c r="E725" s="67" t="s">
        <v>996</v>
      </c>
      <c r="F725" s="168"/>
      <c r="G725" s="6"/>
      <c r="H725" s="13"/>
      <c r="I725" s="6" t="str" cm="1">
        <f t="array" aca="1" ref="I725" ca="1">_xlfn.IFNA(INDIRECT("'"&amp;"Variable List"&amp;"'!"&amp;ADDRESS(MATCH(A725,'Variable List'!A:A,0),3)),"")</f>
        <v/>
      </c>
      <c r="J725" s="6" t="str" cm="1">
        <f t="array" aca="1" ref="J725" ca="1">_xlfn.IFNA(INDIRECT("'"&amp;"Variable List"&amp;"'!"&amp;ADDRESS(MATCH(A725,'Variable List'!A:A,0),4)),"")</f>
        <v/>
      </c>
      <c r="K725" s="6" t="str" cm="1">
        <f t="array" aca="1" ref="K725" ca="1">_xlfn.IFNA(INDIRECT("'"&amp;"Variable List"&amp;"'!"&amp;ADDRESS(MATCH(A725,'Variable List'!A:A,0),5)),"")</f>
        <v/>
      </c>
      <c r="L725" s="6" t="str" cm="1">
        <f t="array" aca="1" ref="L725" ca="1">_xlfn.IFNA(INDIRECT("'"&amp;"Variable List"&amp;"'!"&amp;ADDRESS(MATCH(A725,'Variable List'!A:A,0),6)),"")</f>
        <v/>
      </c>
    </row>
    <row r="726" spans="1:12" s="3" customFormat="1" x14ac:dyDescent="0.25">
      <c r="A726" s="4"/>
      <c r="B726" s="6"/>
      <c r="C726" s="6"/>
      <c r="D726" s="97" t="s">
        <v>997</v>
      </c>
      <c r="E726" s="67" t="s">
        <v>998</v>
      </c>
      <c r="F726" s="168"/>
      <c r="G726" s="6"/>
      <c r="H726" s="13"/>
      <c r="I726" s="6" t="str" cm="1">
        <f t="array" aca="1" ref="I726" ca="1">_xlfn.IFNA(INDIRECT("'"&amp;"Variable List"&amp;"'!"&amp;ADDRESS(MATCH(A726,'Variable List'!A:A,0),3)),"")</f>
        <v/>
      </c>
      <c r="J726" s="6" t="str" cm="1">
        <f t="array" aca="1" ref="J726" ca="1">_xlfn.IFNA(INDIRECT("'"&amp;"Variable List"&amp;"'!"&amp;ADDRESS(MATCH(A726,'Variable List'!A:A,0),4)),"")</f>
        <v/>
      </c>
      <c r="K726" s="6" t="str" cm="1">
        <f t="array" aca="1" ref="K726" ca="1">_xlfn.IFNA(INDIRECT("'"&amp;"Variable List"&amp;"'!"&amp;ADDRESS(MATCH(A726,'Variable List'!A:A,0),5)),"")</f>
        <v/>
      </c>
      <c r="L726" s="6" t="str" cm="1">
        <f t="array" aca="1" ref="L726" ca="1">_xlfn.IFNA(INDIRECT("'"&amp;"Variable List"&amp;"'!"&amp;ADDRESS(MATCH(A726,'Variable List'!A:A,0),6)),"")</f>
        <v/>
      </c>
    </row>
    <row r="727" spans="1:12" s="3" customFormat="1" x14ac:dyDescent="0.25">
      <c r="A727" s="4"/>
      <c r="B727" s="6"/>
      <c r="C727" s="6"/>
      <c r="D727" s="97" t="s">
        <v>999</v>
      </c>
      <c r="E727" s="67" t="s">
        <v>1000</v>
      </c>
      <c r="F727" s="168"/>
      <c r="G727" s="6"/>
      <c r="H727" s="13"/>
      <c r="I727" s="6" t="str" cm="1">
        <f t="array" aca="1" ref="I727" ca="1">_xlfn.IFNA(INDIRECT("'"&amp;"Variable List"&amp;"'!"&amp;ADDRESS(MATCH(A727,'Variable List'!A:A,0),3)),"")</f>
        <v/>
      </c>
      <c r="J727" s="6" t="str" cm="1">
        <f t="array" aca="1" ref="J727" ca="1">_xlfn.IFNA(INDIRECT("'"&amp;"Variable List"&amp;"'!"&amp;ADDRESS(MATCH(A727,'Variable List'!A:A,0),4)),"")</f>
        <v/>
      </c>
      <c r="K727" s="6" t="str" cm="1">
        <f t="array" aca="1" ref="K727" ca="1">_xlfn.IFNA(INDIRECT("'"&amp;"Variable List"&amp;"'!"&amp;ADDRESS(MATCH(A727,'Variable List'!A:A,0),5)),"")</f>
        <v/>
      </c>
      <c r="L727" s="6" t="str" cm="1">
        <f t="array" aca="1" ref="L727" ca="1">_xlfn.IFNA(INDIRECT("'"&amp;"Variable List"&amp;"'!"&amp;ADDRESS(MATCH(A727,'Variable List'!A:A,0),6)),"")</f>
        <v/>
      </c>
    </row>
    <row r="728" spans="1:12" s="3" customFormat="1" x14ac:dyDescent="0.25">
      <c r="A728" s="4"/>
      <c r="B728" s="6"/>
      <c r="C728" s="6"/>
      <c r="D728" s="97" t="s">
        <v>1001</v>
      </c>
      <c r="E728" s="67" t="s">
        <v>1002</v>
      </c>
      <c r="F728" s="168"/>
      <c r="G728" s="6"/>
      <c r="H728" s="13"/>
      <c r="I728" s="6" t="str" cm="1">
        <f t="array" aca="1" ref="I728" ca="1">_xlfn.IFNA(INDIRECT("'"&amp;"Variable List"&amp;"'!"&amp;ADDRESS(MATCH(A728,'Variable List'!A:A,0),3)),"")</f>
        <v/>
      </c>
      <c r="J728" s="6" t="str" cm="1">
        <f t="array" aca="1" ref="J728" ca="1">_xlfn.IFNA(INDIRECT("'"&amp;"Variable List"&amp;"'!"&amp;ADDRESS(MATCH(A728,'Variable List'!A:A,0),4)),"")</f>
        <v/>
      </c>
      <c r="K728" s="6" t="str" cm="1">
        <f t="array" aca="1" ref="K728" ca="1">_xlfn.IFNA(INDIRECT("'"&amp;"Variable List"&amp;"'!"&amp;ADDRESS(MATCH(A728,'Variable List'!A:A,0),5)),"")</f>
        <v/>
      </c>
      <c r="L728" s="6" t="str" cm="1">
        <f t="array" aca="1" ref="L728" ca="1">_xlfn.IFNA(INDIRECT("'"&amp;"Variable List"&amp;"'!"&amp;ADDRESS(MATCH(A728,'Variable List'!A:A,0),6)),"")</f>
        <v/>
      </c>
    </row>
    <row r="729" spans="1:12" s="3" customFormat="1" x14ac:dyDescent="0.25">
      <c r="A729" s="4"/>
      <c r="B729" s="6"/>
      <c r="C729" s="6"/>
      <c r="D729" s="97" t="s">
        <v>1003</v>
      </c>
      <c r="E729" s="67" t="s">
        <v>1004</v>
      </c>
      <c r="F729" s="168"/>
      <c r="G729" s="6"/>
      <c r="H729" s="13"/>
      <c r="I729" s="6" t="str" cm="1">
        <f t="array" aca="1" ref="I729" ca="1">_xlfn.IFNA(INDIRECT("'"&amp;"Variable List"&amp;"'!"&amp;ADDRESS(MATCH(A729,'Variable List'!A:A,0),3)),"")</f>
        <v/>
      </c>
      <c r="J729" s="6" t="str" cm="1">
        <f t="array" aca="1" ref="J729" ca="1">_xlfn.IFNA(INDIRECT("'"&amp;"Variable List"&amp;"'!"&amp;ADDRESS(MATCH(A729,'Variable List'!A:A,0),4)),"")</f>
        <v/>
      </c>
      <c r="K729" s="6" t="str" cm="1">
        <f t="array" aca="1" ref="K729" ca="1">_xlfn.IFNA(INDIRECT("'"&amp;"Variable List"&amp;"'!"&amp;ADDRESS(MATCH(A729,'Variable List'!A:A,0),5)),"")</f>
        <v/>
      </c>
      <c r="L729" s="6" t="str" cm="1">
        <f t="array" aca="1" ref="L729" ca="1">_xlfn.IFNA(INDIRECT("'"&amp;"Variable List"&amp;"'!"&amp;ADDRESS(MATCH(A729,'Variable List'!A:A,0),6)),"")</f>
        <v/>
      </c>
    </row>
    <row r="730" spans="1:12" s="3" customFormat="1" x14ac:dyDescent="0.25">
      <c r="A730" s="4"/>
      <c r="B730" s="6"/>
      <c r="C730" s="6"/>
      <c r="D730" s="97" t="s">
        <v>1005</v>
      </c>
      <c r="E730" s="67" t="s">
        <v>1006</v>
      </c>
      <c r="F730" s="168"/>
      <c r="G730" s="6"/>
      <c r="H730" s="13"/>
      <c r="I730" s="6" t="str" cm="1">
        <f t="array" aca="1" ref="I730" ca="1">_xlfn.IFNA(INDIRECT("'"&amp;"Variable List"&amp;"'!"&amp;ADDRESS(MATCH(A730,'Variable List'!A:A,0),3)),"")</f>
        <v/>
      </c>
      <c r="J730" s="6" t="str" cm="1">
        <f t="array" aca="1" ref="J730" ca="1">_xlfn.IFNA(INDIRECT("'"&amp;"Variable List"&amp;"'!"&amp;ADDRESS(MATCH(A730,'Variable List'!A:A,0),4)),"")</f>
        <v/>
      </c>
      <c r="K730" s="6" t="str" cm="1">
        <f t="array" aca="1" ref="K730" ca="1">_xlfn.IFNA(INDIRECT("'"&amp;"Variable List"&amp;"'!"&amp;ADDRESS(MATCH(A730,'Variable List'!A:A,0),5)),"")</f>
        <v/>
      </c>
      <c r="L730" s="6" t="str" cm="1">
        <f t="array" aca="1" ref="L730" ca="1">_xlfn.IFNA(INDIRECT("'"&amp;"Variable List"&amp;"'!"&amp;ADDRESS(MATCH(A730,'Variable List'!A:A,0),6)),"")</f>
        <v/>
      </c>
    </row>
    <row r="731" spans="1:12" s="3" customFormat="1" x14ac:dyDescent="0.25">
      <c r="A731" s="4"/>
      <c r="B731" s="6"/>
      <c r="C731" s="6"/>
      <c r="D731" s="97" t="s">
        <v>1007</v>
      </c>
      <c r="E731" s="67" t="s">
        <v>1008</v>
      </c>
      <c r="F731" s="168"/>
      <c r="G731" s="6"/>
      <c r="H731" s="13"/>
      <c r="I731" s="6" t="str" cm="1">
        <f t="array" aca="1" ref="I731" ca="1">_xlfn.IFNA(INDIRECT("'"&amp;"Variable List"&amp;"'!"&amp;ADDRESS(MATCH(A731,'Variable List'!A:A,0),3)),"")</f>
        <v/>
      </c>
      <c r="J731" s="6" t="str" cm="1">
        <f t="array" aca="1" ref="J731" ca="1">_xlfn.IFNA(INDIRECT("'"&amp;"Variable List"&amp;"'!"&amp;ADDRESS(MATCH(A731,'Variable List'!A:A,0),4)),"")</f>
        <v/>
      </c>
      <c r="K731" s="6" t="str" cm="1">
        <f t="array" aca="1" ref="K731" ca="1">_xlfn.IFNA(INDIRECT("'"&amp;"Variable List"&amp;"'!"&amp;ADDRESS(MATCH(A731,'Variable List'!A:A,0),5)),"")</f>
        <v/>
      </c>
      <c r="L731" s="6" t="str" cm="1">
        <f t="array" aca="1" ref="L731" ca="1">_xlfn.IFNA(INDIRECT("'"&amp;"Variable List"&amp;"'!"&amp;ADDRESS(MATCH(A731,'Variable List'!A:A,0),6)),"")</f>
        <v/>
      </c>
    </row>
    <row r="732" spans="1:12" s="3" customFormat="1" x14ac:dyDescent="0.25">
      <c r="A732" s="4"/>
      <c r="B732" s="6"/>
      <c r="C732" s="6"/>
      <c r="D732" s="97" t="s">
        <v>1009</v>
      </c>
      <c r="E732" s="67" t="s">
        <v>1010</v>
      </c>
      <c r="F732" s="168"/>
      <c r="G732" s="6"/>
      <c r="H732" s="13"/>
      <c r="I732" s="6" t="str" cm="1">
        <f t="array" aca="1" ref="I732" ca="1">_xlfn.IFNA(INDIRECT("'"&amp;"Variable List"&amp;"'!"&amp;ADDRESS(MATCH(A732,'Variable List'!A:A,0),3)),"")</f>
        <v/>
      </c>
      <c r="J732" s="6" t="str" cm="1">
        <f t="array" aca="1" ref="J732" ca="1">_xlfn.IFNA(INDIRECT("'"&amp;"Variable List"&amp;"'!"&amp;ADDRESS(MATCH(A732,'Variable List'!A:A,0),4)),"")</f>
        <v/>
      </c>
      <c r="K732" s="6" t="str" cm="1">
        <f t="array" aca="1" ref="K732" ca="1">_xlfn.IFNA(INDIRECT("'"&amp;"Variable List"&amp;"'!"&amp;ADDRESS(MATCH(A732,'Variable List'!A:A,0),5)),"")</f>
        <v/>
      </c>
      <c r="L732" s="6" t="str" cm="1">
        <f t="array" aca="1" ref="L732" ca="1">_xlfn.IFNA(INDIRECT("'"&amp;"Variable List"&amp;"'!"&amp;ADDRESS(MATCH(A732,'Variable List'!A:A,0),6)),"")</f>
        <v/>
      </c>
    </row>
    <row r="733" spans="1:12" s="3" customFormat="1" x14ac:dyDescent="0.25">
      <c r="A733" s="4"/>
      <c r="B733" s="6"/>
      <c r="C733" s="6"/>
      <c r="D733" s="97" t="s">
        <v>1011</v>
      </c>
      <c r="E733" s="67" t="s">
        <v>1012</v>
      </c>
      <c r="F733" s="168"/>
      <c r="G733" s="6"/>
      <c r="H733" s="13"/>
      <c r="I733" s="6" t="str" cm="1">
        <f t="array" aca="1" ref="I733" ca="1">_xlfn.IFNA(INDIRECT("'"&amp;"Variable List"&amp;"'!"&amp;ADDRESS(MATCH(A733,'Variable List'!A:A,0),3)),"")</f>
        <v/>
      </c>
      <c r="J733" s="6" t="str" cm="1">
        <f t="array" aca="1" ref="J733" ca="1">_xlfn.IFNA(INDIRECT("'"&amp;"Variable List"&amp;"'!"&amp;ADDRESS(MATCH(A733,'Variable List'!A:A,0),4)),"")</f>
        <v/>
      </c>
      <c r="K733" s="6" t="str" cm="1">
        <f t="array" aca="1" ref="K733" ca="1">_xlfn.IFNA(INDIRECT("'"&amp;"Variable List"&amp;"'!"&amp;ADDRESS(MATCH(A733,'Variable List'!A:A,0),5)),"")</f>
        <v/>
      </c>
      <c r="L733" s="6" t="str" cm="1">
        <f t="array" aca="1" ref="L733" ca="1">_xlfn.IFNA(INDIRECT("'"&amp;"Variable List"&amp;"'!"&amp;ADDRESS(MATCH(A733,'Variable List'!A:A,0),6)),"")</f>
        <v/>
      </c>
    </row>
    <row r="734" spans="1:12" s="3" customFormat="1" x14ac:dyDescent="0.25">
      <c r="A734" s="4"/>
      <c r="B734" s="6"/>
      <c r="C734" s="6"/>
      <c r="D734" s="97" t="s">
        <v>1013</v>
      </c>
      <c r="E734" s="67" t="s">
        <v>1014</v>
      </c>
      <c r="F734" s="168"/>
      <c r="G734" s="6"/>
      <c r="H734" s="13"/>
      <c r="I734" s="6" t="str" cm="1">
        <f t="array" aca="1" ref="I734" ca="1">_xlfn.IFNA(INDIRECT("'"&amp;"Variable List"&amp;"'!"&amp;ADDRESS(MATCH(A734,'Variable List'!A:A,0),3)),"")</f>
        <v/>
      </c>
      <c r="J734" s="6" t="str" cm="1">
        <f t="array" aca="1" ref="J734" ca="1">_xlfn.IFNA(INDIRECT("'"&amp;"Variable List"&amp;"'!"&amp;ADDRESS(MATCH(A734,'Variable List'!A:A,0),4)),"")</f>
        <v/>
      </c>
      <c r="K734" s="6" t="str" cm="1">
        <f t="array" aca="1" ref="K734" ca="1">_xlfn.IFNA(INDIRECT("'"&amp;"Variable List"&amp;"'!"&amp;ADDRESS(MATCH(A734,'Variable List'!A:A,0),5)),"")</f>
        <v/>
      </c>
      <c r="L734" s="6" t="str" cm="1">
        <f t="array" aca="1" ref="L734" ca="1">_xlfn.IFNA(INDIRECT("'"&amp;"Variable List"&amp;"'!"&amp;ADDRESS(MATCH(A734,'Variable List'!A:A,0),6)),"")</f>
        <v/>
      </c>
    </row>
    <row r="735" spans="1:12" s="3" customFormat="1" x14ac:dyDescent="0.25">
      <c r="A735" s="4"/>
      <c r="B735" s="6"/>
      <c r="C735" s="6"/>
      <c r="D735" s="97" t="s">
        <v>1015</v>
      </c>
      <c r="E735" s="67" t="s">
        <v>1016</v>
      </c>
      <c r="F735" s="168"/>
      <c r="G735" s="6"/>
      <c r="H735" s="13"/>
      <c r="I735" s="6" t="str" cm="1">
        <f t="array" aca="1" ref="I735" ca="1">_xlfn.IFNA(INDIRECT("'"&amp;"Variable List"&amp;"'!"&amp;ADDRESS(MATCH(A735,'Variable List'!A:A,0),3)),"")</f>
        <v/>
      </c>
      <c r="J735" s="6" t="str" cm="1">
        <f t="array" aca="1" ref="J735" ca="1">_xlfn.IFNA(INDIRECT("'"&amp;"Variable List"&amp;"'!"&amp;ADDRESS(MATCH(A735,'Variable List'!A:A,0),4)),"")</f>
        <v/>
      </c>
      <c r="K735" s="6" t="str" cm="1">
        <f t="array" aca="1" ref="K735" ca="1">_xlfn.IFNA(INDIRECT("'"&amp;"Variable List"&amp;"'!"&amp;ADDRESS(MATCH(A735,'Variable List'!A:A,0),5)),"")</f>
        <v/>
      </c>
      <c r="L735" s="6" t="str" cm="1">
        <f t="array" aca="1" ref="L735" ca="1">_xlfn.IFNA(INDIRECT("'"&amp;"Variable List"&amp;"'!"&amp;ADDRESS(MATCH(A735,'Variable List'!A:A,0),6)),"")</f>
        <v/>
      </c>
    </row>
    <row r="736" spans="1:12" s="3" customFormat="1" x14ac:dyDescent="0.25">
      <c r="A736" s="4"/>
      <c r="B736" s="6"/>
      <c r="C736" s="6"/>
      <c r="D736" s="97">
        <v>901</v>
      </c>
      <c r="E736" s="67" t="s">
        <v>1017</v>
      </c>
      <c r="F736" s="168"/>
      <c r="G736" s="6"/>
      <c r="H736" s="13"/>
      <c r="I736" s="6" t="str" cm="1">
        <f t="array" aca="1" ref="I736" ca="1">_xlfn.IFNA(INDIRECT("'"&amp;"Variable List"&amp;"'!"&amp;ADDRESS(MATCH(A736,'Variable List'!A:A,0),3)),"")</f>
        <v/>
      </c>
      <c r="J736" s="6" t="str" cm="1">
        <f t="array" aca="1" ref="J736" ca="1">_xlfn.IFNA(INDIRECT("'"&amp;"Variable List"&amp;"'!"&amp;ADDRESS(MATCH(A736,'Variable List'!A:A,0),4)),"")</f>
        <v/>
      </c>
      <c r="K736" s="6" t="str" cm="1">
        <f t="array" aca="1" ref="K736" ca="1">_xlfn.IFNA(INDIRECT("'"&amp;"Variable List"&amp;"'!"&amp;ADDRESS(MATCH(A736,'Variable List'!A:A,0),5)),"")</f>
        <v/>
      </c>
      <c r="L736" s="6" t="str" cm="1">
        <f t="array" aca="1" ref="L736" ca="1">_xlfn.IFNA(INDIRECT("'"&amp;"Variable List"&amp;"'!"&amp;ADDRESS(MATCH(A736,'Variable List'!A:A,0),6)),"")</f>
        <v/>
      </c>
    </row>
    <row r="737" spans="1:12" s="3" customFormat="1" x14ac:dyDescent="0.25">
      <c r="A737" s="4"/>
      <c r="B737" s="6"/>
      <c r="C737" s="6"/>
      <c r="D737" s="97" t="s">
        <v>1018</v>
      </c>
      <c r="E737" s="67" t="s">
        <v>1019</v>
      </c>
      <c r="F737" s="168"/>
      <c r="G737" s="6"/>
      <c r="H737" s="13"/>
      <c r="I737" s="6" t="str" cm="1">
        <f t="array" aca="1" ref="I737" ca="1">_xlfn.IFNA(INDIRECT("'"&amp;"Variable List"&amp;"'!"&amp;ADDRESS(MATCH(A737,'Variable List'!A:A,0),3)),"")</f>
        <v/>
      </c>
      <c r="J737" s="6" t="str" cm="1">
        <f t="array" aca="1" ref="J737" ca="1">_xlfn.IFNA(INDIRECT("'"&amp;"Variable List"&amp;"'!"&amp;ADDRESS(MATCH(A737,'Variable List'!A:A,0),4)),"")</f>
        <v/>
      </c>
      <c r="K737" s="6" t="str" cm="1">
        <f t="array" aca="1" ref="K737" ca="1">_xlfn.IFNA(INDIRECT("'"&amp;"Variable List"&amp;"'!"&amp;ADDRESS(MATCH(A737,'Variable List'!A:A,0),5)),"")</f>
        <v/>
      </c>
      <c r="L737" s="6" t="str" cm="1">
        <f t="array" aca="1" ref="L737" ca="1">_xlfn.IFNA(INDIRECT("'"&amp;"Variable List"&amp;"'!"&amp;ADDRESS(MATCH(A737,'Variable List'!A:A,0),6)),"")</f>
        <v/>
      </c>
    </row>
    <row r="738" spans="1:12" s="3" customFormat="1" x14ac:dyDescent="0.25">
      <c r="A738" s="4"/>
      <c r="B738" s="6"/>
      <c r="C738" s="6"/>
      <c r="D738" s="97" t="s">
        <v>1020</v>
      </c>
      <c r="E738" s="67" t="s">
        <v>1021</v>
      </c>
      <c r="F738" s="168"/>
      <c r="G738" s="6"/>
      <c r="H738" s="13"/>
      <c r="I738" s="6" t="str" cm="1">
        <f t="array" aca="1" ref="I738" ca="1">_xlfn.IFNA(INDIRECT("'"&amp;"Variable List"&amp;"'!"&amp;ADDRESS(MATCH(A738,'Variable List'!A:A,0),3)),"")</f>
        <v/>
      </c>
      <c r="J738" s="6" t="str" cm="1">
        <f t="array" aca="1" ref="J738" ca="1">_xlfn.IFNA(INDIRECT("'"&amp;"Variable List"&amp;"'!"&amp;ADDRESS(MATCH(A738,'Variable List'!A:A,0),4)),"")</f>
        <v/>
      </c>
      <c r="K738" s="6" t="str" cm="1">
        <f t="array" aca="1" ref="K738" ca="1">_xlfn.IFNA(INDIRECT("'"&amp;"Variable List"&amp;"'!"&amp;ADDRESS(MATCH(A738,'Variable List'!A:A,0),5)),"")</f>
        <v/>
      </c>
      <c r="L738" s="6" t="str" cm="1">
        <f t="array" aca="1" ref="L738" ca="1">_xlfn.IFNA(INDIRECT("'"&amp;"Variable List"&amp;"'!"&amp;ADDRESS(MATCH(A738,'Variable List'!A:A,0),6)),"")</f>
        <v/>
      </c>
    </row>
    <row r="739" spans="1:12" s="3" customFormat="1" x14ac:dyDescent="0.25">
      <c r="A739" s="4"/>
      <c r="B739" s="6"/>
      <c r="C739" s="6"/>
      <c r="D739" s="97" t="s">
        <v>1022</v>
      </c>
      <c r="E739" s="67" t="s">
        <v>1023</v>
      </c>
      <c r="F739" s="168"/>
      <c r="G739" s="6"/>
      <c r="H739" s="13"/>
      <c r="I739" s="6" t="str" cm="1">
        <f t="array" aca="1" ref="I739" ca="1">_xlfn.IFNA(INDIRECT("'"&amp;"Variable List"&amp;"'!"&amp;ADDRESS(MATCH(A739,'Variable List'!A:A,0),3)),"")</f>
        <v/>
      </c>
      <c r="J739" s="6" t="str" cm="1">
        <f t="array" aca="1" ref="J739" ca="1">_xlfn.IFNA(INDIRECT("'"&amp;"Variable List"&amp;"'!"&amp;ADDRESS(MATCH(A739,'Variable List'!A:A,0),4)),"")</f>
        <v/>
      </c>
      <c r="K739" s="6" t="str" cm="1">
        <f t="array" aca="1" ref="K739" ca="1">_xlfn.IFNA(INDIRECT("'"&amp;"Variable List"&amp;"'!"&amp;ADDRESS(MATCH(A739,'Variable List'!A:A,0),5)),"")</f>
        <v/>
      </c>
      <c r="L739" s="6" t="str" cm="1">
        <f t="array" aca="1" ref="L739" ca="1">_xlfn.IFNA(INDIRECT("'"&amp;"Variable List"&amp;"'!"&amp;ADDRESS(MATCH(A739,'Variable List'!A:A,0),6)),"")</f>
        <v/>
      </c>
    </row>
    <row r="740" spans="1:12" s="3" customFormat="1" x14ac:dyDescent="0.25">
      <c r="A740" s="4"/>
      <c r="B740" s="6"/>
      <c r="C740" s="6"/>
      <c r="D740" s="97" t="s">
        <v>1024</v>
      </c>
      <c r="E740" s="67" t="s">
        <v>1025</v>
      </c>
      <c r="F740" s="168"/>
      <c r="G740" s="6"/>
      <c r="H740" s="13"/>
      <c r="I740" s="6" t="str" cm="1">
        <f t="array" aca="1" ref="I740" ca="1">_xlfn.IFNA(INDIRECT("'"&amp;"Variable List"&amp;"'!"&amp;ADDRESS(MATCH(A740,'Variable List'!A:A,0),3)),"")</f>
        <v/>
      </c>
      <c r="J740" s="6" t="str" cm="1">
        <f t="array" aca="1" ref="J740" ca="1">_xlfn.IFNA(INDIRECT("'"&amp;"Variable List"&amp;"'!"&amp;ADDRESS(MATCH(A740,'Variable List'!A:A,0),4)),"")</f>
        <v/>
      </c>
      <c r="K740" s="6" t="str" cm="1">
        <f t="array" aca="1" ref="K740" ca="1">_xlfn.IFNA(INDIRECT("'"&amp;"Variable List"&amp;"'!"&amp;ADDRESS(MATCH(A740,'Variable List'!A:A,0),5)),"")</f>
        <v/>
      </c>
      <c r="L740" s="6" t="str" cm="1">
        <f t="array" aca="1" ref="L740" ca="1">_xlfn.IFNA(INDIRECT("'"&amp;"Variable List"&amp;"'!"&amp;ADDRESS(MATCH(A740,'Variable List'!A:A,0),6)),"")</f>
        <v/>
      </c>
    </row>
    <row r="741" spans="1:12" s="3" customFormat="1" x14ac:dyDescent="0.25">
      <c r="A741" s="4"/>
      <c r="B741" s="6"/>
      <c r="C741" s="6"/>
      <c r="D741" s="97" t="s">
        <v>1026</v>
      </c>
      <c r="E741" s="67" t="s">
        <v>1027</v>
      </c>
      <c r="F741" s="168"/>
      <c r="G741" s="6"/>
      <c r="H741" s="13"/>
      <c r="I741" s="6" t="str" cm="1">
        <f t="array" aca="1" ref="I741" ca="1">_xlfn.IFNA(INDIRECT("'"&amp;"Variable List"&amp;"'!"&amp;ADDRESS(MATCH(A741,'Variable List'!A:A,0),3)),"")</f>
        <v/>
      </c>
      <c r="J741" s="6" t="str" cm="1">
        <f t="array" aca="1" ref="J741" ca="1">_xlfn.IFNA(INDIRECT("'"&amp;"Variable List"&amp;"'!"&amp;ADDRESS(MATCH(A741,'Variable List'!A:A,0),4)),"")</f>
        <v/>
      </c>
      <c r="K741" s="6" t="str" cm="1">
        <f t="array" aca="1" ref="K741" ca="1">_xlfn.IFNA(INDIRECT("'"&amp;"Variable List"&amp;"'!"&amp;ADDRESS(MATCH(A741,'Variable List'!A:A,0),5)),"")</f>
        <v/>
      </c>
      <c r="L741" s="6" t="str" cm="1">
        <f t="array" aca="1" ref="L741" ca="1">_xlfn.IFNA(INDIRECT("'"&amp;"Variable List"&amp;"'!"&amp;ADDRESS(MATCH(A741,'Variable List'!A:A,0),6)),"")</f>
        <v/>
      </c>
    </row>
    <row r="742" spans="1:12" s="3" customFormat="1" x14ac:dyDescent="0.25">
      <c r="A742" s="4"/>
      <c r="B742" s="6"/>
      <c r="C742" s="6"/>
      <c r="D742" s="97" t="s">
        <v>1028</v>
      </c>
      <c r="E742" s="67" t="s">
        <v>1029</v>
      </c>
      <c r="F742" s="168"/>
      <c r="G742" s="6"/>
      <c r="H742" s="13"/>
      <c r="I742" s="6" t="str" cm="1">
        <f t="array" aca="1" ref="I742" ca="1">_xlfn.IFNA(INDIRECT("'"&amp;"Variable List"&amp;"'!"&amp;ADDRESS(MATCH(A742,'Variable List'!A:A,0),3)),"")</f>
        <v/>
      </c>
      <c r="J742" s="6" t="str" cm="1">
        <f t="array" aca="1" ref="J742" ca="1">_xlfn.IFNA(INDIRECT("'"&amp;"Variable List"&amp;"'!"&amp;ADDRESS(MATCH(A742,'Variable List'!A:A,0),4)),"")</f>
        <v/>
      </c>
      <c r="K742" s="6" t="str" cm="1">
        <f t="array" aca="1" ref="K742" ca="1">_xlfn.IFNA(INDIRECT("'"&amp;"Variable List"&amp;"'!"&amp;ADDRESS(MATCH(A742,'Variable List'!A:A,0),5)),"")</f>
        <v/>
      </c>
      <c r="L742" s="6" t="str" cm="1">
        <f t="array" aca="1" ref="L742" ca="1">_xlfn.IFNA(INDIRECT("'"&amp;"Variable List"&amp;"'!"&amp;ADDRESS(MATCH(A742,'Variable List'!A:A,0),6)),"")</f>
        <v/>
      </c>
    </row>
    <row r="743" spans="1:12" s="3" customFormat="1" x14ac:dyDescent="0.25">
      <c r="A743" s="4"/>
      <c r="B743" s="6"/>
      <c r="C743" s="6"/>
      <c r="D743" s="97" t="s">
        <v>1030</v>
      </c>
      <c r="E743" s="67" t="s">
        <v>1031</v>
      </c>
      <c r="F743" s="168"/>
      <c r="G743" s="6"/>
      <c r="H743" s="13"/>
      <c r="I743" s="6" t="str" cm="1">
        <f t="array" aca="1" ref="I743" ca="1">_xlfn.IFNA(INDIRECT("'"&amp;"Variable List"&amp;"'!"&amp;ADDRESS(MATCH(A743,'Variable List'!A:A,0),3)),"")</f>
        <v/>
      </c>
      <c r="J743" s="6" t="str" cm="1">
        <f t="array" aca="1" ref="J743" ca="1">_xlfn.IFNA(INDIRECT("'"&amp;"Variable List"&amp;"'!"&amp;ADDRESS(MATCH(A743,'Variable List'!A:A,0),4)),"")</f>
        <v/>
      </c>
      <c r="K743" s="6" t="str" cm="1">
        <f t="array" aca="1" ref="K743" ca="1">_xlfn.IFNA(INDIRECT("'"&amp;"Variable List"&amp;"'!"&amp;ADDRESS(MATCH(A743,'Variable List'!A:A,0),5)),"")</f>
        <v/>
      </c>
      <c r="L743" s="6" t="str" cm="1">
        <f t="array" aca="1" ref="L743" ca="1">_xlfn.IFNA(INDIRECT("'"&amp;"Variable List"&amp;"'!"&amp;ADDRESS(MATCH(A743,'Variable List'!A:A,0),6)),"")</f>
        <v/>
      </c>
    </row>
    <row r="744" spans="1:12" s="3" customFormat="1" x14ac:dyDescent="0.25">
      <c r="A744" s="4"/>
      <c r="B744" s="6"/>
      <c r="C744" s="6"/>
      <c r="D744" s="97" t="s">
        <v>1032</v>
      </c>
      <c r="E744" s="67" t="s">
        <v>1033</v>
      </c>
      <c r="F744" s="168"/>
      <c r="G744" s="6"/>
      <c r="H744" s="13"/>
      <c r="I744" s="6" t="str" cm="1">
        <f t="array" aca="1" ref="I744" ca="1">_xlfn.IFNA(INDIRECT("'"&amp;"Variable List"&amp;"'!"&amp;ADDRESS(MATCH(A744,'Variable List'!A:A,0),3)),"")</f>
        <v/>
      </c>
      <c r="J744" s="6" t="str" cm="1">
        <f t="array" aca="1" ref="J744" ca="1">_xlfn.IFNA(INDIRECT("'"&amp;"Variable List"&amp;"'!"&amp;ADDRESS(MATCH(A744,'Variable List'!A:A,0),4)),"")</f>
        <v/>
      </c>
      <c r="K744" s="6" t="str" cm="1">
        <f t="array" aca="1" ref="K744" ca="1">_xlfn.IFNA(INDIRECT("'"&amp;"Variable List"&amp;"'!"&amp;ADDRESS(MATCH(A744,'Variable List'!A:A,0),5)),"")</f>
        <v/>
      </c>
      <c r="L744" s="6" t="str" cm="1">
        <f t="array" aca="1" ref="L744" ca="1">_xlfn.IFNA(INDIRECT("'"&amp;"Variable List"&amp;"'!"&amp;ADDRESS(MATCH(A744,'Variable List'!A:A,0),6)),"")</f>
        <v/>
      </c>
    </row>
    <row r="745" spans="1:12" s="3" customFormat="1" x14ac:dyDescent="0.25">
      <c r="A745" s="4"/>
      <c r="B745" s="6"/>
      <c r="C745" s="6"/>
      <c r="D745" s="97" t="s">
        <v>1034</v>
      </c>
      <c r="E745" s="67" t="s">
        <v>1035</v>
      </c>
      <c r="F745" s="168"/>
      <c r="G745" s="6"/>
      <c r="H745" s="13"/>
      <c r="I745" s="6" t="str" cm="1">
        <f t="array" aca="1" ref="I745" ca="1">_xlfn.IFNA(INDIRECT("'"&amp;"Variable List"&amp;"'!"&amp;ADDRESS(MATCH(A745,'Variable List'!A:A,0),3)),"")</f>
        <v/>
      </c>
      <c r="J745" s="6" t="str" cm="1">
        <f t="array" aca="1" ref="J745" ca="1">_xlfn.IFNA(INDIRECT("'"&amp;"Variable List"&amp;"'!"&amp;ADDRESS(MATCH(A745,'Variable List'!A:A,0),4)),"")</f>
        <v/>
      </c>
      <c r="K745" s="6" t="str" cm="1">
        <f t="array" aca="1" ref="K745" ca="1">_xlfn.IFNA(INDIRECT("'"&amp;"Variable List"&amp;"'!"&amp;ADDRESS(MATCH(A745,'Variable List'!A:A,0),5)),"")</f>
        <v/>
      </c>
      <c r="L745" s="6" t="str" cm="1">
        <f t="array" aca="1" ref="L745" ca="1">_xlfn.IFNA(INDIRECT("'"&amp;"Variable List"&amp;"'!"&amp;ADDRESS(MATCH(A745,'Variable List'!A:A,0),6)),"")</f>
        <v/>
      </c>
    </row>
    <row r="746" spans="1:12" s="3" customFormat="1" x14ac:dyDescent="0.25">
      <c r="A746" s="4"/>
      <c r="B746" s="6"/>
      <c r="C746" s="6"/>
      <c r="D746" s="97" t="s">
        <v>1036</v>
      </c>
      <c r="E746" s="67" t="s">
        <v>1037</v>
      </c>
      <c r="F746" s="168"/>
      <c r="G746" s="6"/>
      <c r="H746" s="13"/>
      <c r="I746" s="6" t="str" cm="1">
        <f t="array" aca="1" ref="I746" ca="1">_xlfn.IFNA(INDIRECT("'"&amp;"Variable List"&amp;"'!"&amp;ADDRESS(MATCH(A746,'Variable List'!A:A,0),3)),"")</f>
        <v/>
      </c>
      <c r="J746" s="6" t="str" cm="1">
        <f t="array" aca="1" ref="J746" ca="1">_xlfn.IFNA(INDIRECT("'"&amp;"Variable List"&amp;"'!"&amp;ADDRESS(MATCH(A746,'Variable List'!A:A,0),4)),"")</f>
        <v/>
      </c>
      <c r="K746" s="6" t="str" cm="1">
        <f t="array" aca="1" ref="K746" ca="1">_xlfn.IFNA(INDIRECT("'"&amp;"Variable List"&amp;"'!"&amp;ADDRESS(MATCH(A746,'Variable List'!A:A,0),5)),"")</f>
        <v/>
      </c>
      <c r="L746" s="6" t="str" cm="1">
        <f t="array" aca="1" ref="L746" ca="1">_xlfn.IFNA(INDIRECT("'"&amp;"Variable List"&amp;"'!"&amp;ADDRESS(MATCH(A746,'Variable List'!A:A,0),6)),"")</f>
        <v/>
      </c>
    </row>
    <row r="747" spans="1:12" s="3" customFormat="1" x14ac:dyDescent="0.25">
      <c r="A747" s="4"/>
      <c r="B747" s="6"/>
      <c r="C747" s="6"/>
      <c r="D747" s="97" t="s">
        <v>1038</v>
      </c>
      <c r="E747" s="67" t="s">
        <v>1039</v>
      </c>
      <c r="F747" s="168"/>
      <c r="G747" s="6"/>
      <c r="H747" s="13"/>
      <c r="I747" s="6" t="str" cm="1">
        <f t="array" aca="1" ref="I747" ca="1">_xlfn.IFNA(INDIRECT("'"&amp;"Variable List"&amp;"'!"&amp;ADDRESS(MATCH(A747,'Variable List'!A:A,0),3)),"")</f>
        <v/>
      </c>
      <c r="J747" s="6" t="str" cm="1">
        <f t="array" aca="1" ref="J747" ca="1">_xlfn.IFNA(INDIRECT("'"&amp;"Variable List"&amp;"'!"&amp;ADDRESS(MATCH(A747,'Variable List'!A:A,0),4)),"")</f>
        <v/>
      </c>
      <c r="K747" s="6" t="str" cm="1">
        <f t="array" aca="1" ref="K747" ca="1">_xlfn.IFNA(INDIRECT("'"&amp;"Variable List"&amp;"'!"&amp;ADDRESS(MATCH(A747,'Variable List'!A:A,0),5)),"")</f>
        <v/>
      </c>
      <c r="L747" s="6" t="str" cm="1">
        <f t="array" aca="1" ref="L747" ca="1">_xlfn.IFNA(INDIRECT("'"&amp;"Variable List"&amp;"'!"&amp;ADDRESS(MATCH(A747,'Variable List'!A:A,0),6)),"")</f>
        <v/>
      </c>
    </row>
    <row r="748" spans="1:12" s="3" customFormat="1" x14ac:dyDescent="0.25">
      <c r="A748" s="4"/>
      <c r="B748" s="6"/>
      <c r="C748" s="6"/>
      <c r="D748" s="97" t="s">
        <v>1040</v>
      </c>
      <c r="E748" s="67" t="s">
        <v>1041</v>
      </c>
      <c r="F748" s="168"/>
      <c r="G748" s="6"/>
      <c r="H748" s="13"/>
      <c r="I748" s="6" t="str" cm="1">
        <f t="array" aca="1" ref="I748" ca="1">_xlfn.IFNA(INDIRECT("'"&amp;"Variable List"&amp;"'!"&amp;ADDRESS(MATCH(A748,'Variable List'!A:A,0),3)),"")</f>
        <v/>
      </c>
      <c r="J748" s="6" t="str" cm="1">
        <f t="array" aca="1" ref="J748" ca="1">_xlfn.IFNA(INDIRECT("'"&amp;"Variable List"&amp;"'!"&amp;ADDRESS(MATCH(A748,'Variable List'!A:A,0),4)),"")</f>
        <v/>
      </c>
      <c r="K748" s="6" t="str" cm="1">
        <f t="array" aca="1" ref="K748" ca="1">_xlfn.IFNA(INDIRECT("'"&amp;"Variable List"&amp;"'!"&amp;ADDRESS(MATCH(A748,'Variable List'!A:A,0),5)),"")</f>
        <v/>
      </c>
      <c r="L748" s="6" t="str" cm="1">
        <f t="array" aca="1" ref="L748" ca="1">_xlfn.IFNA(INDIRECT("'"&amp;"Variable List"&amp;"'!"&amp;ADDRESS(MATCH(A748,'Variable List'!A:A,0),6)),"")</f>
        <v/>
      </c>
    </row>
    <row r="749" spans="1:12" s="3" customFormat="1" x14ac:dyDescent="0.25">
      <c r="A749" s="4"/>
      <c r="B749" s="6"/>
      <c r="C749" s="6"/>
      <c r="D749" s="97" t="s">
        <v>1042</v>
      </c>
      <c r="E749" s="67" t="s">
        <v>1043</v>
      </c>
      <c r="F749" s="168"/>
      <c r="G749" s="6"/>
      <c r="H749" s="13"/>
      <c r="I749" s="6" t="str" cm="1">
        <f t="array" aca="1" ref="I749" ca="1">_xlfn.IFNA(INDIRECT("'"&amp;"Variable List"&amp;"'!"&amp;ADDRESS(MATCH(A749,'Variable List'!A:A,0),3)),"")</f>
        <v/>
      </c>
      <c r="J749" s="6" t="str" cm="1">
        <f t="array" aca="1" ref="J749" ca="1">_xlfn.IFNA(INDIRECT("'"&amp;"Variable List"&amp;"'!"&amp;ADDRESS(MATCH(A749,'Variable List'!A:A,0),4)),"")</f>
        <v/>
      </c>
      <c r="K749" s="6" t="str" cm="1">
        <f t="array" aca="1" ref="K749" ca="1">_xlfn.IFNA(INDIRECT("'"&amp;"Variable List"&amp;"'!"&amp;ADDRESS(MATCH(A749,'Variable List'!A:A,0),5)),"")</f>
        <v/>
      </c>
      <c r="L749" s="6" t="str" cm="1">
        <f t="array" aca="1" ref="L749" ca="1">_xlfn.IFNA(INDIRECT("'"&amp;"Variable List"&amp;"'!"&amp;ADDRESS(MATCH(A749,'Variable List'!A:A,0),6)),"")</f>
        <v/>
      </c>
    </row>
    <row r="750" spans="1:12" s="3" customFormat="1" x14ac:dyDescent="0.25">
      <c r="A750" s="4"/>
      <c r="B750" s="6"/>
      <c r="C750" s="6"/>
      <c r="D750" s="97" t="s">
        <v>1044</v>
      </c>
      <c r="E750" s="67" t="s">
        <v>1045</v>
      </c>
      <c r="F750" s="168"/>
      <c r="G750" s="6"/>
      <c r="H750" s="13"/>
      <c r="I750" s="6" t="str" cm="1">
        <f t="array" aca="1" ref="I750" ca="1">_xlfn.IFNA(INDIRECT("'"&amp;"Variable List"&amp;"'!"&amp;ADDRESS(MATCH(A750,'Variable List'!A:A,0),3)),"")</f>
        <v/>
      </c>
      <c r="J750" s="6" t="str" cm="1">
        <f t="array" aca="1" ref="J750" ca="1">_xlfn.IFNA(INDIRECT("'"&amp;"Variable List"&amp;"'!"&amp;ADDRESS(MATCH(A750,'Variable List'!A:A,0),4)),"")</f>
        <v/>
      </c>
      <c r="K750" s="6" t="str" cm="1">
        <f t="array" aca="1" ref="K750" ca="1">_xlfn.IFNA(INDIRECT("'"&amp;"Variable List"&amp;"'!"&amp;ADDRESS(MATCH(A750,'Variable List'!A:A,0),5)),"")</f>
        <v/>
      </c>
      <c r="L750" s="6" t="str" cm="1">
        <f t="array" aca="1" ref="L750" ca="1">_xlfn.IFNA(INDIRECT("'"&amp;"Variable List"&amp;"'!"&amp;ADDRESS(MATCH(A750,'Variable List'!A:A,0),6)),"")</f>
        <v/>
      </c>
    </row>
    <row r="751" spans="1:12" s="3" customFormat="1" x14ac:dyDescent="0.25">
      <c r="A751" s="4"/>
      <c r="B751" s="6"/>
      <c r="C751" s="6"/>
      <c r="D751" s="97" t="s">
        <v>1046</v>
      </c>
      <c r="E751" s="67" t="s">
        <v>1047</v>
      </c>
      <c r="F751" s="168"/>
      <c r="G751" s="6"/>
      <c r="H751" s="13"/>
      <c r="I751" s="6" t="str" cm="1">
        <f t="array" aca="1" ref="I751" ca="1">_xlfn.IFNA(INDIRECT("'"&amp;"Variable List"&amp;"'!"&amp;ADDRESS(MATCH(A751,'Variable List'!A:A,0),3)),"")</f>
        <v/>
      </c>
      <c r="J751" s="6" t="str" cm="1">
        <f t="array" aca="1" ref="J751" ca="1">_xlfn.IFNA(INDIRECT("'"&amp;"Variable List"&amp;"'!"&amp;ADDRESS(MATCH(A751,'Variable List'!A:A,0),4)),"")</f>
        <v/>
      </c>
      <c r="K751" s="6" t="str" cm="1">
        <f t="array" aca="1" ref="K751" ca="1">_xlfn.IFNA(INDIRECT("'"&amp;"Variable List"&amp;"'!"&amp;ADDRESS(MATCH(A751,'Variable List'!A:A,0),5)),"")</f>
        <v/>
      </c>
      <c r="L751" s="6" t="str" cm="1">
        <f t="array" aca="1" ref="L751" ca="1">_xlfn.IFNA(INDIRECT("'"&amp;"Variable List"&amp;"'!"&amp;ADDRESS(MATCH(A751,'Variable List'!A:A,0),6)),"")</f>
        <v/>
      </c>
    </row>
    <row r="752" spans="1:12" s="3" customFormat="1" x14ac:dyDescent="0.25">
      <c r="A752" s="4"/>
      <c r="B752" s="6"/>
      <c r="C752" s="6"/>
      <c r="D752" s="97" t="s">
        <v>1048</v>
      </c>
      <c r="E752" s="67" t="s">
        <v>1049</v>
      </c>
      <c r="F752" s="168"/>
      <c r="G752" s="6"/>
      <c r="H752" s="13"/>
      <c r="I752" s="6" t="str" cm="1">
        <f t="array" aca="1" ref="I752" ca="1">_xlfn.IFNA(INDIRECT("'"&amp;"Variable List"&amp;"'!"&amp;ADDRESS(MATCH(A752,'Variable List'!A:A,0),3)),"")</f>
        <v/>
      </c>
      <c r="J752" s="6" t="str" cm="1">
        <f t="array" aca="1" ref="J752" ca="1">_xlfn.IFNA(INDIRECT("'"&amp;"Variable List"&amp;"'!"&amp;ADDRESS(MATCH(A752,'Variable List'!A:A,0),4)),"")</f>
        <v/>
      </c>
      <c r="K752" s="6" t="str" cm="1">
        <f t="array" aca="1" ref="K752" ca="1">_xlfn.IFNA(INDIRECT("'"&amp;"Variable List"&amp;"'!"&amp;ADDRESS(MATCH(A752,'Variable List'!A:A,0),5)),"")</f>
        <v/>
      </c>
      <c r="L752" s="6" t="str" cm="1">
        <f t="array" aca="1" ref="L752" ca="1">_xlfn.IFNA(INDIRECT("'"&amp;"Variable List"&amp;"'!"&amp;ADDRESS(MATCH(A752,'Variable List'!A:A,0),6)),"")</f>
        <v/>
      </c>
    </row>
    <row r="753" spans="1:12" s="3" customFormat="1" x14ac:dyDescent="0.25">
      <c r="A753" s="4"/>
      <c r="B753" s="6"/>
      <c r="C753" s="6"/>
      <c r="D753" s="97" t="s">
        <v>1050</v>
      </c>
      <c r="E753" s="67" t="s">
        <v>1051</v>
      </c>
      <c r="F753" s="168"/>
      <c r="G753" s="6"/>
      <c r="H753" s="13"/>
      <c r="I753" s="6" t="str" cm="1">
        <f t="array" aca="1" ref="I753" ca="1">_xlfn.IFNA(INDIRECT("'"&amp;"Variable List"&amp;"'!"&amp;ADDRESS(MATCH(A753,'Variable List'!A:A,0),3)),"")</f>
        <v/>
      </c>
      <c r="J753" s="6" t="str" cm="1">
        <f t="array" aca="1" ref="J753" ca="1">_xlfn.IFNA(INDIRECT("'"&amp;"Variable List"&amp;"'!"&amp;ADDRESS(MATCH(A753,'Variable List'!A:A,0),4)),"")</f>
        <v/>
      </c>
      <c r="K753" s="6" t="str" cm="1">
        <f t="array" aca="1" ref="K753" ca="1">_xlfn.IFNA(INDIRECT("'"&amp;"Variable List"&amp;"'!"&amp;ADDRESS(MATCH(A753,'Variable List'!A:A,0),5)),"")</f>
        <v/>
      </c>
      <c r="L753" s="6" t="str" cm="1">
        <f t="array" aca="1" ref="L753" ca="1">_xlfn.IFNA(INDIRECT("'"&amp;"Variable List"&amp;"'!"&amp;ADDRESS(MATCH(A753,'Variable List'!A:A,0),6)),"")</f>
        <v/>
      </c>
    </row>
    <row r="754" spans="1:12" s="3" customFormat="1" x14ac:dyDescent="0.25">
      <c r="A754" s="4"/>
      <c r="B754" s="6"/>
      <c r="C754" s="6"/>
      <c r="D754" s="97" t="s">
        <v>1052</v>
      </c>
      <c r="E754" s="67" t="s">
        <v>1053</v>
      </c>
      <c r="F754" s="168"/>
      <c r="G754" s="6"/>
      <c r="H754" s="13"/>
      <c r="I754" s="6" t="str" cm="1">
        <f t="array" aca="1" ref="I754" ca="1">_xlfn.IFNA(INDIRECT("'"&amp;"Variable List"&amp;"'!"&amp;ADDRESS(MATCH(A754,'Variable List'!A:A,0),3)),"")</f>
        <v/>
      </c>
      <c r="J754" s="6" t="str" cm="1">
        <f t="array" aca="1" ref="J754" ca="1">_xlfn.IFNA(INDIRECT("'"&amp;"Variable List"&amp;"'!"&amp;ADDRESS(MATCH(A754,'Variable List'!A:A,0),4)),"")</f>
        <v/>
      </c>
      <c r="K754" s="6" t="str" cm="1">
        <f t="array" aca="1" ref="K754" ca="1">_xlfn.IFNA(INDIRECT("'"&amp;"Variable List"&amp;"'!"&amp;ADDRESS(MATCH(A754,'Variable List'!A:A,0),5)),"")</f>
        <v/>
      </c>
      <c r="L754" s="6" t="str" cm="1">
        <f t="array" aca="1" ref="L754" ca="1">_xlfn.IFNA(INDIRECT("'"&amp;"Variable List"&amp;"'!"&amp;ADDRESS(MATCH(A754,'Variable List'!A:A,0),6)),"")</f>
        <v/>
      </c>
    </row>
    <row r="755" spans="1:12" s="3" customFormat="1" x14ac:dyDescent="0.25">
      <c r="A755" s="4"/>
      <c r="B755" s="6"/>
      <c r="C755" s="6"/>
      <c r="D755" s="97" t="s">
        <v>1054</v>
      </c>
      <c r="E755" s="67" t="s">
        <v>1055</v>
      </c>
      <c r="F755" s="168"/>
      <c r="G755" s="6"/>
      <c r="H755" s="13"/>
      <c r="I755" s="6" t="str" cm="1">
        <f t="array" aca="1" ref="I755" ca="1">_xlfn.IFNA(INDIRECT("'"&amp;"Variable List"&amp;"'!"&amp;ADDRESS(MATCH(A755,'Variable List'!A:A,0),3)),"")</f>
        <v/>
      </c>
      <c r="J755" s="6" t="str" cm="1">
        <f t="array" aca="1" ref="J755" ca="1">_xlfn.IFNA(INDIRECT("'"&amp;"Variable List"&amp;"'!"&amp;ADDRESS(MATCH(A755,'Variable List'!A:A,0),4)),"")</f>
        <v/>
      </c>
      <c r="K755" s="6" t="str" cm="1">
        <f t="array" aca="1" ref="K755" ca="1">_xlfn.IFNA(INDIRECT("'"&amp;"Variable List"&amp;"'!"&amp;ADDRESS(MATCH(A755,'Variable List'!A:A,0),5)),"")</f>
        <v/>
      </c>
      <c r="L755" s="6" t="str" cm="1">
        <f t="array" aca="1" ref="L755" ca="1">_xlfn.IFNA(INDIRECT("'"&amp;"Variable List"&amp;"'!"&amp;ADDRESS(MATCH(A755,'Variable List'!A:A,0),6)),"")</f>
        <v/>
      </c>
    </row>
    <row r="756" spans="1:12" s="3" customFormat="1" x14ac:dyDescent="0.25">
      <c r="A756" s="4"/>
      <c r="B756" s="6"/>
      <c r="C756" s="6"/>
      <c r="D756" s="97" t="s">
        <v>1056</v>
      </c>
      <c r="E756" s="67" t="s">
        <v>1057</v>
      </c>
      <c r="F756" s="168"/>
      <c r="G756" s="6"/>
      <c r="H756" s="13"/>
      <c r="I756" s="6" t="str" cm="1">
        <f t="array" aca="1" ref="I756" ca="1">_xlfn.IFNA(INDIRECT("'"&amp;"Variable List"&amp;"'!"&amp;ADDRESS(MATCH(A756,'Variable List'!A:A,0),3)),"")</f>
        <v/>
      </c>
      <c r="J756" s="6" t="str" cm="1">
        <f t="array" aca="1" ref="J756" ca="1">_xlfn.IFNA(INDIRECT("'"&amp;"Variable List"&amp;"'!"&amp;ADDRESS(MATCH(A756,'Variable List'!A:A,0),4)),"")</f>
        <v/>
      </c>
      <c r="K756" s="6" t="str" cm="1">
        <f t="array" aca="1" ref="K756" ca="1">_xlfn.IFNA(INDIRECT("'"&amp;"Variable List"&amp;"'!"&amp;ADDRESS(MATCH(A756,'Variable List'!A:A,0),5)),"")</f>
        <v/>
      </c>
      <c r="L756" s="6" t="str" cm="1">
        <f t="array" aca="1" ref="L756" ca="1">_xlfn.IFNA(INDIRECT("'"&amp;"Variable List"&amp;"'!"&amp;ADDRESS(MATCH(A756,'Variable List'!A:A,0),6)),"")</f>
        <v/>
      </c>
    </row>
    <row r="757" spans="1:12" s="3" customFormat="1" x14ac:dyDescent="0.25">
      <c r="A757" s="4"/>
      <c r="B757" s="6"/>
      <c r="C757" s="6"/>
      <c r="D757" s="97" t="s">
        <v>1058</v>
      </c>
      <c r="E757" s="67" t="s">
        <v>1059</v>
      </c>
      <c r="F757" s="168"/>
      <c r="G757" s="6"/>
      <c r="H757" s="13"/>
      <c r="I757" s="6" t="str" cm="1">
        <f t="array" aca="1" ref="I757" ca="1">_xlfn.IFNA(INDIRECT("'"&amp;"Variable List"&amp;"'!"&amp;ADDRESS(MATCH(A757,'Variable List'!A:A,0),3)),"")</f>
        <v/>
      </c>
      <c r="J757" s="6" t="str" cm="1">
        <f t="array" aca="1" ref="J757" ca="1">_xlfn.IFNA(INDIRECT("'"&amp;"Variable List"&amp;"'!"&amp;ADDRESS(MATCH(A757,'Variable List'!A:A,0),4)),"")</f>
        <v/>
      </c>
      <c r="K757" s="6" t="str" cm="1">
        <f t="array" aca="1" ref="K757" ca="1">_xlfn.IFNA(INDIRECT("'"&amp;"Variable List"&amp;"'!"&amp;ADDRESS(MATCH(A757,'Variable List'!A:A,0),5)),"")</f>
        <v/>
      </c>
      <c r="L757" s="6" t="str" cm="1">
        <f t="array" aca="1" ref="L757" ca="1">_xlfn.IFNA(INDIRECT("'"&amp;"Variable List"&amp;"'!"&amp;ADDRESS(MATCH(A757,'Variable List'!A:A,0),6)),"")</f>
        <v/>
      </c>
    </row>
    <row r="758" spans="1:12" s="3" customFormat="1" x14ac:dyDescent="0.25">
      <c r="A758" s="4"/>
      <c r="B758" s="6"/>
      <c r="C758" s="6"/>
      <c r="D758" s="97" t="s">
        <v>1060</v>
      </c>
      <c r="E758" s="67" t="s">
        <v>1061</v>
      </c>
      <c r="F758" s="168"/>
      <c r="G758" s="6"/>
      <c r="H758" s="13"/>
      <c r="I758" s="6" t="str" cm="1">
        <f t="array" aca="1" ref="I758" ca="1">_xlfn.IFNA(INDIRECT("'"&amp;"Variable List"&amp;"'!"&amp;ADDRESS(MATCH(A758,'Variable List'!A:A,0),3)),"")</f>
        <v/>
      </c>
      <c r="J758" s="6" t="str" cm="1">
        <f t="array" aca="1" ref="J758" ca="1">_xlfn.IFNA(INDIRECT("'"&amp;"Variable List"&amp;"'!"&amp;ADDRESS(MATCH(A758,'Variable List'!A:A,0),4)),"")</f>
        <v/>
      </c>
      <c r="K758" s="6" t="str" cm="1">
        <f t="array" aca="1" ref="K758" ca="1">_xlfn.IFNA(INDIRECT("'"&amp;"Variable List"&amp;"'!"&amp;ADDRESS(MATCH(A758,'Variable List'!A:A,0),5)),"")</f>
        <v/>
      </c>
      <c r="L758" s="6" t="str" cm="1">
        <f t="array" aca="1" ref="L758" ca="1">_xlfn.IFNA(INDIRECT("'"&amp;"Variable List"&amp;"'!"&amp;ADDRESS(MATCH(A758,'Variable List'!A:A,0),6)),"")</f>
        <v/>
      </c>
    </row>
    <row r="759" spans="1:12" s="3" customFormat="1" x14ac:dyDescent="0.25">
      <c r="A759" s="4"/>
      <c r="B759" s="6"/>
      <c r="C759" s="6"/>
      <c r="D759" s="97" t="s">
        <v>1062</v>
      </c>
      <c r="E759" s="67" t="s">
        <v>1063</v>
      </c>
      <c r="F759" s="168"/>
      <c r="G759" s="6"/>
      <c r="H759" s="13"/>
      <c r="I759" s="6" t="str" cm="1">
        <f t="array" aca="1" ref="I759" ca="1">_xlfn.IFNA(INDIRECT("'"&amp;"Variable List"&amp;"'!"&amp;ADDRESS(MATCH(A759,'Variable List'!A:A,0),3)),"")</f>
        <v/>
      </c>
      <c r="J759" s="6" t="str" cm="1">
        <f t="array" aca="1" ref="J759" ca="1">_xlfn.IFNA(INDIRECT("'"&amp;"Variable List"&amp;"'!"&amp;ADDRESS(MATCH(A759,'Variable List'!A:A,0),4)),"")</f>
        <v/>
      </c>
      <c r="K759" s="6" t="str" cm="1">
        <f t="array" aca="1" ref="K759" ca="1">_xlfn.IFNA(INDIRECT("'"&amp;"Variable List"&amp;"'!"&amp;ADDRESS(MATCH(A759,'Variable List'!A:A,0),5)),"")</f>
        <v/>
      </c>
      <c r="L759" s="6" t="str" cm="1">
        <f t="array" aca="1" ref="L759" ca="1">_xlfn.IFNA(INDIRECT("'"&amp;"Variable List"&amp;"'!"&amp;ADDRESS(MATCH(A759,'Variable List'!A:A,0),6)),"")</f>
        <v/>
      </c>
    </row>
    <row r="760" spans="1:12" s="3" customFormat="1" x14ac:dyDescent="0.25">
      <c r="A760" s="4"/>
      <c r="B760" s="6"/>
      <c r="C760" s="6"/>
      <c r="D760" s="97" t="s">
        <v>1064</v>
      </c>
      <c r="E760" s="67" t="s">
        <v>1065</v>
      </c>
      <c r="F760" s="168"/>
      <c r="G760" s="6"/>
      <c r="H760" s="13"/>
      <c r="I760" s="6" t="str" cm="1">
        <f t="array" aca="1" ref="I760" ca="1">_xlfn.IFNA(INDIRECT("'"&amp;"Variable List"&amp;"'!"&amp;ADDRESS(MATCH(A760,'Variable List'!A:A,0),3)),"")</f>
        <v/>
      </c>
      <c r="J760" s="6" t="str" cm="1">
        <f t="array" aca="1" ref="J760" ca="1">_xlfn.IFNA(INDIRECT("'"&amp;"Variable List"&amp;"'!"&amp;ADDRESS(MATCH(A760,'Variable List'!A:A,0),4)),"")</f>
        <v/>
      </c>
      <c r="K760" s="6" t="str" cm="1">
        <f t="array" aca="1" ref="K760" ca="1">_xlfn.IFNA(INDIRECT("'"&amp;"Variable List"&amp;"'!"&amp;ADDRESS(MATCH(A760,'Variable List'!A:A,0),5)),"")</f>
        <v/>
      </c>
      <c r="L760" s="6" t="str" cm="1">
        <f t="array" aca="1" ref="L760" ca="1">_xlfn.IFNA(INDIRECT("'"&amp;"Variable List"&amp;"'!"&amp;ADDRESS(MATCH(A760,'Variable List'!A:A,0),6)),"")</f>
        <v/>
      </c>
    </row>
    <row r="761" spans="1:12" s="3" customFormat="1" x14ac:dyDescent="0.25">
      <c r="A761" s="4"/>
      <c r="B761" s="6"/>
      <c r="C761" s="6"/>
      <c r="D761" s="97" t="s">
        <v>1066</v>
      </c>
      <c r="E761" s="67" t="s">
        <v>1067</v>
      </c>
      <c r="F761" s="168"/>
      <c r="G761" s="6"/>
      <c r="H761" s="13"/>
      <c r="I761" s="6" t="str" cm="1">
        <f t="array" aca="1" ref="I761" ca="1">_xlfn.IFNA(INDIRECT("'"&amp;"Variable List"&amp;"'!"&amp;ADDRESS(MATCH(A761,'Variable List'!A:A,0),3)),"")</f>
        <v/>
      </c>
      <c r="J761" s="6" t="str" cm="1">
        <f t="array" aca="1" ref="J761" ca="1">_xlfn.IFNA(INDIRECT("'"&amp;"Variable List"&amp;"'!"&amp;ADDRESS(MATCH(A761,'Variable List'!A:A,0),4)),"")</f>
        <v/>
      </c>
      <c r="K761" s="6" t="str" cm="1">
        <f t="array" aca="1" ref="K761" ca="1">_xlfn.IFNA(INDIRECT("'"&amp;"Variable List"&amp;"'!"&amp;ADDRESS(MATCH(A761,'Variable List'!A:A,0),5)),"")</f>
        <v/>
      </c>
      <c r="L761" s="6" t="str" cm="1">
        <f t="array" aca="1" ref="L761" ca="1">_xlfn.IFNA(INDIRECT("'"&amp;"Variable List"&amp;"'!"&amp;ADDRESS(MATCH(A761,'Variable List'!A:A,0),6)),"")</f>
        <v/>
      </c>
    </row>
    <row r="762" spans="1:12" s="3" customFormat="1" x14ac:dyDescent="0.25">
      <c r="A762" s="4"/>
      <c r="B762" s="6"/>
      <c r="C762" s="6"/>
      <c r="D762" s="97" t="s">
        <v>1068</v>
      </c>
      <c r="E762" s="67" t="s">
        <v>1069</v>
      </c>
      <c r="F762" s="168"/>
      <c r="G762" s="6"/>
      <c r="H762" s="13"/>
      <c r="I762" s="6" t="str" cm="1">
        <f t="array" aca="1" ref="I762" ca="1">_xlfn.IFNA(INDIRECT("'"&amp;"Variable List"&amp;"'!"&amp;ADDRESS(MATCH(A762,'Variable List'!A:A,0),3)),"")</f>
        <v/>
      </c>
      <c r="J762" s="6" t="str" cm="1">
        <f t="array" aca="1" ref="J762" ca="1">_xlfn.IFNA(INDIRECT("'"&amp;"Variable List"&amp;"'!"&amp;ADDRESS(MATCH(A762,'Variable List'!A:A,0),4)),"")</f>
        <v/>
      </c>
      <c r="K762" s="6" t="str" cm="1">
        <f t="array" aca="1" ref="K762" ca="1">_xlfn.IFNA(INDIRECT("'"&amp;"Variable List"&amp;"'!"&amp;ADDRESS(MATCH(A762,'Variable List'!A:A,0),5)),"")</f>
        <v/>
      </c>
      <c r="L762" s="6" t="str" cm="1">
        <f t="array" aca="1" ref="L762" ca="1">_xlfn.IFNA(INDIRECT("'"&amp;"Variable List"&amp;"'!"&amp;ADDRESS(MATCH(A762,'Variable List'!A:A,0),6)),"")</f>
        <v/>
      </c>
    </row>
    <row r="763" spans="1:12" s="3" customFormat="1" x14ac:dyDescent="0.25">
      <c r="A763" s="4"/>
      <c r="B763" s="6"/>
      <c r="C763" s="6"/>
      <c r="D763" s="97" t="s">
        <v>1070</v>
      </c>
      <c r="E763" s="67" t="s">
        <v>1071</v>
      </c>
      <c r="F763" s="168"/>
      <c r="G763" s="6"/>
      <c r="H763" s="13"/>
      <c r="I763" s="6" t="str" cm="1">
        <f t="array" aca="1" ref="I763" ca="1">_xlfn.IFNA(INDIRECT("'"&amp;"Variable List"&amp;"'!"&amp;ADDRESS(MATCH(A763,'Variable List'!A:A,0),3)),"")</f>
        <v/>
      </c>
      <c r="J763" s="6" t="str" cm="1">
        <f t="array" aca="1" ref="J763" ca="1">_xlfn.IFNA(INDIRECT("'"&amp;"Variable List"&amp;"'!"&amp;ADDRESS(MATCH(A763,'Variable List'!A:A,0),4)),"")</f>
        <v/>
      </c>
      <c r="K763" s="6" t="str" cm="1">
        <f t="array" aca="1" ref="K763" ca="1">_xlfn.IFNA(INDIRECT("'"&amp;"Variable List"&amp;"'!"&amp;ADDRESS(MATCH(A763,'Variable List'!A:A,0),5)),"")</f>
        <v/>
      </c>
      <c r="L763" s="6" t="str" cm="1">
        <f t="array" aca="1" ref="L763" ca="1">_xlfn.IFNA(INDIRECT("'"&amp;"Variable List"&amp;"'!"&amp;ADDRESS(MATCH(A763,'Variable List'!A:A,0),6)),"")</f>
        <v/>
      </c>
    </row>
    <row r="764" spans="1:12" s="3" customFormat="1" x14ac:dyDescent="0.25">
      <c r="A764" s="4"/>
      <c r="B764" s="6"/>
      <c r="C764" s="6"/>
      <c r="D764" s="97" t="s">
        <v>1072</v>
      </c>
      <c r="E764" s="67" t="s">
        <v>1073</v>
      </c>
      <c r="F764" s="168"/>
      <c r="G764" s="6"/>
      <c r="H764" s="13"/>
      <c r="I764" s="6" t="str" cm="1">
        <f t="array" aca="1" ref="I764" ca="1">_xlfn.IFNA(INDIRECT("'"&amp;"Variable List"&amp;"'!"&amp;ADDRESS(MATCH(A764,'Variable List'!A:A,0),3)),"")</f>
        <v/>
      </c>
      <c r="J764" s="6" t="str" cm="1">
        <f t="array" aca="1" ref="J764" ca="1">_xlfn.IFNA(INDIRECT("'"&amp;"Variable List"&amp;"'!"&amp;ADDRESS(MATCH(A764,'Variable List'!A:A,0),4)),"")</f>
        <v/>
      </c>
      <c r="K764" s="6" t="str" cm="1">
        <f t="array" aca="1" ref="K764" ca="1">_xlfn.IFNA(INDIRECT("'"&amp;"Variable List"&amp;"'!"&amp;ADDRESS(MATCH(A764,'Variable List'!A:A,0),5)),"")</f>
        <v/>
      </c>
      <c r="L764" s="6" t="str" cm="1">
        <f t="array" aca="1" ref="L764" ca="1">_xlfn.IFNA(INDIRECT("'"&amp;"Variable List"&amp;"'!"&amp;ADDRESS(MATCH(A764,'Variable List'!A:A,0),6)),"")</f>
        <v/>
      </c>
    </row>
    <row r="765" spans="1:12" s="3" customFormat="1" x14ac:dyDescent="0.25">
      <c r="A765" s="4"/>
      <c r="B765" s="6"/>
      <c r="C765" s="6"/>
      <c r="D765" s="97" t="s">
        <v>1074</v>
      </c>
      <c r="E765" s="67" t="s">
        <v>1075</v>
      </c>
      <c r="F765" s="168"/>
      <c r="G765" s="6"/>
      <c r="H765" s="13"/>
      <c r="I765" s="6" t="str" cm="1">
        <f t="array" aca="1" ref="I765" ca="1">_xlfn.IFNA(INDIRECT("'"&amp;"Variable List"&amp;"'!"&amp;ADDRESS(MATCH(A765,'Variable List'!A:A,0),3)),"")</f>
        <v/>
      </c>
      <c r="J765" s="6" t="str" cm="1">
        <f t="array" aca="1" ref="J765" ca="1">_xlfn.IFNA(INDIRECT("'"&amp;"Variable List"&amp;"'!"&amp;ADDRESS(MATCH(A765,'Variable List'!A:A,0),4)),"")</f>
        <v/>
      </c>
      <c r="K765" s="6" t="str" cm="1">
        <f t="array" aca="1" ref="K765" ca="1">_xlfn.IFNA(INDIRECT("'"&amp;"Variable List"&amp;"'!"&amp;ADDRESS(MATCH(A765,'Variable List'!A:A,0),5)),"")</f>
        <v/>
      </c>
      <c r="L765" s="6" t="str" cm="1">
        <f t="array" aca="1" ref="L765" ca="1">_xlfn.IFNA(INDIRECT("'"&amp;"Variable List"&amp;"'!"&amp;ADDRESS(MATCH(A765,'Variable List'!A:A,0),6)),"")</f>
        <v/>
      </c>
    </row>
    <row r="766" spans="1:12" s="3" customFormat="1" x14ac:dyDescent="0.25">
      <c r="A766" s="4"/>
      <c r="B766" s="6"/>
      <c r="C766" s="6"/>
      <c r="D766" s="97" t="s">
        <v>1076</v>
      </c>
      <c r="E766" s="67" t="s">
        <v>1077</v>
      </c>
      <c r="F766" s="168"/>
      <c r="G766" s="6"/>
      <c r="H766" s="13"/>
      <c r="I766" s="6" t="str" cm="1">
        <f t="array" aca="1" ref="I766" ca="1">_xlfn.IFNA(INDIRECT("'"&amp;"Variable List"&amp;"'!"&amp;ADDRESS(MATCH(A766,'Variable List'!A:A,0),3)),"")</f>
        <v/>
      </c>
      <c r="J766" s="6" t="str" cm="1">
        <f t="array" aca="1" ref="J766" ca="1">_xlfn.IFNA(INDIRECT("'"&amp;"Variable List"&amp;"'!"&amp;ADDRESS(MATCH(A766,'Variable List'!A:A,0),4)),"")</f>
        <v/>
      </c>
      <c r="K766" s="6" t="str" cm="1">
        <f t="array" aca="1" ref="K766" ca="1">_xlfn.IFNA(INDIRECT("'"&amp;"Variable List"&amp;"'!"&amp;ADDRESS(MATCH(A766,'Variable List'!A:A,0),5)),"")</f>
        <v/>
      </c>
      <c r="L766" s="6" t="str" cm="1">
        <f t="array" aca="1" ref="L766" ca="1">_xlfn.IFNA(INDIRECT("'"&amp;"Variable List"&amp;"'!"&amp;ADDRESS(MATCH(A766,'Variable List'!A:A,0),6)),"")</f>
        <v/>
      </c>
    </row>
    <row r="767" spans="1:12" s="3" customFormat="1" x14ac:dyDescent="0.25">
      <c r="A767" s="4"/>
      <c r="B767" s="6"/>
      <c r="C767" s="6"/>
      <c r="D767" s="97" t="s">
        <v>1078</v>
      </c>
      <c r="E767" s="67" t="s">
        <v>1079</v>
      </c>
      <c r="F767" s="168"/>
      <c r="G767" s="6"/>
      <c r="H767" s="13"/>
      <c r="I767" s="6" t="str" cm="1">
        <f t="array" aca="1" ref="I767" ca="1">_xlfn.IFNA(INDIRECT("'"&amp;"Variable List"&amp;"'!"&amp;ADDRESS(MATCH(A767,'Variable List'!A:A,0),3)),"")</f>
        <v/>
      </c>
      <c r="J767" s="6" t="str" cm="1">
        <f t="array" aca="1" ref="J767" ca="1">_xlfn.IFNA(INDIRECT("'"&amp;"Variable List"&amp;"'!"&amp;ADDRESS(MATCH(A767,'Variable List'!A:A,0),4)),"")</f>
        <v/>
      </c>
      <c r="K767" s="6" t="str" cm="1">
        <f t="array" aca="1" ref="K767" ca="1">_xlfn.IFNA(INDIRECT("'"&amp;"Variable List"&amp;"'!"&amp;ADDRESS(MATCH(A767,'Variable List'!A:A,0),5)),"")</f>
        <v/>
      </c>
      <c r="L767" s="6" t="str" cm="1">
        <f t="array" aca="1" ref="L767" ca="1">_xlfn.IFNA(INDIRECT("'"&amp;"Variable List"&amp;"'!"&amp;ADDRESS(MATCH(A767,'Variable List'!A:A,0),6)),"")</f>
        <v/>
      </c>
    </row>
    <row r="768" spans="1:12" s="3" customFormat="1" x14ac:dyDescent="0.25">
      <c r="A768" s="4"/>
      <c r="B768" s="6"/>
      <c r="C768" s="6"/>
      <c r="D768" s="97" t="s">
        <v>1080</v>
      </c>
      <c r="E768" s="67" t="s">
        <v>1081</v>
      </c>
      <c r="F768" s="168"/>
      <c r="G768" s="6"/>
      <c r="H768" s="13"/>
      <c r="I768" s="6" t="str" cm="1">
        <f t="array" aca="1" ref="I768" ca="1">_xlfn.IFNA(INDIRECT("'"&amp;"Variable List"&amp;"'!"&amp;ADDRESS(MATCH(A768,'Variable List'!A:A,0),3)),"")</f>
        <v/>
      </c>
      <c r="J768" s="6" t="str" cm="1">
        <f t="array" aca="1" ref="J768" ca="1">_xlfn.IFNA(INDIRECT("'"&amp;"Variable List"&amp;"'!"&amp;ADDRESS(MATCH(A768,'Variable List'!A:A,0),4)),"")</f>
        <v/>
      </c>
      <c r="K768" s="6" t="str" cm="1">
        <f t="array" aca="1" ref="K768" ca="1">_xlfn.IFNA(INDIRECT("'"&amp;"Variable List"&amp;"'!"&amp;ADDRESS(MATCH(A768,'Variable List'!A:A,0),5)),"")</f>
        <v/>
      </c>
      <c r="L768" s="6" t="str" cm="1">
        <f t="array" aca="1" ref="L768" ca="1">_xlfn.IFNA(INDIRECT("'"&amp;"Variable List"&amp;"'!"&amp;ADDRESS(MATCH(A768,'Variable List'!A:A,0),6)),"")</f>
        <v/>
      </c>
    </row>
    <row r="769" spans="1:12" s="3" customFormat="1" x14ac:dyDescent="0.25">
      <c r="A769" s="4"/>
      <c r="B769" s="6"/>
      <c r="C769" s="6"/>
      <c r="D769" s="97" t="s">
        <v>1082</v>
      </c>
      <c r="E769" s="67" t="s">
        <v>1083</v>
      </c>
      <c r="F769" s="168"/>
      <c r="G769" s="6"/>
      <c r="H769" s="13"/>
      <c r="I769" s="6" t="str" cm="1">
        <f t="array" aca="1" ref="I769" ca="1">_xlfn.IFNA(INDIRECT("'"&amp;"Variable List"&amp;"'!"&amp;ADDRESS(MATCH(A769,'Variable List'!A:A,0),3)),"")</f>
        <v/>
      </c>
      <c r="J769" s="6" t="str" cm="1">
        <f t="array" aca="1" ref="J769" ca="1">_xlfn.IFNA(INDIRECT("'"&amp;"Variable List"&amp;"'!"&amp;ADDRESS(MATCH(A769,'Variable List'!A:A,0),4)),"")</f>
        <v/>
      </c>
      <c r="K769" s="6" t="str" cm="1">
        <f t="array" aca="1" ref="K769" ca="1">_xlfn.IFNA(INDIRECT("'"&amp;"Variable List"&amp;"'!"&amp;ADDRESS(MATCH(A769,'Variable List'!A:A,0),5)),"")</f>
        <v/>
      </c>
      <c r="L769" s="6" t="str" cm="1">
        <f t="array" aca="1" ref="L769" ca="1">_xlfn.IFNA(INDIRECT("'"&amp;"Variable List"&amp;"'!"&amp;ADDRESS(MATCH(A769,'Variable List'!A:A,0),6)),"")</f>
        <v/>
      </c>
    </row>
    <row r="770" spans="1:12" s="3" customFormat="1" x14ac:dyDescent="0.25">
      <c r="A770" s="4"/>
      <c r="B770" s="6"/>
      <c r="C770" s="6"/>
      <c r="D770" s="97" t="s">
        <v>1084</v>
      </c>
      <c r="E770" s="67" t="s">
        <v>1085</v>
      </c>
      <c r="F770" s="168"/>
      <c r="G770" s="6"/>
      <c r="H770" s="13"/>
      <c r="I770" s="6" t="str" cm="1">
        <f t="array" aca="1" ref="I770" ca="1">_xlfn.IFNA(INDIRECT("'"&amp;"Variable List"&amp;"'!"&amp;ADDRESS(MATCH(A770,'Variable List'!A:A,0),3)),"")</f>
        <v/>
      </c>
      <c r="J770" s="6" t="str" cm="1">
        <f t="array" aca="1" ref="J770" ca="1">_xlfn.IFNA(INDIRECT("'"&amp;"Variable List"&amp;"'!"&amp;ADDRESS(MATCH(A770,'Variable List'!A:A,0),4)),"")</f>
        <v/>
      </c>
      <c r="K770" s="6" t="str" cm="1">
        <f t="array" aca="1" ref="K770" ca="1">_xlfn.IFNA(INDIRECT("'"&amp;"Variable List"&amp;"'!"&amp;ADDRESS(MATCH(A770,'Variable List'!A:A,0),5)),"")</f>
        <v/>
      </c>
      <c r="L770" s="6" t="str" cm="1">
        <f t="array" aca="1" ref="L770" ca="1">_xlfn.IFNA(INDIRECT("'"&amp;"Variable List"&amp;"'!"&amp;ADDRESS(MATCH(A770,'Variable List'!A:A,0),6)),"")</f>
        <v/>
      </c>
    </row>
    <row r="771" spans="1:12" s="3" customFormat="1" x14ac:dyDescent="0.25">
      <c r="A771" s="4"/>
      <c r="B771" s="6"/>
      <c r="C771" s="6"/>
      <c r="D771" s="97" t="s">
        <v>1086</v>
      </c>
      <c r="E771" s="67" t="s">
        <v>1087</v>
      </c>
      <c r="F771" s="168"/>
      <c r="G771" s="6"/>
      <c r="H771" s="13"/>
      <c r="I771" s="6" t="str" cm="1">
        <f t="array" aca="1" ref="I771" ca="1">_xlfn.IFNA(INDIRECT("'"&amp;"Variable List"&amp;"'!"&amp;ADDRESS(MATCH(A771,'Variable List'!A:A,0),3)),"")</f>
        <v/>
      </c>
      <c r="J771" s="6" t="str" cm="1">
        <f t="array" aca="1" ref="J771" ca="1">_xlfn.IFNA(INDIRECT("'"&amp;"Variable List"&amp;"'!"&amp;ADDRESS(MATCH(A771,'Variable List'!A:A,0),4)),"")</f>
        <v/>
      </c>
      <c r="K771" s="6" t="str" cm="1">
        <f t="array" aca="1" ref="K771" ca="1">_xlfn.IFNA(INDIRECT("'"&amp;"Variable List"&amp;"'!"&amp;ADDRESS(MATCH(A771,'Variable List'!A:A,0),5)),"")</f>
        <v/>
      </c>
      <c r="L771" s="6" t="str" cm="1">
        <f t="array" aca="1" ref="L771" ca="1">_xlfn.IFNA(INDIRECT("'"&amp;"Variable List"&amp;"'!"&amp;ADDRESS(MATCH(A771,'Variable List'!A:A,0),6)),"")</f>
        <v/>
      </c>
    </row>
    <row r="772" spans="1:12" s="3" customFormat="1" x14ac:dyDescent="0.25">
      <c r="A772" s="4"/>
      <c r="B772" s="6"/>
      <c r="C772" s="6"/>
      <c r="D772" s="97" t="s">
        <v>1088</v>
      </c>
      <c r="E772" s="67" t="s">
        <v>1089</v>
      </c>
      <c r="F772" s="168"/>
      <c r="G772" s="6"/>
      <c r="H772" s="13"/>
      <c r="I772" s="6" t="str" cm="1">
        <f t="array" aca="1" ref="I772" ca="1">_xlfn.IFNA(INDIRECT("'"&amp;"Variable List"&amp;"'!"&amp;ADDRESS(MATCH(A772,'Variable List'!A:A,0),3)),"")</f>
        <v/>
      </c>
      <c r="J772" s="6" t="str" cm="1">
        <f t="array" aca="1" ref="J772" ca="1">_xlfn.IFNA(INDIRECT("'"&amp;"Variable List"&amp;"'!"&amp;ADDRESS(MATCH(A772,'Variable List'!A:A,0),4)),"")</f>
        <v/>
      </c>
      <c r="K772" s="6" t="str" cm="1">
        <f t="array" aca="1" ref="K772" ca="1">_xlfn.IFNA(INDIRECT("'"&amp;"Variable List"&amp;"'!"&amp;ADDRESS(MATCH(A772,'Variable List'!A:A,0),5)),"")</f>
        <v/>
      </c>
      <c r="L772" s="6" t="str" cm="1">
        <f t="array" aca="1" ref="L772" ca="1">_xlfn.IFNA(INDIRECT("'"&amp;"Variable List"&amp;"'!"&amp;ADDRESS(MATCH(A772,'Variable List'!A:A,0),6)),"")</f>
        <v/>
      </c>
    </row>
    <row r="773" spans="1:12" s="3" customFormat="1" x14ac:dyDescent="0.25">
      <c r="A773" s="4"/>
      <c r="B773" s="6"/>
      <c r="C773" s="6"/>
      <c r="D773" s="97" t="s">
        <v>1090</v>
      </c>
      <c r="E773" s="67" t="s">
        <v>1091</v>
      </c>
      <c r="F773" s="168"/>
      <c r="G773" s="6"/>
      <c r="H773" s="13"/>
      <c r="I773" s="6" t="str" cm="1">
        <f t="array" aca="1" ref="I773" ca="1">_xlfn.IFNA(INDIRECT("'"&amp;"Variable List"&amp;"'!"&amp;ADDRESS(MATCH(A773,'Variable List'!A:A,0),3)),"")</f>
        <v/>
      </c>
      <c r="J773" s="6" t="str" cm="1">
        <f t="array" aca="1" ref="J773" ca="1">_xlfn.IFNA(INDIRECT("'"&amp;"Variable List"&amp;"'!"&amp;ADDRESS(MATCH(A773,'Variable List'!A:A,0),4)),"")</f>
        <v/>
      </c>
      <c r="K773" s="6" t="str" cm="1">
        <f t="array" aca="1" ref="K773" ca="1">_xlfn.IFNA(INDIRECT("'"&amp;"Variable List"&amp;"'!"&amp;ADDRESS(MATCH(A773,'Variable List'!A:A,0),5)),"")</f>
        <v/>
      </c>
      <c r="L773" s="6" t="str" cm="1">
        <f t="array" aca="1" ref="L773" ca="1">_xlfn.IFNA(INDIRECT("'"&amp;"Variable List"&amp;"'!"&amp;ADDRESS(MATCH(A773,'Variable List'!A:A,0),6)),"")</f>
        <v/>
      </c>
    </row>
    <row r="774" spans="1:12" s="3" customFormat="1" x14ac:dyDescent="0.25">
      <c r="A774" s="4"/>
      <c r="B774" s="6"/>
      <c r="C774" s="6"/>
      <c r="D774" s="97">
        <v>947</v>
      </c>
      <c r="E774" s="67" t="s">
        <v>1092</v>
      </c>
      <c r="F774" s="168"/>
      <c r="G774" s="6"/>
      <c r="H774" s="13"/>
      <c r="I774" s="6" t="str" cm="1">
        <f t="array" aca="1" ref="I774" ca="1">_xlfn.IFNA(INDIRECT("'"&amp;"Variable List"&amp;"'!"&amp;ADDRESS(MATCH(A774,'Variable List'!A:A,0),3)),"")</f>
        <v/>
      </c>
      <c r="J774" s="6" t="str" cm="1">
        <f t="array" aca="1" ref="J774" ca="1">_xlfn.IFNA(INDIRECT("'"&amp;"Variable List"&amp;"'!"&amp;ADDRESS(MATCH(A774,'Variable List'!A:A,0),4)),"")</f>
        <v/>
      </c>
      <c r="K774" s="6" t="str" cm="1">
        <f t="array" aca="1" ref="K774" ca="1">_xlfn.IFNA(INDIRECT("'"&amp;"Variable List"&amp;"'!"&amp;ADDRESS(MATCH(A774,'Variable List'!A:A,0),5)),"")</f>
        <v/>
      </c>
      <c r="L774" s="6" t="str" cm="1">
        <f t="array" aca="1" ref="L774" ca="1">_xlfn.IFNA(INDIRECT("'"&amp;"Variable List"&amp;"'!"&amp;ADDRESS(MATCH(A774,'Variable List'!A:A,0),6)),"")</f>
        <v/>
      </c>
    </row>
    <row r="775" spans="1:12" s="3" customFormat="1" x14ac:dyDescent="0.25">
      <c r="A775" s="4"/>
      <c r="B775" s="6"/>
      <c r="C775" s="6"/>
      <c r="D775" s="97">
        <v>948</v>
      </c>
      <c r="E775" s="67" t="s">
        <v>1093</v>
      </c>
      <c r="F775" s="168"/>
      <c r="G775" s="6"/>
      <c r="H775" s="13"/>
      <c r="I775" s="6" t="str" cm="1">
        <f t="array" aca="1" ref="I775" ca="1">_xlfn.IFNA(INDIRECT("'"&amp;"Variable List"&amp;"'!"&amp;ADDRESS(MATCH(A775,'Variable List'!A:A,0),3)),"")</f>
        <v/>
      </c>
      <c r="J775" s="6" t="str" cm="1">
        <f t="array" aca="1" ref="J775" ca="1">_xlfn.IFNA(INDIRECT("'"&amp;"Variable List"&amp;"'!"&amp;ADDRESS(MATCH(A775,'Variable List'!A:A,0),4)),"")</f>
        <v/>
      </c>
      <c r="K775" s="6" t="str" cm="1">
        <f t="array" aca="1" ref="K775" ca="1">_xlfn.IFNA(INDIRECT("'"&amp;"Variable List"&amp;"'!"&amp;ADDRESS(MATCH(A775,'Variable List'!A:A,0),5)),"")</f>
        <v/>
      </c>
      <c r="L775" s="6" t="str" cm="1">
        <f t="array" aca="1" ref="L775" ca="1">_xlfn.IFNA(INDIRECT("'"&amp;"Variable List"&amp;"'!"&amp;ADDRESS(MATCH(A775,'Variable List'!A:A,0),6)),"")</f>
        <v/>
      </c>
    </row>
    <row r="776" spans="1:12" s="3" customFormat="1" x14ac:dyDescent="0.25">
      <c r="A776" s="4"/>
      <c r="B776" s="6"/>
      <c r="C776" s="6"/>
      <c r="D776" s="97" t="s">
        <v>1094</v>
      </c>
      <c r="E776" s="67" t="s">
        <v>1095</v>
      </c>
      <c r="F776" s="168"/>
      <c r="G776" s="6"/>
      <c r="H776" s="13"/>
      <c r="I776" s="6" t="str" cm="1">
        <f t="array" aca="1" ref="I776" ca="1">_xlfn.IFNA(INDIRECT("'"&amp;"Variable List"&amp;"'!"&amp;ADDRESS(MATCH(A776,'Variable List'!A:A,0),3)),"")</f>
        <v/>
      </c>
      <c r="J776" s="6" t="str" cm="1">
        <f t="array" aca="1" ref="J776" ca="1">_xlfn.IFNA(INDIRECT("'"&amp;"Variable List"&amp;"'!"&amp;ADDRESS(MATCH(A776,'Variable List'!A:A,0),4)),"")</f>
        <v/>
      </c>
      <c r="K776" s="6" t="str" cm="1">
        <f t="array" aca="1" ref="K776" ca="1">_xlfn.IFNA(INDIRECT("'"&amp;"Variable List"&amp;"'!"&amp;ADDRESS(MATCH(A776,'Variable List'!A:A,0),5)),"")</f>
        <v/>
      </c>
      <c r="L776" s="6" t="str" cm="1">
        <f t="array" aca="1" ref="L776" ca="1">_xlfn.IFNA(INDIRECT("'"&amp;"Variable List"&amp;"'!"&amp;ADDRESS(MATCH(A776,'Variable List'!A:A,0),6)),"")</f>
        <v/>
      </c>
    </row>
    <row r="777" spans="1:12" s="3" customFormat="1" x14ac:dyDescent="0.25">
      <c r="A777" s="4"/>
      <c r="B777" s="6"/>
      <c r="C777" s="6"/>
      <c r="D777" s="97" t="s">
        <v>1096</v>
      </c>
      <c r="E777" s="67" t="s">
        <v>1097</v>
      </c>
      <c r="F777" s="168"/>
      <c r="G777" s="6"/>
      <c r="H777" s="13"/>
      <c r="I777" s="6" t="str" cm="1">
        <f t="array" aca="1" ref="I777" ca="1">_xlfn.IFNA(INDIRECT("'"&amp;"Variable List"&amp;"'!"&amp;ADDRESS(MATCH(A777,'Variable List'!A:A,0),3)),"")</f>
        <v/>
      </c>
      <c r="J777" s="6" t="str" cm="1">
        <f t="array" aca="1" ref="J777" ca="1">_xlfn.IFNA(INDIRECT("'"&amp;"Variable List"&amp;"'!"&amp;ADDRESS(MATCH(A777,'Variable List'!A:A,0),4)),"")</f>
        <v/>
      </c>
      <c r="K777" s="6" t="str" cm="1">
        <f t="array" aca="1" ref="K777" ca="1">_xlfn.IFNA(INDIRECT("'"&amp;"Variable List"&amp;"'!"&amp;ADDRESS(MATCH(A777,'Variable List'!A:A,0),5)),"")</f>
        <v/>
      </c>
      <c r="L777" s="6" t="str" cm="1">
        <f t="array" aca="1" ref="L777" ca="1">_xlfn.IFNA(INDIRECT("'"&amp;"Variable List"&amp;"'!"&amp;ADDRESS(MATCH(A777,'Variable List'!A:A,0),6)),"")</f>
        <v/>
      </c>
    </row>
    <row r="778" spans="1:12" s="3" customFormat="1" x14ac:dyDescent="0.25">
      <c r="A778" s="4"/>
      <c r="B778" s="6"/>
      <c r="C778" s="6"/>
      <c r="D778" s="97" t="s">
        <v>1098</v>
      </c>
      <c r="E778" s="67" t="s">
        <v>1099</v>
      </c>
      <c r="F778" s="168"/>
      <c r="G778" s="6"/>
      <c r="H778" s="13"/>
      <c r="I778" s="6" t="str" cm="1">
        <f t="array" aca="1" ref="I778" ca="1">_xlfn.IFNA(INDIRECT("'"&amp;"Variable List"&amp;"'!"&amp;ADDRESS(MATCH(A778,'Variable List'!A:A,0),3)),"")</f>
        <v/>
      </c>
      <c r="J778" s="6" t="str" cm="1">
        <f t="array" aca="1" ref="J778" ca="1">_xlfn.IFNA(INDIRECT("'"&amp;"Variable List"&amp;"'!"&amp;ADDRESS(MATCH(A778,'Variable List'!A:A,0),4)),"")</f>
        <v/>
      </c>
      <c r="K778" s="6" t="str" cm="1">
        <f t="array" aca="1" ref="K778" ca="1">_xlfn.IFNA(INDIRECT("'"&amp;"Variable List"&amp;"'!"&amp;ADDRESS(MATCH(A778,'Variable List'!A:A,0),5)),"")</f>
        <v/>
      </c>
      <c r="L778" s="6" t="str" cm="1">
        <f t="array" aca="1" ref="L778" ca="1">_xlfn.IFNA(INDIRECT("'"&amp;"Variable List"&amp;"'!"&amp;ADDRESS(MATCH(A778,'Variable List'!A:A,0),6)),"")</f>
        <v/>
      </c>
    </row>
    <row r="779" spans="1:12" s="3" customFormat="1" x14ac:dyDescent="0.25">
      <c r="A779" s="4"/>
      <c r="B779" s="6"/>
      <c r="C779" s="6"/>
      <c r="D779" s="97" t="s">
        <v>1100</v>
      </c>
      <c r="E779" s="67" t="s">
        <v>1101</v>
      </c>
      <c r="F779" s="168"/>
      <c r="G779" s="6"/>
      <c r="H779" s="13"/>
      <c r="I779" s="6" t="str" cm="1">
        <f t="array" aca="1" ref="I779" ca="1">_xlfn.IFNA(INDIRECT("'"&amp;"Variable List"&amp;"'!"&amp;ADDRESS(MATCH(A779,'Variable List'!A:A,0),3)),"")</f>
        <v/>
      </c>
      <c r="J779" s="6" t="str" cm="1">
        <f t="array" aca="1" ref="J779" ca="1">_xlfn.IFNA(INDIRECT("'"&amp;"Variable List"&amp;"'!"&amp;ADDRESS(MATCH(A779,'Variable List'!A:A,0),4)),"")</f>
        <v/>
      </c>
      <c r="K779" s="6" t="str" cm="1">
        <f t="array" aca="1" ref="K779" ca="1">_xlfn.IFNA(INDIRECT("'"&amp;"Variable List"&amp;"'!"&amp;ADDRESS(MATCH(A779,'Variable List'!A:A,0),5)),"")</f>
        <v/>
      </c>
      <c r="L779" s="6" t="str" cm="1">
        <f t="array" aca="1" ref="L779" ca="1">_xlfn.IFNA(INDIRECT("'"&amp;"Variable List"&amp;"'!"&amp;ADDRESS(MATCH(A779,'Variable List'!A:A,0),6)),"")</f>
        <v/>
      </c>
    </row>
    <row r="780" spans="1:12" s="3" customFormat="1" x14ac:dyDescent="0.25">
      <c r="A780" s="4"/>
      <c r="B780" s="6"/>
      <c r="C780" s="6"/>
      <c r="D780" s="97" t="s">
        <v>1102</v>
      </c>
      <c r="E780" s="67" t="s">
        <v>1103</v>
      </c>
      <c r="F780" s="168"/>
      <c r="G780" s="6"/>
      <c r="H780" s="13"/>
      <c r="I780" s="6" t="str" cm="1">
        <f t="array" aca="1" ref="I780" ca="1">_xlfn.IFNA(INDIRECT("'"&amp;"Variable List"&amp;"'!"&amp;ADDRESS(MATCH(A780,'Variable List'!A:A,0),3)),"")</f>
        <v/>
      </c>
      <c r="J780" s="6" t="str" cm="1">
        <f t="array" aca="1" ref="J780" ca="1">_xlfn.IFNA(INDIRECT("'"&amp;"Variable List"&amp;"'!"&amp;ADDRESS(MATCH(A780,'Variable List'!A:A,0),4)),"")</f>
        <v/>
      </c>
      <c r="K780" s="6" t="str" cm="1">
        <f t="array" aca="1" ref="K780" ca="1">_xlfn.IFNA(INDIRECT("'"&amp;"Variable List"&amp;"'!"&amp;ADDRESS(MATCH(A780,'Variable List'!A:A,0),5)),"")</f>
        <v/>
      </c>
      <c r="L780" s="6" t="str" cm="1">
        <f t="array" aca="1" ref="L780" ca="1">_xlfn.IFNA(INDIRECT("'"&amp;"Variable List"&amp;"'!"&amp;ADDRESS(MATCH(A780,'Variable List'!A:A,0),6)),"")</f>
        <v/>
      </c>
    </row>
    <row r="781" spans="1:12" s="3" customFormat="1" x14ac:dyDescent="0.25">
      <c r="A781" s="4"/>
      <c r="B781" s="6"/>
      <c r="C781" s="6"/>
      <c r="D781" s="97" t="s">
        <v>1104</v>
      </c>
      <c r="E781" s="67" t="s">
        <v>1105</v>
      </c>
      <c r="F781" s="168"/>
      <c r="G781" s="6"/>
      <c r="H781" s="13"/>
      <c r="I781" s="6" t="str" cm="1">
        <f t="array" aca="1" ref="I781" ca="1">_xlfn.IFNA(INDIRECT("'"&amp;"Variable List"&amp;"'!"&amp;ADDRESS(MATCH(A781,'Variable List'!A:A,0),3)),"")</f>
        <v/>
      </c>
      <c r="J781" s="6" t="str" cm="1">
        <f t="array" aca="1" ref="J781" ca="1">_xlfn.IFNA(INDIRECT("'"&amp;"Variable List"&amp;"'!"&amp;ADDRESS(MATCH(A781,'Variable List'!A:A,0),4)),"")</f>
        <v/>
      </c>
      <c r="K781" s="6" t="str" cm="1">
        <f t="array" aca="1" ref="K781" ca="1">_xlfn.IFNA(INDIRECT("'"&amp;"Variable List"&amp;"'!"&amp;ADDRESS(MATCH(A781,'Variable List'!A:A,0),5)),"")</f>
        <v/>
      </c>
      <c r="L781" s="6" t="str" cm="1">
        <f t="array" aca="1" ref="L781" ca="1">_xlfn.IFNA(INDIRECT("'"&amp;"Variable List"&amp;"'!"&amp;ADDRESS(MATCH(A781,'Variable List'!A:A,0),6)),"")</f>
        <v/>
      </c>
    </row>
    <row r="782" spans="1:12" s="3" customFormat="1" x14ac:dyDescent="0.25">
      <c r="A782" s="4"/>
      <c r="B782" s="6"/>
      <c r="C782" s="6"/>
      <c r="D782" s="97" t="s">
        <v>1106</v>
      </c>
      <c r="E782" s="67" t="s">
        <v>1107</v>
      </c>
      <c r="F782" s="168"/>
      <c r="G782" s="6"/>
      <c r="H782" s="13"/>
      <c r="I782" s="6" t="str" cm="1">
        <f t="array" aca="1" ref="I782" ca="1">_xlfn.IFNA(INDIRECT("'"&amp;"Variable List"&amp;"'!"&amp;ADDRESS(MATCH(A782,'Variable List'!A:A,0),3)),"")</f>
        <v/>
      </c>
      <c r="J782" s="6" t="str" cm="1">
        <f t="array" aca="1" ref="J782" ca="1">_xlfn.IFNA(INDIRECT("'"&amp;"Variable List"&amp;"'!"&amp;ADDRESS(MATCH(A782,'Variable List'!A:A,0),4)),"")</f>
        <v/>
      </c>
      <c r="K782" s="6" t="str" cm="1">
        <f t="array" aca="1" ref="K782" ca="1">_xlfn.IFNA(INDIRECT("'"&amp;"Variable List"&amp;"'!"&amp;ADDRESS(MATCH(A782,'Variable List'!A:A,0),5)),"")</f>
        <v/>
      </c>
      <c r="L782" s="6" t="str" cm="1">
        <f t="array" aca="1" ref="L782" ca="1">_xlfn.IFNA(INDIRECT("'"&amp;"Variable List"&amp;"'!"&amp;ADDRESS(MATCH(A782,'Variable List'!A:A,0),6)),"")</f>
        <v/>
      </c>
    </row>
    <row r="783" spans="1:12" s="3" customFormat="1" x14ac:dyDescent="0.25">
      <c r="A783" s="4"/>
      <c r="B783" s="6"/>
      <c r="C783" s="6"/>
      <c r="D783" s="97" t="s">
        <v>1108</v>
      </c>
      <c r="E783" s="67" t="s">
        <v>1109</v>
      </c>
      <c r="F783" s="168"/>
      <c r="G783" s="6"/>
      <c r="H783" s="13"/>
      <c r="I783" s="6" t="str" cm="1">
        <f t="array" aca="1" ref="I783" ca="1">_xlfn.IFNA(INDIRECT("'"&amp;"Variable List"&amp;"'!"&amp;ADDRESS(MATCH(A783,'Variable List'!A:A,0),3)),"")</f>
        <v/>
      </c>
      <c r="J783" s="6" t="str" cm="1">
        <f t="array" aca="1" ref="J783" ca="1">_xlfn.IFNA(INDIRECT("'"&amp;"Variable List"&amp;"'!"&amp;ADDRESS(MATCH(A783,'Variable List'!A:A,0),4)),"")</f>
        <v/>
      </c>
      <c r="K783" s="6" t="str" cm="1">
        <f t="array" aca="1" ref="K783" ca="1">_xlfn.IFNA(INDIRECT("'"&amp;"Variable List"&amp;"'!"&amp;ADDRESS(MATCH(A783,'Variable List'!A:A,0),5)),"")</f>
        <v/>
      </c>
      <c r="L783" s="6" t="str" cm="1">
        <f t="array" aca="1" ref="L783" ca="1">_xlfn.IFNA(INDIRECT("'"&amp;"Variable List"&amp;"'!"&amp;ADDRESS(MATCH(A783,'Variable List'!A:A,0),6)),"")</f>
        <v/>
      </c>
    </row>
    <row r="784" spans="1:12" s="3" customFormat="1" x14ac:dyDescent="0.25">
      <c r="A784" s="4"/>
      <c r="B784" s="6"/>
      <c r="C784" s="6"/>
      <c r="D784" s="97" t="s">
        <v>1110</v>
      </c>
      <c r="E784" s="67" t="s">
        <v>1111</v>
      </c>
      <c r="F784" s="168"/>
      <c r="G784" s="6"/>
      <c r="H784" s="13"/>
      <c r="I784" s="6" t="str" cm="1">
        <f t="array" aca="1" ref="I784" ca="1">_xlfn.IFNA(INDIRECT("'"&amp;"Variable List"&amp;"'!"&amp;ADDRESS(MATCH(A784,'Variable List'!A:A,0),3)),"")</f>
        <v/>
      </c>
      <c r="J784" s="6" t="str" cm="1">
        <f t="array" aca="1" ref="J784" ca="1">_xlfn.IFNA(INDIRECT("'"&amp;"Variable List"&amp;"'!"&amp;ADDRESS(MATCH(A784,'Variable List'!A:A,0),4)),"")</f>
        <v/>
      </c>
      <c r="K784" s="6" t="str" cm="1">
        <f t="array" aca="1" ref="K784" ca="1">_xlfn.IFNA(INDIRECT("'"&amp;"Variable List"&amp;"'!"&amp;ADDRESS(MATCH(A784,'Variable List'!A:A,0),5)),"")</f>
        <v/>
      </c>
      <c r="L784" s="6" t="str" cm="1">
        <f t="array" aca="1" ref="L784" ca="1">_xlfn.IFNA(INDIRECT("'"&amp;"Variable List"&amp;"'!"&amp;ADDRESS(MATCH(A784,'Variable List'!A:A,0),6)),"")</f>
        <v/>
      </c>
    </row>
    <row r="785" spans="1:12" s="3" customFormat="1" x14ac:dyDescent="0.25">
      <c r="A785" s="4"/>
      <c r="B785" s="6"/>
      <c r="C785" s="6"/>
      <c r="D785" s="97" t="s">
        <v>1112</v>
      </c>
      <c r="E785" s="67" t="s">
        <v>1113</v>
      </c>
      <c r="F785" s="168"/>
      <c r="G785" s="6"/>
      <c r="H785" s="13"/>
      <c r="I785" s="6" t="str" cm="1">
        <f t="array" aca="1" ref="I785" ca="1">_xlfn.IFNA(INDIRECT("'"&amp;"Variable List"&amp;"'!"&amp;ADDRESS(MATCH(A785,'Variable List'!A:A,0),3)),"")</f>
        <v/>
      </c>
      <c r="J785" s="6" t="str" cm="1">
        <f t="array" aca="1" ref="J785" ca="1">_xlfn.IFNA(INDIRECT("'"&amp;"Variable List"&amp;"'!"&amp;ADDRESS(MATCH(A785,'Variable List'!A:A,0),4)),"")</f>
        <v/>
      </c>
      <c r="K785" s="6" t="str" cm="1">
        <f t="array" aca="1" ref="K785" ca="1">_xlfn.IFNA(INDIRECT("'"&amp;"Variable List"&amp;"'!"&amp;ADDRESS(MATCH(A785,'Variable List'!A:A,0),5)),"")</f>
        <v/>
      </c>
      <c r="L785" s="6" t="str" cm="1">
        <f t="array" aca="1" ref="L785" ca="1">_xlfn.IFNA(INDIRECT("'"&amp;"Variable List"&amp;"'!"&amp;ADDRESS(MATCH(A785,'Variable List'!A:A,0),6)),"")</f>
        <v/>
      </c>
    </row>
    <row r="786" spans="1:12" s="3" customFormat="1" x14ac:dyDescent="0.25">
      <c r="A786" s="4"/>
      <c r="B786" s="6"/>
      <c r="C786" s="6"/>
      <c r="D786" s="97" t="s">
        <v>1114</v>
      </c>
      <c r="E786" s="67" t="s">
        <v>1115</v>
      </c>
      <c r="F786" s="168"/>
      <c r="G786" s="6"/>
      <c r="H786" s="13"/>
      <c r="I786" s="6" t="str" cm="1">
        <f t="array" aca="1" ref="I786" ca="1">_xlfn.IFNA(INDIRECT("'"&amp;"Variable List"&amp;"'!"&amp;ADDRESS(MATCH(A786,'Variable List'!A:A,0),3)),"")</f>
        <v/>
      </c>
      <c r="J786" s="6" t="str" cm="1">
        <f t="array" aca="1" ref="J786" ca="1">_xlfn.IFNA(INDIRECT("'"&amp;"Variable List"&amp;"'!"&amp;ADDRESS(MATCH(A786,'Variable List'!A:A,0),4)),"")</f>
        <v/>
      </c>
      <c r="K786" s="6" t="str" cm="1">
        <f t="array" aca="1" ref="K786" ca="1">_xlfn.IFNA(INDIRECT("'"&amp;"Variable List"&amp;"'!"&amp;ADDRESS(MATCH(A786,'Variable List'!A:A,0),5)),"")</f>
        <v/>
      </c>
      <c r="L786" s="6" t="str" cm="1">
        <f t="array" aca="1" ref="L786" ca="1">_xlfn.IFNA(INDIRECT("'"&amp;"Variable List"&amp;"'!"&amp;ADDRESS(MATCH(A786,'Variable List'!A:A,0),6)),"")</f>
        <v/>
      </c>
    </row>
    <row r="787" spans="1:12" s="3" customFormat="1" x14ac:dyDescent="0.25">
      <c r="A787" s="4"/>
      <c r="B787" s="6"/>
      <c r="C787" s="6"/>
      <c r="D787" s="97" t="s">
        <v>1116</v>
      </c>
      <c r="E787" s="67" t="s">
        <v>1117</v>
      </c>
      <c r="F787" s="168"/>
      <c r="G787" s="6"/>
      <c r="H787" s="13"/>
      <c r="I787" s="6" t="str" cm="1">
        <f t="array" aca="1" ref="I787" ca="1">_xlfn.IFNA(INDIRECT("'"&amp;"Variable List"&amp;"'!"&amp;ADDRESS(MATCH(A787,'Variable List'!A:A,0),3)),"")</f>
        <v/>
      </c>
      <c r="J787" s="6" t="str" cm="1">
        <f t="array" aca="1" ref="J787" ca="1">_xlfn.IFNA(INDIRECT("'"&amp;"Variable List"&amp;"'!"&amp;ADDRESS(MATCH(A787,'Variable List'!A:A,0),4)),"")</f>
        <v/>
      </c>
      <c r="K787" s="6" t="str" cm="1">
        <f t="array" aca="1" ref="K787" ca="1">_xlfn.IFNA(INDIRECT("'"&amp;"Variable List"&amp;"'!"&amp;ADDRESS(MATCH(A787,'Variable List'!A:A,0),5)),"")</f>
        <v/>
      </c>
      <c r="L787" s="6" t="str" cm="1">
        <f t="array" aca="1" ref="L787" ca="1">_xlfn.IFNA(INDIRECT("'"&amp;"Variable List"&amp;"'!"&amp;ADDRESS(MATCH(A787,'Variable List'!A:A,0),6)),"")</f>
        <v/>
      </c>
    </row>
    <row r="788" spans="1:12" s="3" customFormat="1" x14ac:dyDescent="0.25">
      <c r="A788" s="45"/>
      <c r="B788" s="7"/>
      <c r="C788" s="7"/>
      <c r="D788" s="98" t="s">
        <v>1118</v>
      </c>
      <c r="E788" s="68" t="s">
        <v>1119</v>
      </c>
      <c r="F788" s="169"/>
      <c r="G788" s="7"/>
      <c r="H788" s="15"/>
      <c r="I788" s="7" t="str" cm="1">
        <f t="array" aca="1" ref="I788" ca="1">_xlfn.IFNA(INDIRECT("'"&amp;"Variable List"&amp;"'!"&amp;ADDRESS(MATCH(A788,'Variable List'!A:A,0),3)),"")</f>
        <v/>
      </c>
      <c r="J788" s="6" t="str" cm="1">
        <f t="array" aca="1" ref="J788" ca="1">_xlfn.IFNA(INDIRECT("'"&amp;"Variable List"&amp;"'!"&amp;ADDRESS(MATCH(A788,'Variable List'!A:A,0),4)),"")</f>
        <v/>
      </c>
      <c r="K788" s="6" t="str" cm="1">
        <f t="array" aca="1" ref="K788" ca="1">_xlfn.IFNA(INDIRECT("'"&amp;"Variable List"&amp;"'!"&amp;ADDRESS(MATCH(A788,'Variable List'!A:A,0),5)),"")</f>
        <v/>
      </c>
      <c r="L788" s="6" t="str" cm="1">
        <f t="array" aca="1" ref="L788" ca="1">_xlfn.IFNA(INDIRECT("'"&amp;"Variable List"&amp;"'!"&amp;ADDRESS(MATCH(A788,'Variable List'!A:A,0),6)),"")</f>
        <v/>
      </c>
    </row>
    <row r="789" spans="1:12" s="3" customFormat="1" x14ac:dyDescent="0.25">
      <c r="A789" s="4" t="s">
        <v>37</v>
      </c>
      <c r="B789" s="6" t="s">
        <v>125</v>
      </c>
      <c r="C789" s="6">
        <v>5</v>
      </c>
      <c r="D789" s="55">
        <v>-9</v>
      </c>
      <c r="E789" s="56" t="s">
        <v>192</v>
      </c>
      <c r="F789" s="167" t="s">
        <v>2673</v>
      </c>
      <c r="G789" s="6"/>
      <c r="H789" s="13" t="s">
        <v>2674</v>
      </c>
      <c r="I789" s="8" t="str" cm="1">
        <f t="array" aca="1" ref="I789" ca="1">_xlfn.IFNA(INDIRECT("'"&amp;"Variable List"&amp;"'!"&amp;ADDRESS(MATCH(A789,'Variable List'!A:A,0),3)),"")</f>
        <v>yes</v>
      </c>
      <c r="J789" s="8" t="str" cm="1">
        <f t="array" aca="1" ref="J789" ca="1">_xlfn.IFNA(INDIRECT("'"&amp;"Variable List"&amp;"'!"&amp;ADDRESS(MATCH(A789,'Variable List'!A:A,0),4)),"")</f>
        <v>yes</v>
      </c>
      <c r="K789" s="8" t="str" cm="1">
        <f t="array" aca="1" ref="K789" ca="1">_xlfn.IFNA(INDIRECT("'"&amp;"Variable List"&amp;"'!"&amp;ADDRESS(MATCH(A789,'Variable List'!A:A,0),5)),"")</f>
        <v>yes</v>
      </c>
      <c r="L789" s="8" t="str" cm="1">
        <f t="array" aca="1" ref="L789" ca="1">_xlfn.IFNA(INDIRECT("'"&amp;"Variable List"&amp;"'!"&amp;ADDRESS(MATCH(A789,'Variable List'!A:A,0),6)),"")</f>
        <v>no</v>
      </c>
    </row>
    <row r="790" spans="1:12" s="3" customFormat="1" x14ac:dyDescent="0.25">
      <c r="A790" s="3" t="s">
        <v>1130</v>
      </c>
      <c r="B790" s="6"/>
      <c r="C790" s="6"/>
      <c r="D790" s="55">
        <v>1</v>
      </c>
      <c r="E790" s="80" t="s">
        <v>1121</v>
      </c>
      <c r="F790" s="168"/>
      <c r="G790" s="6"/>
      <c r="H790" s="13"/>
      <c r="I790" s="6" t="str" cm="1">
        <f t="array" aca="1" ref="I790" ca="1">_xlfn.IFNA(INDIRECT("'"&amp;"Variable List"&amp;"'!"&amp;ADDRESS(MATCH(A790,'Variable List'!A:A,0),3)),"")</f>
        <v/>
      </c>
      <c r="J790" s="6" t="str" cm="1">
        <f t="array" aca="1" ref="J790" ca="1">_xlfn.IFNA(INDIRECT("'"&amp;"Variable List"&amp;"'!"&amp;ADDRESS(MATCH(A790,'Variable List'!A:A,0),4)),"")</f>
        <v/>
      </c>
      <c r="K790" s="6" t="str" cm="1">
        <f t="array" aca="1" ref="K790" ca="1">_xlfn.IFNA(INDIRECT("'"&amp;"Variable List"&amp;"'!"&amp;ADDRESS(MATCH(A790,'Variable List'!A:A,0),5)),"")</f>
        <v/>
      </c>
      <c r="L790" s="6" t="str" cm="1">
        <f t="array" aca="1" ref="L790" ca="1">_xlfn.IFNA(INDIRECT("'"&amp;"Variable List"&amp;"'!"&amp;ADDRESS(MATCH(A790,'Variable List'!A:A,0),6)),"")</f>
        <v/>
      </c>
    </row>
    <row r="791" spans="1:12" s="3" customFormat="1" x14ac:dyDescent="0.25">
      <c r="A791" s="4"/>
      <c r="B791" s="6"/>
      <c r="C791" s="6"/>
      <c r="D791" s="55">
        <v>2</v>
      </c>
      <c r="E791" s="80" t="s">
        <v>1120</v>
      </c>
      <c r="F791" s="168"/>
      <c r="G791" s="6"/>
      <c r="H791" s="13"/>
      <c r="I791" s="6" t="str" cm="1">
        <f t="array" aca="1" ref="I791" ca="1">_xlfn.IFNA(INDIRECT("'"&amp;"Variable List"&amp;"'!"&amp;ADDRESS(MATCH(A791,'Variable List'!A:A,0),3)),"")</f>
        <v/>
      </c>
      <c r="J791" s="6" t="str" cm="1">
        <f t="array" aca="1" ref="J791" ca="1">_xlfn.IFNA(INDIRECT("'"&amp;"Variable List"&amp;"'!"&amp;ADDRESS(MATCH(A791,'Variable List'!A:A,0),4)),"")</f>
        <v/>
      </c>
      <c r="K791" s="6" t="str" cm="1">
        <f t="array" aca="1" ref="K791" ca="1">_xlfn.IFNA(INDIRECT("'"&amp;"Variable List"&amp;"'!"&amp;ADDRESS(MATCH(A791,'Variable List'!A:A,0),5)),"")</f>
        <v/>
      </c>
      <c r="L791" s="6" t="str" cm="1">
        <f t="array" aca="1" ref="L791" ca="1">_xlfn.IFNA(INDIRECT("'"&amp;"Variable List"&amp;"'!"&amp;ADDRESS(MATCH(A791,'Variable List'!A:A,0),6)),"")</f>
        <v/>
      </c>
    </row>
    <row r="792" spans="1:12" s="3" customFormat="1" x14ac:dyDescent="0.25">
      <c r="A792" s="4"/>
      <c r="B792" s="6"/>
      <c r="C792" s="6"/>
      <c r="D792" s="55">
        <v>3</v>
      </c>
      <c r="E792" s="80" t="s">
        <v>1122</v>
      </c>
      <c r="F792" s="168"/>
      <c r="G792" s="6"/>
      <c r="H792" s="13"/>
      <c r="I792" s="6" t="str" cm="1">
        <f t="array" aca="1" ref="I792" ca="1">_xlfn.IFNA(INDIRECT("'"&amp;"Variable List"&amp;"'!"&amp;ADDRESS(MATCH(A792,'Variable List'!A:A,0),3)),"")</f>
        <v/>
      </c>
      <c r="J792" s="6" t="str" cm="1">
        <f t="array" aca="1" ref="J792" ca="1">_xlfn.IFNA(INDIRECT("'"&amp;"Variable List"&amp;"'!"&amp;ADDRESS(MATCH(A792,'Variable List'!A:A,0),4)),"")</f>
        <v/>
      </c>
      <c r="K792" s="6" t="str" cm="1">
        <f t="array" aca="1" ref="K792" ca="1">_xlfn.IFNA(INDIRECT("'"&amp;"Variable List"&amp;"'!"&amp;ADDRESS(MATCH(A792,'Variable List'!A:A,0),5)),"")</f>
        <v/>
      </c>
      <c r="L792" s="6" t="str" cm="1">
        <f t="array" aca="1" ref="L792" ca="1">_xlfn.IFNA(INDIRECT("'"&amp;"Variable List"&amp;"'!"&amp;ADDRESS(MATCH(A792,'Variable List'!A:A,0),6)),"")</f>
        <v/>
      </c>
    </row>
    <row r="793" spans="1:12" s="3" customFormat="1" x14ac:dyDescent="0.25">
      <c r="A793" s="45"/>
      <c r="B793" s="7"/>
      <c r="C793" s="7"/>
      <c r="D793" s="54">
        <v>4</v>
      </c>
      <c r="E793" s="68" t="s">
        <v>193</v>
      </c>
      <c r="F793" s="169"/>
      <c r="G793" s="7"/>
      <c r="H793" s="15"/>
      <c r="I793" s="7" t="str" cm="1">
        <f t="array" aca="1" ref="I793" ca="1">_xlfn.IFNA(INDIRECT("'"&amp;"Variable List"&amp;"'!"&amp;ADDRESS(MATCH(A793,'Variable List'!A:A,0),3)),"")</f>
        <v/>
      </c>
      <c r="J793" s="7" t="str" cm="1">
        <f t="array" aca="1" ref="J793" ca="1">_xlfn.IFNA(INDIRECT("'"&amp;"Variable List"&amp;"'!"&amp;ADDRESS(MATCH(A793,'Variable List'!A:A,0),4)),"")</f>
        <v/>
      </c>
      <c r="K793" s="7" t="str" cm="1">
        <f t="array" aca="1" ref="K793" ca="1">_xlfn.IFNA(INDIRECT("'"&amp;"Variable List"&amp;"'!"&amp;ADDRESS(MATCH(A793,'Variable List'!A:A,0),5)),"")</f>
        <v/>
      </c>
      <c r="L793" s="7" t="str" cm="1">
        <f t="array" aca="1" ref="L793" ca="1">_xlfn.IFNA(INDIRECT("'"&amp;"Variable List"&amp;"'!"&amp;ADDRESS(MATCH(A793,'Variable List'!A:A,0),6)),"")</f>
        <v/>
      </c>
    </row>
    <row r="794" spans="1:12" s="3" customFormat="1" x14ac:dyDescent="0.25">
      <c r="A794" s="4" t="s">
        <v>38</v>
      </c>
      <c r="B794" s="6" t="s">
        <v>135</v>
      </c>
      <c r="C794" s="6">
        <v>3</v>
      </c>
      <c r="D794" s="55">
        <v>-9</v>
      </c>
      <c r="E794" s="56" t="s">
        <v>192</v>
      </c>
      <c r="F794" s="167" t="s">
        <v>2654</v>
      </c>
      <c r="G794" s="6"/>
      <c r="H794" s="13" t="s">
        <v>2675</v>
      </c>
      <c r="I794" s="8" t="str" cm="1">
        <f t="array" aca="1" ref="I794" ca="1">_xlfn.IFNA(INDIRECT("'"&amp;"Variable List"&amp;"'!"&amp;ADDRESS(MATCH(A794,'Variable List'!A:A,0),3)),"")</f>
        <v>yes</v>
      </c>
      <c r="J794" s="8" t="str" cm="1">
        <f t="array" aca="1" ref="J794" ca="1">_xlfn.IFNA(INDIRECT("'"&amp;"Variable List"&amp;"'!"&amp;ADDRESS(MATCH(A794,'Variable List'!A:A,0),4)),"")</f>
        <v>yes</v>
      </c>
      <c r="K794" s="8" t="str" cm="1">
        <f t="array" aca="1" ref="K794" ca="1">_xlfn.IFNA(INDIRECT("'"&amp;"Variable List"&amp;"'!"&amp;ADDRESS(MATCH(A794,'Variable List'!A:A,0),5)),"")</f>
        <v>no</v>
      </c>
      <c r="L794" s="8" t="str" cm="1">
        <f t="array" aca="1" ref="L794" ca="1">_xlfn.IFNA(INDIRECT("'"&amp;"Variable List"&amp;"'!"&amp;ADDRESS(MATCH(A794,'Variable List'!A:A,0),6)),"")</f>
        <v>no</v>
      </c>
    </row>
    <row r="795" spans="1:12" s="3" customFormat="1" x14ac:dyDescent="0.25">
      <c r="A795" s="3" t="s">
        <v>1129</v>
      </c>
      <c r="B795" s="6"/>
      <c r="C795" s="6"/>
      <c r="D795" s="55">
        <v>1</v>
      </c>
      <c r="E795" s="56" t="s">
        <v>1123</v>
      </c>
      <c r="F795" s="168"/>
      <c r="G795" s="6"/>
      <c r="H795" s="13"/>
      <c r="I795" s="6" t="str" cm="1">
        <f t="array" aca="1" ref="I795" ca="1">_xlfn.IFNA(INDIRECT("'"&amp;"Variable List"&amp;"'!"&amp;ADDRESS(MATCH(A795,'Variable List'!A:A,0),3)),"")</f>
        <v/>
      </c>
      <c r="J795" s="6" t="str" cm="1">
        <f t="array" aca="1" ref="J795" ca="1">_xlfn.IFNA(INDIRECT("'"&amp;"Variable List"&amp;"'!"&amp;ADDRESS(MATCH(A795,'Variable List'!A:A,0),4)),"")</f>
        <v/>
      </c>
      <c r="K795" s="6" t="str" cm="1">
        <f t="array" aca="1" ref="K795" ca="1">_xlfn.IFNA(INDIRECT("'"&amp;"Variable List"&amp;"'!"&amp;ADDRESS(MATCH(A795,'Variable List'!A:A,0),5)),"")</f>
        <v/>
      </c>
      <c r="L795" s="6" t="str" cm="1">
        <f t="array" aca="1" ref="L795" ca="1">_xlfn.IFNA(INDIRECT("'"&amp;"Variable List"&amp;"'!"&amp;ADDRESS(MATCH(A795,'Variable List'!A:A,0),6)),"")</f>
        <v/>
      </c>
    </row>
    <row r="796" spans="1:12" s="3" customFormat="1" ht="28.5" customHeight="1" x14ac:dyDescent="0.25">
      <c r="A796" s="45"/>
      <c r="B796" s="7"/>
      <c r="C796" s="7"/>
      <c r="D796" s="54">
        <v>2</v>
      </c>
      <c r="E796" s="53" t="s">
        <v>1124</v>
      </c>
      <c r="F796" s="169"/>
      <c r="G796" s="7"/>
      <c r="H796" s="15"/>
      <c r="I796" s="7" t="str" cm="1">
        <f t="array" aca="1" ref="I796" ca="1">_xlfn.IFNA(INDIRECT("'"&amp;"Variable List"&amp;"'!"&amp;ADDRESS(MATCH(A796,'Variable List'!A:A,0),3)),"")</f>
        <v/>
      </c>
      <c r="J796" s="7" t="str" cm="1">
        <f t="array" aca="1" ref="J796" ca="1">_xlfn.IFNA(INDIRECT("'"&amp;"Variable List"&amp;"'!"&amp;ADDRESS(MATCH(A796,'Variable List'!A:A,0),4)),"")</f>
        <v/>
      </c>
      <c r="K796" s="7" t="str" cm="1">
        <f t="array" aca="1" ref="K796" ca="1">_xlfn.IFNA(INDIRECT("'"&amp;"Variable List"&amp;"'!"&amp;ADDRESS(MATCH(A796,'Variable List'!A:A,0),5)),"")</f>
        <v/>
      </c>
      <c r="L796" s="7" t="str" cm="1">
        <f t="array" aca="1" ref="L796" ca="1">_xlfn.IFNA(INDIRECT("'"&amp;"Variable List"&amp;"'!"&amp;ADDRESS(MATCH(A796,'Variable List'!A:A,0),6)),"")</f>
        <v/>
      </c>
    </row>
    <row r="797" spans="1:12" s="3" customFormat="1" x14ac:dyDescent="0.25">
      <c r="A797" s="4" t="s">
        <v>39</v>
      </c>
      <c r="B797" s="6" t="s">
        <v>538</v>
      </c>
      <c r="C797" s="6">
        <v>101</v>
      </c>
      <c r="D797" s="55">
        <v>-9</v>
      </c>
      <c r="E797" s="56" t="s">
        <v>192</v>
      </c>
      <c r="F797" s="167" t="s">
        <v>2676</v>
      </c>
      <c r="G797" s="6" t="s">
        <v>1127</v>
      </c>
      <c r="H797" s="13" t="s">
        <v>2677</v>
      </c>
      <c r="I797" s="8" t="str" cm="1">
        <f t="array" aca="1" ref="I797" ca="1">_xlfn.IFNA(INDIRECT("'"&amp;"Variable List"&amp;"'!"&amp;ADDRESS(MATCH(A797,'Variable List'!A:A,0),3)),"")</f>
        <v>yes</v>
      </c>
      <c r="J797" s="6" t="str" cm="1">
        <f t="array" aca="1" ref="J797" ca="1">_xlfn.IFNA(INDIRECT("'"&amp;"Variable List"&amp;"'!"&amp;ADDRESS(MATCH(A797,'Variable List'!A:A,0),4)),"")</f>
        <v>yes</v>
      </c>
      <c r="K797" s="8" t="str" cm="1">
        <f t="array" aca="1" ref="K797" ca="1">_xlfn.IFNA(INDIRECT("'"&amp;"Variable List"&amp;"'!"&amp;ADDRESS(MATCH(A797,'Variable List'!A:A,0),5)),"")</f>
        <v>no</v>
      </c>
      <c r="L797" s="8" t="str" cm="1">
        <f t="array" aca="1" ref="L797" ca="1">_xlfn.IFNA(INDIRECT("'"&amp;"Variable List"&amp;"'!"&amp;ADDRESS(MATCH(A797,'Variable List'!A:A,0),6)),"")</f>
        <v>no</v>
      </c>
    </row>
    <row r="798" spans="1:12" s="3" customFormat="1" ht="88.5" customHeight="1" x14ac:dyDescent="0.25">
      <c r="A798" s="52" t="s">
        <v>1128</v>
      </c>
      <c r="B798" s="7"/>
      <c r="C798" s="7"/>
      <c r="D798" s="54" t="s">
        <v>1125</v>
      </c>
      <c r="E798" s="53" t="s">
        <v>1126</v>
      </c>
      <c r="F798" s="169"/>
      <c r="G798" s="7"/>
      <c r="H798" s="15"/>
      <c r="I798" s="7" t="str" cm="1">
        <f t="array" aca="1" ref="I798" ca="1">_xlfn.IFNA(INDIRECT("'"&amp;"Variable List"&amp;"'!"&amp;ADDRESS(MATCH(A798,'Variable List'!A:A,0),3)),"")</f>
        <v/>
      </c>
      <c r="J798" s="6" t="str" cm="1">
        <f t="array" aca="1" ref="J798" ca="1">_xlfn.IFNA(INDIRECT("'"&amp;"Variable List"&amp;"'!"&amp;ADDRESS(MATCH(A798,'Variable List'!A:A,0),4)),"")</f>
        <v/>
      </c>
      <c r="K798" s="7" t="str" cm="1">
        <f t="array" aca="1" ref="K798" ca="1">_xlfn.IFNA(INDIRECT("'"&amp;"Variable List"&amp;"'!"&amp;ADDRESS(MATCH(A798,'Variable List'!A:A,0),5)),"")</f>
        <v/>
      </c>
      <c r="L798" s="7" t="str" cm="1">
        <f t="array" aca="1" ref="L798" ca="1">_xlfn.IFNA(INDIRECT("'"&amp;"Variable List"&amp;"'!"&amp;ADDRESS(MATCH(A798,'Variable List'!A:A,0),6)),"")</f>
        <v/>
      </c>
    </row>
    <row r="799" spans="1:12" s="3" customFormat="1" x14ac:dyDescent="0.25">
      <c r="A799" s="4" t="s">
        <v>1222</v>
      </c>
      <c r="B799" s="6" t="s">
        <v>135</v>
      </c>
      <c r="C799" s="3">
        <v>5</v>
      </c>
      <c r="D799" s="65">
        <v>-9</v>
      </c>
      <c r="E799" s="61" t="s">
        <v>192</v>
      </c>
      <c r="F799" s="167" t="s">
        <v>19710</v>
      </c>
      <c r="G799" s="47" t="s">
        <v>1144</v>
      </c>
      <c r="H799" s="13"/>
      <c r="I799" s="8" t="str" cm="1">
        <f t="array" aca="1" ref="I799" ca="1">_xlfn.IFNA(INDIRECT("'"&amp;"Variable List"&amp;"'!"&amp;ADDRESS(MATCH(A799,'Variable List'!A:A,0),3)),"")</f>
        <v>yes</v>
      </c>
      <c r="J799" s="8" t="str" cm="1">
        <f t="array" aca="1" ref="J799" ca="1">_xlfn.IFNA(INDIRECT("'"&amp;"Variable List"&amp;"'!"&amp;ADDRESS(MATCH(A799,'Variable List'!A:A,0),4)),"")</f>
        <v>yes</v>
      </c>
      <c r="K799" s="6" t="str" cm="1">
        <f t="array" aca="1" ref="K799" ca="1">_xlfn.IFNA(INDIRECT("'"&amp;"Variable List"&amp;"'!"&amp;ADDRESS(MATCH(A799,'Variable List'!A:A,0),5)),"")</f>
        <v>no</v>
      </c>
      <c r="L799" s="6" t="str" cm="1">
        <f t="array" aca="1" ref="L799" ca="1">_xlfn.IFNA(INDIRECT("'"&amp;"Variable List"&amp;"'!"&amp;ADDRESS(MATCH(A799,'Variable List'!A:A,0),6)),"")</f>
        <v>no</v>
      </c>
    </row>
    <row r="800" spans="1:12" s="3" customFormat="1" ht="30" x14ac:dyDescent="0.25">
      <c r="A800" s="49" t="s">
        <v>1728</v>
      </c>
      <c r="B800" s="6"/>
      <c r="D800" s="55">
        <v>0</v>
      </c>
      <c r="E800" s="61" t="s">
        <v>2211</v>
      </c>
      <c r="F800" s="168"/>
      <c r="G800" s="6"/>
      <c r="H800" s="13"/>
      <c r="I800" s="6" t="str" cm="1">
        <f t="array" aca="1" ref="I800" ca="1">_xlfn.IFNA(INDIRECT("'"&amp;"Variable List"&amp;"'!"&amp;ADDRESS(MATCH(A800,'Variable List'!A:A,0),3)),"")</f>
        <v/>
      </c>
      <c r="J800" s="6" t="str" cm="1">
        <f t="array" aca="1" ref="J800" ca="1">_xlfn.IFNA(INDIRECT("'"&amp;"Variable List"&amp;"'!"&amp;ADDRESS(MATCH(A800,'Variable List'!A:A,0),4)),"")</f>
        <v/>
      </c>
      <c r="K800" s="6" t="str" cm="1">
        <f t="array" aca="1" ref="K800" ca="1">_xlfn.IFNA(INDIRECT("'"&amp;"Variable List"&amp;"'!"&amp;ADDRESS(MATCH(A800,'Variable List'!A:A,0),5)),"")</f>
        <v/>
      </c>
      <c r="L800" s="6" t="str" cm="1">
        <f t="array" aca="1" ref="L800" ca="1">_xlfn.IFNA(INDIRECT("'"&amp;"Variable List"&amp;"'!"&amp;ADDRESS(MATCH(A800,'Variable List'!A:A,0),6)),"")</f>
        <v/>
      </c>
    </row>
    <row r="801" spans="1:12" s="3" customFormat="1" x14ac:dyDescent="0.25">
      <c r="A801" s="41"/>
      <c r="B801" s="6"/>
      <c r="D801" s="55">
        <v>1</v>
      </c>
      <c r="E801" s="61" t="s">
        <v>2212</v>
      </c>
      <c r="F801" s="168"/>
      <c r="G801" s="6"/>
      <c r="I801" s="6" t="str" cm="1">
        <f t="array" aca="1" ref="I801" ca="1">_xlfn.IFNA(INDIRECT("'"&amp;"Variable List"&amp;"'!"&amp;ADDRESS(MATCH(A801,'Variable List'!A:A,0),3)),"")</f>
        <v/>
      </c>
      <c r="J801" s="6" t="str" cm="1">
        <f t="array" aca="1" ref="J801" ca="1">_xlfn.IFNA(INDIRECT("'"&amp;"Variable List"&amp;"'!"&amp;ADDRESS(MATCH(A801,'Variable List'!A:A,0),4)),"")</f>
        <v/>
      </c>
      <c r="K801" s="6" t="str" cm="1">
        <f t="array" aca="1" ref="K801" ca="1">_xlfn.IFNA(INDIRECT("'"&amp;"Variable List"&amp;"'!"&amp;ADDRESS(MATCH(A801,'Variable List'!A:A,0),5)),"")</f>
        <v/>
      </c>
      <c r="L801" s="6" t="str" cm="1">
        <f t="array" aca="1" ref="L801" ca="1">_xlfn.IFNA(INDIRECT("'"&amp;"Variable List"&amp;"'!"&amp;ADDRESS(MATCH(A801,'Variable List'!A:A,0),6)),"")</f>
        <v/>
      </c>
    </row>
    <row r="802" spans="1:12" s="3" customFormat="1" x14ac:dyDescent="0.25">
      <c r="A802" s="41"/>
      <c r="B802" s="6"/>
      <c r="D802" s="55">
        <v>2</v>
      </c>
      <c r="E802" s="61" t="s">
        <v>2213</v>
      </c>
      <c r="F802" s="168"/>
      <c r="G802" s="6"/>
      <c r="I802" s="6" t="str" cm="1">
        <f t="array" aca="1" ref="I802" ca="1">_xlfn.IFNA(INDIRECT("'"&amp;"Variable List"&amp;"'!"&amp;ADDRESS(MATCH(A802,'Variable List'!A:A,0),3)),"")</f>
        <v/>
      </c>
      <c r="J802" s="6" t="str" cm="1">
        <f t="array" aca="1" ref="J802" ca="1">_xlfn.IFNA(INDIRECT("'"&amp;"Variable List"&amp;"'!"&amp;ADDRESS(MATCH(A802,'Variable List'!A:A,0),4)),"")</f>
        <v/>
      </c>
      <c r="K802" s="6" t="str" cm="1">
        <f t="array" aca="1" ref="K802" ca="1">_xlfn.IFNA(INDIRECT("'"&amp;"Variable List"&amp;"'!"&amp;ADDRESS(MATCH(A802,'Variable List'!A:A,0),5)),"")</f>
        <v/>
      </c>
      <c r="L802" s="6" t="str" cm="1">
        <f t="array" aca="1" ref="L802" ca="1">_xlfn.IFNA(INDIRECT("'"&amp;"Variable List"&amp;"'!"&amp;ADDRESS(MATCH(A802,'Variable List'!A:A,0),6)),"")</f>
        <v/>
      </c>
    </row>
    <row r="803" spans="1:12" s="3" customFormat="1" ht="92.25" customHeight="1" x14ac:dyDescent="0.25">
      <c r="A803" s="41"/>
      <c r="B803" s="6"/>
      <c r="C803" s="13"/>
      <c r="D803" s="55">
        <v>3</v>
      </c>
      <c r="E803" s="142" t="s">
        <v>2214</v>
      </c>
      <c r="F803" s="168"/>
      <c r="G803" s="6"/>
      <c r="I803" s="6" t="str" cm="1">
        <f t="array" aca="1" ref="I803" ca="1">_xlfn.IFNA(INDIRECT("'"&amp;"Variable List"&amp;"'!"&amp;ADDRESS(MATCH(A803,'Variable List'!A:A,0),3)),"")</f>
        <v/>
      </c>
      <c r="J803" s="6" t="str" cm="1">
        <f t="array" aca="1" ref="J803" ca="1">_xlfn.IFNA(INDIRECT("'"&amp;"Variable List"&amp;"'!"&amp;ADDRESS(MATCH(A803,'Variable List'!A:A,0),4)),"")</f>
        <v/>
      </c>
      <c r="K803" s="6" t="str" cm="1">
        <f t="array" aca="1" ref="K803" ca="1">_xlfn.IFNA(INDIRECT("'"&amp;"Variable List"&amp;"'!"&amp;ADDRESS(MATCH(A803,'Variable List'!A:A,0),5)),"")</f>
        <v/>
      </c>
      <c r="L803" s="6" t="str" cm="1">
        <f t="array" aca="1" ref="L803" ca="1">_xlfn.IFNA(INDIRECT("'"&amp;"Variable List"&amp;"'!"&amp;ADDRESS(MATCH(A803,'Variable List'!A:A,0),6)),"")</f>
        <v/>
      </c>
    </row>
    <row r="804" spans="1:12" s="3" customFormat="1" x14ac:dyDescent="0.25">
      <c r="A804" s="36" t="s">
        <v>40</v>
      </c>
      <c r="B804" s="8" t="s">
        <v>125</v>
      </c>
      <c r="C804" s="8">
        <v>10</v>
      </c>
      <c r="D804" s="65">
        <v>-9</v>
      </c>
      <c r="E804" s="66" t="s">
        <v>192</v>
      </c>
      <c r="F804" s="167" t="s">
        <v>2650</v>
      </c>
      <c r="G804" s="10" t="s">
        <v>1143</v>
      </c>
      <c r="H804" s="147" t="s">
        <v>2678</v>
      </c>
      <c r="I804" s="8" t="str" cm="1">
        <f t="array" aca="1" ref="I804" ca="1">_xlfn.IFNA(INDIRECT("'"&amp;"Variable List"&amp;"'!"&amp;ADDRESS(MATCH(A804,'Variable List'!A:A,0),3)),"")</f>
        <v>yes</v>
      </c>
      <c r="J804" s="8" t="str" cm="1">
        <f t="array" aca="1" ref="J804" ca="1">_xlfn.IFNA(INDIRECT("'"&amp;"Variable List"&amp;"'!"&amp;ADDRESS(MATCH(A804,'Variable List'!A:A,0),4)),"")</f>
        <v>yes</v>
      </c>
      <c r="K804" s="8" t="str" cm="1">
        <f t="array" aca="1" ref="K804" ca="1">_xlfn.IFNA(INDIRECT("'"&amp;"Variable List"&amp;"'!"&amp;ADDRESS(MATCH(A804,'Variable List'!A:A,0),5)),"")</f>
        <v>yes</v>
      </c>
      <c r="L804" s="8" t="str" cm="1">
        <f t="array" aca="1" ref="L804" ca="1">_xlfn.IFNA(INDIRECT("'"&amp;"Variable List"&amp;"'!"&amp;ADDRESS(MATCH(A804,'Variable List'!A:A,0),6)),"")</f>
        <v>no</v>
      </c>
    </row>
    <row r="805" spans="1:12" s="3" customFormat="1" x14ac:dyDescent="0.25">
      <c r="A805" s="3" t="s">
        <v>1133</v>
      </c>
      <c r="B805" s="6"/>
      <c r="C805" s="6"/>
      <c r="D805" s="81">
        <v>1</v>
      </c>
      <c r="E805" s="80" t="s">
        <v>1134</v>
      </c>
      <c r="F805" s="168"/>
      <c r="G805" s="6"/>
      <c r="H805" s="13"/>
      <c r="I805" s="6" t="str" cm="1">
        <f t="array" aca="1" ref="I805" ca="1">_xlfn.IFNA(INDIRECT("'"&amp;"Variable List"&amp;"'!"&amp;ADDRESS(MATCH(A805,'Variable List'!A:A,0),3)),"")</f>
        <v/>
      </c>
      <c r="J805" s="6" t="str" cm="1">
        <f t="array" aca="1" ref="J805" ca="1">_xlfn.IFNA(INDIRECT("'"&amp;"Variable List"&amp;"'!"&amp;ADDRESS(MATCH(A805,'Variable List'!A:A,0),4)),"")</f>
        <v/>
      </c>
      <c r="K805" s="6" t="str" cm="1">
        <f t="array" aca="1" ref="K805" ca="1">_xlfn.IFNA(INDIRECT("'"&amp;"Variable List"&amp;"'!"&amp;ADDRESS(MATCH(A805,'Variable List'!A:A,0),5)),"")</f>
        <v/>
      </c>
      <c r="L805" s="6" t="str" cm="1">
        <f t="array" aca="1" ref="L805" ca="1">_xlfn.IFNA(INDIRECT("'"&amp;"Variable List"&amp;"'!"&amp;ADDRESS(MATCH(A805,'Variable List'!A:A,0),6)),"")</f>
        <v/>
      </c>
    </row>
    <row r="806" spans="1:12" s="3" customFormat="1" x14ac:dyDescent="0.25">
      <c r="B806" s="6"/>
      <c r="C806" s="6"/>
      <c r="D806" s="81">
        <v>2</v>
      </c>
      <c r="E806" s="80" t="s">
        <v>1135</v>
      </c>
      <c r="F806" s="168"/>
      <c r="G806" s="6"/>
      <c r="H806" s="13"/>
      <c r="I806" s="6" t="str" cm="1">
        <f t="array" aca="1" ref="I806" ca="1">_xlfn.IFNA(INDIRECT("'"&amp;"Variable List"&amp;"'!"&amp;ADDRESS(MATCH(A806,'Variable List'!A:A,0),3)),"")</f>
        <v/>
      </c>
      <c r="J806" s="6" t="str" cm="1">
        <f t="array" aca="1" ref="J806" ca="1">_xlfn.IFNA(INDIRECT("'"&amp;"Variable List"&amp;"'!"&amp;ADDRESS(MATCH(A806,'Variable List'!A:A,0),4)),"")</f>
        <v/>
      </c>
      <c r="K806" s="6" t="str" cm="1">
        <f t="array" aca="1" ref="K806" ca="1">_xlfn.IFNA(INDIRECT("'"&amp;"Variable List"&amp;"'!"&amp;ADDRESS(MATCH(A806,'Variable List'!A:A,0),5)),"")</f>
        <v/>
      </c>
      <c r="L806" s="6" t="str" cm="1">
        <f t="array" aca="1" ref="L806" ca="1">_xlfn.IFNA(INDIRECT("'"&amp;"Variable List"&amp;"'!"&amp;ADDRESS(MATCH(A806,'Variable List'!A:A,0),6)),"")</f>
        <v/>
      </c>
    </row>
    <row r="807" spans="1:12" s="3" customFormat="1" x14ac:dyDescent="0.25">
      <c r="B807" s="6"/>
      <c r="C807" s="6"/>
      <c r="D807" s="81">
        <v>3</v>
      </c>
      <c r="E807" s="80" t="s">
        <v>1136</v>
      </c>
      <c r="F807" s="168"/>
      <c r="G807" s="6"/>
      <c r="H807" s="13"/>
      <c r="I807" s="6" t="str" cm="1">
        <f t="array" aca="1" ref="I807" ca="1">_xlfn.IFNA(INDIRECT("'"&amp;"Variable List"&amp;"'!"&amp;ADDRESS(MATCH(A807,'Variable List'!A:A,0),3)),"")</f>
        <v/>
      </c>
      <c r="J807" s="6" t="str" cm="1">
        <f t="array" aca="1" ref="J807" ca="1">_xlfn.IFNA(INDIRECT("'"&amp;"Variable List"&amp;"'!"&amp;ADDRESS(MATCH(A807,'Variable List'!A:A,0),4)),"")</f>
        <v/>
      </c>
      <c r="K807" s="6" t="str" cm="1">
        <f t="array" aca="1" ref="K807" ca="1">_xlfn.IFNA(INDIRECT("'"&amp;"Variable List"&amp;"'!"&amp;ADDRESS(MATCH(A807,'Variable List'!A:A,0),5)),"")</f>
        <v/>
      </c>
      <c r="L807" s="6" t="str" cm="1">
        <f t="array" aca="1" ref="L807" ca="1">_xlfn.IFNA(INDIRECT("'"&amp;"Variable List"&amp;"'!"&amp;ADDRESS(MATCH(A807,'Variable List'!A:A,0),6)),"")</f>
        <v/>
      </c>
    </row>
    <row r="808" spans="1:12" s="3" customFormat="1" x14ac:dyDescent="0.25">
      <c r="B808" s="6"/>
      <c r="C808" s="6"/>
      <c r="D808" s="81">
        <v>4</v>
      </c>
      <c r="E808" s="80" t="s">
        <v>1137</v>
      </c>
      <c r="F808" s="168"/>
      <c r="G808" s="6"/>
      <c r="H808" s="13"/>
      <c r="I808" s="6" t="str" cm="1">
        <f t="array" aca="1" ref="I808" ca="1">_xlfn.IFNA(INDIRECT("'"&amp;"Variable List"&amp;"'!"&amp;ADDRESS(MATCH(A808,'Variable List'!A:A,0),3)),"")</f>
        <v/>
      </c>
      <c r="J808" s="6" t="str" cm="1">
        <f t="array" aca="1" ref="J808" ca="1">_xlfn.IFNA(INDIRECT("'"&amp;"Variable List"&amp;"'!"&amp;ADDRESS(MATCH(A808,'Variable List'!A:A,0),4)),"")</f>
        <v/>
      </c>
      <c r="K808" s="6" t="str" cm="1">
        <f t="array" aca="1" ref="K808" ca="1">_xlfn.IFNA(INDIRECT("'"&amp;"Variable List"&amp;"'!"&amp;ADDRESS(MATCH(A808,'Variable List'!A:A,0),5)),"")</f>
        <v/>
      </c>
      <c r="L808" s="6" t="str" cm="1">
        <f t="array" aca="1" ref="L808" ca="1">_xlfn.IFNA(INDIRECT("'"&amp;"Variable List"&amp;"'!"&amp;ADDRESS(MATCH(A808,'Variable List'!A:A,0),6)),"")</f>
        <v/>
      </c>
    </row>
    <row r="809" spans="1:12" s="3" customFormat="1" x14ac:dyDescent="0.25">
      <c r="B809" s="6"/>
      <c r="C809" s="6"/>
      <c r="D809" s="81">
        <v>5</v>
      </c>
      <c r="E809" s="80" t="s">
        <v>1138</v>
      </c>
      <c r="F809" s="168"/>
      <c r="G809" s="6"/>
      <c r="H809" s="13"/>
      <c r="I809" s="6" t="str" cm="1">
        <f t="array" aca="1" ref="I809" ca="1">_xlfn.IFNA(INDIRECT("'"&amp;"Variable List"&amp;"'!"&amp;ADDRESS(MATCH(A809,'Variable List'!A:A,0),3)),"")</f>
        <v/>
      </c>
      <c r="J809" s="6" t="str" cm="1">
        <f t="array" aca="1" ref="J809" ca="1">_xlfn.IFNA(INDIRECT("'"&amp;"Variable List"&amp;"'!"&amp;ADDRESS(MATCH(A809,'Variable List'!A:A,0),4)),"")</f>
        <v/>
      </c>
      <c r="K809" s="6" t="str" cm="1">
        <f t="array" aca="1" ref="K809" ca="1">_xlfn.IFNA(INDIRECT("'"&amp;"Variable List"&amp;"'!"&amp;ADDRESS(MATCH(A809,'Variable List'!A:A,0),5)),"")</f>
        <v/>
      </c>
      <c r="L809" s="6" t="str" cm="1">
        <f t="array" aca="1" ref="L809" ca="1">_xlfn.IFNA(INDIRECT("'"&amp;"Variable List"&amp;"'!"&amp;ADDRESS(MATCH(A809,'Variable List'!A:A,0),6)),"")</f>
        <v/>
      </c>
    </row>
    <row r="810" spans="1:12" s="3" customFormat="1" x14ac:dyDescent="0.25">
      <c r="B810" s="6"/>
      <c r="C810" s="6"/>
      <c r="D810" s="81">
        <v>6</v>
      </c>
      <c r="E810" s="80" t="s">
        <v>1139</v>
      </c>
      <c r="F810" s="168"/>
      <c r="G810" s="6"/>
      <c r="H810" s="13"/>
      <c r="I810" s="6" t="str" cm="1">
        <f t="array" aca="1" ref="I810" ca="1">_xlfn.IFNA(INDIRECT("'"&amp;"Variable List"&amp;"'!"&amp;ADDRESS(MATCH(A810,'Variable List'!A:A,0),3)),"")</f>
        <v/>
      </c>
      <c r="J810" s="6" t="str" cm="1">
        <f t="array" aca="1" ref="J810" ca="1">_xlfn.IFNA(INDIRECT("'"&amp;"Variable List"&amp;"'!"&amp;ADDRESS(MATCH(A810,'Variable List'!A:A,0),4)),"")</f>
        <v/>
      </c>
      <c r="K810" s="6" t="str" cm="1">
        <f t="array" aca="1" ref="K810" ca="1">_xlfn.IFNA(INDIRECT("'"&amp;"Variable List"&amp;"'!"&amp;ADDRESS(MATCH(A810,'Variable List'!A:A,0),5)),"")</f>
        <v/>
      </c>
      <c r="L810" s="6" t="str" cm="1">
        <f t="array" aca="1" ref="L810" ca="1">_xlfn.IFNA(INDIRECT("'"&amp;"Variable List"&amp;"'!"&amp;ADDRESS(MATCH(A810,'Variable List'!A:A,0),6)),"")</f>
        <v/>
      </c>
    </row>
    <row r="811" spans="1:12" s="3" customFormat="1" x14ac:dyDescent="0.25">
      <c r="B811" s="6"/>
      <c r="C811" s="6"/>
      <c r="D811" s="81">
        <v>7</v>
      </c>
      <c r="E811" s="80" t="s">
        <v>1140</v>
      </c>
      <c r="F811" s="168"/>
      <c r="G811" s="6"/>
      <c r="H811" s="13"/>
      <c r="I811" s="6" t="str" cm="1">
        <f t="array" aca="1" ref="I811" ca="1">_xlfn.IFNA(INDIRECT("'"&amp;"Variable List"&amp;"'!"&amp;ADDRESS(MATCH(A811,'Variable List'!A:A,0),3)),"")</f>
        <v/>
      </c>
      <c r="J811" s="6" t="str" cm="1">
        <f t="array" aca="1" ref="J811" ca="1">_xlfn.IFNA(INDIRECT("'"&amp;"Variable List"&amp;"'!"&amp;ADDRESS(MATCH(A811,'Variable List'!A:A,0),4)),"")</f>
        <v/>
      </c>
      <c r="K811" s="6" t="str" cm="1">
        <f t="array" aca="1" ref="K811" ca="1">_xlfn.IFNA(INDIRECT("'"&amp;"Variable List"&amp;"'!"&amp;ADDRESS(MATCH(A811,'Variable List'!A:A,0),5)),"")</f>
        <v/>
      </c>
      <c r="L811" s="6" t="str" cm="1">
        <f t="array" aca="1" ref="L811" ca="1">_xlfn.IFNA(INDIRECT("'"&amp;"Variable List"&amp;"'!"&amp;ADDRESS(MATCH(A811,'Variable List'!A:A,0),6)),"")</f>
        <v/>
      </c>
    </row>
    <row r="812" spans="1:12" s="3" customFormat="1" x14ac:dyDescent="0.25">
      <c r="B812" s="6"/>
      <c r="C812" s="6"/>
      <c r="D812" s="81">
        <v>8</v>
      </c>
      <c r="E812" s="80" t="s">
        <v>1141</v>
      </c>
      <c r="F812" s="168"/>
      <c r="G812" s="6"/>
      <c r="H812" s="13"/>
      <c r="I812" s="6" t="str" cm="1">
        <f t="array" aca="1" ref="I812" ca="1">_xlfn.IFNA(INDIRECT("'"&amp;"Variable List"&amp;"'!"&amp;ADDRESS(MATCH(A812,'Variable List'!A:A,0),3)),"")</f>
        <v/>
      </c>
      <c r="J812" s="6" t="str" cm="1">
        <f t="array" aca="1" ref="J812" ca="1">_xlfn.IFNA(INDIRECT("'"&amp;"Variable List"&amp;"'!"&amp;ADDRESS(MATCH(A812,'Variable List'!A:A,0),4)),"")</f>
        <v/>
      </c>
      <c r="K812" s="6" t="str" cm="1">
        <f t="array" aca="1" ref="K812" ca="1">_xlfn.IFNA(INDIRECT("'"&amp;"Variable List"&amp;"'!"&amp;ADDRESS(MATCH(A812,'Variable List'!A:A,0),5)),"")</f>
        <v/>
      </c>
      <c r="L812" s="6" t="str" cm="1">
        <f t="array" aca="1" ref="L812" ca="1">_xlfn.IFNA(INDIRECT("'"&amp;"Variable List"&amp;"'!"&amp;ADDRESS(MATCH(A812,'Variable List'!A:A,0),6)),"")</f>
        <v/>
      </c>
    </row>
    <row r="813" spans="1:12" s="3" customFormat="1" x14ac:dyDescent="0.25">
      <c r="A813" s="11"/>
      <c r="B813" s="7"/>
      <c r="C813" s="7"/>
      <c r="D813" s="82">
        <v>9</v>
      </c>
      <c r="E813" s="83" t="s">
        <v>1142</v>
      </c>
      <c r="F813" s="169"/>
      <c r="G813" s="7"/>
      <c r="H813" s="15"/>
      <c r="I813" s="7" t="str" cm="1">
        <f t="array" aca="1" ref="I813" ca="1">_xlfn.IFNA(INDIRECT("'"&amp;"Variable List"&amp;"'!"&amp;ADDRESS(MATCH(A813,'Variable List'!A:A,0),3)),"")</f>
        <v/>
      </c>
      <c r="J813" s="7" t="str" cm="1">
        <f t="array" aca="1" ref="J813" ca="1">_xlfn.IFNA(INDIRECT("'"&amp;"Variable List"&amp;"'!"&amp;ADDRESS(MATCH(A813,'Variable List'!A:A,0),4)),"")</f>
        <v/>
      </c>
      <c r="K813" s="7" t="str" cm="1">
        <f t="array" aca="1" ref="K813" ca="1">_xlfn.IFNA(INDIRECT("'"&amp;"Variable List"&amp;"'!"&amp;ADDRESS(MATCH(A813,'Variable List'!A:A,0),5)),"")</f>
        <v/>
      </c>
      <c r="L813" s="7" t="str" cm="1">
        <f t="array" aca="1" ref="L813" ca="1">_xlfn.IFNA(INDIRECT("'"&amp;"Variable List"&amp;"'!"&amp;ADDRESS(MATCH(A813,'Variable List'!A:A,0),6)),"")</f>
        <v/>
      </c>
    </row>
    <row r="814" spans="1:12" s="3" customFormat="1" x14ac:dyDescent="0.25">
      <c r="A814" s="36" t="s">
        <v>19571</v>
      </c>
      <c r="B814" s="8" t="s">
        <v>125</v>
      </c>
      <c r="C814" s="8">
        <v>7</v>
      </c>
      <c r="D814" s="79">
        <v>-9</v>
      </c>
      <c r="E814" s="154" t="s">
        <v>192</v>
      </c>
      <c r="F814" s="167" t="s">
        <v>2650</v>
      </c>
      <c r="G814" s="10" t="s">
        <v>1143</v>
      </c>
      <c r="H814" s="155" t="s">
        <v>2678</v>
      </c>
      <c r="I814" s="8" t="str" cm="1">
        <f t="array" aca="1" ref="I814" ca="1">_xlfn.IFNA(INDIRECT("'"&amp;"Variable List"&amp;"'!"&amp;ADDRESS(MATCH(A814,'Variable List'!A:A,0),3)),"")</f>
        <v>no</v>
      </c>
      <c r="J814" s="8" t="str" cm="1">
        <f t="array" aca="1" ref="J814" ca="1">_xlfn.IFNA(INDIRECT("'"&amp;"Variable List"&amp;"'!"&amp;ADDRESS(MATCH(A814,'Variable List'!A:A,0),4)),"")</f>
        <v>no</v>
      </c>
      <c r="K814" s="8" t="str" cm="1">
        <f t="array" aca="1" ref="K814" ca="1">_xlfn.IFNA(INDIRECT("'"&amp;"Variable List"&amp;"'!"&amp;ADDRESS(MATCH(A814,'Variable List'!A:A,0),5)),"")</f>
        <v>no</v>
      </c>
      <c r="L814" s="8" t="str" cm="1">
        <f t="array" aca="1" ref="L814" ca="1">_xlfn.IFNA(INDIRECT("'"&amp;"Variable List"&amp;"'!"&amp;ADDRESS(MATCH(A814,'Variable List'!A:A,0),6)),"")</f>
        <v>yes</v>
      </c>
    </row>
    <row r="815" spans="1:12" s="3" customFormat="1" x14ac:dyDescent="0.25">
      <c r="A815" s="3" t="s">
        <v>19572</v>
      </c>
      <c r="B815" s="6"/>
      <c r="C815" s="6"/>
      <c r="D815" s="81">
        <v>1</v>
      </c>
      <c r="E815" s="80" t="s">
        <v>19573</v>
      </c>
      <c r="F815" s="168"/>
      <c r="G815" s="6"/>
      <c r="H815" s="13"/>
      <c r="I815" s="6" t="str" cm="1">
        <f t="array" aca="1" ref="I815" ca="1">_xlfn.IFNA(INDIRECT("'"&amp;"Variable List"&amp;"'!"&amp;ADDRESS(MATCH(A815,'Variable List'!A:A,0),3)),"")</f>
        <v/>
      </c>
      <c r="J815" s="6" t="str" cm="1">
        <f t="array" aca="1" ref="J815" ca="1">_xlfn.IFNA(INDIRECT("'"&amp;"Variable List"&amp;"'!"&amp;ADDRESS(MATCH(A815,'Variable List'!A:A,0),4)),"")</f>
        <v/>
      </c>
      <c r="K815" s="6" t="str" cm="1">
        <f t="array" aca="1" ref="K815" ca="1">_xlfn.IFNA(INDIRECT("'"&amp;"Variable List"&amp;"'!"&amp;ADDRESS(MATCH(A815,'Variable List'!A:A,0),5)),"")</f>
        <v/>
      </c>
      <c r="L815" s="6" t="str" cm="1">
        <f t="array" aca="1" ref="L815" ca="1">_xlfn.IFNA(INDIRECT("'"&amp;"Variable List"&amp;"'!"&amp;ADDRESS(MATCH(A815,'Variable List'!A:A,0),6)),"")</f>
        <v/>
      </c>
    </row>
    <row r="816" spans="1:12" s="3" customFormat="1" x14ac:dyDescent="0.25">
      <c r="B816" s="6"/>
      <c r="C816" s="6"/>
      <c r="D816" s="81">
        <v>2</v>
      </c>
      <c r="E816" s="80" t="s">
        <v>1136</v>
      </c>
      <c r="F816" s="168"/>
      <c r="G816" s="6"/>
      <c r="H816" s="13"/>
      <c r="I816" s="6" t="str" cm="1">
        <f t="array" aca="1" ref="I816" ca="1">_xlfn.IFNA(INDIRECT("'"&amp;"Variable List"&amp;"'!"&amp;ADDRESS(MATCH(A816,'Variable List'!A:A,0),3)),"")</f>
        <v/>
      </c>
      <c r="J816" s="6" t="str" cm="1">
        <f t="array" aca="1" ref="J816" ca="1">_xlfn.IFNA(INDIRECT("'"&amp;"Variable List"&amp;"'!"&amp;ADDRESS(MATCH(A816,'Variable List'!A:A,0),4)),"")</f>
        <v/>
      </c>
      <c r="K816" s="6" t="str" cm="1">
        <f t="array" aca="1" ref="K816" ca="1">_xlfn.IFNA(INDIRECT("'"&amp;"Variable List"&amp;"'!"&amp;ADDRESS(MATCH(A816,'Variable List'!A:A,0),5)),"")</f>
        <v/>
      </c>
      <c r="L816" s="6" t="str" cm="1">
        <f t="array" aca="1" ref="L816" ca="1">_xlfn.IFNA(INDIRECT("'"&amp;"Variable List"&amp;"'!"&amp;ADDRESS(MATCH(A816,'Variable List'!A:A,0),6)),"")</f>
        <v/>
      </c>
    </row>
    <row r="817" spans="1:12" s="3" customFormat="1" x14ac:dyDescent="0.25">
      <c r="B817" s="6"/>
      <c r="C817" s="6"/>
      <c r="D817" s="81">
        <v>3</v>
      </c>
      <c r="E817" s="80" t="s">
        <v>19574</v>
      </c>
      <c r="F817" s="168"/>
      <c r="G817" s="6"/>
      <c r="H817" s="13"/>
      <c r="I817" s="6" t="str" cm="1">
        <f t="array" aca="1" ref="I817" ca="1">_xlfn.IFNA(INDIRECT("'"&amp;"Variable List"&amp;"'!"&amp;ADDRESS(MATCH(A817,'Variable List'!A:A,0),3)),"")</f>
        <v/>
      </c>
      <c r="J817" s="6" t="str" cm="1">
        <f t="array" aca="1" ref="J817" ca="1">_xlfn.IFNA(INDIRECT("'"&amp;"Variable List"&amp;"'!"&amp;ADDRESS(MATCH(A817,'Variable List'!A:A,0),4)),"")</f>
        <v/>
      </c>
      <c r="K817" s="6" t="str" cm="1">
        <f t="array" aca="1" ref="K817" ca="1">_xlfn.IFNA(INDIRECT("'"&amp;"Variable List"&amp;"'!"&amp;ADDRESS(MATCH(A817,'Variable List'!A:A,0),5)),"")</f>
        <v/>
      </c>
      <c r="L817" s="6" t="str" cm="1">
        <f t="array" aca="1" ref="L817" ca="1">_xlfn.IFNA(INDIRECT("'"&amp;"Variable List"&amp;"'!"&amp;ADDRESS(MATCH(A817,'Variable List'!A:A,0),6)),"")</f>
        <v/>
      </c>
    </row>
    <row r="818" spans="1:12" s="3" customFormat="1" x14ac:dyDescent="0.25">
      <c r="B818" s="6"/>
      <c r="C818" s="6"/>
      <c r="D818" s="81">
        <v>4</v>
      </c>
      <c r="E818" s="80" t="s">
        <v>1139</v>
      </c>
      <c r="F818" s="168"/>
      <c r="G818" s="6"/>
      <c r="H818" s="13"/>
      <c r="I818" s="6" t="str" cm="1">
        <f t="array" aca="1" ref="I818" ca="1">_xlfn.IFNA(INDIRECT("'"&amp;"Variable List"&amp;"'!"&amp;ADDRESS(MATCH(A818,'Variable List'!A:A,0),3)),"")</f>
        <v/>
      </c>
      <c r="J818" s="6" t="str" cm="1">
        <f t="array" aca="1" ref="J818" ca="1">_xlfn.IFNA(INDIRECT("'"&amp;"Variable List"&amp;"'!"&amp;ADDRESS(MATCH(A818,'Variable List'!A:A,0),4)),"")</f>
        <v/>
      </c>
      <c r="K818" s="6" t="str" cm="1">
        <f t="array" aca="1" ref="K818" ca="1">_xlfn.IFNA(INDIRECT("'"&amp;"Variable List"&amp;"'!"&amp;ADDRESS(MATCH(A818,'Variable List'!A:A,0),5)),"")</f>
        <v/>
      </c>
      <c r="L818" s="6" t="str" cm="1">
        <f t="array" aca="1" ref="L818" ca="1">_xlfn.IFNA(INDIRECT("'"&amp;"Variable List"&amp;"'!"&amp;ADDRESS(MATCH(A818,'Variable List'!A:A,0),6)),"")</f>
        <v/>
      </c>
    </row>
    <row r="819" spans="1:12" s="3" customFormat="1" x14ac:dyDescent="0.25">
      <c r="B819" s="6"/>
      <c r="C819" s="6"/>
      <c r="D819" s="81">
        <v>5</v>
      </c>
      <c r="E819" s="80" t="s">
        <v>19575</v>
      </c>
      <c r="F819" s="168"/>
      <c r="G819" s="6"/>
      <c r="H819" s="13"/>
      <c r="I819" s="6" t="str" cm="1">
        <f t="array" aca="1" ref="I819" ca="1">_xlfn.IFNA(INDIRECT("'"&amp;"Variable List"&amp;"'!"&amp;ADDRESS(MATCH(A819,'Variable List'!A:A,0),3)),"")</f>
        <v/>
      </c>
      <c r="J819" s="6" t="str" cm="1">
        <f t="array" aca="1" ref="J819" ca="1">_xlfn.IFNA(INDIRECT("'"&amp;"Variable List"&amp;"'!"&amp;ADDRESS(MATCH(A819,'Variable List'!A:A,0),4)),"")</f>
        <v/>
      </c>
      <c r="K819" s="6" t="str" cm="1">
        <f t="array" aca="1" ref="K819" ca="1">_xlfn.IFNA(INDIRECT("'"&amp;"Variable List"&amp;"'!"&amp;ADDRESS(MATCH(A819,'Variable List'!A:A,0),5)),"")</f>
        <v/>
      </c>
      <c r="L819" s="6" t="str" cm="1">
        <f t="array" aca="1" ref="L819" ca="1">_xlfn.IFNA(INDIRECT("'"&amp;"Variable List"&amp;"'!"&amp;ADDRESS(MATCH(A819,'Variable List'!A:A,0),6)),"")</f>
        <v/>
      </c>
    </row>
    <row r="820" spans="1:12" s="3" customFormat="1" x14ac:dyDescent="0.25">
      <c r="A820" s="11"/>
      <c r="B820" s="7"/>
      <c r="C820" s="7"/>
      <c r="D820" s="82">
        <v>6</v>
      </c>
      <c r="E820" s="83" t="s">
        <v>1142</v>
      </c>
      <c r="F820" s="169"/>
      <c r="G820" s="7"/>
      <c r="H820" s="15"/>
      <c r="I820" s="7" t="str" cm="1">
        <f t="array" aca="1" ref="I820" ca="1">_xlfn.IFNA(INDIRECT("'"&amp;"Variable List"&amp;"'!"&amp;ADDRESS(MATCH(A820,'Variable List'!A:A,0),3)),"")</f>
        <v/>
      </c>
      <c r="J820" s="7" t="str" cm="1">
        <f t="array" aca="1" ref="J820" ca="1">_xlfn.IFNA(INDIRECT("'"&amp;"Variable List"&amp;"'!"&amp;ADDRESS(MATCH(A820,'Variable List'!A:A,0),4)),"")</f>
        <v/>
      </c>
      <c r="K820" s="7" t="str" cm="1">
        <f t="array" aca="1" ref="K820" ca="1">_xlfn.IFNA(INDIRECT("'"&amp;"Variable List"&amp;"'!"&amp;ADDRESS(MATCH(A820,'Variable List'!A:A,0),5)),"")</f>
        <v/>
      </c>
      <c r="L820" s="7" t="str" cm="1">
        <f t="array" aca="1" ref="L820" ca="1">_xlfn.IFNA(INDIRECT("'"&amp;"Variable List"&amp;"'!"&amp;ADDRESS(MATCH(A820,'Variable List'!A:A,0),6)),"")</f>
        <v/>
      </c>
    </row>
    <row r="821" spans="1:12" s="3" customFormat="1" x14ac:dyDescent="0.25">
      <c r="A821" s="4" t="s">
        <v>41</v>
      </c>
      <c r="B821" s="6" t="s">
        <v>538</v>
      </c>
      <c r="C821" s="6">
        <v>12</v>
      </c>
      <c r="D821" s="55">
        <v>-9</v>
      </c>
      <c r="E821" s="56" t="s">
        <v>192</v>
      </c>
      <c r="F821" s="168" t="s">
        <v>2650</v>
      </c>
      <c r="G821" s="6" t="s">
        <v>1145</v>
      </c>
      <c r="H821" s="13" t="s">
        <v>2639</v>
      </c>
      <c r="I821" s="6" t="str" cm="1">
        <f t="array" aca="1" ref="I821" ca="1">_xlfn.IFNA(INDIRECT("'"&amp;"Variable List"&amp;"'!"&amp;ADDRESS(MATCH(A821,'Variable List'!A:A,0),3)),"")</f>
        <v>yes</v>
      </c>
      <c r="J821" s="8" t="str" cm="1">
        <f t="array" aca="1" ref="J821" ca="1">_xlfn.IFNA(INDIRECT("'"&amp;"Variable List"&amp;"'!"&amp;ADDRESS(MATCH(A821,'Variable List'!A:A,0),4)),"")</f>
        <v>yes</v>
      </c>
      <c r="K821" s="8" t="str" cm="1">
        <f t="array" aca="1" ref="K821" ca="1">_xlfn.IFNA(INDIRECT("'"&amp;"Variable List"&amp;"'!"&amp;ADDRESS(MATCH(A821,'Variable List'!A:A,0),5)),"")</f>
        <v>no</v>
      </c>
      <c r="L821" s="8" t="str" cm="1">
        <f t="array" aca="1" ref="L821" ca="1">_xlfn.IFNA(INDIRECT("'"&amp;"Variable List"&amp;"'!"&amp;ADDRESS(MATCH(A821,'Variable List'!A:A,0),6)),"")</f>
        <v>no</v>
      </c>
    </row>
    <row r="822" spans="1:12" s="3" customFormat="1" x14ac:dyDescent="0.25">
      <c r="A822" s="3" t="s">
        <v>1146</v>
      </c>
      <c r="B822" s="6"/>
      <c r="C822" s="6"/>
      <c r="D822" s="55">
        <v>1</v>
      </c>
      <c r="E822" s="56" t="s">
        <v>1147</v>
      </c>
      <c r="F822" s="168"/>
      <c r="G822" s="6"/>
      <c r="H822" s="13"/>
      <c r="I822" s="6" t="str" cm="1">
        <f t="array" aca="1" ref="I822" ca="1">_xlfn.IFNA(INDIRECT("'"&amp;"Variable List"&amp;"'!"&amp;ADDRESS(MATCH(A822,'Variable List'!A:A,0),3)),"")</f>
        <v/>
      </c>
      <c r="J822" s="6" t="str" cm="1">
        <f t="array" aca="1" ref="J822" ca="1">_xlfn.IFNA(INDIRECT("'"&amp;"Variable List"&amp;"'!"&amp;ADDRESS(MATCH(A822,'Variable List'!A:A,0),4)),"")</f>
        <v/>
      </c>
      <c r="K822" s="6" t="str" cm="1">
        <f t="array" aca="1" ref="K822" ca="1">_xlfn.IFNA(INDIRECT("'"&amp;"Variable List"&amp;"'!"&amp;ADDRESS(MATCH(A822,'Variable List'!A:A,0),5)),"")</f>
        <v/>
      </c>
      <c r="L822" s="6" t="str" cm="1">
        <f t="array" aca="1" ref="L822" ca="1">_xlfn.IFNA(INDIRECT("'"&amp;"Variable List"&amp;"'!"&amp;ADDRESS(MATCH(A822,'Variable List'!A:A,0),6)),"")</f>
        <v/>
      </c>
    </row>
    <row r="823" spans="1:12" s="3" customFormat="1" x14ac:dyDescent="0.25">
      <c r="B823" s="6"/>
      <c r="C823" s="6"/>
      <c r="D823" s="55">
        <v>2</v>
      </c>
      <c r="E823" s="56" t="s">
        <v>1148</v>
      </c>
      <c r="F823" s="168"/>
      <c r="G823" s="6"/>
      <c r="H823" s="13"/>
      <c r="I823" s="6" t="str" cm="1">
        <f t="array" aca="1" ref="I823" ca="1">_xlfn.IFNA(INDIRECT("'"&amp;"Variable List"&amp;"'!"&amp;ADDRESS(MATCH(A823,'Variable List'!A:A,0),3)),"")</f>
        <v/>
      </c>
      <c r="J823" s="6" t="str" cm="1">
        <f t="array" aca="1" ref="J823" ca="1">_xlfn.IFNA(INDIRECT("'"&amp;"Variable List"&amp;"'!"&amp;ADDRESS(MATCH(A823,'Variable List'!A:A,0),4)),"")</f>
        <v/>
      </c>
      <c r="K823" s="6" t="str" cm="1">
        <f t="array" aca="1" ref="K823" ca="1">_xlfn.IFNA(INDIRECT("'"&amp;"Variable List"&amp;"'!"&amp;ADDRESS(MATCH(A823,'Variable List'!A:A,0),5)),"")</f>
        <v/>
      </c>
      <c r="L823" s="6" t="str" cm="1">
        <f t="array" aca="1" ref="L823" ca="1">_xlfn.IFNA(INDIRECT("'"&amp;"Variable List"&amp;"'!"&amp;ADDRESS(MATCH(A823,'Variable List'!A:A,0),6)),"")</f>
        <v/>
      </c>
    </row>
    <row r="824" spans="1:12" s="3" customFormat="1" x14ac:dyDescent="0.25">
      <c r="B824" s="6"/>
      <c r="C824" s="6"/>
      <c r="D824" s="55">
        <v>3</v>
      </c>
      <c r="E824" s="56" t="s">
        <v>1149</v>
      </c>
      <c r="F824" s="168"/>
      <c r="G824" s="6"/>
      <c r="H824" s="13"/>
      <c r="I824" s="6" t="str" cm="1">
        <f t="array" aca="1" ref="I824" ca="1">_xlfn.IFNA(INDIRECT("'"&amp;"Variable List"&amp;"'!"&amp;ADDRESS(MATCH(A824,'Variable List'!A:A,0),3)),"")</f>
        <v/>
      </c>
      <c r="J824" s="6" t="str" cm="1">
        <f t="array" aca="1" ref="J824" ca="1">_xlfn.IFNA(INDIRECT("'"&amp;"Variable List"&amp;"'!"&amp;ADDRESS(MATCH(A824,'Variable List'!A:A,0),4)),"")</f>
        <v/>
      </c>
      <c r="K824" s="6" t="str" cm="1">
        <f t="array" aca="1" ref="K824" ca="1">_xlfn.IFNA(INDIRECT("'"&amp;"Variable List"&amp;"'!"&amp;ADDRESS(MATCH(A824,'Variable List'!A:A,0),5)),"")</f>
        <v/>
      </c>
      <c r="L824" s="6" t="str" cm="1">
        <f t="array" aca="1" ref="L824" ca="1">_xlfn.IFNA(INDIRECT("'"&amp;"Variable List"&amp;"'!"&amp;ADDRESS(MATCH(A824,'Variable List'!A:A,0),6)),"")</f>
        <v/>
      </c>
    </row>
    <row r="825" spans="1:12" s="3" customFormat="1" x14ac:dyDescent="0.25">
      <c r="B825" s="6"/>
      <c r="C825" s="6"/>
      <c r="D825" s="55">
        <v>4</v>
      </c>
      <c r="E825" s="56" t="s">
        <v>1150</v>
      </c>
      <c r="F825" s="168"/>
      <c r="G825" s="6"/>
      <c r="H825" s="13"/>
      <c r="I825" s="6" t="str" cm="1">
        <f t="array" aca="1" ref="I825" ca="1">_xlfn.IFNA(INDIRECT("'"&amp;"Variable List"&amp;"'!"&amp;ADDRESS(MATCH(A825,'Variable List'!A:A,0),3)),"")</f>
        <v/>
      </c>
      <c r="J825" s="6" t="str" cm="1">
        <f t="array" aca="1" ref="J825" ca="1">_xlfn.IFNA(INDIRECT("'"&amp;"Variable List"&amp;"'!"&amp;ADDRESS(MATCH(A825,'Variable List'!A:A,0),4)),"")</f>
        <v/>
      </c>
      <c r="K825" s="6" t="str" cm="1">
        <f t="array" aca="1" ref="K825" ca="1">_xlfn.IFNA(INDIRECT("'"&amp;"Variable List"&amp;"'!"&amp;ADDRESS(MATCH(A825,'Variable List'!A:A,0),5)),"")</f>
        <v/>
      </c>
      <c r="L825" s="6" t="str" cm="1">
        <f t="array" aca="1" ref="L825" ca="1">_xlfn.IFNA(INDIRECT("'"&amp;"Variable List"&amp;"'!"&amp;ADDRESS(MATCH(A825,'Variable List'!A:A,0),6)),"")</f>
        <v/>
      </c>
    </row>
    <row r="826" spans="1:12" s="3" customFormat="1" x14ac:dyDescent="0.25">
      <c r="B826" s="6"/>
      <c r="C826" s="6"/>
      <c r="D826" s="55">
        <v>5</v>
      </c>
      <c r="E826" s="56" t="s">
        <v>1151</v>
      </c>
      <c r="F826" s="168"/>
      <c r="G826" s="6"/>
      <c r="H826" s="13"/>
      <c r="I826" s="6" t="str" cm="1">
        <f t="array" aca="1" ref="I826" ca="1">_xlfn.IFNA(INDIRECT("'"&amp;"Variable List"&amp;"'!"&amp;ADDRESS(MATCH(A826,'Variable List'!A:A,0),3)),"")</f>
        <v/>
      </c>
      <c r="J826" s="6" t="str" cm="1">
        <f t="array" aca="1" ref="J826" ca="1">_xlfn.IFNA(INDIRECT("'"&amp;"Variable List"&amp;"'!"&amp;ADDRESS(MATCH(A826,'Variable List'!A:A,0),4)),"")</f>
        <v/>
      </c>
      <c r="K826" s="6" t="str" cm="1">
        <f t="array" aca="1" ref="K826" ca="1">_xlfn.IFNA(INDIRECT("'"&amp;"Variable List"&amp;"'!"&amp;ADDRESS(MATCH(A826,'Variable List'!A:A,0),5)),"")</f>
        <v/>
      </c>
      <c r="L826" s="6" t="str" cm="1">
        <f t="array" aca="1" ref="L826" ca="1">_xlfn.IFNA(INDIRECT("'"&amp;"Variable List"&amp;"'!"&amp;ADDRESS(MATCH(A826,'Variable List'!A:A,0),6)),"")</f>
        <v/>
      </c>
    </row>
    <row r="827" spans="1:12" s="3" customFormat="1" x14ac:dyDescent="0.25">
      <c r="B827" s="6"/>
      <c r="C827" s="6"/>
      <c r="D827" s="55">
        <v>6</v>
      </c>
      <c r="E827" s="56" t="s">
        <v>1152</v>
      </c>
      <c r="F827" s="168"/>
      <c r="G827" s="6"/>
      <c r="H827" s="13"/>
      <c r="I827" s="6" t="str" cm="1">
        <f t="array" aca="1" ref="I827" ca="1">_xlfn.IFNA(INDIRECT("'"&amp;"Variable List"&amp;"'!"&amp;ADDRESS(MATCH(A827,'Variable List'!A:A,0),3)),"")</f>
        <v/>
      </c>
      <c r="J827" s="6" t="str" cm="1">
        <f t="array" aca="1" ref="J827" ca="1">_xlfn.IFNA(INDIRECT("'"&amp;"Variable List"&amp;"'!"&amp;ADDRESS(MATCH(A827,'Variable List'!A:A,0),4)),"")</f>
        <v/>
      </c>
      <c r="K827" s="6" t="str" cm="1">
        <f t="array" aca="1" ref="K827" ca="1">_xlfn.IFNA(INDIRECT("'"&amp;"Variable List"&amp;"'!"&amp;ADDRESS(MATCH(A827,'Variable List'!A:A,0),5)),"")</f>
        <v/>
      </c>
      <c r="L827" s="6" t="str" cm="1">
        <f t="array" aca="1" ref="L827" ca="1">_xlfn.IFNA(INDIRECT("'"&amp;"Variable List"&amp;"'!"&amp;ADDRESS(MATCH(A827,'Variable List'!A:A,0),6)),"")</f>
        <v/>
      </c>
    </row>
    <row r="828" spans="1:12" s="3" customFormat="1" x14ac:dyDescent="0.25">
      <c r="B828" s="6"/>
      <c r="C828" s="6"/>
      <c r="D828" s="55">
        <v>7</v>
      </c>
      <c r="E828" s="56" t="s">
        <v>1153</v>
      </c>
      <c r="F828" s="168"/>
      <c r="G828" s="6"/>
      <c r="H828" s="13"/>
      <c r="I828" s="6" t="str" cm="1">
        <f t="array" aca="1" ref="I828" ca="1">_xlfn.IFNA(INDIRECT("'"&amp;"Variable List"&amp;"'!"&amp;ADDRESS(MATCH(A828,'Variable List'!A:A,0),3)),"")</f>
        <v/>
      </c>
      <c r="J828" s="6" t="str" cm="1">
        <f t="array" aca="1" ref="J828" ca="1">_xlfn.IFNA(INDIRECT("'"&amp;"Variable List"&amp;"'!"&amp;ADDRESS(MATCH(A828,'Variable List'!A:A,0),4)),"")</f>
        <v/>
      </c>
      <c r="K828" s="6" t="str" cm="1">
        <f t="array" aca="1" ref="K828" ca="1">_xlfn.IFNA(INDIRECT("'"&amp;"Variable List"&amp;"'!"&amp;ADDRESS(MATCH(A828,'Variable List'!A:A,0),5)),"")</f>
        <v/>
      </c>
      <c r="L828" s="6" t="str" cm="1">
        <f t="array" aca="1" ref="L828" ca="1">_xlfn.IFNA(INDIRECT("'"&amp;"Variable List"&amp;"'!"&amp;ADDRESS(MATCH(A828,'Variable List'!A:A,0),6)),"")</f>
        <v/>
      </c>
    </row>
    <row r="829" spans="1:12" s="3" customFormat="1" x14ac:dyDescent="0.25">
      <c r="B829" s="6"/>
      <c r="C829" s="6"/>
      <c r="D829" s="55">
        <v>8</v>
      </c>
      <c r="E829" s="56" t="s">
        <v>1154</v>
      </c>
      <c r="F829" s="168"/>
      <c r="G829" s="6"/>
      <c r="H829" s="13"/>
      <c r="I829" s="6" t="str" cm="1">
        <f t="array" aca="1" ref="I829" ca="1">_xlfn.IFNA(INDIRECT("'"&amp;"Variable List"&amp;"'!"&amp;ADDRESS(MATCH(A829,'Variable List'!A:A,0),3)),"")</f>
        <v/>
      </c>
      <c r="J829" s="6" t="str" cm="1">
        <f t="array" aca="1" ref="J829" ca="1">_xlfn.IFNA(INDIRECT("'"&amp;"Variable List"&amp;"'!"&amp;ADDRESS(MATCH(A829,'Variable List'!A:A,0),4)),"")</f>
        <v/>
      </c>
      <c r="K829" s="6" t="str" cm="1">
        <f t="array" aca="1" ref="K829" ca="1">_xlfn.IFNA(INDIRECT("'"&amp;"Variable List"&amp;"'!"&amp;ADDRESS(MATCH(A829,'Variable List'!A:A,0),5)),"")</f>
        <v/>
      </c>
      <c r="L829" s="6" t="str" cm="1">
        <f t="array" aca="1" ref="L829" ca="1">_xlfn.IFNA(INDIRECT("'"&amp;"Variable List"&amp;"'!"&amp;ADDRESS(MATCH(A829,'Variable List'!A:A,0),6)),"")</f>
        <v/>
      </c>
    </row>
    <row r="830" spans="1:12" s="3" customFormat="1" x14ac:dyDescent="0.25">
      <c r="B830" s="6"/>
      <c r="C830" s="6"/>
      <c r="D830" s="55">
        <v>9</v>
      </c>
      <c r="E830" s="56" t="s">
        <v>1155</v>
      </c>
      <c r="F830" s="168"/>
      <c r="G830" s="6"/>
      <c r="H830" s="13"/>
      <c r="I830" s="6" t="str" cm="1">
        <f t="array" aca="1" ref="I830" ca="1">_xlfn.IFNA(INDIRECT("'"&amp;"Variable List"&amp;"'!"&amp;ADDRESS(MATCH(A830,'Variable List'!A:A,0),3)),"")</f>
        <v/>
      </c>
      <c r="J830" s="6" t="str" cm="1">
        <f t="array" aca="1" ref="J830" ca="1">_xlfn.IFNA(INDIRECT("'"&amp;"Variable List"&amp;"'!"&amp;ADDRESS(MATCH(A830,'Variable List'!A:A,0),4)),"")</f>
        <v/>
      </c>
      <c r="K830" s="6" t="str" cm="1">
        <f t="array" aca="1" ref="K830" ca="1">_xlfn.IFNA(INDIRECT("'"&amp;"Variable List"&amp;"'!"&amp;ADDRESS(MATCH(A830,'Variable List'!A:A,0),5)),"")</f>
        <v/>
      </c>
      <c r="L830" s="6" t="str" cm="1">
        <f t="array" aca="1" ref="L830" ca="1">_xlfn.IFNA(INDIRECT("'"&amp;"Variable List"&amp;"'!"&amp;ADDRESS(MATCH(A830,'Variable List'!A:A,0),6)),"")</f>
        <v/>
      </c>
    </row>
    <row r="831" spans="1:12" s="3" customFormat="1" x14ac:dyDescent="0.25">
      <c r="B831" s="6"/>
      <c r="C831" s="6"/>
      <c r="D831" s="55">
        <v>10</v>
      </c>
      <c r="E831" s="56" t="s">
        <v>1156</v>
      </c>
      <c r="F831" s="168"/>
      <c r="G831" s="6"/>
      <c r="H831" s="13"/>
      <c r="I831" s="6" t="str" cm="1">
        <f t="array" aca="1" ref="I831" ca="1">_xlfn.IFNA(INDIRECT("'"&amp;"Variable List"&amp;"'!"&amp;ADDRESS(MATCH(A831,'Variable List'!A:A,0),3)),"")</f>
        <v/>
      </c>
      <c r="J831" s="6" t="str" cm="1">
        <f t="array" aca="1" ref="J831" ca="1">_xlfn.IFNA(INDIRECT("'"&amp;"Variable List"&amp;"'!"&amp;ADDRESS(MATCH(A831,'Variable List'!A:A,0),4)),"")</f>
        <v/>
      </c>
      <c r="K831" s="6" t="str" cm="1">
        <f t="array" aca="1" ref="K831" ca="1">_xlfn.IFNA(INDIRECT("'"&amp;"Variable List"&amp;"'!"&amp;ADDRESS(MATCH(A831,'Variable List'!A:A,0),5)),"")</f>
        <v/>
      </c>
      <c r="L831" s="6" t="str" cm="1">
        <f t="array" aca="1" ref="L831" ca="1">_xlfn.IFNA(INDIRECT("'"&amp;"Variable List"&amp;"'!"&amp;ADDRESS(MATCH(A831,'Variable List'!A:A,0),6)),"")</f>
        <v/>
      </c>
    </row>
    <row r="832" spans="1:12" s="3" customFormat="1" x14ac:dyDescent="0.25">
      <c r="A832" s="11"/>
      <c r="B832" s="7"/>
      <c r="C832" s="7"/>
      <c r="D832" s="54">
        <v>11</v>
      </c>
      <c r="E832" s="53" t="s">
        <v>1157</v>
      </c>
      <c r="F832" s="169"/>
      <c r="G832" s="7"/>
      <c r="H832" s="15"/>
      <c r="I832" s="7" t="str" cm="1">
        <f t="array" aca="1" ref="I832" ca="1">_xlfn.IFNA(INDIRECT("'"&amp;"Variable List"&amp;"'!"&amp;ADDRESS(MATCH(A832,'Variable List'!A:A,0),3)),"")</f>
        <v/>
      </c>
      <c r="J832" s="7" t="str" cm="1">
        <f t="array" aca="1" ref="J832" ca="1">_xlfn.IFNA(INDIRECT("'"&amp;"Variable List"&amp;"'!"&amp;ADDRESS(MATCH(A832,'Variable List'!A:A,0),4)),"")</f>
        <v/>
      </c>
      <c r="K832" s="7" t="str" cm="1">
        <f t="array" aca="1" ref="K832" ca="1">_xlfn.IFNA(INDIRECT("'"&amp;"Variable List"&amp;"'!"&amp;ADDRESS(MATCH(A832,'Variable List'!A:A,0),5)),"")</f>
        <v/>
      </c>
      <c r="L832" s="7" t="str" cm="1">
        <f t="array" aca="1" ref="L832" ca="1">_xlfn.IFNA(INDIRECT("'"&amp;"Variable List"&amp;"'!"&amp;ADDRESS(MATCH(A832,'Variable List'!A:A,0),6)),"")</f>
        <v/>
      </c>
    </row>
    <row r="833" spans="1:12" s="3" customFormat="1" x14ac:dyDescent="0.25">
      <c r="A833" s="4" t="s">
        <v>42</v>
      </c>
      <c r="B833" s="6" t="s">
        <v>538</v>
      </c>
      <c r="C833" s="46">
        <v>5</v>
      </c>
      <c r="D833" s="55">
        <v>-9</v>
      </c>
      <c r="E833" s="56" t="s">
        <v>192</v>
      </c>
      <c r="F833" s="167" t="s">
        <v>1233</v>
      </c>
      <c r="G833" s="47" t="str">
        <f>UPPER("fndepch")</f>
        <v>FNDEPCH</v>
      </c>
      <c r="H833" s="13" t="s">
        <v>2679</v>
      </c>
      <c r="I833" s="8" t="str" cm="1">
        <f t="array" aca="1" ref="I833" ca="1">_xlfn.IFNA(INDIRECT("'"&amp;"Variable List"&amp;"'!"&amp;ADDRESS(MATCH(A833,'Variable List'!A:A,0),3)),"")</f>
        <v>yes</v>
      </c>
      <c r="J833" s="8" t="str" cm="1">
        <f t="array" aca="1" ref="J833" ca="1">_xlfn.IFNA(INDIRECT("'"&amp;"Variable List"&amp;"'!"&amp;ADDRESS(MATCH(A833,'Variable List'!A:A,0),4)),"")</f>
        <v>yes</v>
      </c>
      <c r="K833" s="8" t="str" cm="1">
        <f t="array" aca="1" ref="K833" ca="1">_xlfn.IFNA(INDIRECT("'"&amp;"Variable List"&amp;"'!"&amp;ADDRESS(MATCH(A833,'Variable List'!A:A,0),5)),"")</f>
        <v>no</v>
      </c>
      <c r="L833" s="8" t="str" cm="1">
        <f t="array" aca="1" ref="L833" ca="1">_xlfn.IFNA(INDIRECT("'"&amp;"Variable List"&amp;"'!"&amp;ADDRESS(MATCH(A833,'Variable List'!A:A,0),6)),"")</f>
        <v>no</v>
      </c>
    </row>
    <row r="834" spans="1:12" s="3" customFormat="1" ht="30" x14ac:dyDescent="0.25">
      <c r="A834" s="51" t="s">
        <v>1158</v>
      </c>
      <c r="B834" s="6"/>
      <c r="C834" s="6"/>
      <c r="D834" s="55">
        <v>0</v>
      </c>
      <c r="E834" s="56" t="s">
        <v>1224</v>
      </c>
      <c r="F834" s="168"/>
      <c r="G834" s="6"/>
      <c r="H834" s="13"/>
      <c r="I834" s="6" t="str" cm="1">
        <f t="array" aca="1" ref="I834" ca="1">_xlfn.IFNA(INDIRECT("'"&amp;"Variable List"&amp;"'!"&amp;ADDRESS(MATCH(A834,'Variable List'!A:A,0),3)),"")</f>
        <v/>
      </c>
      <c r="J834" s="6" t="str" cm="1">
        <f t="array" aca="1" ref="J834" ca="1">_xlfn.IFNA(INDIRECT("'"&amp;"Variable List"&amp;"'!"&amp;ADDRESS(MATCH(A834,'Variable List'!A:A,0),4)),"")</f>
        <v/>
      </c>
      <c r="K834" s="6" t="str" cm="1">
        <f t="array" aca="1" ref="K834" ca="1">_xlfn.IFNA(INDIRECT("'"&amp;"Variable List"&amp;"'!"&amp;ADDRESS(MATCH(A834,'Variable List'!A:A,0),5)),"")</f>
        <v/>
      </c>
      <c r="L834" s="6" t="str" cm="1">
        <f t="array" aca="1" ref="L834" ca="1">_xlfn.IFNA(INDIRECT("'"&amp;"Variable List"&amp;"'!"&amp;ADDRESS(MATCH(A834,'Variable List'!A:A,0),6)),"")</f>
        <v/>
      </c>
    </row>
    <row r="835" spans="1:12" s="3" customFormat="1" x14ac:dyDescent="0.25">
      <c r="A835" s="34"/>
      <c r="B835" s="6"/>
      <c r="C835" s="6"/>
      <c r="D835" s="55">
        <v>1</v>
      </c>
      <c r="E835" s="56" t="s">
        <v>1225</v>
      </c>
      <c r="F835" s="168"/>
      <c r="G835" s="6"/>
      <c r="H835" s="13"/>
      <c r="I835" s="6" t="str" cm="1">
        <f t="array" aca="1" ref="I835" ca="1">_xlfn.IFNA(INDIRECT("'"&amp;"Variable List"&amp;"'!"&amp;ADDRESS(MATCH(A835,'Variable List'!A:A,0),3)),"")</f>
        <v/>
      </c>
      <c r="J835" s="6" t="str" cm="1">
        <f t="array" aca="1" ref="J835" ca="1">_xlfn.IFNA(INDIRECT("'"&amp;"Variable List"&amp;"'!"&amp;ADDRESS(MATCH(A835,'Variable List'!A:A,0),4)),"")</f>
        <v/>
      </c>
      <c r="K835" s="6" t="str" cm="1">
        <f t="array" aca="1" ref="K835" ca="1">_xlfn.IFNA(INDIRECT("'"&amp;"Variable List"&amp;"'!"&amp;ADDRESS(MATCH(A835,'Variable List'!A:A,0),5)),"")</f>
        <v/>
      </c>
      <c r="L835" s="6" t="str" cm="1">
        <f t="array" aca="1" ref="L835" ca="1">_xlfn.IFNA(INDIRECT("'"&amp;"Variable List"&amp;"'!"&amp;ADDRESS(MATCH(A835,'Variable List'!A:A,0),6)),"")</f>
        <v/>
      </c>
    </row>
    <row r="836" spans="1:12" s="3" customFormat="1" x14ac:dyDescent="0.25">
      <c r="A836" s="34"/>
      <c r="B836" s="6"/>
      <c r="C836" s="6"/>
      <c r="D836" s="55">
        <v>2</v>
      </c>
      <c r="E836" s="56" t="s">
        <v>1226</v>
      </c>
      <c r="F836" s="168"/>
      <c r="G836" s="6"/>
      <c r="H836" s="13"/>
      <c r="I836" s="6" t="str" cm="1">
        <f t="array" aca="1" ref="I836" ca="1">_xlfn.IFNA(INDIRECT("'"&amp;"Variable List"&amp;"'!"&amp;ADDRESS(MATCH(A836,'Variable List'!A:A,0),3)),"")</f>
        <v/>
      </c>
      <c r="J836" s="6" t="str" cm="1">
        <f t="array" aca="1" ref="J836" ca="1">_xlfn.IFNA(INDIRECT("'"&amp;"Variable List"&amp;"'!"&amp;ADDRESS(MATCH(A836,'Variable List'!A:A,0),4)),"")</f>
        <v/>
      </c>
      <c r="K836" s="6" t="str" cm="1">
        <f t="array" aca="1" ref="K836" ca="1">_xlfn.IFNA(INDIRECT("'"&amp;"Variable List"&amp;"'!"&amp;ADDRESS(MATCH(A836,'Variable List'!A:A,0),5)),"")</f>
        <v/>
      </c>
      <c r="L836" s="6" t="str" cm="1">
        <f t="array" aca="1" ref="L836" ca="1">_xlfn.IFNA(INDIRECT("'"&amp;"Variable List"&amp;"'!"&amp;ADDRESS(MATCH(A836,'Variable List'!A:A,0),6)),"")</f>
        <v/>
      </c>
    </row>
    <row r="837" spans="1:12" s="3" customFormat="1" ht="61.5" customHeight="1" x14ac:dyDescent="0.25">
      <c r="A837" s="35"/>
      <c r="B837" s="7"/>
      <c r="C837" s="7"/>
      <c r="D837" s="54">
        <v>3</v>
      </c>
      <c r="E837" s="53" t="s">
        <v>1227</v>
      </c>
      <c r="F837" s="169"/>
      <c r="G837" s="7"/>
      <c r="H837" s="15"/>
      <c r="I837" s="7" t="str" cm="1">
        <f t="array" aca="1" ref="I837" ca="1">_xlfn.IFNA(INDIRECT("'"&amp;"Variable List"&amp;"'!"&amp;ADDRESS(MATCH(A837,'Variable List'!A:A,0),3)),"")</f>
        <v/>
      </c>
      <c r="J837" s="7" t="str" cm="1">
        <f t="array" aca="1" ref="J837" ca="1">_xlfn.IFNA(INDIRECT("'"&amp;"Variable List"&amp;"'!"&amp;ADDRESS(MATCH(A837,'Variable List'!A:A,0),4)),"")</f>
        <v/>
      </c>
      <c r="K837" s="7" t="str" cm="1">
        <f t="array" aca="1" ref="K837" ca="1">_xlfn.IFNA(INDIRECT("'"&amp;"Variable List"&amp;"'!"&amp;ADDRESS(MATCH(A837,'Variable List'!A:A,0),5)),"")</f>
        <v/>
      </c>
      <c r="L837" s="7" t="str" cm="1">
        <f t="array" aca="1" ref="L837" ca="1">_xlfn.IFNA(INDIRECT("'"&amp;"Variable List"&amp;"'!"&amp;ADDRESS(MATCH(A837,'Variable List'!A:A,0),6)),"")</f>
        <v/>
      </c>
    </row>
    <row r="838" spans="1:12" s="3" customFormat="1" x14ac:dyDescent="0.25">
      <c r="A838" s="4" t="s">
        <v>43</v>
      </c>
      <c r="B838" s="6" t="s">
        <v>538</v>
      </c>
      <c r="C838" s="46">
        <v>32</v>
      </c>
      <c r="D838" s="55">
        <v>-9</v>
      </c>
      <c r="E838" s="56" t="s">
        <v>192</v>
      </c>
      <c r="F838" s="167" t="s">
        <v>1233</v>
      </c>
      <c r="G838" s="6" t="s">
        <v>1159</v>
      </c>
      <c r="H838" s="13" t="s">
        <v>2680</v>
      </c>
      <c r="I838" s="8" t="str" cm="1">
        <f t="array" aca="1" ref="I838" ca="1">_xlfn.IFNA(INDIRECT("'"&amp;"Variable List"&amp;"'!"&amp;ADDRESS(MATCH(A838,'Variable List'!A:A,0),3)),"")</f>
        <v>yes</v>
      </c>
      <c r="J838" s="8" t="str" cm="1">
        <f t="array" aca="1" ref="J838" ca="1">_xlfn.IFNA(INDIRECT("'"&amp;"Variable List"&amp;"'!"&amp;ADDRESS(MATCH(A838,'Variable List'!A:A,0),4)),"")</f>
        <v>yes</v>
      </c>
      <c r="K838" s="8" t="str" cm="1">
        <f t="array" aca="1" ref="K838" ca="1">_xlfn.IFNA(INDIRECT("'"&amp;"Variable List"&amp;"'!"&amp;ADDRESS(MATCH(A838,'Variable List'!A:A,0),5)),"")</f>
        <v>no</v>
      </c>
      <c r="L838" s="8" t="str" cm="1">
        <f t="array" aca="1" ref="L838" ca="1">_xlfn.IFNA(INDIRECT("'"&amp;"Variable List"&amp;"'!"&amp;ADDRESS(MATCH(A838,'Variable List'!A:A,0),6)),"")</f>
        <v>no</v>
      </c>
    </row>
    <row r="839" spans="1:12" s="3" customFormat="1" ht="156" customHeight="1" x14ac:dyDescent="0.25">
      <c r="A839" s="83" t="s">
        <v>1166</v>
      </c>
      <c r="B839" s="7"/>
      <c r="C839" s="7"/>
      <c r="D839" s="54" t="s">
        <v>547</v>
      </c>
      <c r="E839" s="53" t="s">
        <v>1223</v>
      </c>
      <c r="F839" s="169"/>
      <c r="G839" s="7"/>
      <c r="H839" s="15"/>
      <c r="I839" s="7" t="str" cm="1">
        <f t="array" aca="1" ref="I839" ca="1">_xlfn.IFNA(INDIRECT("'"&amp;"Variable List"&amp;"'!"&amp;ADDRESS(MATCH(A839,'Variable List'!A:A,0),3)),"")</f>
        <v/>
      </c>
      <c r="J839" s="7" t="str" cm="1">
        <f t="array" aca="1" ref="J839" ca="1">_xlfn.IFNA(INDIRECT("'"&amp;"Variable List"&amp;"'!"&amp;ADDRESS(MATCH(A839,'Variable List'!A:A,0),4)),"")</f>
        <v/>
      </c>
      <c r="K839" s="7" t="str" cm="1">
        <f t="array" aca="1" ref="K839" ca="1">_xlfn.IFNA(INDIRECT("'"&amp;"Variable List"&amp;"'!"&amp;ADDRESS(MATCH(A839,'Variable List'!A:A,0),5)),"")</f>
        <v/>
      </c>
      <c r="L839" s="7" t="str" cm="1">
        <f t="array" aca="1" ref="L839" ca="1">_xlfn.IFNA(INDIRECT("'"&amp;"Variable List"&amp;"'!"&amp;ADDRESS(MATCH(A839,'Variable List'!A:A,0),6)),"")</f>
        <v/>
      </c>
    </row>
    <row r="840" spans="1:12" s="3" customFormat="1" x14ac:dyDescent="0.25">
      <c r="A840" s="4" t="s">
        <v>44</v>
      </c>
      <c r="B840" s="6" t="s">
        <v>538</v>
      </c>
      <c r="C840" s="46">
        <v>31</v>
      </c>
      <c r="D840" s="55">
        <v>-9</v>
      </c>
      <c r="E840" s="56" t="s">
        <v>192</v>
      </c>
      <c r="F840" s="167" t="s">
        <v>1233</v>
      </c>
      <c r="G840" s="6" t="s">
        <v>1163</v>
      </c>
      <c r="H840" s="13" t="s">
        <v>2681</v>
      </c>
      <c r="I840" s="8" t="str" cm="1">
        <f t="array" aca="1" ref="I840" ca="1">_xlfn.IFNA(INDIRECT("'"&amp;"Variable List"&amp;"'!"&amp;ADDRESS(MATCH(A840,'Variable List'!A:A,0),3)),"")</f>
        <v>yes</v>
      </c>
      <c r="J840" s="8" t="str" cm="1">
        <f t="array" aca="1" ref="J840" ca="1">_xlfn.IFNA(INDIRECT("'"&amp;"Variable List"&amp;"'!"&amp;ADDRESS(MATCH(A840,'Variable List'!A:A,0),4)),"")</f>
        <v>no</v>
      </c>
      <c r="K840" s="8" t="str" cm="1">
        <f t="array" aca="1" ref="K840" ca="1">_xlfn.IFNA(INDIRECT("'"&amp;"Variable List"&amp;"'!"&amp;ADDRESS(MATCH(A840,'Variable List'!A:A,0),5)),"")</f>
        <v>no</v>
      </c>
      <c r="L840" s="8" t="str" cm="1">
        <f t="array" aca="1" ref="L840" ca="1">_xlfn.IFNA(INDIRECT("'"&amp;"Variable List"&amp;"'!"&amp;ADDRESS(MATCH(A840,'Variable List'!A:A,0),6)),"")</f>
        <v>no</v>
      </c>
    </row>
    <row r="841" spans="1:12" s="3" customFormat="1" ht="133.5" customHeight="1" x14ac:dyDescent="0.25">
      <c r="A841" s="109" t="s">
        <v>1160</v>
      </c>
      <c r="B841" s="7"/>
      <c r="C841" s="48"/>
      <c r="D841" s="54" t="s">
        <v>1161</v>
      </c>
      <c r="E841" s="53" t="s">
        <v>1162</v>
      </c>
      <c r="F841" s="169"/>
      <c r="G841" s="7"/>
      <c r="H841" s="15"/>
      <c r="I841" s="7" t="str" cm="1">
        <f t="array" aca="1" ref="I841" ca="1">_xlfn.IFNA(INDIRECT("'"&amp;"Variable List"&amp;"'!"&amp;ADDRESS(MATCH(A841,'Variable List'!A:A,0),3)),"")</f>
        <v/>
      </c>
      <c r="J841" s="7" t="str" cm="1">
        <f t="array" aca="1" ref="J841" ca="1">_xlfn.IFNA(INDIRECT("'"&amp;"Variable List"&amp;"'!"&amp;ADDRESS(MATCH(A841,'Variable List'!A:A,0),4)),"")</f>
        <v/>
      </c>
      <c r="K841" s="7" t="str" cm="1">
        <f t="array" aca="1" ref="K841" ca="1">_xlfn.IFNA(INDIRECT("'"&amp;"Variable List"&amp;"'!"&amp;ADDRESS(MATCH(A841,'Variable List'!A:A,0),5)),"")</f>
        <v/>
      </c>
      <c r="L841" s="7" t="str" cm="1">
        <f t="array" aca="1" ref="L841" ca="1">_xlfn.IFNA(INDIRECT("'"&amp;"Variable List"&amp;"'!"&amp;ADDRESS(MATCH(A841,'Variable List'!A:A,0),6)),"")</f>
        <v/>
      </c>
    </row>
    <row r="842" spans="1:12" s="3" customFormat="1" ht="15" customHeight="1" x14ac:dyDescent="0.25">
      <c r="A842" s="4" t="s">
        <v>45</v>
      </c>
      <c r="B842" s="6" t="s">
        <v>125</v>
      </c>
      <c r="C842" s="46">
        <v>3</v>
      </c>
      <c r="D842" s="55">
        <v>-9</v>
      </c>
      <c r="E842" s="56" t="s">
        <v>192</v>
      </c>
      <c r="F842" s="167" t="s">
        <v>19713</v>
      </c>
      <c r="G842" s="47" t="s">
        <v>1168</v>
      </c>
      <c r="H842" s="13" t="s">
        <v>2682</v>
      </c>
      <c r="I842" s="8" t="str" cm="1">
        <f t="array" aca="1" ref="I842" ca="1">_xlfn.IFNA(INDIRECT("'"&amp;"Variable List"&amp;"'!"&amp;ADDRESS(MATCH(A842,'Variable List'!A:A,0),3)),"")</f>
        <v>yes</v>
      </c>
      <c r="J842" s="8" t="str" cm="1">
        <f t="array" aca="1" ref="J842" ca="1">_xlfn.IFNA(INDIRECT("'"&amp;"Variable List"&amp;"'!"&amp;ADDRESS(MATCH(A842,'Variable List'!A:A,0),4)),"")</f>
        <v>yes</v>
      </c>
      <c r="K842" s="8" t="str" cm="1">
        <f t="array" aca="1" ref="K842" ca="1">_xlfn.IFNA(INDIRECT("'"&amp;"Variable List"&amp;"'!"&amp;ADDRESS(MATCH(A842,'Variable List'!A:A,0),5)),"")</f>
        <v>no</v>
      </c>
      <c r="L842" s="8" t="str" cm="1">
        <f t="array" aca="1" ref="L842" ca="1">_xlfn.IFNA(INDIRECT("'"&amp;"Variable List"&amp;"'!"&amp;ADDRESS(MATCH(A842,'Variable List'!A:A,0),6)),"")</f>
        <v>no</v>
      </c>
    </row>
    <row r="843" spans="1:12" s="3" customFormat="1" x14ac:dyDescent="0.25">
      <c r="A843" s="12" t="s">
        <v>1164</v>
      </c>
      <c r="B843" s="6"/>
      <c r="C843" s="6"/>
      <c r="D843" s="55">
        <v>0</v>
      </c>
      <c r="E843" s="56" t="s">
        <v>1228</v>
      </c>
      <c r="F843" s="168"/>
      <c r="G843" s="6"/>
      <c r="H843" s="13"/>
      <c r="I843" s="6" t="str" cm="1">
        <f t="array" aca="1" ref="I843" ca="1">_xlfn.IFNA(INDIRECT("'"&amp;"Variable List"&amp;"'!"&amp;ADDRESS(MATCH(A843,'Variable List'!A:A,0),3)),"")</f>
        <v/>
      </c>
      <c r="J843" s="6" t="str" cm="1">
        <f t="array" aca="1" ref="J843" ca="1">_xlfn.IFNA(INDIRECT("'"&amp;"Variable List"&amp;"'!"&amp;ADDRESS(MATCH(A843,'Variable List'!A:A,0),4)),"")</f>
        <v/>
      </c>
      <c r="K843" s="6" t="str" cm="1">
        <f t="array" aca="1" ref="K843" ca="1">_xlfn.IFNA(INDIRECT("'"&amp;"Variable List"&amp;"'!"&amp;ADDRESS(MATCH(A843,'Variable List'!A:A,0),5)),"")</f>
        <v/>
      </c>
      <c r="L843" s="6" t="str" cm="1">
        <f t="array" aca="1" ref="L843" ca="1">_xlfn.IFNA(INDIRECT("'"&amp;"Variable List"&amp;"'!"&amp;ADDRESS(MATCH(A843,'Variable List'!A:A,0),6)),"")</f>
        <v/>
      </c>
    </row>
    <row r="844" spans="1:12" s="3" customFormat="1" ht="105.75" customHeight="1" x14ac:dyDescent="0.25">
      <c r="A844" s="11"/>
      <c r="B844" s="7"/>
      <c r="C844" s="7"/>
      <c r="D844" s="54">
        <v>1</v>
      </c>
      <c r="E844" s="53" t="s">
        <v>1229</v>
      </c>
      <c r="F844" s="169"/>
      <c r="G844" s="11"/>
      <c r="H844" s="15"/>
      <c r="I844" s="7" t="str" cm="1">
        <f t="array" aca="1" ref="I844" ca="1">_xlfn.IFNA(INDIRECT("'"&amp;"Variable List"&amp;"'!"&amp;ADDRESS(MATCH(A844,'Variable List'!A:A,0),3)),"")</f>
        <v/>
      </c>
      <c r="J844" s="7" t="str" cm="1">
        <f t="array" aca="1" ref="J844" ca="1">_xlfn.IFNA(INDIRECT("'"&amp;"Variable List"&amp;"'!"&amp;ADDRESS(MATCH(A844,'Variable List'!A:A,0),4)),"")</f>
        <v/>
      </c>
      <c r="K844" s="7" t="str" cm="1">
        <f t="array" aca="1" ref="K844" ca="1">_xlfn.IFNA(INDIRECT("'"&amp;"Variable List"&amp;"'!"&amp;ADDRESS(MATCH(A844,'Variable List'!A:A,0),5)),"")</f>
        <v/>
      </c>
      <c r="L844" s="7" t="str" cm="1">
        <f t="array" aca="1" ref="L844" ca="1">_xlfn.IFNA(INDIRECT("'"&amp;"Variable List"&amp;"'!"&amp;ADDRESS(MATCH(A844,'Variable List'!A:A,0),6)),"")</f>
        <v/>
      </c>
    </row>
    <row r="845" spans="1:12" s="3" customFormat="1" ht="15" customHeight="1" x14ac:dyDescent="0.25">
      <c r="A845" s="4" t="s">
        <v>19706</v>
      </c>
      <c r="B845" s="6" t="s">
        <v>135</v>
      </c>
      <c r="C845" s="46">
        <v>32</v>
      </c>
      <c r="D845" s="55">
        <v>-9</v>
      </c>
      <c r="E845" s="56" t="s">
        <v>192</v>
      </c>
      <c r="F845" s="167" t="s">
        <v>1230</v>
      </c>
      <c r="G845" s="47" t="s">
        <v>1167</v>
      </c>
      <c r="H845" s="13" t="s">
        <v>2683</v>
      </c>
      <c r="I845" s="8" t="str" cm="1">
        <f t="array" aca="1" ref="I845" ca="1">_xlfn.IFNA(INDIRECT("'"&amp;"Variable List"&amp;"'!"&amp;ADDRESS(MATCH(A845,'Variable List'!A:A,0),3)),"")</f>
        <v>yes</v>
      </c>
      <c r="J845" s="6" t="str" cm="1">
        <f t="array" aca="1" ref="J845" ca="1">_xlfn.IFNA(INDIRECT("'"&amp;"Variable List"&amp;"'!"&amp;ADDRESS(MATCH(A845,'Variable List'!A:A,0),4)),"")</f>
        <v>yes</v>
      </c>
      <c r="K845" s="6" t="str" cm="1">
        <f t="array" aca="1" ref="K845" ca="1">_xlfn.IFNA(INDIRECT("'"&amp;"Variable List"&amp;"'!"&amp;ADDRESS(MATCH(A845,'Variable List'!A:A,0),5)),"")</f>
        <v>no</v>
      </c>
      <c r="L845" s="6" t="str" cm="1">
        <f t="array" aca="1" ref="L845" ca="1">_xlfn.IFNA(INDIRECT("'"&amp;"Variable List"&amp;"'!"&amp;ADDRESS(MATCH(A845,'Variable List'!A:A,0),6)),"")</f>
        <v>no</v>
      </c>
    </row>
    <row r="846" spans="1:12" s="3" customFormat="1" ht="33.75" customHeight="1" x14ac:dyDescent="0.25">
      <c r="A846" s="43" t="s">
        <v>1165</v>
      </c>
      <c r="B846" s="6"/>
      <c r="C846" s="6"/>
      <c r="D846" s="55">
        <v>0</v>
      </c>
      <c r="E846" s="56" t="s">
        <v>19198</v>
      </c>
      <c r="F846" s="168"/>
      <c r="G846" s="6"/>
      <c r="H846" s="13"/>
      <c r="I846" s="6" t="str" cm="1">
        <f t="array" aca="1" ref="I846" ca="1">_xlfn.IFNA(INDIRECT("'"&amp;"Variable List"&amp;"'!"&amp;ADDRESS(MATCH(A846,'Variable List'!A:A,0),3)),"")</f>
        <v/>
      </c>
      <c r="J846" s="6" t="str" cm="1">
        <f t="array" aca="1" ref="J846" ca="1">_xlfn.IFNA(INDIRECT("'"&amp;"Variable List"&amp;"'!"&amp;ADDRESS(MATCH(A846,'Variable List'!A:A,0),4)),"")</f>
        <v/>
      </c>
      <c r="K846" s="6" t="str" cm="1">
        <f t="array" aca="1" ref="K846" ca="1">_xlfn.IFNA(INDIRECT("'"&amp;"Variable List"&amp;"'!"&amp;ADDRESS(MATCH(A846,'Variable List'!A:A,0),5)),"")</f>
        <v/>
      </c>
      <c r="L846" s="6" t="str" cm="1">
        <f t="array" aca="1" ref="L846" ca="1">_xlfn.IFNA(INDIRECT("'"&amp;"Variable List"&amp;"'!"&amp;ADDRESS(MATCH(A846,'Variable List'!A:A,0),6)),"")</f>
        <v/>
      </c>
    </row>
    <row r="847" spans="1:12" s="3" customFormat="1" ht="14.25" customHeight="1" x14ac:dyDescent="0.25">
      <c r="A847" s="135"/>
      <c r="B847" s="6"/>
      <c r="C847" s="6"/>
      <c r="D847" s="55">
        <v>1</v>
      </c>
      <c r="E847" s="56" t="s">
        <v>19199</v>
      </c>
      <c r="F847" s="168"/>
      <c r="G847" s="6"/>
      <c r="H847" s="6"/>
      <c r="I847" s="6" t="str" cm="1">
        <f t="array" aca="1" ref="I847" ca="1">_xlfn.IFNA(INDIRECT("'"&amp;"Variable List"&amp;"'!"&amp;ADDRESS(MATCH(A847,'Variable List'!A:A,0),3)),"")</f>
        <v/>
      </c>
      <c r="J847" s="6" t="str" cm="1">
        <f t="array" aca="1" ref="J847" ca="1">_xlfn.IFNA(INDIRECT("'"&amp;"Variable List"&amp;"'!"&amp;ADDRESS(MATCH(A847,'Variable List'!A:A,0),4)),"")</f>
        <v/>
      </c>
      <c r="K847" s="12" t="str" cm="1">
        <f t="array" aca="1" ref="K847" ca="1">_xlfn.IFNA(INDIRECT("'"&amp;"Variable List"&amp;"'!"&amp;ADDRESS(MATCH(A847,'Variable List'!A:A,0),5)),"")</f>
        <v/>
      </c>
      <c r="L847" s="6" t="str" cm="1">
        <f t="array" aca="1" ref="L847" ca="1">_xlfn.IFNA(INDIRECT("'"&amp;"Variable List"&amp;"'!"&amp;ADDRESS(MATCH(A847,'Variable List'!A:A,0),6)),"")</f>
        <v/>
      </c>
    </row>
    <row r="848" spans="1:12" s="3" customFormat="1" ht="15" customHeight="1" x14ac:dyDescent="0.25">
      <c r="A848" s="43"/>
      <c r="B848" s="6"/>
      <c r="C848" s="6"/>
      <c r="D848" s="55">
        <v>2</v>
      </c>
      <c r="E848" s="56" t="s">
        <v>19200</v>
      </c>
      <c r="F848" s="168"/>
      <c r="G848" s="6"/>
      <c r="H848" s="13"/>
      <c r="I848" s="6" t="str" cm="1">
        <f t="array" aca="1" ref="I848" ca="1">_xlfn.IFNA(INDIRECT("'"&amp;"Variable List"&amp;"'!"&amp;ADDRESS(MATCH(A848,'Variable List'!A:A,0),3)),"")</f>
        <v/>
      </c>
      <c r="J848" s="6" t="str" cm="1">
        <f t="array" aca="1" ref="J848" ca="1">_xlfn.IFNA(INDIRECT("'"&amp;"Variable List"&amp;"'!"&amp;ADDRESS(MATCH(A848,'Variable List'!A:A,0),4)),"")</f>
        <v/>
      </c>
      <c r="K848" s="6" t="str" cm="1">
        <f t="array" aca="1" ref="K848" ca="1">_xlfn.IFNA(INDIRECT("'"&amp;"Variable List"&amp;"'!"&amp;ADDRESS(MATCH(A848,'Variable List'!A:A,0),5)),"")</f>
        <v/>
      </c>
      <c r="L848" s="6" t="str" cm="1">
        <f t="array" aca="1" ref="L848" ca="1">_xlfn.IFNA(INDIRECT("'"&amp;"Variable List"&amp;"'!"&amp;ADDRESS(MATCH(A848,'Variable List'!A:A,0),6)),"")</f>
        <v/>
      </c>
    </row>
    <row r="849" spans="1:12" s="3" customFormat="1" ht="15" customHeight="1" x14ac:dyDescent="0.25">
      <c r="A849" s="44"/>
      <c r="B849" s="7"/>
      <c r="C849" s="7"/>
      <c r="D849" s="54">
        <v>3</v>
      </c>
      <c r="E849" s="53" t="s">
        <v>19201</v>
      </c>
      <c r="F849" s="169"/>
      <c r="G849" s="7"/>
      <c r="H849" s="15"/>
      <c r="I849" s="7" t="str" cm="1">
        <f t="array" aca="1" ref="I849" ca="1">_xlfn.IFNA(INDIRECT("'"&amp;"Variable List"&amp;"'!"&amp;ADDRESS(MATCH(A849,'Variable List'!A:A,0),3)),"")</f>
        <v/>
      </c>
      <c r="J849" s="7" t="str" cm="1">
        <f t="array" aca="1" ref="J849" ca="1">_xlfn.IFNA(INDIRECT("'"&amp;"Variable List"&amp;"'!"&amp;ADDRESS(MATCH(A849,'Variable List'!A:A,0),4)),"")</f>
        <v/>
      </c>
      <c r="K849" s="7" t="str" cm="1">
        <f t="array" aca="1" ref="K849" ca="1">_xlfn.IFNA(INDIRECT("'"&amp;"Variable List"&amp;"'!"&amp;ADDRESS(MATCH(A849,'Variable List'!A:A,0),5)),"")</f>
        <v/>
      </c>
      <c r="L849" s="7" t="str" cm="1">
        <f t="array" aca="1" ref="L849" ca="1">_xlfn.IFNA(INDIRECT("'"&amp;"Variable List"&amp;"'!"&amp;ADDRESS(MATCH(A849,'Variable List'!A:A,0),6)),"")</f>
        <v/>
      </c>
    </row>
    <row r="850" spans="1:12" s="3" customFormat="1" x14ac:dyDescent="0.25">
      <c r="A850" s="4" t="s">
        <v>46</v>
      </c>
      <c r="B850" s="6" t="s">
        <v>125</v>
      </c>
      <c r="C850" s="6">
        <v>3</v>
      </c>
      <c r="D850" s="55">
        <v>-9</v>
      </c>
      <c r="E850" s="56" t="s">
        <v>192</v>
      </c>
      <c r="F850" s="168" t="s">
        <v>2684</v>
      </c>
      <c r="G850" s="6" t="s">
        <v>1170</v>
      </c>
      <c r="H850" s="13" t="s">
        <v>2685</v>
      </c>
      <c r="I850" s="6" t="str" cm="1">
        <f t="array" aca="1" ref="I850" ca="1">_xlfn.IFNA(INDIRECT("'"&amp;"Variable List"&amp;"'!"&amp;ADDRESS(MATCH(A850,'Variable List'!A:A,0),3)),"")</f>
        <v>yes</v>
      </c>
      <c r="J850" s="8" t="str" cm="1">
        <f t="array" aca="1" ref="J850" ca="1">_xlfn.IFNA(INDIRECT("'"&amp;"Variable List"&amp;"'!"&amp;ADDRESS(MATCH(A850,'Variable List'!A:A,0),4)),"")</f>
        <v>yes</v>
      </c>
      <c r="K850" s="8" t="str" cm="1">
        <f t="array" aca="1" ref="K850" ca="1">_xlfn.IFNA(INDIRECT("'"&amp;"Variable List"&amp;"'!"&amp;ADDRESS(MATCH(A850,'Variable List'!A:A,0),5)),"")</f>
        <v>no</v>
      </c>
      <c r="L850" s="8" t="str" cm="1">
        <f t="array" aca="1" ref="L850" ca="1">_xlfn.IFNA(INDIRECT("'"&amp;"Variable List"&amp;"'!"&amp;ADDRESS(MATCH(A850,'Variable List'!A:A,0),6)),"")</f>
        <v>no</v>
      </c>
    </row>
    <row r="851" spans="1:12" s="3" customFormat="1" x14ac:dyDescent="0.25">
      <c r="A851" s="3" t="s">
        <v>1169</v>
      </c>
      <c r="B851" s="6"/>
      <c r="C851" s="6"/>
      <c r="D851" s="55" t="s">
        <v>1171</v>
      </c>
      <c r="E851" s="56" t="s">
        <v>1172</v>
      </c>
      <c r="F851" s="168"/>
      <c r="G851" s="6"/>
      <c r="H851" s="13"/>
      <c r="I851" s="6" t="str" cm="1">
        <f t="array" aca="1" ref="I851" ca="1">_xlfn.IFNA(INDIRECT("'"&amp;"Variable List"&amp;"'!"&amp;ADDRESS(MATCH(A851,'Variable List'!A:A,0),3)),"")</f>
        <v/>
      </c>
      <c r="J851" s="6" t="str" cm="1">
        <f t="array" aca="1" ref="J851" ca="1">_xlfn.IFNA(INDIRECT("'"&amp;"Variable List"&amp;"'!"&amp;ADDRESS(MATCH(A851,'Variable List'!A:A,0),4)),"")</f>
        <v/>
      </c>
      <c r="K851" s="6" t="str" cm="1">
        <f t="array" aca="1" ref="K851" ca="1">_xlfn.IFNA(INDIRECT("'"&amp;"Variable List"&amp;"'!"&amp;ADDRESS(MATCH(A851,'Variable List'!A:A,0),5)),"")</f>
        <v/>
      </c>
      <c r="L851" s="6" t="str" cm="1">
        <f t="array" aca="1" ref="L851" ca="1">_xlfn.IFNA(INDIRECT("'"&amp;"Variable List"&amp;"'!"&amp;ADDRESS(MATCH(A851,'Variable List'!A:A,0),6)),"")</f>
        <v/>
      </c>
    </row>
    <row r="852" spans="1:12" s="3" customFormat="1" ht="92.25" customHeight="1" x14ac:dyDescent="0.25">
      <c r="A852" s="11"/>
      <c r="B852" s="7"/>
      <c r="C852" s="7"/>
      <c r="D852" s="54" t="s">
        <v>678</v>
      </c>
      <c r="E852" s="53" t="s">
        <v>1173</v>
      </c>
      <c r="F852" s="169"/>
      <c r="G852" s="7"/>
      <c r="H852" s="15"/>
      <c r="I852" s="7" t="str" cm="1">
        <f t="array" aca="1" ref="I852" ca="1">_xlfn.IFNA(INDIRECT("'"&amp;"Variable List"&amp;"'!"&amp;ADDRESS(MATCH(A852,'Variable List'!A:A,0),3)),"")</f>
        <v/>
      </c>
      <c r="J852" s="7" t="str" cm="1">
        <f t="array" aca="1" ref="J852" ca="1">_xlfn.IFNA(INDIRECT("'"&amp;"Variable List"&amp;"'!"&amp;ADDRESS(MATCH(A852,'Variable List'!A:A,0),4)),"")</f>
        <v/>
      </c>
      <c r="K852" s="7" t="str" cm="1">
        <f t="array" aca="1" ref="K852" ca="1">_xlfn.IFNA(INDIRECT("'"&amp;"Variable List"&amp;"'!"&amp;ADDRESS(MATCH(A852,'Variable List'!A:A,0),5)),"")</f>
        <v/>
      </c>
      <c r="L852" s="7" t="str" cm="1">
        <f t="array" aca="1" ref="L852" ca="1">_xlfn.IFNA(INDIRECT("'"&amp;"Variable List"&amp;"'!"&amp;ADDRESS(MATCH(A852,'Variable List'!A:A,0),6)),"")</f>
        <v/>
      </c>
    </row>
    <row r="853" spans="1:12" s="3" customFormat="1" ht="15" customHeight="1" x14ac:dyDescent="0.25">
      <c r="A853" s="63" t="s">
        <v>47</v>
      </c>
      <c r="B853" s="56" t="s">
        <v>538</v>
      </c>
      <c r="C853" s="101">
        <v>3</v>
      </c>
      <c r="D853" s="55">
        <v>-9</v>
      </c>
      <c r="E853" s="56" t="s">
        <v>192</v>
      </c>
      <c r="F853" s="167" t="s">
        <v>1233</v>
      </c>
      <c r="G853" s="6" t="s">
        <v>1175</v>
      </c>
      <c r="H853" s="13" t="s">
        <v>2686</v>
      </c>
      <c r="I853" s="8" t="str" cm="1">
        <f t="array" aca="1" ref="I853" ca="1">_xlfn.IFNA(INDIRECT("'"&amp;"Variable List"&amp;"'!"&amp;ADDRESS(MATCH(A853,'Variable List'!A:A,0),3)),"")</f>
        <v>yes</v>
      </c>
      <c r="J853" s="8" t="str" cm="1">
        <f t="array" aca="1" ref="J853" ca="1">_xlfn.IFNA(INDIRECT("'"&amp;"Variable List"&amp;"'!"&amp;ADDRESS(MATCH(A853,'Variable List'!A:A,0),4)),"")</f>
        <v>no</v>
      </c>
      <c r="K853" s="8" t="str" cm="1">
        <f t="array" aca="1" ref="K853" ca="1">_xlfn.IFNA(INDIRECT("'"&amp;"Variable List"&amp;"'!"&amp;ADDRESS(MATCH(A853,'Variable List'!A:A,0),5)),"")</f>
        <v>no</v>
      </c>
      <c r="L853" s="8" t="str" cm="1">
        <f t="array" aca="1" ref="L853" ca="1">_xlfn.IFNA(INDIRECT("'"&amp;"Variable List"&amp;"'!"&amp;ADDRESS(MATCH(A853,'Variable List'!A:A,0),6)),"")</f>
        <v>no</v>
      </c>
    </row>
    <row r="854" spans="1:12" s="3" customFormat="1" x14ac:dyDescent="0.25">
      <c r="A854" s="12" t="s">
        <v>1174</v>
      </c>
      <c r="B854" s="6"/>
      <c r="C854" s="6"/>
      <c r="D854" s="55">
        <v>1</v>
      </c>
      <c r="E854" s="56" t="s">
        <v>1231</v>
      </c>
      <c r="F854" s="168"/>
      <c r="G854" s="6"/>
      <c r="I854" s="6" t="str" cm="1">
        <f t="array" aca="1" ref="I854" ca="1">_xlfn.IFNA(INDIRECT("'"&amp;"Variable List"&amp;"'!"&amp;ADDRESS(MATCH(A854,'Variable List'!A:A,0),3)),"")</f>
        <v/>
      </c>
      <c r="J854" s="6" t="str" cm="1">
        <f t="array" aca="1" ref="J854" ca="1">_xlfn.IFNA(INDIRECT("'"&amp;"Variable List"&amp;"'!"&amp;ADDRESS(MATCH(A854,'Variable List'!A:A,0),4)),"")</f>
        <v/>
      </c>
      <c r="K854" s="6" t="str" cm="1">
        <f t="array" aca="1" ref="K854" ca="1">_xlfn.IFNA(INDIRECT("'"&amp;"Variable List"&amp;"'!"&amp;ADDRESS(MATCH(A854,'Variable List'!A:A,0),5)),"")</f>
        <v/>
      </c>
      <c r="L854" s="6" t="str" cm="1">
        <f t="array" aca="1" ref="L854" ca="1">_xlfn.IFNA(INDIRECT("'"&amp;"Variable List"&amp;"'!"&amp;ADDRESS(MATCH(A854,'Variable List'!A:A,0),6)),"")</f>
        <v/>
      </c>
    </row>
    <row r="855" spans="1:12" s="3" customFormat="1" ht="131.25" customHeight="1" x14ac:dyDescent="0.25">
      <c r="A855" s="11"/>
      <c r="B855" s="7"/>
      <c r="C855" s="7"/>
      <c r="D855" s="54">
        <v>2</v>
      </c>
      <c r="E855" s="53" t="s">
        <v>1232</v>
      </c>
      <c r="F855" s="169"/>
      <c r="G855" s="15"/>
      <c r="H855" s="15"/>
      <c r="I855" s="7" t="str" cm="1">
        <f t="array" aca="1" ref="I855" ca="1">_xlfn.IFNA(INDIRECT("'"&amp;"Variable List"&amp;"'!"&amp;ADDRESS(MATCH(A855,'Variable List'!A:A,0),3)),"")</f>
        <v/>
      </c>
      <c r="J855" s="7" t="str" cm="1">
        <f t="array" aca="1" ref="J855" ca="1">_xlfn.IFNA(INDIRECT("'"&amp;"Variable List"&amp;"'!"&amp;ADDRESS(MATCH(A855,'Variable List'!A:A,0),4)),"")</f>
        <v/>
      </c>
      <c r="K855" s="7" t="str" cm="1">
        <f t="array" aca="1" ref="K855" ca="1">_xlfn.IFNA(INDIRECT("'"&amp;"Variable List"&amp;"'!"&amp;ADDRESS(MATCH(A855,'Variable List'!A:A,0),5)),"")</f>
        <v/>
      </c>
      <c r="L855" s="7" t="str" cm="1">
        <f t="array" aca="1" ref="L855" ca="1">_xlfn.IFNA(INDIRECT("'"&amp;"Variable List"&amp;"'!"&amp;ADDRESS(MATCH(A855,'Variable List'!A:A,0),6)),"")</f>
        <v/>
      </c>
    </row>
    <row r="856" spans="1:12" s="3" customFormat="1" x14ac:dyDescent="0.25">
      <c r="A856" s="4" t="s">
        <v>48</v>
      </c>
      <c r="B856" s="6" t="s">
        <v>538</v>
      </c>
      <c r="C856" s="6">
        <v>14</v>
      </c>
      <c r="D856" s="55">
        <v>-9</v>
      </c>
      <c r="E856" s="56" t="s">
        <v>192</v>
      </c>
      <c r="F856" s="167" t="s">
        <v>2684</v>
      </c>
      <c r="G856" s="6" t="s">
        <v>2687</v>
      </c>
      <c r="H856" s="13"/>
      <c r="I856" s="8" t="str" cm="1">
        <f t="array" aca="1" ref="I856" ca="1">_xlfn.IFNA(INDIRECT("'"&amp;"Variable List"&amp;"'!"&amp;ADDRESS(MATCH(A856,'Variable List'!A:A,0),3)),"")</f>
        <v>yes</v>
      </c>
      <c r="J856" s="8" t="str" cm="1">
        <f t="array" aca="1" ref="J856" ca="1">_xlfn.IFNA(INDIRECT("'"&amp;"Variable List"&amp;"'!"&amp;ADDRESS(MATCH(A856,'Variable List'!A:A,0),4)),"")</f>
        <v>yes</v>
      </c>
      <c r="K856" s="8" t="str" cm="1">
        <f t="array" aca="1" ref="K856" ca="1">_xlfn.IFNA(INDIRECT("'"&amp;"Variable List"&amp;"'!"&amp;ADDRESS(MATCH(A856,'Variable List'!A:A,0),5)),"")</f>
        <v>no</v>
      </c>
      <c r="L856" s="8" t="str" cm="1">
        <f t="array" aca="1" ref="L856" ca="1">_xlfn.IFNA(INDIRECT("'"&amp;"Variable List"&amp;"'!"&amp;ADDRESS(MATCH(A856,'Variable List'!A:A,0),6)),"")</f>
        <v>no</v>
      </c>
    </row>
    <row r="857" spans="1:12" s="3" customFormat="1" x14ac:dyDescent="0.25">
      <c r="A857" s="3" t="s">
        <v>1176</v>
      </c>
      <c r="B857" s="6"/>
      <c r="C857" s="6"/>
      <c r="D857" s="55">
        <v>0</v>
      </c>
      <c r="E857" s="56" t="s">
        <v>1178</v>
      </c>
      <c r="F857" s="168"/>
      <c r="G857" s="6"/>
      <c r="H857" s="13"/>
      <c r="I857" s="6" t="str" cm="1">
        <f t="array" aca="1" ref="I857" ca="1">_xlfn.IFNA(INDIRECT("'"&amp;"Variable List"&amp;"'!"&amp;ADDRESS(MATCH(A857,'Variable List'!A:A,0),3)),"")</f>
        <v/>
      </c>
      <c r="J857" s="6" t="str" cm="1">
        <f t="array" aca="1" ref="J857" ca="1">_xlfn.IFNA(INDIRECT("'"&amp;"Variable List"&amp;"'!"&amp;ADDRESS(MATCH(A857,'Variable List'!A:A,0),4)),"")</f>
        <v/>
      </c>
      <c r="K857" s="6" t="str" cm="1">
        <f t="array" aca="1" ref="K857" ca="1">_xlfn.IFNA(INDIRECT("'"&amp;"Variable List"&amp;"'!"&amp;ADDRESS(MATCH(A857,'Variable List'!A:A,0),5)),"")</f>
        <v/>
      </c>
      <c r="L857" s="6" t="str" cm="1">
        <f t="array" aca="1" ref="L857" ca="1">_xlfn.IFNA(INDIRECT("'"&amp;"Variable List"&amp;"'!"&amp;ADDRESS(MATCH(A857,'Variable List'!A:A,0),6)),"")</f>
        <v/>
      </c>
    </row>
    <row r="858" spans="1:12" s="3" customFormat="1" x14ac:dyDescent="0.25">
      <c r="B858" s="6"/>
      <c r="C858" s="6"/>
      <c r="D858" s="55">
        <v>1</v>
      </c>
      <c r="E858" s="56" t="s">
        <v>1179</v>
      </c>
      <c r="F858" s="168"/>
      <c r="G858" s="6"/>
      <c r="H858" s="13"/>
      <c r="I858" s="6" t="str" cm="1">
        <f t="array" aca="1" ref="I858" ca="1">_xlfn.IFNA(INDIRECT("'"&amp;"Variable List"&amp;"'!"&amp;ADDRESS(MATCH(A858,'Variable List'!A:A,0),3)),"")</f>
        <v/>
      </c>
      <c r="J858" s="6" t="str" cm="1">
        <f t="array" aca="1" ref="J858" ca="1">_xlfn.IFNA(INDIRECT("'"&amp;"Variable List"&amp;"'!"&amp;ADDRESS(MATCH(A858,'Variable List'!A:A,0),4)),"")</f>
        <v/>
      </c>
      <c r="K858" s="6" t="str" cm="1">
        <f t="array" aca="1" ref="K858" ca="1">_xlfn.IFNA(INDIRECT("'"&amp;"Variable List"&amp;"'!"&amp;ADDRESS(MATCH(A858,'Variable List'!A:A,0),5)),"")</f>
        <v/>
      </c>
      <c r="L858" s="6" t="str" cm="1">
        <f t="array" aca="1" ref="L858" ca="1">_xlfn.IFNA(INDIRECT("'"&amp;"Variable List"&amp;"'!"&amp;ADDRESS(MATCH(A858,'Variable List'!A:A,0),6)),"")</f>
        <v/>
      </c>
    </row>
    <row r="859" spans="1:12" s="3" customFormat="1" x14ac:dyDescent="0.25">
      <c r="B859" s="6"/>
      <c r="C859" s="6"/>
      <c r="D859" s="55">
        <v>2</v>
      </c>
      <c r="E859" s="56" t="s">
        <v>1180</v>
      </c>
      <c r="F859" s="168"/>
      <c r="G859" s="6"/>
      <c r="H859" s="13"/>
      <c r="I859" s="6" t="str" cm="1">
        <f t="array" aca="1" ref="I859" ca="1">_xlfn.IFNA(INDIRECT("'"&amp;"Variable List"&amp;"'!"&amp;ADDRESS(MATCH(A859,'Variable List'!A:A,0),3)),"")</f>
        <v/>
      </c>
      <c r="J859" s="6" t="str" cm="1">
        <f t="array" aca="1" ref="J859" ca="1">_xlfn.IFNA(INDIRECT("'"&amp;"Variable List"&amp;"'!"&amp;ADDRESS(MATCH(A859,'Variable List'!A:A,0),4)),"")</f>
        <v/>
      </c>
      <c r="K859" s="6" t="str" cm="1">
        <f t="array" aca="1" ref="K859" ca="1">_xlfn.IFNA(INDIRECT("'"&amp;"Variable List"&amp;"'!"&amp;ADDRESS(MATCH(A859,'Variable List'!A:A,0),5)),"")</f>
        <v/>
      </c>
      <c r="L859" s="6" t="str" cm="1">
        <f t="array" aca="1" ref="L859" ca="1">_xlfn.IFNA(INDIRECT("'"&amp;"Variable List"&amp;"'!"&amp;ADDRESS(MATCH(A859,'Variable List'!A:A,0),6)),"")</f>
        <v/>
      </c>
    </row>
    <row r="860" spans="1:12" s="3" customFormat="1" x14ac:dyDescent="0.25">
      <c r="B860" s="6"/>
      <c r="C860" s="6"/>
      <c r="D860" s="55">
        <v>3</v>
      </c>
      <c r="E860" s="56" t="s">
        <v>1181</v>
      </c>
      <c r="F860" s="168"/>
      <c r="G860" s="6"/>
      <c r="H860" s="13"/>
      <c r="I860" s="6" t="str" cm="1">
        <f t="array" aca="1" ref="I860" ca="1">_xlfn.IFNA(INDIRECT("'"&amp;"Variable List"&amp;"'!"&amp;ADDRESS(MATCH(A860,'Variable List'!A:A,0),3)),"")</f>
        <v/>
      </c>
      <c r="J860" s="6" t="str" cm="1">
        <f t="array" aca="1" ref="J860" ca="1">_xlfn.IFNA(INDIRECT("'"&amp;"Variable List"&amp;"'!"&amp;ADDRESS(MATCH(A860,'Variable List'!A:A,0),4)),"")</f>
        <v/>
      </c>
      <c r="K860" s="6" t="str" cm="1">
        <f t="array" aca="1" ref="K860" ca="1">_xlfn.IFNA(INDIRECT("'"&amp;"Variable List"&amp;"'!"&amp;ADDRESS(MATCH(A860,'Variable List'!A:A,0),5)),"")</f>
        <v/>
      </c>
      <c r="L860" s="6" t="str" cm="1">
        <f t="array" aca="1" ref="L860" ca="1">_xlfn.IFNA(INDIRECT("'"&amp;"Variable List"&amp;"'!"&amp;ADDRESS(MATCH(A860,'Variable List'!A:A,0),6)),"")</f>
        <v/>
      </c>
    </row>
    <row r="861" spans="1:12" s="3" customFormat="1" x14ac:dyDescent="0.25">
      <c r="B861" s="6"/>
      <c r="C861" s="6"/>
      <c r="D861" s="55">
        <v>4</v>
      </c>
      <c r="E861" s="56" t="s">
        <v>1182</v>
      </c>
      <c r="F861" s="168"/>
      <c r="G861" s="6"/>
      <c r="H861" s="13"/>
      <c r="I861" s="6" t="str" cm="1">
        <f t="array" aca="1" ref="I861" ca="1">_xlfn.IFNA(INDIRECT("'"&amp;"Variable List"&amp;"'!"&amp;ADDRESS(MATCH(A861,'Variable List'!A:A,0),3)),"")</f>
        <v/>
      </c>
      <c r="J861" s="6" t="str" cm="1">
        <f t="array" aca="1" ref="J861" ca="1">_xlfn.IFNA(INDIRECT("'"&amp;"Variable List"&amp;"'!"&amp;ADDRESS(MATCH(A861,'Variable List'!A:A,0),4)),"")</f>
        <v/>
      </c>
      <c r="K861" s="6" t="str" cm="1">
        <f t="array" aca="1" ref="K861" ca="1">_xlfn.IFNA(INDIRECT("'"&amp;"Variable List"&amp;"'!"&amp;ADDRESS(MATCH(A861,'Variable List'!A:A,0),5)),"")</f>
        <v/>
      </c>
      <c r="L861" s="6" t="str" cm="1">
        <f t="array" aca="1" ref="L861" ca="1">_xlfn.IFNA(INDIRECT("'"&amp;"Variable List"&amp;"'!"&amp;ADDRESS(MATCH(A861,'Variable List'!A:A,0),6)),"")</f>
        <v/>
      </c>
    </row>
    <row r="862" spans="1:12" s="3" customFormat="1" x14ac:dyDescent="0.25">
      <c r="B862" s="6"/>
      <c r="C862" s="6"/>
      <c r="D862" s="55">
        <v>5</v>
      </c>
      <c r="E862" s="56" t="s">
        <v>1183</v>
      </c>
      <c r="F862" s="168"/>
      <c r="G862" s="6"/>
      <c r="H862" s="13"/>
      <c r="I862" s="6" t="str" cm="1">
        <f t="array" aca="1" ref="I862" ca="1">_xlfn.IFNA(INDIRECT("'"&amp;"Variable List"&amp;"'!"&amp;ADDRESS(MATCH(A862,'Variable List'!A:A,0),3)),"")</f>
        <v/>
      </c>
      <c r="J862" s="6" t="str" cm="1">
        <f t="array" aca="1" ref="J862" ca="1">_xlfn.IFNA(INDIRECT("'"&amp;"Variable List"&amp;"'!"&amp;ADDRESS(MATCH(A862,'Variable List'!A:A,0),4)),"")</f>
        <v/>
      </c>
      <c r="K862" s="6" t="str" cm="1">
        <f t="array" aca="1" ref="K862" ca="1">_xlfn.IFNA(INDIRECT("'"&amp;"Variable List"&amp;"'!"&amp;ADDRESS(MATCH(A862,'Variable List'!A:A,0),5)),"")</f>
        <v/>
      </c>
      <c r="L862" s="6" t="str" cm="1">
        <f t="array" aca="1" ref="L862" ca="1">_xlfn.IFNA(INDIRECT("'"&amp;"Variable List"&amp;"'!"&amp;ADDRESS(MATCH(A862,'Variable List'!A:A,0),6)),"")</f>
        <v/>
      </c>
    </row>
    <row r="863" spans="1:12" s="3" customFormat="1" x14ac:dyDescent="0.25">
      <c r="B863" s="6"/>
      <c r="C863" s="6"/>
      <c r="D863" s="55">
        <v>6</v>
      </c>
      <c r="E863" s="56" t="s">
        <v>1184</v>
      </c>
      <c r="F863" s="168"/>
      <c r="G863" s="6"/>
      <c r="H863" s="13"/>
      <c r="I863" s="6" t="str" cm="1">
        <f t="array" aca="1" ref="I863" ca="1">_xlfn.IFNA(INDIRECT("'"&amp;"Variable List"&amp;"'!"&amp;ADDRESS(MATCH(A863,'Variable List'!A:A,0),3)),"")</f>
        <v/>
      </c>
      <c r="J863" s="6" t="str" cm="1">
        <f t="array" aca="1" ref="J863" ca="1">_xlfn.IFNA(INDIRECT("'"&amp;"Variable List"&amp;"'!"&amp;ADDRESS(MATCH(A863,'Variable List'!A:A,0),4)),"")</f>
        <v/>
      </c>
      <c r="K863" s="6" t="str" cm="1">
        <f t="array" aca="1" ref="K863" ca="1">_xlfn.IFNA(INDIRECT("'"&amp;"Variable List"&amp;"'!"&amp;ADDRESS(MATCH(A863,'Variable List'!A:A,0),5)),"")</f>
        <v/>
      </c>
      <c r="L863" s="6" t="str" cm="1">
        <f t="array" aca="1" ref="L863" ca="1">_xlfn.IFNA(INDIRECT("'"&amp;"Variable List"&amp;"'!"&amp;ADDRESS(MATCH(A863,'Variable List'!A:A,0),6)),"")</f>
        <v/>
      </c>
    </row>
    <row r="864" spans="1:12" s="3" customFormat="1" x14ac:dyDescent="0.25">
      <c r="B864" s="6"/>
      <c r="C864" s="6"/>
      <c r="D864" s="55">
        <v>7</v>
      </c>
      <c r="E864" s="56" t="s">
        <v>1185</v>
      </c>
      <c r="F864" s="168"/>
      <c r="G864" s="6"/>
      <c r="H864" s="13"/>
      <c r="I864" s="6" t="str" cm="1">
        <f t="array" aca="1" ref="I864" ca="1">_xlfn.IFNA(INDIRECT("'"&amp;"Variable List"&amp;"'!"&amp;ADDRESS(MATCH(A864,'Variable List'!A:A,0),3)),"")</f>
        <v/>
      </c>
      <c r="J864" s="6" t="str" cm="1">
        <f t="array" aca="1" ref="J864" ca="1">_xlfn.IFNA(INDIRECT("'"&amp;"Variable List"&amp;"'!"&amp;ADDRESS(MATCH(A864,'Variable List'!A:A,0),4)),"")</f>
        <v/>
      </c>
      <c r="K864" s="6" t="str" cm="1">
        <f t="array" aca="1" ref="K864" ca="1">_xlfn.IFNA(INDIRECT("'"&amp;"Variable List"&amp;"'!"&amp;ADDRESS(MATCH(A864,'Variable List'!A:A,0),5)),"")</f>
        <v/>
      </c>
      <c r="L864" s="6" t="str" cm="1">
        <f t="array" aca="1" ref="L864" ca="1">_xlfn.IFNA(INDIRECT("'"&amp;"Variable List"&amp;"'!"&amp;ADDRESS(MATCH(A864,'Variable List'!A:A,0),6)),"")</f>
        <v/>
      </c>
    </row>
    <row r="865" spans="1:12" s="3" customFormat="1" x14ac:dyDescent="0.25">
      <c r="B865" s="6"/>
      <c r="C865" s="6"/>
      <c r="D865" s="55">
        <v>8</v>
      </c>
      <c r="E865" s="56" t="s">
        <v>1186</v>
      </c>
      <c r="F865" s="168"/>
      <c r="G865" s="6"/>
      <c r="H865" s="13"/>
      <c r="I865" s="6" t="str" cm="1">
        <f t="array" aca="1" ref="I865" ca="1">_xlfn.IFNA(INDIRECT("'"&amp;"Variable List"&amp;"'!"&amp;ADDRESS(MATCH(A865,'Variable List'!A:A,0),3)),"")</f>
        <v/>
      </c>
      <c r="J865" s="6" t="str" cm="1">
        <f t="array" aca="1" ref="J865" ca="1">_xlfn.IFNA(INDIRECT("'"&amp;"Variable List"&amp;"'!"&amp;ADDRESS(MATCH(A865,'Variable List'!A:A,0),4)),"")</f>
        <v/>
      </c>
      <c r="K865" s="6" t="str" cm="1">
        <f t="array" aca="1" ref="K865" ca="1">_xlfn.IFNA(INDIRECT("'"&amp;"Variable List"&amp;"'!"&amp;ADDRESS(MATCH(A865,'Variable List'!A:A,0),5)),"")</f>
        <v/>
      </c>
      <c r="L865" s="6" t="str" cm="1">
        <f t="array" aca="1" ref="L865" ca="1">_xlfn.IFNA(INDIRECT("'"&amp;"Variable List"&amp;"'!"&amp;ADDRESS(MATCH(A865,'Variable List'!A:A,0),6)),"")</f>
        <v/>
      </c>
    </row>
    <row r="866" spans="1:12" s="3" customFormat="1" x14ac:dyDescent="0.25">
      <c r="B866" s="6"/>
      <c r="C866" s="6"/>
      <c r="D866" s="55">
        <v>9</v>
      </c>
      <c r="E866" s="56" t="s">
        <v>1187</v>
      </c>
      <c r="F866" s="168"/>
      <c r="G866" s="6"/>
      <c r="H866" s="13"/>
      <c r="I866" s="6" t="str" cm="1">
        <f t="array" aca="1" ref="I866" ca="1">_xlfn.IFNA(INDIRECT("'"&amp;"Variable List"&amp;"'!"&amp;ADDRESS(MATCH(A866,'Variable List'!A:A,0),3)),"")</f>
        <v/>
      </c>
      <c r="J866" s="6" t="str" cm="1">
        <f t="array" aca="1" ref="J866" ca="1">_xlfn.IFNA(INDIRECT("'"&amp;"Variable List"&amp;"'!"&amp;ADDRESS(MATCH(A866,'Variable List'!A:A,0),4)),"")</f>
        <v/>
      </c>
      <c r="K866" s="6" t="str" cm="1">
        <f t="array" aca="1" ref="K866" ca="1">_xlfn.IFNA(INDIRECT("'"&amp;"Variable List"&amp;"'!"&amp;ADDRESS(MATCH(A866,'Variable List'!A:A,0),5)),"")</f>
        <v/>
      </c>
      <c r="L866" s="6" t="str" cm="1">
        <f t="array" aca="1" ref="L866" ca="1">_xlfn.IFNA(INDIRECT("'"&amp;"Variable List"&amp;"'!"&amp;ADDRESS(MATCH(A866,'Variable List'!A:A,0),6)),"")</f>
        <v/>
      </c>
    </row>
    <row r="867" spans="1:12" s="3" customFormat="1" x14ac:dyDescent="0.25">
      <c r="B867" s="6"/>
      <c r="C867" s="6"/>
      <c r="D867" s="55">
        <v>10</v>
      </c>
      <c r="E867" s="56" t="s">
        <v>1188</v>
      </c>
      <c r="F867" s="168"/>
      <c r="G867" s="6"/>
      <c r="H867" s="13"/>
      <c r="I867" s="6" t="str" cm="1">
        <f t="array" aca="1" ref="I867" ca="1">_xlfn.IFNA(INDIRECT("'"&amp;"Variable List"&amp;"'!"&amp;ADDRESS(MATCH(A867,'Variable List'!A:A,0),3)),"")</f>
        <v/>
      </c>
      <c r="J867" s="6" t="str" cm="1">
        <f t="array" aca="1" ref="J867" ca="1">_xlfn.IFNA(INDIRECT("'"&amp;"Variable List"&amp;"'!"&amp;ADDRESS(MATCH(A867,'Variable List'!A:A,0),4)),"")</f>
        <v/>
      </c>
      <c r="K867" s="6" t="str" cm="1">
        <f t="array" aca="1" ref="K867" ca="1">_xlfn.IFNA(INDIRECT("'"&amp;"Variable List"&amp;"'!"&amp;ADDRESS(MATCH(A867,'Variable List'!A:A,0),5)),"")</f>
        <v/>
      </c>
      <c r="L867" s="6" t="str" cm="1">
        <f t="array" aca="1" ref="L867" ca="1">_xlfn.IFNA(INDIRECT("'"&amp;"Variable List"&amp;"'!"&amp;ADDRESS(MATCH(A867,'Variable List'!A:A,0),6)),"")</f>
        <v/>
      </c>
    </row>
    <row r="868" spans="1:12" s="3" customFormat="1" x14ac:dyDescent="0.25">
      <c r="B868" s="6"/>
      <c r="C868" s="6"/>
      <c r="D868" s="55">
        <v>11</v>
      </c>
      <c r="E868" s="56" t="s">
        <v>1189</v>
      </c>
      <c r="F868" s="168"/>
      <c r="G868" s="6"/>
      <c r="H868" s="13"/>
      <c r="I868" s="6" t="str" cm="1">
        <f t="array" aca="1" ref="I868" ca="1">_xlfn.IFNA(INDIRECT("'"&amp;"Variable List"&amp;"'!"&amp;ADDRESS(MATCH(A868,'Variable List'!A:A,0),3)),"")</f>
        <v/>
      </c>
      <c r="J868" s="6" t="str" cm="1">
        <f t="array" aca="1" ref="J868" ca="1">_xlfn.IFNA(INDIRECT("'"&amp;"Variable List"&amp;"'!"&amp;ADDRESS(MATCH(A868,'Variable List'!A:A,0),4)),"")</f>
        <v/>
      </c>
      <c r="K868" s="6" t="str" cm="1">
        <f t="array" aca="1" ref="K868" ca="1">_xlfn.IFNA(INDIRECT("'"&amp;"Variable List"&amp;"'!"&amp;ADDRESS(MATCH(A868,'Variable List'!A:A,0),5)),"")</f>
        <v/>
      </c>
      <c r="L868" s="6" t="str" cm="1">
        <f t="array" aca="1" ref="L868" ca="1">_xlfn.IFNA(INDIRECT("'"&amp;"Variable List"&amp;"'!"&amp;ADDRESS(MATCH(A868,'Variable List'!A:A,0),6)),"")</f>
        <v/>
      </c>
    </row>
    <row r="869" spans="1:12" s="3" customFormat="1" x14ac:dyDescent="0.25">
      <c r="A869" s="11"/>
      <c r="B869" s="7"/>
      <c r="C869" s="7"/>
      <c r="D869" s="54">
        <v>12</v>
      </c>
      <c r="E869" s="53" t="s">
        <v>1190</v>
      </c>
      <c r="F869" s="169"/>
      <c r="G869" s="7"/>
      <c r="H869" s="15"/>
      <c r="I869" s="7" t="str" cm="1">
        <f t="array" aca="1" ref="I869" ca="1">_xlfn.IFNA(INDIRECT("'"&amp;"Variable List"&amp;"'!"&amp;ADDRESS(MATCH(A869,'Variable List'!A:A,0),3)),"")</f>
        <v/>
      </c>
      <c r="J869" s="7" t="str" cm="1">
        <f t="array" aca="1" ref="J869" ca="1">_xlfn.IFNA(INDIRECT("'"&amp;"Variable List"&amp;"'!"&amp;ADDRESS(MATCH(A869,'Variable List'!A:A,0),4)),"")</f>
        <v/>
      </c>
      <c r="K869" s="7" t="str" cm="1">
        <f t="array" aca="1" ref="K869" ca="1">_xlfn.IFNA(INDIRECT("'"&amp;"Variable List"&amp;"'!"&amp;ADDRESS(MATCH(A869,'Variable List'!A:A,0),5)),"")</f>
        <v/>
      </c>
      <c r="L869" s="7" t="str" cm="1">
        <f t="array" aca="1" ref="L869" ca="1">_xlfn.IFNA(INDIRECT("'"&amp;"Variable List"&amp;"'!"&amp;ADDRESS(MATCH(A869,'Variable List'!A:A,0),6)),"")</f>
        <v/>
      </c>
    </row>
    <row r="870" spans="1:12" s="3" customFormat="1" x14ac:dyDescent="0.25">
      <c r="A870" s="4" t="s">
        <v>49</v>
      </c>
      <c r="B870" s="6" t="s">
        <v>538</v>
      </c>
      <c r="C870" s="6">
        <v>10</v>
      </c>
      <c r="D870" s="55">
        <v>-9</v>
      </c>
      <c r="E870" s="61" t="s">
        <v>192</v>
      </c>
      <c r="F870" s="167" t="s">
        <v>2684</v>
      </c>
      <c r="G870" s="6" t="s">
        <v>2688</v>
      </c>
      <c r="H870" s="13"/>
      <c r="I870" s="8" t="str" cm="1">
        <f t="array" aca="1" ref="I870" ca="1">_xlfn.IFNA(INDIRECT("'"&amp;"Variable List"&amp;"'!"&amp;ADDRESS(MATCH(A870,'Variable List'!A:A,0),3)),"")</f>
        <v>yes</v>
      </c>
      <c r="J870" s="6" t="str" cm="1">
        <f t="array" aca="1" ref="J870" ca="1">_xlfn.IFNA(INDIRECT("'"&amp;"Variable List"&amp;"'!"&amp;ADDRESS(MATCH(A870,'Variable List'!A:A,0),4)),"")</f>
        <v>yes</v>
      </c>
      <c r="K870" s="6" t="str" cm="1">
        <f t="array" aca="1" ref="K870" ca="1">_xlfn.IFNA(INDIRECT("'"&amp;"Variable List"&amp;"'!"&amp;ADDRESS(MATCH(A870,'Variable List'!A:A,0),5)),"")</f>
        <v>no</v>
      </c>
      <c r="L870" s="6" t="str" cm="1">
        <f t="array" aca="1" ref="L870" ca="1">_xlfn.IFNA(INDIRECT("'"&amp;"Variable List"&amp;"'!"&amp;ADDRESS(MATCH(A870,'Variable List'!A:A,0),6)),"")</f>
        <v>no</v>
      </c>
    </row>
    <row r="871" spans="1:12" s="3" customFormat="1" x14ac:dyDescent="0.25">
      <c r="A871" s="3" t="s">
        <v>1177</v>
      </c>
      <c r="B871" s="6"/>
      <c r="C871" s="6"/>
      <c r="D871" s="55">
        <v>0</v>
      </c>
      <c r="E871" s="56" t="s">
        <v>1191</v>
      </c>
      <c r="F871" s="168"/>
      <c r="G871" s="6"/>
      <c r="H871" s="13"/>
      <c r="I871" s="6" t="str" cm="1">
        <f t="array" aca="1" ref="I871" ca="1">_xlfn.IFNA(INDIRECT("'"&amp;"Variable List"&amp;"'!"&amp;ADDRESS(MATCH(A871,'Variable List'!A:A,0),3)),"")</f>
        <v/>
      </c>
      <c r="J871" s="6" t="str" cm="1">
        <f t="array" aca="1" ref="J871" ca="1">_xlfn.IFNA(INDIRECT("'"&amp;"Variable List"&amp;"'!"&amp;ADDRESS(MATCH(A871,'Variable List'!A:A,0),4)),"")</f>
        <v/>
      </c>
      <c r="K871" s="6" t="str" cm="1">
        <f t="array" aca="1" ref="K871" ca="1">_xlfn.IFNA(INDIRECT("'"&amp;"Variable List"&amp;"'!"&amp;ADDRESS(MATCH(A871,'Variable List'!A:A,0),5)),"")</f>
        <v/>
      </c>
      <c r="L871" s="6" t="str" cm="1">
        <f t="array" aca="1" ref="L871" ca="1">_xlfn.IFNA(INDIRECT("'"&amp;"Variable List"&amp;"'!"&amp;ADDRESS(MATCH(A871,'Variable List'!A:A,0),6)),"")</f>
        <v/>
      </c>
    </row>
    <row r="872" spans="1:12" s="3" customFormat="1" x14ac:dyDescent="0.25">
      <c r="B872" s="6"/>
      <c r="C872" s="6"/>
      <c r="D872" s="55">
        <v>1</v>
      </c>
      <c r="E872" s="56" t="s">
        <v>1192</v>
      </c>
      <c r="F872" s="168"/>
      <c r="G872" s="6"/>
      <c r="H872" s="13"/>
      <c r="I872" s="6" t="str" cm="1">
        <f t="array" aca="1" ref="I872" ca="1">_xlfn.IFNA(INDIRECT("'"&amp;"Variable List"&amp;"'!"&amp;ADDRESS(MATCH(A872,'Variable List'!A:A,0),3)),"")</f>
        <v/>
      </c>
      <c r="J872" s="6" t="str" cm="1">
        <f t="array" aca="1" ref="J872" ca="1">_xlfn.IFNA(INDIRECT("'"&amp;"Variable List"&amp;"'!"&amp;ADDRESS(MATCH(A872,'Variable List'!A:A,0),4)),"")</f>
        <v/>
      </c>
      <c r="K872" s="6" t="str" cm="1">
        <f t="array" aca="1" ref="K872" ca="1">_xlfn.IFNA(INDIRECT("'"&amp;"Variable List"&amp;"'!"&amp;ADDRESS(MATCH(A872,'Variable List'!A:A,0),5)),"")</f>
        <v/>
      </c>
      <c r="L872" s="6" t="str" cm="1">
        <f t="array" aca="1" ref="L872" ca="1">_xlfn.IFNA(INDIRECT("'"&amp;"Variable List"&amp;"'!"&amp;ADDRESS(MATCH(A872,'Variable List'!A:A,0),6)),"")</f>
        <v/>
      </c>
    </row>
    <row r="873" spans="1:12" s="3" customFormat="1" x14ac:dyDescent="0.25">
      <c r="B873" s="6"/>
      <c r="C873" s="6"/>
      <c r="D873" s="55">
        <v>2</v>
      </c>
      <c r="E873" s="56" t="s">
        <v>1193</v>
      </c>
      <c r="F873" s="168"/>
      <c r="G873" s="6"/>
      <c r="H873" s="13"/>
      <c r="I873" s="6" t="str" cm="1">
        <f t="array" aca="1" ref="I873" ca="1">_xlfn.IFNA(INDIRECT("'"&amp;"Variable List"&amp;"'!"&amp;ADDRESS(MATCH(A873,'Variable List'!A:A,0),3)),"")</f>
        <v/>
      </c>
      <c r="J873" s="6" t="str" cm="1">
        <f t="array" aca="1" ref="J873" ca="1">_xlfn.IFNA(INDIRECT("'"&amp;"Variable List"&amp;"'!"&amp;ADDRESS(MATCH(A873,'Variable List'!A:A,0),4)),"")</f>
        <v/>
      </c>
      <c r="K873" s="6" t="str" cm="1">
        <f t="array" aca="1" ref="K873" ca="1">_xlfn.IFNA(INDIRECT("'"&amp;"Variable List"&amp;"'!"&amp;ADDRESS(MATCH(A873,'Variable List'!A:A,0),5)),"")</f>
        <v/>
      </c>
      <c r="L873" s="6" t="str" cm="1">
        <f t="array" aca="1" ref="L873" ca="1">_xlfn.IFNA(INDIRECT("'"&amp;"Variable List"&amp;"'!"&amp;ADDRESS(MATCH(A873,'Variable List'!A:A,0),6)),"")</f>
        <v/>
      </c>
    </row>
    <row r="874" spans="1:12" s="3" customFormat="1" x14ac:dyDescent="0.25">
      <c r="B874" s="6"/>
      <c r="C874" s="6"/>
      <c r="D874" s="55">
        <v>3</v>
      </c>
      <c r="E874" s="56" t="s">
        <v>1194</v>
      </c>
      <c r="F874" s="168"/>
      <c r="G874" s="6"/>
      <c r="H874" s="13"/>
      <c r="I874" s="6" t="str" cm="1">
        <f t="array" aca="1" ref="I874" ca="1">_xlfn.IFNA(INDIRECT("'"&amp;"Variable List"&amp;"'!"&amp;ADDRESS(MATCH(A874,'Variable List'!A:A,0),3)),"")</f>
        <v/>
      </c>
      <c r="J874" s="6" t="str" cm="1">
        <f t="array" aca="1" ref="J874" ca="1">_xlfn.IFNA(INDIRECT("'"&amp;"Variable List"&amp;"'!"&amp;ADDRESS(MATCH(A874,'Variable List'!A:A,0),4)),"")</f>
        <v/>
      </c>
      <c r="K874" s="6" t="str" cm="1">
        <f t="array" aca="1" ref="K874" ca="1">_xlfn.IFNA(INDIRECT("'"&amp;"Variable List"&amp;"'!"&amp;ADDRESS(MATCH(A874,'Variable List'!A:A,0),5)),"")</f>
        <v/>
      </c>
      <c r="L874" s="6" t="str" cm="1">
        <f t="array" aca="1" ref="L874" ca="1">_xlfn.IFNA(INDIRECT("'"&amp;"Variable List"&amp;"'!"&amp;ADDRESS(MATCH(A874,'Variable List'!A:A,0),6)),"")</f>
        <v/>
      </c>
    </row>
    <row r="875" spans="1:12" s="3" customFormat="1" x14ac:dyDescent="0.25">
      <c r="B875" s="6"/>
      <c r="C875" s="6"/>
      <c r="D875" s="55">
        <v>4</v>
      </c>
      <c r="E875" s="56" t="s">
        <v>1195</v>
      </c>
      <c r="F875" s="168"/>
      <c r="G875" s="6"/>
      <c r="H875" s="13"/>
      <c r="I875" s="6" t="str" cm="1">
        <f t="array" aca="1" ref="I875" ca="1">_xlfn.IFNA(INDIRECT("'"&amp;"Variable List"&amp;"'!"&amp;ADDRESS(MATCH(A875,'Variable List'!A:A,0),3)),"")</f>
        <v/>
      </c>
      <c r="J875" s="6" t="str" cm="1">
        <f t="array" aca="1" ref="J875" ca="1">_xlfn.IFNA(INDIRECT("'"&amp;"Variable List"&amp;"'!"&amp;ADDRESS(MATCH(A875,'Variable List'!A:A,0),4)),"")</f>
        <v/>
      </c>
      <c r="K875" s="6" t="str" cm="1">
        <f t="array" aca="1" ref="K875" ca="1">_xlfn.IFNA(INDIRECT("'"&amp;"Variable List"&amp;"'!"&amp;ADDRESS(MATCH(A875,'Variable List'!A:A,0),5)),"")</f>
        <v/>
      </c>
      <c r="L875" s="6" t="str" cm="1">
        <f t="array" aca="1" ref="L875" ca="1">_xlfn.IFNA(INDIRECT("'"&amp;"Variable List"&amp;"'!"&amp;ADDRESS(MATCH(A875,'Variable List'!A:A,0),6)),"")</f>
        <v/>
      </c>
    </row>
    <row r="876" spans="1:12" s="3" customFormat="1" x14ac:dyDescent="0.25">
      <c r="B876" s="6"/>
      <c r="C876" s="6"/>
      <c r="D876" s="55">
        <v>5</v>
      </c>
      <c r="E876" s="56" t="s">
        <v>1196</v>
      </c>
      <c r="F876" s="168"/>
      <c r="G876" s="6"/>
      <c r="H876" s="13"/>
      <c r="I876" s="6" t="str" cm="1">
        <f t="array" aca="1" ref="I876" ca="1">_xlfn.IFNA(INDIRECT("'"&amp;"Variable List"&amp;"'!"&amp;ADDRESS(MATCH(A876,'Variable List'!A:A,0),3)),"")</f>
        <v/>
      </c>
      <c r="J876" s="6" t="str" cm="1">
        <f t="array" aca="1" ref="J876" ca="1">_xlfn.IFNA(INDIRECT("'"&amp;"Variable List"&amp;"'!"&amp;ADDRESS(MATCH(A876,'Variable List'!A:A,0),4)),"")</f>
        <v/>
      </c>
      <c r="K876" s="6" t="str" cm="1">
        <f t="array" aca="1" ref="K876" ca="1">_xlfn.IFNA(INDIRECT("'"&amp;"Variable List"&amp;"'!"&amp;ADDRESS(MATCH(A876,'Variable List'!A:A,0),5)),"")</f>
        <v/>
      </c>
      <c r="L876" s="6" t="str" cm="1">
        <f t="array" aca="1" ref="L876" ca="1">_xlfn.IFNA(INDIRECT("'"&amp;"Variable List"&amp;"'!"&amp;ADDRESS(MATCH(A876,'Variable List'!A:A,0),6)),"")</f>
        <v/>
      </c>
    </row>
    <row r="877" spans="1:12" s="3" customFormat="1" x14ac:dyDescent="0.25">
      <c r="B877" s="6"/>
      <c r="C877" s="6"/>
      <c r="D877" s="55">
        <v>6</v>
      </c>
      <c r="E877" s="56" t="s">
        <v>1197</v>
      </c>
      <c r="F877" s="168"/>
      <c r="G877" s="6"/>
      <c r="H877" s="13"/>
      <c r="I877" s="6" t="str" cm="1">
        <f t="array" aca="1" ref="I877" ca="1">_xlfn.IFNA(INDIRECT("'"&amp;"Variable List"&amp;"'!"&amp;ADDRESS(MATCH(A877,'Variable List'!A:A,0),3)),"")</f>
        <v/>
      </c>
      <c r="J877" s="6" t="str" cm="1">
        <f t="array" aca="1" ref="J877" ca="1">_xlfn.IFNA(INDIRECT("'"&amp;"Variable List"&amp;"'!"&amp;ADDRESS(MATCH(A877,'Variable List'!A:A,0),4)),"")</f>
        <v/>
      </c>
      <c r="K877" s="6" t="str" cm="1">
        <f t="array" aca="1" ref="K877" ca="1">_xlfn.IFNA(INDIRECT("'"&amp;"Variable List"&amp;"'!"&amp;ADDRESS(MATCH(A877,'Variable List'!A:A,0),5)),"")</f>
        <v/>
      </c>
      <c r="L877" s="6" t="str" cm="1">
        <f t="array" aca="1" ref="L877" ca="1">_xlfn.IFNA(INDIRECT("'"&amp;"Variable List"&amp;"'!"&amp;ADDRESS(MATCH(A877,'Variable List'!A:A,0),6)),"")</f>
        <v/>
      </c>
    </row>
    <row r="878" spans="1:12" s="3" customFormat="1" x14ac:dyDescent="0.25">
      <c r="B878" s="6"/>
      <c r="C878" s="6"/>
      <c r="D878" s="55">
        <v>7</v>
      </c>
      <c r="E878" s="56" t="s">
        <v>1198</v>
      </c>
      <c r="F878" s="168"/>
      <c r="G878" s="6"/>
      <c r="H878" s="13"/>
      <c r="I878" s="6" t="str" cm="1">
        <f t="array" aca="1" ref="I878" ca="1">_xlfn.IFNA(INDIRECT("'"&amp;"Variable List"&amp;"'!"&amp;ADDRESS(MATCH(A878,'Variable List'!A:A,0),3)),"")</f>
        <v/>
      </c>
      <c r="J878" s="6" t="str" cm="1">
        <f t="array" aca="1" ref="J878" ca="1">_xlfn.IFNA(INDIRECT("'"&amp;"Variable List"&amp;"'!"&amp;ADDRESS(MATCH(A878,'Variable List'!A:A,0),4)),"")</f>
        <v/>
      </c>
      <c r="K878" s="6" t="str" cm="1">
        <f t="array" aca="1" ref="K878" ca="1">_xlfn.IFNA(INDIRECT("'"&amp;"Variable List"&amp;"'!"&amp;ADDRESS(MATCH(A878,'Variable List'!A:A,0),5)),"")</f>
        <v/>
      </c>
      <c r="L878" s="6" t="str" cm="1">
        <f t="array" aca="1" ref="L878" ca="1">_xlfn.IFNA(INDIRECT("'"&amp;"Variable List"&amp;"'!"&amp;ADDRESS(MATCH(A878,'Variable List'!A:A,0),6)),"")</f>
        <v/>
      </c>
    </row>
    <row r="879" spans="1:12" s="3" customFormat="1" x14ac:dyDescent="0.25">
      <c r="A879" s="11"/>
      <c r="B879" s="7"/>
      <c r="C879" s="7"/>
      <c r="D879" s="54">
        <v>8</v>
      </c>
      <c r="E879" s="53" t="s">
        <v>1199</v>
      </c>
      <c r="F879" s="169"/>
      <c r="G879" s="7"/>
      <c r="H879" s="15"/>
      <c r="I879" s="7" t="str" cm="1">
        <f t="array" aca="1" ref="I879" ca="1">_xlfn.IFNA(INDIRECT("'"&amp;"Variable List"&amp;"'!"&amp;ADDRESS(MATCH(A879,'Variable List'!A:A,0),3)),"")</f>
        <v/>
      </c>
      <c r="J879" s="6" t="str" cm="1">
        <f t="array" aca="1" ref="J879" ca="1">_xlfn.IFNA(INDIRECT("'"&amp;"Variable List"&amp;"'!"&amp;ADDRESS(MATCH(A879,'Variable List'!A:A,0),4)),"")</f>
        <v/>
      </c>
      <c r="K879" s="6" t="str" cm="1">
        <f t="array" aca="1" ref="K879" ca="1">_xlfn.IFNA(INDIRECT("'"&amp;"Variable List"&amp;"'!"&amp;ADDRESS(MATCH(A879,'Variable List'!A:A,0),5)),"")</f>
        <v/>
      </c>
      <c r="L879" s="6" t="str" cm="1">
        <f t="array" aca="1" ref="L879" ca="1">_xlfn.IFNA(INDIRECT("'"&amp;"Variable List"&amp;"'!"&amp;ADDRESS(MATCH(A879,'Variable List'!A:A,0),6)),"")</f>
        <v/>
      </c>
    </row>
    <row r="880" spans="1:12" s="3" customFormat="1" x14ac:dyDescent="0.25">
      <c r="A880" s="4" t="s">
        <v>19308</v>
      </c>
      <c r="B880" s="6" t="s">
        <v>125</v>
      </c>
      <c r="C880" s="6">
        <v>8</v>
      </c>
      <c r="D880" s="55">
        <v>-9</v>
      </c>
      <c r="E880" s="56" t="s">
        <v>192</v>
      </c>
      <c r="F880" s="167" t="s">
        <v>1617</v>
      </c>
      <c r="G880" s="3" t="s">
        <v>19309</v>
      </c>
      <c r="H880" s="13"/>
      <c r="I880" s="6" t="str" cm="1">
        <f t="array" aca="1" ref="I880" ca="1">_xlfn.IFNA(INDIRECT("'"&amp;"Variable List"&amp;"'!"&amp;ADDRESS(MATCH(A880,'Variable List'!A:A,0),3)),"")</f>
        <v>no</v>
      </c>
      <c r="J880" s="8" t="str" cm="1">
        <f t="array" aca="1" ref="J880" ca="1">_xlfn.IFNA(INDIRECT("'"&amp;"Variable List"&amp;"'!"&amp;ADDRESS(MATCH(A880,'Variable List'!A:A,0),4)),"")</f>
        <v>no</v>
      </c>
      <c r="K880" s="8" t="str" cm="1">
        <f t="array" aca="1" ref="K880" ca="1">_xlfn.IFNA(INDIRECT("'"&amp;"Variable List"&amp;"'!"&amp;ADDRESS(MATCH(A880,'Variable List'!A:A,0),5)),"")</f>
        <v>yes</v>
      </c>
      <c r="L880" s="8" t="str" cm="1">
        <f t="array" aca="1" ref="L880" ca="1">_xlfn.IFNA(INDIRECT("'"&amp;"Variable List"&amp;"'!"&amp;ADDRESS(MATCH(A880,'Variable List'!A:A,0),6)),"")</f>
        <v>no</v>
      </c>
    </row>
    <row r="881" spans="1:12" s="3" customFormat="1" x14ac:dyDescent="0.25">
      <c r="A881" s="3" t="s">
        <v>19310</v>
      </c>
      <c r="B881" s="6"/>
      <c r="C881" s="6"/>
      <c r="D881" s="55">
        <v>1</v>
      </c>
      <c r="E881" s="56" t="s">
        <v>19311</v>
      </c>
      <c r="F881" s="168"/>
      <c r="H881" s="13"/>
      <c r="I881" s="6" t="str" cm="1">
        <f t="array" aca="1" ref="I881" ca="1">_xlfn.IFNA(INDIRECT("'"&amp;"Variable List"&amp;"'!"&amp;ADDRESS(MATCH(A881,'Variable List'!A:A,0),3)),"")</f>
        <v/>
      </c>
      <c r="J881" s="6" t="str" cm="1">
        <f t="array" aca="1" ref="J881" ca="1">_xlfn.IFNA(INDIRECT("'"&amp;"Variable List"&amp;"'!"&amp;ADDRESS(MATCH(A881,'Variable List'!A:A,0),4)),"")</f>
        <v/>
      </c>
      <c r="K881" s="6" t="str" cm="1">
        <f t="array" aca="1" ref="K881" ca="1">_xlfn.IFNA(INDIRECT("'"&amp;"Variable List"&amp;"'!"&amp;ADDRESS(MATCH(A881,'Variable List'!A:A,0),5)),"")</f>
        <v/>
      </c>
      <c r="L881" s="6" t="str" cm="1">
        <f t="array" aca="1" ref="L881" ca="1">_xlfn.IFNA(INDIRECT("'"&amp;"Variable List"&amp;"'!"&amp;ADDRESS(MATCH(A881,'Variable List'!A:A,0),6)),"")</f>
        <v/>
      </c>
    </row>
    <row r="882" spans="1:12" s="3" customFormat="1" x14ac:dyDescent="0.25">
      <c r="B882" s="6"/>
      <c r="C882" s="6"/>
      <c r="D882" s="55">
        <v>2</v>
      </c>
      <c r="E882" s="56" t="s">
        <v>19312</v>
      </c>
      <c r="F882" s="168"/>
      <c r="H882" s="13"/>
      <c r="I882" s="6" t="str" cm="1">
        <f t="array" aca="1" ref="I882" ca="1">_xlfn.IFNA(INDIRECT("'"&amp;"Variable List"&amp;"'!"&amp;ADDRESS(MATCH(A882,'Variable List'!A:A,0),3)),"")</f>
        <v/>
      </c>
      <c r="J882" s="6" t="str" cm="1">
        <f t="array" aca="1" ref="J882" ca="1">_xlfn.IFNA(INDIRECT("'"&amp;"Variable List"&amp;"'!"&amp;ADDRESS(MATCH(A882,'Variable List'!A:A,0),4)),"")</f>
        <v/>
      </c>
      <c r="K882" s="6" t="str" cm="1">
        <f t="array" aca="1" ref="K882" ca="1">_xlfn.IFNA(INDIRECT("'"&amp;"Variable List"&amp;"'!"&amp;ADDRESS(MATCH(A882,'Variable List'!A:A,0),5)),"")</f>
        <v/>
      </c>
      <c r="L882" s="6" t="str" cm="1">
        <f t="array" aca="1" ref="L882" ca="1">_xlfn.IFNA(INDIRECT("'"&amp;"Variable List"&amp;"'!"&amp;ADDRESS(MATCH(A882,'Variable List'!A:A,0),6)),"")</f>
        <v/>
      </c>
    </row>
    <row r="883" spans="1:12" s="3" customFormat="1" x14ac:dyDescent="0.25">
      <c r="B883" s="6"/>
      <c r="C883" s="6"/>
      <c r="D883" s="55">
        <v>3</v>
      </c>
      <c r="E883" s="56" t="s">
        <v>19313</v>
      </c>
      <c r="F883" s="168"/>
      <c r="H883" s="13"/>
      <c r="I883" s="6" t="str" cm="1">
        <f t="array" aca="1" ref="I883" ca="1">_xlfn.IFNA(INDIRECT("'"&amp;"Variable List"&amp;"'!"&amp;ADDRESS(MATCH(A883,'Variable List'!A:A,0),3)),"")</f>
        <v/>
      </c>
      <c r="J883" s="6" t="str" cm="1">
        <f t="array" aca="1" ref="J883" ca="1">_xlfn.IFNA(INDIRECT("'"&amp;"Variable List"&amp;"'!"&amp;ADDRESS(MATCH(A883,'Variable List'!A:A,0),4)),"")</f>
        <v/>
      </c>
      <c r="K883" s="6" t="str" cm="1">
        <f t="array" aca="1" ref="K883" ca="1">_xlfn.IFNA(INDIRECT("'"&amp;"Variable List"&amp;"'!"&amp;ADDRESS(MATCH(A883,'Variable List'!A:A,0),5)),"")</f>
        <v/>
      </c>
      <c r="L883" s="6" t="str" cm="1">
        <f t="array" aca="1" ref="L883" ca="1">_xlfn.IFNA(INDIRECT("'"&amp;"Variable List"&amp;"'!"&amp;ADDRESS(MATCH(A883,'Variable List'!A:A,0),6)),"")</f>
        <v/>
      </c>
    </row>
    <row r="884" spans="1:12" s="3" customFormat="1" x14ac:dyDescent="0.25">
      <c r="B884" s="6"/>
      <c r="C884" s="6"/>
      <c r="D884" s="55">
        <v>4</v>
      </c>
      <c r="E884" s="56" t="s">
        <v>19314</v>
      </c>
      <c r="F884" s="168"/>
      <c r="H884" s="13"/>
      <c r="I884" s="6" t="str" cm="1">
        <f t="array" aca="1" ref="I884" ca="1">_xlfn.IFNA(INDIRECT("'"&amp;"Variable List"&amp;"'!"&amp;ADDRESS(MATCH(A884,'Variable List'!A:A,0),3)),"")</f>
        <v/>
      </c>
      <c r="J884" s="6" t="str" cm="1">
        <f t="array" aca="1" ref="J884" ca="1">_xlfn.IFNA(INDIRECT("'"&amp;"Variable List"&amp;"'!"&amp;ADDRESS(MATCH(A884,'Variable List'!A:A,0),4)),"")</f>
        <v/>
      </c>
      <c r="K884" s="6" t="str" cm="1">
        <f t="array" aca="1" ref="K884" ca="1">_xlfn.IFNA(INDIRECT("'"&amp;"Variable List"&amp;"'!"&amp;ADDRESS(MATCH(A884,'Variable List'!A:A,0),5)),"")</f>
        <v/>
      </c>
      <c r="L884" s="6" t="str" cm="1">
        <f t="array" aca="1" ref="L884" ca="1">_xlfn.IFNA(INDIRECT("'"&amp;"Variable List"&amp;"'!"&amp;ADDRESS(MATCH(A884,'Variable List'!A:A,0),6)),"")</f>
        <v/>
      </c>
    </row>
    <row r="885" spans="1:12" s="3" customFormat="1" x14ac:dyDescent="0.25">
      <c r="B885" s="6"/>
      <c r="C885" s="6"/>
      <c r="D885" s="55">
        <v>5</v>
      </c>
      <c r="E885" s="56" t="s">
        <v>19315</v>
      </c>
      <c r="F885" s="168"/>
      <c r="H885" s="13"/>
      <c r="I885" s="6" t="str" cm="1">
        <f t="array" aca="1" ref="I885" ca="1">_xlfn.IFNA(INDIRECT("'"&amp;"Variable List"&amp;"'!"&amp;ADDRESS(MATCH(A885,'Variable List'!A:A,0),3)),"")</f>
        <v/>
      </c>
      <c r="J885" s="6" t="str" cm="1">
        <f t="array" aca="1" ref="J885" ca="1">_xlfn.IFNA(INDIRECT("'"&amp;"Variable List"&amp;"'!"&amp;ADDRESS(MATCH(A885,'Variable List'!A:A,0),4)),"")</f>
        <v/>
      </c>
      <c r="K885" s="6" t="str" cm="1">
        <f t="array" aca="1" ref="K885" ca="1">_xlfn.IFNA(INDIRECT("'"&amp;"Variable List"&amp;"'!"&amp;ADDRESS(MATCH(A885,'Variable List'!A:A,0),5)),"")</f>
        <v/>
      </c>
      <c r="L885" s="6" t="str" cm="1">
        <f t="array" aca="1" ref="L885" ca="1">_xlfn.IFNA(INDIRECT("'"&amp;"Variable List"&amp;"'!"&amp;ADDRESS(MATCH(A885,'Variable List'!A:A,0),6)),"")</f>
        <v/>
      </c>
    </row>
    <row r="886" spans="1:12" s="3" customFormat="1" x14ac:dyDescent="0.25">
      <c r="B886" s="6"/>
      <c r="C886" s="6"/>
      <c r="D886" s="55">
        <v>6</v>
      </c>
      <c r="E886" s="56" t="s">
        <v>19316</v>
      </c>
      <c r="F886" s="168"/>
      <c r="H886" s="13"/>
      <c r="I886" s="6" t="str" cm="1">
        <f t="array" aca="1" ref="I886" ca="1">_xlfn.IFNA(INDIRECT("'"&amp;"Variable List"&amp;"'!"&amp;ADDRESS(MATCH(A886,'Variable List'!A:A,0),3)),"")</f>
        <v/>
      </c>
      <c r="J886" s="6" t="str" cm="1">
        <f t="array" aca="1" ref="J886" ca="1">_xlfn.IFNA(INDIRECT("'"&amp;"Variable List"&amp;"'!"&amp;ADDRESS(MATCH(A886,'Variable List'!A:A,0),4)),"")</f>
        <v/>
      </c>
      <c r="K886" s="6" t="str" cm="1">
        <f t="array" aca="1" ref="K886" ca="1">_xlfn.IFNA(INDIRECT("'"&amp;"Variable List"&amp;"'!"&amp;ADDRESS(MATCH(A886,'Variable List'!A:A,0),5)),"")</f>
        <v/>
      </c>
      <c r="L886" s="6" t="str" cm="1">
        <f t="array" aca="1" ref="L886" ca="1">_xlfn.IFNA(INDIRECT("'"&amp;"Variable List"&amp;"'!"&amp;ADDRESS(MATCH(A886,'Variable List'!A:A,0),6)),"")</f>
        <v/>
      </c>
    </row>
    <row r="887" spans="1:12" s="3" customFormat="1" x14ac:dyDescent="0.25">
      <c r="A887" s="11"/>
      <c r="B887" s="7"/>
      <c r="C887" s="7"/>
      <c r="D887" s="54">
        <v>7</v>
      </c>
      <c r="E887" s="53" t="s">
        <v>19317</v>
      </c>
      <c r="F887" s="169"/>
      <c r="G887" s="11"/>
      <c r="H887" s="15"/>
      <c r="I887" s="7" t="str" cm="1">
        <f t="array" aca="1" ref="I887" ca="1">_xlfn.IFNA(INDIRECT("'"&amp;"Variable List"&amp;"'!"&amp;ADDRESS(MATCH(A887,'Variable List'!A:A,0),3)),"")</f>
        <v/>
      </c>
      <c r="J887" s="7" t="str" cm="1">
        <f t="array" aca="1" ref="J887" ca="1">_xlfn.IFNA(INDIRECT("'"&amp;"Variable List"&amp;"'!"&amp;ADDRESS(MATCH(A887,'Variable List'!A:A,0),4)),"")</f>
        <v/>
      </c>
      <c r="K887" s="7" t="str" cm="1">
        <f t="array" aca="1" ref="K887" ca="1">_xlfn.IFNA(INDIRECT("'"&amp;"Variable List"&amp;"'!"&amp;ADDRESS(MATCH(A887,'Variable List'!A:A,0),5)),"")</f>
        <v/>
      </c>
      <c r="L887" s="7" t="str" cm="1">
        <f t="array" aca="1" ref="L887" ca="1">_xlfn.IFNA(INDIRECT("'"&amp;"Variable List"&amp;"'!"&amp;ADDRESS(MATCH(A887,'Variable List'!A:A,0),6)),"")</f>
        <v/>
      </c>
    </row>
    <row r="888" spans="1:12" s="3" customFormat="1" x14ac:dyDescent="0.25">
      <c r="A888" s="4" t="s">
        <v>50</v>
      </c>
      <c r="B888" s="6" t="s">
        <v>125</v>
      </c>
      <c r="C888" s="46">
        <v>2</v>
      </c>
      <c r="D888" s="55">
        <v>0</v>
      </c>
      <c r="E888" s="56" t="s">
        <v>1236</v>
      </c>
      <c r="F888" s="168" t="s">
        <v>19714</v>
      </c>
      <c r="G888" s="47" t="s">
        <v>1203</v>
      </c>
      <c r="H888" s="13" t="s">
        <v>2689</v>
      </c>
      <c r="I888" s="6" t="str" cm="1">
        <f t="array" aca="1" ref="I888" ca="1">_xlfn.IFNA(INDIRECT("'"&amp;"Variable List"&amp;"'!"&amp;ADDRESS(MATCH(A888,'Variable List'!A:A,0),3)),"")</f>
        <v>yes</v>
      </c>
      <c r="J888" s="6" t="str" cm="1">
        <f t="array" aca="1" ref="J888" ca="1">_xlfn.IFNA(INDIRECT("'"&amp;"Variable List"&amp;"'!"&amp;ADDRESS(MATCH(A888,'Variable List'!A:A,0),4)),"")</f>
        <v>yes</v>
      </c>
      <c r="K888" s="8" t="str" cm="1">
        <f t="array" aca="1" ref="K888" ca="1">_xlfn.IFNA(INDIRECT("'"&amp;"Variable List"&amp;"'!"&amp;ADDRESS(MATCH(A888,'Variable List'!A:A,0),5)),"")</f>
        <v>no</v>
      </c>
      <c r="L888" s="8" t="str" cm="1">
        <f t="array" aca="1" ref="L888" ca="1">_xlfn.IFNA(INDIRECT("'"&amp;"Variable List"&amp;"'!"&amp;ADDRESS(MATCH(A888,'Variable List'!A:A,0),6)),"")</f>
        <v>no</v>
      </c>
    </row>
    <row r="889" spans="1:12" s="3" customFormat="1" ht="133.5" customHeight="1" x14ac:dyDescent="0.25">
      <c r="A889" s="52" t="s">
        <v>1201</v>
      </c>
      <c r="B889" s="7"/>
      <c r="C889" s="50"/>
      <c r="D889" s="54">
        <v>1</v>
      </c>
      <c r="E889" s="53" t="s">
        <v>1234</v>
      </c>
      <c r="F889" s="169"/>
      <c r="G889" s="7"/>
      <c r="H889" s="15"/>
      <c r="I889" s="7" t="str" cm="1">
        <f t="array" aca="1" ref="I889" ca="1">_xlfn.IFNA(INDIRECT("'"&amp;"Variable List"&amp;"'!"&amp;ADDRESS(MATCH(A889,'Variable List'!A:A,0),3)),"")</f>
        <v/>
      </c>
      <c r="J889" s="7" t="str" cm="1">
        <f t="array" aca="1" ref="J889" ca="1">_xlfn.IFNA(INDIRECT("'"&amp;"Variable List"&amp;"'!"&amp;ADDRESS(MATCH(A889,'Variable List'!A:A,0),4)),"")</f>
        <v/>
      </c>
      <c r="K889" s="7" t="str" cm="1">
        <f t="array" aca="1" ref="K889" ca="1">_xlfn.IFNA(INDIRECT("'"&amp;"Variable List"&amp;"'!"&amp;ADDRESS(MATCH(A889,'Variable List'!A:A,0),5)),"")</f>
        <v/>
      </c>
      <c r="L889" s="7" t="str" cm="1">
        <f t="array" aca="1" ref="L889" ca="1">_xlfn.IFNA(INDIRECT("'"&amp;"Variable List"&amp;"'!"&amp;ADDRESS(MATCH(A889,'Variable List'!A:A,0),6)),"")</f>
        <v/>
      </c>
    </row>
    <row r="890" spans="1:12" s="3" customFormat="1" x14ac:dyDescent="0.25">
      <c r="A890" s="4" t="s">
        <v>51</v>
      </c>
      <c r="B890" s="6" t="s">
        <v>125</v>
      </c>
      <c r="C890" s="46">
        <v>2</v>
      </c>
      <c r="D890" s="55">
        <v>0</v>
      </c>
      <c r="E890" s="56" t="s">
        <v>1237</v>
      </c>
      <c r="F890" s="167" t="s">
        <v>19714</v>
      </c>
      <c r="G890" s="6" t="s">
        <v>1204</v>
      </c>
      <c r="H890" s="13" t="s">
        <v>2690</v>
      </c>
      <c r="I890" s="8" t="str" cm="1">
        <f t="array" aca="1" ref="I890" ca="1">_xlfn.IFNA(INDIRECT("'"&amp;"Variable List"&amp;"'!"&amp;ADDRESS(MATCH(A890,'Variable List'!A:A,0),3)),"")</f>
        <v>yes</v>
      </c>
      <c r="J890" s="8" t="str" cm="1">
        <f t="array" aca="1" ref="J890" ca="1">_xlfn.IFNA(INDIRECT("'"&amp;"Variable List"&amp;"'!"&amp;ADDRESS(MATCH(A890,'Variable List'!A:A,0),4)),"")</f>
        <v>yes</v>
      </c>
      <c r="K890" s="8" t="str" cm="1">
        <f t="array" aca="1" ref="K890" ca="1">_xlfn.IFNA(INDIRECT("'"&amp;"Variable List"&amp;"'!"&amp;ADDRESS(MATCH(A890,'Variable List'!A:A,0),5)),"")</f>
        <v>no</v>
      </c>
      <c r="L890" s="8" t="str" cm="1">
        <f t="array" aca="1" ref="L890" ca="1">_xlfn.IFNA(INDIRECT("'"&amp;"Variable List"&amp;"'!"&amp;ADDRESS(MATCH(A890,'Variable List'!A:A,0),6)),"")</f>
        <v>no</v>
      </c>
    </row>
    <row r="891" spans="1:12" s="3" customFormat="1" ht="135" customHeight="1" x14ac:dyDescent="0.25">
      <c r="A891" s="52" t="s">
        <v>1202</v>
      </c>
      <c r="B891" s="7"/>
      <c r="C891" s="7"/>
      <c r="D891" s="54">
        <v>1</v>
      </c>
      <c r="E891" s="53" t="s">
        <v>1235</v>
      </c>
      <c r="F891" s="169"/>
      <c r="G891" s="7"/>
      <c r="H891" s="15"/>
      <c r="I891" s="7" t="str" cm="1">
        <f t="array" aca="1" ref="I891" ca="1">_xlfn.IFNA(INDIRECT("'"&amp;"Variable List"&amp;"'!"&amp;ADDRESS(MATCH(A891,'Variable List'!A:A,0),3)),"")</f>
        <v/>
      </c>
      <c r="J891" s="7" t="str" cm="1">
        <f t="array" aca="1" ref="J891" ca="1">_xlfn.IFNA(INDIRECT("'"&amp;"Variable List"&amp;"'!"&amp;ADDRESS(MATCH(A891,'Variable List'!A:A,0),4)),"")</f>
        <v/>
      </c>
      <c r="K891" s="7" t="str" cm="1">
        <f t="array" aca="1" ref="K891" ca="1">_xlfn.IFNA(INDIRECT("'"&amp;"Variable List"&amp;"'!"&amp;ADDRESS(MATCH(A891,'Variable List'!A:A,0),5)),"")</f>
        <v/>
      </c>
      <c r="L891" s="7" t="str" cm="1">
        <f t="array" aca="1" ref="L891" ca="1">_xlfn.IFNA(INDIRECT("'"&amp;"Variable List"&amp;"'!"&amp;ADDRESS(MATCH(A891,'Variable List'!A:A,0),6)),"")</f>
        <v/>
      </c>
    </row>
    <row r="892" spans="1:12" s="3" customFormat="1" x14ac:dyDescent="0.25">
      <c r="A892" s="4" t="s">
        <v>52</v>
      </c>
      <c r="B892" s="6" t="s">
        <v>125</v>
      </c>
      <c r="C892" s="6">
        <v>6</v>
      </c>
      <c r="D892" s="55">
        <v>-9</v>
      </c>
      <c r="E892" s="56" t="s">
        <v>192</v>
      </c>
      <c r="F892" s="167" t="s">
        <v>1828</v>
      </c>
      <c r="G892" s="6" t="s">
        <v>52</v>
      </c>
      <c r="H892" s="13" t="s">
        <v>2691</v>
      </c>
      <c r="I892" s="8" t="str" cm="1">
        <f t="array" aca="1" ref="I892" ca="1">_xlfn.IFNA(INDIRECT("'"&amp;"Variable List"&amp;"'!"&amp;ADDRESS(MATCH(A892,'Variable List'!A:A,0),3)),"")</f>
        <v>yes</v>
      </c>
      <c r="J892" s="8" t="str" cm="1">
        <f t="array" aca="1" ref="J892" ca="1">_xlfn.IFNA(INDIRECT("'"&amp;"Variable List"&amp;"'!"&amp;ADDRESS(MATCH(A892,'Variable List'!A:A,0),4)),"")</f>
        <v>yes</v>
      </c>
      <c r="K892" s="8" t="str" cm="1">
        <f t="array" aca="1" ref="K892" ca="1">_xlfn.IFNA(INDIRECT("'"&amp;"Variable List"&amp;"'!"&amp;ADDRESS(MATCH(A892,'Variable List'!A:A,0),5)),"")</f>
        <v>yes</v>
      </c>
      <c r="L892" s="8" t="str" cm="1">
        <f t="array" aca="1" ref="L892" ca="1">_xlfn.IFNA(INDIRECT("'"&amp;"Variable List"&amp;"'!"&amp;ADDRESS(MATCH(A892,'Variable List'!A:A,0),6)),"")</f>
        <v>yes</v>
      </c>
    </row>
    <row r="893" spans="1:12" s="3" customFormat="1" x14ac:dyDescent="0.25">
      <c r="A893" s="3" t="s">
        <v>1588</v>
      </c>
      <c r="B893" s="6"/>
      <c r="C893" s="6"/>
      <c r="D893" s="55">
        <v>1</v>
      </c>
      <c r="E893" s="56" t="s">
        <v>1239</v>
      </c>
      <c r="F893" s="168"/>
      <c r="G893" s="6"/>
      <c r="H893" s="13"/>
      <c r="I893" s="6" t="str" cm="1">
        <f t="array" aca="1" ref="I893" ca="1">_xlfn.IFNA(INDIRECT("'"&amp;"Variable List"&amp;"'!"&amp;ADDRESS(MATCH(A893,'Variable List'!A:A,0),3)),"")</f>
        <v/>
      </c>
      <c r="J893" s="6" t="str" cm="1">
        <f t="array" aca="1" ref="J893" ca="1">_xlfn.IFNA(INDIRECT("'"&amp;"Variable List"&amp;"'!"&amp;ADDRESS(MATCH(A893,'Variable List'!A:A,0),4)),"")</f>
        <v/>
      </c>
      <c r="K893" s="6" t="str" cm="1">
        <f t="array" aca="1" ref="K893" ca="1">_xlfn.IFNA(INDIRECT("'"&amp;"Variable List"&amp;"'!"&amp;ADDRESS(MATCH(A893,'Variable List'!A:A,0),5)),"")</f>
        <v/>
      </c>
      <c r="L893" s="6" t="str" cm="1">
        <f t="array" aca="1" ref="L893" ca="1">_xlfn.IFNA(INDIRECT("'"&amp;"Variable List"&amp;"'!"&amp;ADDRESS(MATCH(A893,'Variable List'!A:A,0),6)),"")</f>
        <v/>
      </c>
    </row>
    <row r="894" spans="1:12" s="3" customFormat="1" x14ac:dyDescent="0.25">
      <c r="A894" s="4"/>
      <c r="B894" s="6"/>
      <c r="C894" s="6"/>
      <c r="D894" s="55">
        <v>2</v>
      </c>
      <c r="E894" s="56" t="s">
        <v>1240</v>
      </c>
      <c r="F894" s="168"/>
      <c r="G894" s="6"/>
      <c r="H894" s="13"/>
      <c r="I894" s="6" t="str" cm="1">
        <f t="array" aca="1" ref="I894" ca="1">_xlfn.IFNA(INDIRECT("'"&amp;"Variable List"&amp;"'!"&amp;ADDRESS(MATCH(A894,'Variable List'!A:A,0),3)),"")</f>
        <v/>
      </c>
      <c r="J894" s="6" t="str" cm="1">
        <f t="array" aca="1" ref="J894" ca="1">_xlfn.IFNA(INDIRECT("'"&amp;"Variable List"&amp;"'!"&amp;ADDRESS(MATCH(A894,'Variable List'!A:A,0),4)),"")</f>
        <v/>
      </c>
      <c r="K894" s="6" t="str" cm="1">
        <f t="array" aca="1" ref="K894" ca="1">_xlfn.IFNA(INDIRECT("'"&amp;"Variable List"&amp;"'!"&amp;ADDRESS(MATCH(A894,'Variable List'!A:A,0),5)),"")</f>
        <v/>
      </c>
      <c r="L894" s="6" t="str" cm="1">
        <f t="array" aca="1" ref="L894" ca="1">_xlfn.IFNA(INDIRECT("'"&amp;"Variable List"&amp;"'!"&amp;ADDRESS(MATCH(A894,'Variable List'!A:A,0),6)),"")</f>
        <v/>
      </c>
    </row>
    <row r="895" spans="1:12" s="3" customFormat="1" x14ac:dyDescent="0.25">
      <c r="A895" s="4"/>
      <c r="B895" s="6"/>
      <c r="C895" s="6"/>
      <c r="D895" s="55">
        <v>3</v>
      </c>
      <c r="E895" s="56" t="s">
        <v>1241</v>
      </c>
      <c r="F895" s="168"/>
      <c r="G895" s="6"/>
      <c r="H895" s="13"/>
      <c r="I895" s="6" t="str" cm="1">
        <f t="array" aca="1" ref="I895" ca="1">_xlfn.IFNA(INDIRECT("'"&amp;"Variable List"&amp;"'!"&amp;ADDRESS(MATCH(A895,'Variable List'!A:A,0),3)),"")</f>
        <v/>
      </c>
      <c r="J895" s="6" t="str" cm="1">
        <f t="array" aca="1" ref="J895" ca="1">_xlfn.IFNA(INDIRECT("'"&amp;"Variable List"&amp;"'!"&amp;ADDRESS(MATCH(A895,'Variable List'!A:A,0),4)),"")</f>
        <v/>
      </c>
      <c r="K895" s="6" t="str" cm="1">
        <f t="array" aca="1" ref="K895" ca="1">_xlfn.IFNA(INDIRECT("'"&amp;"Variable List"&amp;"'!"&amp;ADDRESS(MATCH(A895,'Variable List'!A:A,0),5)),"")</f>
        <v/>
      </c>
      <c r="L895" s="6" t="str" cm="1">
        <f t="array" aca="1" ref="L895" ca="1">_xlfn.IFNA(INDIRECT("'"&amp;"Variable List"&amp;"'!"&amp;ADDRESS(MATCH(A895,'Variable List'!A:A,0),6)),"")</f>
        <v/>
      </c>
    </row>
    <row r="896" spans="1:12" s="3" customFormat="1" x14ac:dyDescent="0.25">
      <c r="A896" s="4"/>
      <c r="B896" s="6"/>
      <c r="C896" s="6"/>
      <c r="D896" s="55">
        <v>4</v>
      </c>
      <c r="E896" s="56" t="s">
        <v>1242</v>
      </c>
      <c r="F896" s="168"/>
      <c r="G896" s="6"/>
      <c r="H896" s="13"/>
      <c r="I896" s="6" t="str" cm="1">
        <f t="array" aca="1" ref="I896" ca="1">_xlfn.IFNA(INDIRECT("'"&amp;"Variable List"&amp;"'!"&amp;ADDRESS(MATCH(A896,'Variable List'!A:A,0),3)),"")</f>
        <v/>
      </c>
      <c r="J896" s="6" t="str" cm="1">
        <f t="array" aca="1" ref="J896" ca="1">_xlfn.IFNA(INDIRECT("'"&amp;"Variable List"&amp;"'!"&amp;ADDRESS(MATCH(A896,'Variable List'!A:A,0),4)),"")</f>
        <v/>
      </c>
      <c r="K896" s="6" t="str" cm="1">
        <f t="array" aca="1" ref="K896" ca="1">_xlfn.IFNA(INDIRECT("'"&amp;"Variable List"&amp;"'!"&amp;ADDRESS(MATCH(A896,'Variable List'!A:A,0),5)),"")</f>
        <v/>
      </c>
      <c r="L896" s="6" t="str" cm="1">
        <f t="array" aca="1" ref="L896" ca="1">_xlfn.IFNA(INDIRECT("'"&amp;"Variable List"&amp;"'!"&amp;ADDRESS(MATCH(A896,'Variable List'!A:A,0),6)),"")</f>
        <v/>
      </c>
    </row>
    <row r="897" spans="1:12" s="3" customFormat="1" x14ac:dyDescent="0.25">
      <c r="A897" s="45"/>
      <c r="B897" s="7"/>
      <c r="C897" s="7"/>
      <c r="D897" s="54">
        <v>5</v>
      </c>
      <c r="E897" s="53" t="s">
        <v>1243</v>
      </c>
      <c r="F897" s="169"/>
      <c r="G897" s="7"/>
      <c r="H897" s="15"/>
      <c r="I897" s="7" t="str" cm="1">
        <f t="array" aca="1" ref="I897" ca="1">_xlfn.IFNA(INDIRECT("'"&amp;"Variable List"&amp;"'!"&amp;ADDRESS(MATCH(A897,'Variable List'!A:A,0),3)),"")</f>
        <v/>
      </c>
      <c r="J897" s="7" t="str" cm="1">
        <f t="array" aca="1" ref="J897" ca="1">_xlfn.IFNA(INDIRECT("'"&amp;"Variable List"&amp;"'!"&amp;ADDRESS(MATCH(A897,'Variable List'!A:A,0),4)),"")</f>
        <v/>
      </c>
      <c r="K897" s="7" t="str" cm="1">
        <f t="array" aca="1" ref="K897" ca="1">_xlfn.IFNA(INDIRECT("'"&amp;"Variable List"&amp;"'!"&amp;ADDRESS(MATCH(A897,'Variable List'!A:A,0),5)),"")</f>
        <v/>
      </c>
      <c r="L897" s="7" t="str" cm="1">
        <f t="array" aca="1" ref="L897" ca="1">_xlfn.IFNA(INDIRECT("'"&amp;"Variable List"&amp;"'!"&amp;ADDRESS(MATCH(A897,'Variable List'!A:A,0),6)),"")</f>
        <v/>
      </c>
    </row>
    <row r="898" spans="1:12" s="3" customFormat="1" x14ac:dyDescent="0.25">
      <c r="A898" s="4" t="s">
        <v>53</v>
      </c>
      <c r="B898" s="6" t="s">
        <v>135</v>
      </c>
      <c r="C898" s="6">
        <v>27</v>
      </c>
      <c r="D898" s="55">
        <v>-9</v>
      </c>
      <c r="E898" s="56" t="s">
        <v>192</v>
      </c>
      <c r="F898" s="167" t="s">
        <v>2637</v>
      </c>
      <c r="G898" s="6" t="s">
        <v>1244</v>
      </c>
      <c r="H898" s="13" t="s">
        <v>2636</v>
      </c>
      <c r="I898" s="8" t="str" cm="1">
        <f t="array" aca="1" ref="I898" ca="1">_xlfn.IFNA(INDIRECT("'"&amp;"Variable List"&amp;"'!"&amp;ADDRESS(MATCH(A898,'Variable List'!A:A,0),3)),"")</f>
        <v>yes</v>
      </c>
      <c r="J898" s="6" t="str" cm="1">
        <f t="array" aca="1" ref="J898" ca="1">_xlfn.IFNA(INDIRECT("'"&amp;"Variable List"&amp;"'!"&amp;ADDRESS(MATCH(A898,'Variable List'!A:A,0),4)),"")</f>
        <v>yes</v>
      </c>
      <c r="K898" s="6" t="str" cm="1">
        <f t="array" aca="1" ref="K898" ca="1">_xlfn.IFNA(INDIRECT("'"&amp;"Variable List"&amp;"'!"&amp;ADDRESS(MATCH(A898,'Variable List'!A:A,0),5)),"")</f>
        <v>no</v>
      </c>
      <c r="L898" s="6" t="str" cm="1">
        <f t="array" aca="1" ref="L898" ca="1">_xlfn.IFNA(INDIRECT("'"&amp;"Variable List"&amp;"'!"&amp;ADDRESS(MATCH(A898,'Variable List'!A:A,0),6)),"")</f>
        <v>no</v>
      </c>
    </row>
    <row r="899" spans="1:12" s="3" customFormat="1" x14ac:dyDescent="0.25">
      <c r="A899" s="3" t="s">
        <v>151</v>
      </c>
      <c r="B899" s="6"/>
      <c r="C899" s="6"/>
      <c r="D899" s="55" t="s">
        <v>1245</v>
      </c>
      <c r="E899" s="56" t="s">
        <v>1246</v>
      </c>
      <c r="F899" s="168"/>
      <c r="G899" s="6"/>
      <c r="H899" s="13"/>
      <c r="I899" s="6" t="str" cm="1">
        <f t="array" aca="1" ref="I899" ca="1">_xlfn.IFNA(INDIRECT("'"&amp;"Variable List"&amp;"'!"&amp;ADDRESS(MATCH(A899,'Variable List'!A:A,0),3)),"")</f>
        <v/>
      </c>
      <c r="J899" s="6" t="str" cm="1">
        <f t="array" aca="1" ref="J899" ca="1">_xlfn.IFNA(INDIRECT("'"&amp;"Variable List"&amp;"'!"&amp;ADDRESS(MATCH(A899,'Variable List'!A:A,0),4)),"")</f>
        <v/>
      </c>
      <c r="K899" s="6" t="str" cm="1">
        <f t="array" aca="1" ref="K899" ca="1">_xlfn.IFNA(INDIRECT("'"&amp;"Variable List"&amp;"'!"&amp;ADDRESS(MATCH(A899,'Variable List'!A:A,0),5)),"")</f>
        <v/>
      </c>
      <c r="L899" s="6" t="str" cm="1">
        <f t="array" aca="1" ref="L899" ca="1">_xlfn.IFNA(INDIRECT("'"&amp;"Variable List"&amp;"'!"&amp;ADDRESS(MATCH(A899,'Variable List'!A:A,0),6)),"")</f>
        <v/>
      </c>
    </row>
    <row r="900" spans="1:12" s="3" customFormat="1" x14ac:dyDescent="0.25">
      <c r="A900" s="4"/>
      <c r="B900" s="6"/>
      <c r="C900" s="6"/>
      <c r="D900" s="55">
        <v>1</v>
      </c>
      <c r="E900" s="56" t="s">
        <v>1247</v>
      </c>
      <c r="F900" s="168"/>
      <c r="G900" s="6"/>
      <c r="H900" s="13"/>
      <c r="I900" s="6" t="str" cm="1">
        <f t="array" aca="1" ref="I900" ca="1">_xlfn.IFNA(INDIRECT("'"&amp;"Variable List"&amp;"'!"&amp;ADDRESS(MATCH(A900,'Variable List'!A:A,0),3)),"")</f>
        <v/>
      </c>
      <c r="J900" s="6" t="str" cm="1">
        <f t="array" aca="1" ref="J900" ca="1">_xlfn.IFNA(INDIRECT("'"&amp;"Variable List"&amp;"'!"&amp;ADDRESS(MATCH(A900,'Variable List'!A:A,0),4)),"")</f>
        <v/>
      </c>
      <c r="K900" s="6" t="str" cm="1">
        <f t="array" aca="1" ref="K900" ca="1">_xlfn.IFNA(INDIRECT("'"&amp;"Variable List"&amp;"'!"&amp;ADDRESS(MATCH(A900,'Variable List'!A:A,0),5)),"")</f>
        <v/>
      </c>
      <c r="L900" s="6" t="str" cm="1">
        <f t="array" aca="1" ref="L900" ca="1">_xlfn.IFNA(INDIRECT("'"&amp;"Variable List"&amp;"'!"&amp;ADDRESS(MATCH(A900,'Variable List'!A:A,0),6)),"")</f>
        <v/>
      </c>
    </row>
    <row r="901" spans="1:12" s="3" customFormat="1" x14ac:dyDescent="0.25">
      <c r="A901" s="4"/>
      <c r="B901" s="6"/>
      <c r="C901" s="6"/>
      <c r="D901" s="55">
        <v>2</v>
      </c>
      <c r="E901" s="56" t="s">
        <v>1248</v>
      </c>
      <c r="F901" s="168"/>
      <c r="G901" s="6"/>
      <c r="H901" s="13"/>
      <c r="I901" s="6" t="str" cm="1">
        <f t="array" aca="1" ref="I901" ca="1">_xlfn.IFNA(INDIRECT("'"&amp;"Variable List"&amp;"'!"&amp;ADDRESS(MATCH(A901,'Variable List'!A:A,0),3)),"")</f>
        <v/>
      </c>
      <c r="J901" s="6" t="str" cm="1">
        <f t="array" aca="1" ref="J901" ca="1">_xlfn.IFNA(INDIRECT("'"&amp;"Variable List"&amp;"'!"&amp;ADDRESS(MATCH(A901,'Variable List'!A:A,0),4)),"")</f>
        <v/>
      </c>
      <c r="K901" s="6" t="str" cm="1">
        <f t="array" aca="1" ref="K901" ca="1">_xlfn.IFNA(INDIRECT("'"&amp;"Variable List"&amp;"'!"&amp;ADDRESS(MATCH(A901,'Variable List'!A:A,0),5)),"")</f>
        <v/>
      </c>
      <c r="L901" s="6" t="str" cm="1">
        <f t="array" aca="1" ref="L901" ca="1">_xlfn.IFNA(INDIRECT("'"&amp;"Variable List"&amp;"'!"&amp;ADDRESS(MATCH(A901,'Variable List'!A:A,0),6)),"")</f>
        <v/>
      </c>
    </row>
    <row r="902" spans="1:12" s="3" customFormat="1" x14ac:dyDescent="0.25">
      <c r="A902" s="4"/>
      <c r="B902" s="6"/>
      <c r="C902" s="6"/>
      <c r="D902" s="55">
        <v>3</v>
      </c>
      <c r="E902" s="56" t="s">
        <v>1249</v>
      </c>
      <c r="F902" s="168"/>
      <c r="G902" s="6"/>
      <c r="H902" s="13"/>
      <c r="I902" s="6" t="str" cm="1">
        <f t="array" aca="1" ref="I902" ca="1">_xlfn.IFNA(INDIRECT("'"&amp;"Variable List"&amp;"'!"&amp;ADDRESS(MATCH(A902,'Variable List'!A:A,0),3)),"")</f>
        <v/>
      </c>
      <c r="J902" s="6" t="str" cm="1">
        <f t="array" aca="1" ref="J902" ca="1">_xlfn.IFNA(INDIRECT("'"&amp;"Variable List"&amp;"'!"&amp;ADDRESS(MATCH(A902,'Variable List'!A:A,0),4)),"")</f>
        <v/>
      </c>
      <c r="K902" s="6" t="str" cm="1">
        <f t="array" aca="1" ref="K902" ca="1">_xlfn.IFNA(INDIRECT("'"&amp;"Variable List"&amp;"'!"&amp;ADDRESS(MATCH(A902,'Variable List'!A:A,0),5)),"")</f>
        <v/>
      </c>
      <c r="L902" s="6" t="str" cm="1">
        <f t="array" aca="1" ref="L902" ca="1">_xlfn.IFNA(INDIRECT("'"&amp;"Variable List"&amp;"'!"&amp;ADDRESS(MATCH(A902,'Variable List'!A:A,0),6)),"")</f>
        <v/>
      </c>
    </row>
    <row r="903" spans="1:12" s="3" customFormat="1" x14ac:dyDescent="0.25">
      <c r="A903" s="4"/>
      <c r="B903" s="6"/>
      <c r="C903" s="6"/>
      <c r="D903" s="55" t="s">
        <v>1250</v>
      </c>
      <c r="E903" s="56" t="s">
        <v>1251</v>
      </c>
      <c r="F903" s="168"/>
      <c r="G903" s="6"/>
      <c r="H903" s="13"/>
      <c r="I903" s="6" t="str" cm="1">
        <f t="array" aca="1" ref="I903" ca="1">_xlfn.IFNA(INDIRECT("'"&amp;"Variable List"&amp;"'!"&amp;ADDRESS(MATCH(A903,'Variable List'!A:A,0),3)),"")</f>
        <v/>
      </c>
      <c r="J903" s="6" t="str" cm="1">
        <f t="array" aca="1" ref="J903" ca="1">_xlfn.IFNA(INDIRECT("'"&amp;"Variable List"&amp;"'!"&amp;ADDRESS(MATCH(A903,'Variable List'!A:A,0),4)),"")</f>
        <v/>
      </c>
      <c r="K903" s="6" t="str" cm="1">
        <f t="array" aca="1" ref="K903" ca="1">_xlfn.IFNA(INDIRECT("'"&amp;"Variable List"&amp;"'!"&amp;ADDRESS(MATCH(A903,'Variable List'!A:A,0),5)),"")</f>
        <v/>
      </c>
      <c r="L903" s="6" t="str" cm="1">
        <f t="array" aca="1" ref="L903" ca="1">_xlfn.IFNA(INDIRECT("'"&amp;"Variable List"&amp;"'!"&amp;ADDRESS(MATCH(A903,'Variable List'!A:A,0),6)),"")</f>
        <v/>
      </c>
    </row>
    <row r="904" spans="1:12" s="3" customFormat="1" x14ac:dyDescent="0.25">
      <c r="A904" s="4"/>
      <c r="B904" s="6"/>
      <c r="C904" s="6"/>
      <c r="D904" s="55">
        <v>4</v>
      </c>
      <c r="E904" s="56" t="s">
        <v>1224</v>
      </c>
      <c r="F904" s="168"/>
      <c r="G904" s="6"/>
      <c r="H904" s="13"/>
      <c r="I904" s="6" t="str" cm="1">
        <f t="array" aca="1" ref="I904" ca="1">_xlfn.IFNA(INDIRECT("'"&amp;"Variable List"&amp;"'!"&amp;ADDRESS(MATCH(A904,'Variable List'!A:A,0),3)),"")</f>
        <v/>
      </c>
      <c r="J904" s="6" t="str" cm="1">
        <f t="array" aca="1" ref="J904" ca="1">_xlfn.IFNA(INDIRECT("'"&amp;"Variable List"&amp;"'!"&amp;ADDRESS(MATCH(A904,'Variable List'!A:A,0),4)),"")</f>
        <v/>
      </c>
      <c r="K904" s="6" t="str" cm="1">
        <f t="array" aca="1" ref="K904" ca="1">_xlfn.IFNA(INDIRECT("'"&amp;"Variable List"&amp;"'!"&amp;ADDRESS(MATCH(A904,'Variable List'!A:A,0),5)),"")</f>
        <v/>
      </c>
      <c r="L904" s="6" t="str" cm="1">
        <f t="array" aca="1" ref="L904" ca="1">_xlfn.IFNA(INDIRECT("'"&amp;"Variable List"&amp;"'!"&amp;ADDRESS(MATCH(A904,'Variable List'!A:A,0),6)),"")</f>
        <v/>
      </c>
    </row>
    <row r="905" spans="1:12" s="3" customFormat="1" x14ac:dyDescent="0.25">
      <c r="A905" s="4"/>
      <c r="B905" s="6"/>
      <c r="C905" s="6"/>
      <c r="D905" s="55">
        <v>5</v>
      </c>
      <c r="E905" s="56" t="s">
        <v>1252</v>
      </c>
      <c r="F905" s="168"/>
      <c r="G905" s="6"/>
      <c r="H905" s="13"/>
      <c r="I905" s="6" t="str" cm="1">
        <f t="array" aca="1" ref="I905" ca="1">_xlfn.IFNA(INDIRECT("'"&amp;"Variable List"&amp;"'!"&amp;ADDRESS(MATCH(A905,'Variable List'!A:A,0),3)),"")</f>
        <v/>
      </c>
      <c r="J905" s="6" t="str" cm="1">
        <f t="array" aca="1" ref="J905" ca="1">_xlfn.IFNA(INDIRECT("'"&amp;"Variable List"&amp;"'!"&amp;ADDRESS(MATCH(A905,'Variable List'!A:A,0),4)),"")</f>
        <v/>
      </c>
      <c r="K905" s="6" t="str" cm="1">
        <f t="array" aca="1" ref="K905" ca="1">_xlfn.IFNA(INDIRECT("'"&amp;"Variable List"&amp;"'!"&amp;ADDRESS(MATCH(A905,'Variable List'!A:A,0),5)),"")</f>
        <v/>
      </c>
      <c r="L905" s="6" t="str" cm="1">
        <f t="array" aca="1" ref="L905" ca="1">_xlfn.IFNA(INDIRECT("'"&amp;"Variable List"&amp;"'!"&amp;ADDRESS(MATCH(A905,'Variable List'!A:A,0),6)),"")</f>
        <v/>
      </c>
    </row>
    <row r="906" spans="1:12" s="3" customFormat="1" x14ac:dyDescent="0.25">
      <c r="A906" s="4"/>
      <c r="B906" s="6"/>
      <c r="C906" s="6"/>
      <c r="D906" s="55">
        <v>6</v>
      </c>
      <c r="E906" s="56" t="s">
        <v>1253</v>
      </c>
      <c r="F906" s="168"/>
      <c r="G906" s="6"/>
      <c r="H906" s="13"/>
      <c r="I906" s="6" t="str" cm="1">
        <f t="array" aca="1" ref="I906" ca="1">_xlfn.IFNA(INDIRECT("'"&amp;"Variable List"&amp;"'!"&amp;ADDRESS(MATCH(A906,'Variable List'!A:A,0),3)),"")</f>
        <v/>
      </c>
      <c r="J906" s="6" t="str" cm="1">
        <f t="array" aca="1" ref="J906" ca="1">_xlfn.IFNA(INDIRECT("'"&amp;"Variable List"&amp;"'!"&amp;ADDRESS(MATCH(A906,'Variable List'!A:A,0),4)),"")</f>
        <v/>
      </c>
      <c r="K906" s="6" t="str" cm="1">
        <f t="array" aca="1" ref="K906" ca="1">_xlfn.IFNA(INDIRECT("'"&amp;"Variable List"&amp;"'!"&amp;ADDRESS(MATCH(A906,'Variable List'!A:A,0),5)),"")</f>
        <v/>
      </c>
      <c r="L906" s="6" t="str" cm="1">
        <f t="array" aca="1" ref="L906" ca="1">_xlfn.IFNA(INDIRECT("'"&amp;"Variable List"&amp;"'!"&amp;ADDRESS(MATCH(A906,'Variable List'!A:A,0),6)),"")</f>
        <v/>
      </c>
    </row>
    <row r="907" spans="1:12" s="3" customFormat="1" x14ac:dyDescent="0.25">
      <c r="A907" s="4"/>
      <c r="B907" s="6"/>
      <c r="C907" s="6"/>
      <c r="D907" s="55">
        <v>7</v>
      </c>
      <c r="E907" s="56" t="s">
        <v>1254</v>
      </c>
      <c r="F907" s="168"/>
      <c r="G907" s="6"/>
      <c r="H907" s="13"/>
      <c r="I907" s="6" t="str" cm="1">
        <f t="array" aca="1" ref="I907" ca="1">_xlfn.IFNA(INDIRECT("'"&amp;"Variable List"&amp;"'!"&amp;ADDRESS(MATCH(A907,'Variable List'!A:A,0),3)),"")</f>
        <v/>
      </c>
      <c r="J907" s="6" t="str" cm="1">
        <f t="array" aca="1" ref="J907" ca="1">_xlfn.IFNA(INDIRECT("'"&amp;"Variable List"&amp;"'!"&amp;ADDRESS(MATCH(A907,'Variable List'!A:A,0),4)),"")</f>
        <v/>
      </c>
      <c r="K907" s="6" t="str" cm="1">
        <f t="array" aca="1" ref="K907" ca="1">_xlfn.IFNA(INDIRECT("'"&amp;"Variable List"&amp;"'!"&amp;ADDRESS(MATCH(A907,'Variable List'!A:A,0),5)),"")</f>
        <v/>
      </c>
      <c r="L907" s="6" t="str" cm="1">
        <f t="array" aca="1" ref="L907" ca="1">_xlfn.IFNA(INDIRECT("'"&amp;"Variable List"&amp;"'!"&amp;ADDRESS(MATCH(A907,'Variable List'!A:A,0),6)),"")</f>
        <v/>
      </c>
    </row>
    <row r="908" spans="1:12" s="3" customFormat="1" x14ac:dyDescent="0.25">
      <c r="A908" s="4"/>
      <c r="B908" s="6"/>
      <c r="C908" s="6"/>
      <c r="D908" s="55" t="s">
        <v>1255</v>
      </c>
      <c r="E908" s="56" t="s">
        <v>1256</v>
      </c>
      <c r="F908" s="168"/>
      <c r="G908" s="6"/>
      <c r="H908" s="13"/>
      <c r="I908" s="6" t="str" cm="1">
        <f t="array" aca="1" ref="I908" ca="1">_xlfn.IFNA(INDIRECT("'"&amp;"Variable List"&amp;"'!"&amp;ADDRESS(MATCH(A908,'Variable List'!A:A,0),3)),"")</f>
        <v/>
      </c>
      <c r="J908" s="6" t="str" cm="1">
        <f t="array" aca="1" ref="J908" ca="1">_xlfn.IFNA(INDIRECT("'"&amp;"Variable List"&amp;"'!"&amp;ADDRESS(MATCH(A908,'Variable List'!A:A,0),4)),"")</f>
        <v/>
      </c>
      <c r="K908" s="6" t="str" cm="1">
        <f t="array" aca="1" ref="K908" ca="1">_xlfn.IFNA(INDIRECT("'"&amp;"Variable List"&amp;"'!"&amp;ADDRESS(MATCH(A908,'Variable List'!A:A,0),5)),"")</f>
        <v/>
      </c>
      <c r="L908" s="6" t="str" cm="1">
        <f t="array" aca="1" ref="L908" ca="1">_xlfn.IFNA(INDIRECT("'"&amp;"Variable List"&amp;"'!"&amp;ADDRESS(MATCH(A908,'Variable List'!A:A,0),6)),"")</f>
        <v/>
      </c>
    </row>
    <row r="909" spans="1:12" s="3" customFormat="1" x14ac:dyDescent="0.25">
      <c r="A909" s="4"/>
      <c r="B909" s="6"/>
      <c r="C909" s="6"/>
      <c r="D909" s="55">
        <v>8</v>
      </c>
      <c r="E909" s="56" t="s">
        <v>1224</v>
      </c>
      <c r="F909" s="168"/>
      <c r="G909" s="6"/>
      <c r="H909" s="13"/>
      <c r="I909" s="6" t="str" cm="1">
        <f t="array" aca="1" ref="I909" ca="1">_xlfn.IFNA(INDIRECT("'"&amp;"Variable List"&amp;"'!"&amp;ADDRESS(MATCH(A909,'Variable List'!A:A,0),3)),"")</f>
        <v/>
      </c>
      <c r="J909" s="6" t="str" cm="1">
        <f t="array" aca="1" ref="J909" ca="1">_xlfn.IFNA(INDIRECT("'"&amp;"Variable List"&amp;"'!"&amp;ADDRESS(MATCH(A909,'Variable List'!A:A,0),4)),"")</f>
        <v/>
      </c>
      <c r="K909" s="6" t="str" cm="1">
        <f t="array" aca="1" ref="K909" ca="1">_xlfn.IFNA(INDIRECT("'"&amp;"Variable List"&amp;"'!"&amp;ADDRESS(MATCH(A909,'Variable List'!A:A,0),5)),"")</f>
        <v/>
      </c>
      <c r="L909" s="6" t="str" cm="1">
        <f t="array" aca="1" ref="L909" ca="1">_xlfn.IFNA(INDIRECT("'"&amp;"Variable List"&amp;"'!"&amp;ADDRESS(MATCH(A909,'Variable List'!A:A,0),6)),"")</f>
        <v/>
      </c>
    </row>
    <row r="910" spans="1:12" s="3" customFormat="1" x14ac:dyDescent="0.25">
      <c r="A910" s="4"/>
      <c r="B910" s="6"/>
      <c r="C910" s="6"/>
      <c r="D910" s="55">
        <v>9</v>
      </c>
      <c r="E910" s="56" t="s">
        <v>1252</v>
      </c>
      <c r="F910" s="168"/>
      <c r="G910" s="6"/>
      <c r="H910" s="13"/>
      <c r="I910" s="6" t="str" cm="1">
        <f t="array" aca="1" ref="I910" ca="1">_xlfn.IFNA(INDIRECT("'"&amp;"Variable List"&amp;"'!"&amp;ADDRESS(MATCH(A910,'Variable List'!A:A,0),3)),"")</f>
        <v/>
      </c>
      <c r="J910" s="6" t="str" cm="1">
        <f t="array" aca="1" ref="J910" ca="1">_xlfn.IFNA(INDIRECT("'"&amp;"Variable List"&amp;"'!"&amp;ADDRESS(MATCH(A910,'Variable List'!A:A,0),4)),"")</f>
        <v/>
      </c>
      <c r="K910" s="6" t="str" cm="1">
        <f t="array" aca="1" ref="K910" ca="1">_xlfn.IFNA(INDIRECT("'"&amp;"Variable List"&amp;"'!"&amp;ADDRESS(MATCH(A910,'Variable List'!A:A,0),5)),"")</f>
        <v/>
      </c>
      <c r="L910" s="6" t="str" cm="1">
        <f t="array" aca="1" ref="L910" ca="1">_xlfn.IFNA(INDIRECT("'"&amp;"Variable List"&amp;"'!"&amp;ADDRESS(MATCH(A910,'Variable List'!A:A,0),6)),"")</f>
        <v/>
      </c>
    </row>
    <row r="911" spans="1:12" s="3" customFormat="1" x14ac:dyDescent="0.25">
      <c r="A911" s="4"/>
      <c r="B911" s="6"/>
      <c r="C911" s="6"/>
      <c r="D911" s="55">
        <v>10</v>
      </c>
      <c r="E911" s="56" t="s">
        <v>1253</v>
      </c>
      <c r="F911" s="168"/>
      <c r="G911" s="6"/>
      <c r="H911" s="13"/>
      <c r="I911" s="6" t="str" cm="1">
        <f t="array" aca="1" ref="I911" ca="1">_xlfn.IFNA(INDIRECT("'"&amp;"Variable List"&amp;"'!"&amp;ADDRESS(MATCH(A911,'Variable List'!A:A,0),3)),"")</f>
        <v/>
      </c>
      <c r="J911" s="6" t="str" cm="1">
        <f t="array" aca="1" ref="J911" ca="1">_xlfn.IFNA(INDIRECT("'"&amp;"Variable List"&amp;"'!"&amp;ADDRESS(MATCH(A911,'Variable List'!A:A,0),4)),"")</f>
        <v/>
      </c>
      <c r="K911" s="6" t="str" cm="1">
        <f t="array" aca="1" ref="K911" ca="1">_xlfn.IFNA(INDIRECT("'"&amp;"Variable List"&amp;"'!"&amp;ADDRESS(MATCH(A911,'Variable List'!A:A,0),5)),"")</f>
        <v/>
      </c>
      <c r="L911" s="6" t="str" cm="1">
        <f t="array" aca="1" ref="L911" ca="1">_xlfn.IFNA(INDIRECT("'"&amp;"Variable List"&amp;"'!"&amp;ADDRESS(MATCH(A911,'Variable List'!A:A,0),6)),"")</f>
        <v/>
      </c>
    </row>
    <row r="912" spans="1:12" s="3" customFormat="1" x14ac:dyDescent="0.25">
      <c r="A912" s="4"/>
      <c r="B912" s="6"/>
      <c r="C912" s="6"/>
      <c r="D912" s="55">
        <v>11</v>
      </c>
      <c r="E912" s="56" t="s">
        <v>1254</v>
      </c>
      <c r="F912" s="168"/>
      <c r="G912" s="6"/>
      <c r="H912" s="13"/>
      <c r="I912" s="6" t="str" cm="1">
        <f t="array" aca="1" ref="I912" ca="1">_xlfn.IFNA(INDIRECT("'"&amp;"Variable List"&amp;"'!"&amp;ADDRESS(MATCH(A912,'Variable List'!A:A,0),3)),"")</f>
        <v/>
      </c>
      <c r="J912" s="6" t="str" cm="1">
        <f t="array" aca="1" ref="J912" ca="1">_xlfn.IFNA(INDIRECT("'"&amp;"Variable List"&amp;"'!"&amp;ADDRESS(MATCH(A912,'Variable List'!A:A,0),4)),"")</f>
        <v/>
      </c>
      <c r="K912" s="6" t="str" cm="1">
        <f t="array" aca="1" ref="K912" ca="1">_xlfn.IFNA(INDIRECT("'"&amp;"Variable List"&amp;"'!"&amp;ADDRESS(MATCH(A912,'Variable List'!A:A,0),5)),"")</f>
        <v/>
      </c>
      <c r="L912" s="6" t="str" cm="1">
        <f t="array" aca="1" ref="L912" ca="1">_xlfn.IFNA(INDIRECT("'"&amp;"Variable List"&amp;"'!"&amp;ADDRESS(MATCH(A912,'Variable List'!A:A,0),6)),"")</f>
        <v/>
      </c>
    </row>
    <row r="913" spans="1:12" s="3" customFormat="1" x14ac:dyDescent="0.25">
      <c r="A913" s="4"/>
      <c r="B913" s="6"/>
      <c r="C913" s="6"/>
      <c r="D913" s="55" t="s">
        <v>1257</v>
      </c>
      <c r="E913" s="56" t="s">
        <v>1258</v>
      </c>
      <c r="F913" s="168"/>
      <c r="G913" s="6"/>
      <c r="H913" s="13"/>
      <c r="I913" s="6" t="str" cm="1">
        <f t="array" aca="1" ref="I913" ca="1">_xlfn.IFNA(INDIRECT("'"&amp;"Variable List"&amp;"'!"&amp;ADDRESS(MATCH(A913,'Variable List'!A:A,0),3)),"")</f>
        <v/>
      </c>
      <c r="J913" s="6" t="str" cm="1">
        <f t="array" aca="1" ref="J913" ca="1">_xlfn.IFNA(INDIRECT("'"&amp;"Variable List"&amp;"'!"&amp;ADDRESS(MATCH(A913,'Variable List'!A:A,0),4)),"")</f>
        <v/>
      </c>
      <c r="K913" s="6" t="str" cm="1">
        <f t="array" aca="1" ref="K913" ca="1">_xlfn.IFNA(INDIRECT("'"&amp;"Variable List"&amp;"'!"&amp;ADDRESS(MATCH(A913,'Variable List'!A:A,0),5)),"")</f>
        <v/>
      </c>
      <c r="L913" s="6" t="str" cm="1">
        <f t="array" aca="1" ref="L913" ca="1">_xlfn.IFNA(INDIRECT("'"&amp;"Variable List"&amp;"'!"&amp;ADDRESS(MATCH(A913,'Variable List'!A:A,0),6)),"")</f>
        <v/>
      </c>
    </row>
    <row r="914" spans="1:12" s="3" customFormat="1" x14ac:dyDescent="0.25">
      <c r="A914" s="4"/>
      <c r="B914" s="6"/>
      <c r="C914" s="6"/>
      <c r="D914" s="55">
        <v>12</v>
      </c>
      <c r="E914" s="56" t="s">
        <v>1224</v>
      </c>
      <c r="F914" s="168"/>
      <c r="G914" s="6"/>
      <c r="H914" s="13"/>
      <c r="I914" s="6" t="str" cm="1">
        <f t="array" aca="1" ref="I914" ca="1">_xlfn.IFNA(INDIRECT("'"&amp;"Variable List"&amp;"'!"&amp;ADDRESS(MATCH(A914,'Variable List'!A:A,0),3)),"")</f>
        <v/>
      </c>
      <c r="J914" s="6" t="str" cm="1">
        <f t="array" aca="1" ref="J914" ca="1">_xlfn.IFNA(INDIRECT("'"&amp;"Variable List"&amp;"'!"&amp;ADDRESS(MATCH(A914,'Variable List'!A:A,0),4)),"")</f>
        <v/>
      </c>
      <c r="K914" s="6" t="str" cm="1">
        <f t="array" aca="1" ref="K914" ca="1">_xlfn.IFNA(INDIRECT("'"&amp;"Variable List"&amp;"'!"&amp;ADDRESS(MATCH(A914,'Variable List'!A:A,0),5)),"")</f>
        <v/>
      </c>
      <c r="L914" s="6" t="str" cm="1">
        <f t="array" aca="1" ref="L914" ca="1">_xlfn.IFNA(INDIRECT("'"&amp;"Variable List"&amp;"'!"&amp;ADDRESS(MATCH(A914,'Variable List'!A:A,0),6)),"")</f>
        <v/>
      </c>
    </row>
    <row r="915" spans="1:12" s="3" customFormat="1" x14ac:dyDescent="0.25">
      <c r="A915" s="4"/>
      <c r="B915" s="6"/>
      <c r="C915" s="6"/>
      <c r="D915" s="55">
        <v>13</v>
      </c>
      <c r="E915" s="56" t="s">
        <v>1252</v>
      </c>
      <c r="F915" s="168"/>
      <c r="G915" s="6"/>
      <c r="H915" s="13"/>
      <c r="I915" s="6" t="str" cm="1">
        <f t="array" aca="1" ref="I915" ca="1">_xlfn.IFNA(INDIRECT("'"&amp;"Variable List"&amp;"'!"&amp;ADDRESS(MATCH(A915,'Variable List'!A:A,0),3)),"")</f>
        <v/>
      </c>
      <c r="J915" s="6" t="str" cm="1">
        <f t="array" aca="1" ref="J915" ca="1">_xlfn.IFNA(INDIRECT("'"&amp;"Variable List"&amp;"'!"&amp;ADDRESS(MATCH(A915,'Variable List'!A:A,0),4)),"")</f>
        <v/>
      </c>
      <c r="K915" s="6" t="str" cm="1">
        <f t="array" aca="1" ref="K915" ca="1">_xlfn.IFNA(INDIRECT("'"&amp;"Variable List"&amp;"'!"&amp;ADDRESS(MATCH(A915,'Variable List'!A:A,0),5)),"")</f>
        <v/>
      </c>
      <c r="L915" s="6" t="str" cm="1">
        <f t="array" aca="1" ref="L915" ca="1">_xlfn.IFNA(INDIRECT("'"&amp;"Variable List"&amp;"'!"&amp;ADDRESS(MATCH(A915,'Variable List'!A:A,0),6)),"")</f>
        <v/>
      </c>
    </row>
    <row r="916" spans="1:12" s="3" customFormat="1" x14ac:dyDescent="0.25">
      <c r="A916" s="4"/>
      <c r="B916" s="6"/>
      <c r="C916" s="6"/>
      <c r="D916" s="55">
        <v>14</v>
      </c>
      <c r="E916" s="56" t="s">
        <v>1253</v>
      </c>
      <c r="F916" s="168"/>
      <c r="G916" s="6"/>
      <c r="H916" s="13"/>
      <c r="I916" s="6" t="str" cm="1">
        <f t="array" aca="1" ref="I916" ca="1">_xlfn.IFNA(INDIRECT("'"&amp;"Variable List"&amp;"'!"&amp;ADDRESS(MATCH(A916,'Variable List'!A:A,0),3)),"")</f>
        <v/>
      </c>
      <c r="J916" s="6" t="str" cm="1">
        <f t="array" aca="1" ref="J916" ca="1">_xlfn.IFNA(INDIRECT("'"&amp;"Variable List"&amp;"'!"&amp;ADDRESS(MATCH(A916,'Variable List'!A:A,0),4)),"")</f>
        <v/>
      </c>
      <c r="K916" s="6" t="str" cm="1">
        <f t="array" aca="1" ref="K916" ca="1">_xlfn.IFNA(INDIRECT("'"&amp;"Variable List"&amp;"'!"&amp;ADDRESS(MATCH(A916,'Variable List'!A:A,0),5)),"")</f>
        <v/>
      </c>
      <c r="L916" s="6" t="str" cm="1">
        <f t="array" aca="1" ref="L916" ca="1">_xlfn.IFNA(INDIRECT("'"&amp;"Variable List"&amp;"'!"&amp;ADDRESS(MATCH(A916,'Variable List'!A:A,0),6)),"")</f>
        <v/>
      </c>
    </row>
    <row r="917" spans="1:12" s="3" customFormat="1" x14ac:dyDescent="0.25">
      <c r="A917" s="4"/>
      <c r="B917" s="6"/>
      <c r="C917" s="6"/>
      <c r="D917" s="55">
        <v>15</v>
      </c>
      <c r="E917" s="56" t="s">
        <v>1254</v>
      </c>
      <c r="F917" s="168"/>
      <c r="G917" s="6"/>
      <c r="H917" s="13"/>
      <c r="I917" s="6" t="str" cm="1">
        <f t="array" aca="1" ref="I917" ca="1">_xlfn.IFNA(INDIRECT("'"&amp;"Variable List"&amp;"'!"&amp;ADDRESS(MATCH(A917,'Variable List'!A:A,0),3)),"")</f>
        <v/>
      </c>
      <c r="J917" s="6" t="str" cm="1">
        <f t="array" aca="1" ref="J917" ca="1">_xlfn.IFNA(INDIRECT("'"&amp;"Variable List"&amp;"'!"&amp;ADDRESS(MATCH(A917,'Variable List'!A:A,0),4)),"")</f>
        <v/>
      </c>
      <c r="K917" s="6" t="str" cm="1">
        <f t="array" aca="1" ref="K917" ca="1">_xlfn.IFNA(INDIRECT("'"&amp;"Variable List"&amp;"'!"&amp;ADDRESS(MATCH(A917,'Variable List'!A:A,0),5)),"")</f>
        <v/>
      </c>
      <c r="L917" s="6" t="str" cm="1">
        <f t="array" aca="1" ref="L917" ca="1">_xlfn.IFNA(INDIRECT("'"&amp;"Variable List"&amp;"'!"&amp;ADDRESS(MATCH(A917,'Variable List'!A:A,0),6)),"")</f>
        <v/>
      </c>
    </row>
    <row r="918" spans="1:12" s="3" customFormat="1" x14ac:dyDescent="0.25">
      <c r="A918" s="4"/>
      <c r="B918" s="6"/>
      <c r="C918" s="6"/>
      <c r="D918" s="55" t="s">
        <v>1259</v>
      </c>
      <c r="E918" s="56" t="s">
        <v>1260</v>
      </c>
      <c r="F918" s="168"/>
      <c r="G918" s="6"/>
      <c r="H918" s="13"/>
      <c r="I918" s="6" t="str" cm="1">
        <f t="array" aca="1" ref="I918" ca="1">_xlfn.IFNA(INDIRECT("'"&amp;"Variable List"&amp;"'!"&amp;ADDRESS(MATCH(A918,'Variable List'!A:A,0),3)),"")</f>
        <v/>
      </c>
      <c r="J918" s="6" t="str" cm="1">
        <f t="array" aca="1" ref="J918" ca="1">_xlfn.IFNA(INDIRECT("'"&amp;"Variable List"&amp;"'!"&amp;ADDRESS(MATCH(A918,'Variable List'!A:A,0),4)),"")</f>
        <v/>
      </c>
      <c r="K918" s="6" t="str" cm="1">
        <f t="array" aca="1" ref="K918" ca="1">_xlfn.IFNA(INDIRECT("'"&amp;"Variable List"&amp;"'!"&amp;ADDRESS(MATCH(A918,'Variable List'!A:A,0),5)),"")</f>
        <v/>
      </c>
      <c r="L918" s="6" t="str" cm="1">
        <f t="array" aca="1" ref="L918" ca="1">_xlfn.IFNA(INDIRECT("'"&amp;"Variable List"&amp;"'!"&amp;ADDRESS(MATCH(A918,'Variable List'!A:A,0),6)),"")</f>
        <v/>
      </c>
    </row>
    <row r="919" spans="1:12" s="3" customFormat="1" x14ac:dyDescent="0.25">
      <c r="A919" s="4"/>
      <c r="B919" s="6"/>
      <c r="C919" s="6"/>
      <c r="D919" s="55">
        <v>16</v>
      </c>
      <c r="E919" s="56" t="s">
        <v>1252</v>
      </c>
      <c r="F919" s="168"/>
      <c r="G919" s="6"/>
      <c r="H919" s="13"/>
      <c r="I919" s="6" t="str" cm="1">
        <f t="array" aca="1" ref="I919" ca="1">_xlfn.IFNA(INDIRECT("'"&amp;"Variable List"&amp;"'!"&amp;ADDRESS(MATCH(A919,'Variable List'!A:A,0),3)),"")</f>
        <v/>
      </c>
      <c r="J919" s="6" t="str" cm="1">
        <f t="array" aca="1" ref="J919" ca="1">_xlfn.IFNA(INDIRECT("'"&amp;"Variable List"&amp;"'!"&amp;ADDRESS(MATCH(A919,'Variable List'!A:A,0),4)),"")</f>
        <v/>
      </c>
      <c r="K919" s="6" t="str" cm="1">
        <f t="array" aca="1" ref="K919" ca="1">_xlfn.IFNA(INDIRECT("'"&amp;"Variable List"&amp;"'!"&amp;ADDRESS(MATCH(A919,'Variable List'!A:A,0),5)),"")</f>
        <v/>
      </c>
      <c r="L919" s="6" t="str" cm="1">
        <f t="array" aca="1" ref="L919" ca="1">_xlfn.IFNA(INDIRECT("'"&amp;"Variable List"&amp;"'!"&amp;ADDRESS(MATCH(A919,'Variable List'!A:A,0),6)),"")</f>
        <v/>
      </c>
    </row>
    <row r="920" spans="1:12" s="3" customFormat="1" x14ac:dyDescent="0.25">
      <c r="A920" s="4"/>
      <c r="B920" s="6"/>
      <c r="C920" s="6"/>
      <c r="D920" s="55">
        <v>17</v>
      </c>
      <c r="E920" s="56" t="s">
        <v>1253</v>
      </c>
      <c r="F920" s="168"/>
      <c r="G920" s="6"/>
      <c r="H920" s="13"/>
      <c r="I920" s="6" t="str" cm="1">
        <f t="array" aca="1" ref="I920" ca="1">_xlfn.IFNA(INDIRECT("'"&amp;"Variable List"&amp;"'!"&amp;ADDRESS(MATCH(A920,'Variable List'!A:A,0),3)),"")</f>
        <v/>
      </c>
      <c r="J920" s="6" t="str" cm="1">
        <f t="array" aca="1" ref="J920" ca="1">_xlfn.IFNA(INDIRECT("'"&amp;"Variable List"&amp;"'!"&amp;ADDRESS(MATCH(A920,'Variable List'!A:A,0),4)),"")</f>
        <v/>
      </c>
      <c r="K920" s="6" t="str" cm="1">
        <f t="array" aca="1" ref="K920" ca="1">_xlfn.IFNA(INDIRECT("'"&amp;"Variable List"&amp;"'!"&amp;ADDRESS(MATCH(A920,'Variable List'!A:A,0),5)),"")</f>
        <v/>
      </c>
      <c r="L920" s="6" t="str" cm="1">
        <f t="array" aca="1" ref="L920" ca="1">_xlfn.IFNA(INDIRECT("'"&amp;"Variable List"&amp;"'!"&amp;ADDRESS(MATCH(A920,'Variable List'!A:A,0),6)),"")</f>
        <v/>
      </c>
    </row>
    <row r="921" spans="1:12" s="3" customFormat="1" x14ac:dyDescent="0.25">
      <c r="A921" s="4"/>
      <c r="B921" s="6"/>
      <c r="C921" s="6"/>
      <c r="D921" s="55">
        <v>18</v>
      </c>
      <c r="E921" s="56" t="s">
        <v>1254</v>
      </c>
      <c r="F921" s="168"/>
      <c r="G921" s="6"/>
      <c r="H921" s="13"/>
      <c r="I921" s="6" t="str" cm="1">
        <f t="array" aca="1" ref="I921" ca="1">_xlfn.IFNA(INDIRECT("'"&amp;"Variable List"&amp;"'!"&amp;ADDRESS(MATCH(A921,'Variable List'!A:A,0),3)),"")</f>
        <v/>
      </c>
      <c r="J921" s="6" t="str" cm="1">
        <f t="array" aca="1" ref="J921" ca="1">_xlfn.IFNA(INDIRECT("'"&amp;"Variable List"&amp;"'!"&amp;ADDRESS(MATCH(A921,'Variable List'!A:A,0),4)),"")</f>
        <v/>
      </c>
      <c r="K921" s="6" t="str" cm="1">
        <f t="array" aca="1" ref="K921" ca="1">_xlfn.IFNA(INDIRECT("'"&amp;"Variable List"&amp;"'!"&amp;ADDRESS(MATCH(A921,'Variable List'!A:A,0),5)),"")</f>
        <v/>
      </c>
      <c r="L921" s="6" t="str" cm="1">
        <f t="array" aca="1" ref="L921" ca="1">_xlfn.IFNA(INDIRECT("'"&amp;"Variable List"&amp;"'!"&amp;ADDRESS(MATCH(A921,'Variable List'!A:A,0),6)),"")</f>
        <v/>
      </c>
    </row>
    <row r="922" spans="1:12" s="3" customFormat="1" x14ac:dyDescent="0.25">
      <c r="A922" s="4"/>
      <c r="B922" s="6"/>
      <c r="C922" s="6"/>
      <c r="D922" s="55" t="s">
        <v>1261</v>
      </c>
      <c r="E922" s="56" t="s">
        <v>1262</v>
      </c>
      <c r="F922" s="168"/>
      <c r="G922" s="6"/>
      <c r="H922" s="13"/>
      <c r="I922" s="6" t="str" cm="1">
        <f t="array" aca="1" ref="I922" ca="1">_xlfn.IFNA(INDIRECT("'"&amp;"Variable List"&amp;"'!"&amp;ADDRESS(MATCH(A922,'Variable List'!A:A,0),3)),"")</f>
        <v/>
      </c>
      <c r="J922" s="6" t="str" cm="1">
        <f t="array" aca="1" ref="J922" ca="1">_xlfn.IFNA(INDIRECT("'"&amp;"Variable List"&amp;"'!"&amp;ADDRESS(MATCH(A922,'Variable List'!A:A,0),4)),"")</f>
        <v/>
      </c>
      <c r="K922" s="6" t="str" cm="1">
        <f t="array" aca="1" ref="K922" ca="1">_xlfn.IFNA(INDIRECT("'"&amp;"Variable List"&amp;"'!"&amp;ADDRESS(MATCH(A922,'Variable List'!A:A,0),5)),"")</f>
        <v/>
      </c>
      <c r="L922" s="6" t="str" cm="1">
        <f t="array" aca="1" ref="L922" ca="1">_xlfn.IFNA(INDIRECT("'"&amp;"Variable List"&amp;"'!"&amp;ADDRESS(MATCH(A922,'Variable List'!A:A,0),6)),"")</f>
        <v/>
      </c>
    </row>
    <row r="923" spans="1:12" s="3" customFormat="1" x14ac:dyDescent="0.25">
      <c r="A923" s="4"/>
      <c r="B923" s="6"/>
      <c r="C923" s="6"/>
      <c r="D923" s="55">
        <v>19</v>
      </c>
      <c r="E923" s="56" t="s">
        <v>1252</v>
      </c>
      <c r="F923" s="168"/>
      <c r="G923" s="6"/>
      <c r="H923" s="13"/>
      <c r="I923" s="6" t="str" cm="1">
        <f t="array" aca="1" ref="I923" ca="1">_xlfn.IFNA(INDIRECT("'"&amp;"Variable List"&amp;"'!"&amp;ADDRESS(MATCH(A923,'Variable List'!A:A,0),3)),"")</f>
        <v/>
      </c>
      <c r="J923" s="6" t="str" cm="1">
        <f t="array" aca="1" ref="J923" ca="1">_xlfn.IFNA(INDIRECT("'"&amp;"Variable List"&amp;"'!"&amp;ADDRESS(MATCH(A923,'Variable List'!A:A,0),4)),"")</f>
        <v/>
      </c>
      <c r="K923" s="6" t="str" cm="1">
        <f t="array" aca="1" ref="K923" ca="1">_xlfn.IFNA(INDIRECT("'"&amp;"Variable List"&amp;"'!"&amp;ADDRESS(MATCH(A923,'Variable List'!A:A,0),5)),"")</f>
        <v/>
      </c>
      <c r="L923" s="6" t="str" cm="1">
        <f t="array" aca="1" ref="L923" ca="1">_xlfn.IFNA(INDIRECT("'"&amp;"Variable List"&amp;"'!"&amp;ADDRESS(MATCH(A923,'Variable List'!A:A,0),6)),"")</f>
        <v/>
      </c>
    </row>
    <row r="924" spans="1:12" s="3" customFormat="1" x14ac:dyDescent="0.25">
      <c r="A924" s="4"/>
      <c r="B924" s="6"/>
      <c r="C924" s="6"/>
      <c r="D924" s="55">
        <v>20</v>
      </c>
      <c r="E924" s="56" t="s">
        <v>1253</v>
      </c>
      <c r="F924" s="168"/>
      <c r="G924" s="6"/>
      <c r="H924" s="13"/>
      <c r="I924" s="6" t="str" cm="1">
        <f t="array" aca="1" ref="I924" ca="1">_xlfn.IFNA(INDIRECT("'"&amp;"Variable List"&amp;"'!"&amp;ADDRESS(MATCH(A924,'Variable List'!A:A,0),3)),"")</f>
        <v/>
      </c>
      <c r="J924" s="6" t="str" cm="1">
        <f t="array" aca="1" ref="J924" ca="1">_xlfn.IFNA(INDIRECT("'"&amp;"Variable List"&amp;"'!"&amp;ADDRESS(MATCH(A924,'Variable List'!A:A,0),4)),"")</f>
        <v/>
      </c>
      <c r="K924" s="6" t="str" cm="1">
        <f t="array" aca="1" ref="K924" ca="1">_xlfn.IFNA(INDIRECT("'"&amp;"Variable List"&amp;"'!"&amp;ADDRESS(MATCH(A924,'Variable List'!A:A,0),5)),"")</f>
        <v/>
      </c>
      <c r="L924" s="6" t="str" cm="1">
        <f t="array" aca="1" ref="L924" ca="1">_xlfn.IFNA(INDIRECT("'"&amp;"Variable List"&amp;"'!"&amp;ADDRESS(MATCH(A924,'Variable List'!A:A,0),6)),"")</f>
        <v/>
      </c>
    </row>
    <row r="925" spans="1:12" s="3" customFormat="1" x14ac:dyDescent="0.25">
      <c r="A925" s="4"/>
      <c r="B925" s="6"/>
      <c r="C925" s="6"/>
      <c r="D925" s="55">
        <v>21</v>
      </c>
      <c r="E925" s="56" t="s">
        <v>1254</v>
      </c>
      <c r="F925" s="168"/>
      <c r="G925" s="6"/>
      <c r="H925" s="13"/>
      <c r="I925" s="6" t="str" cm="1">
        <f t="array" aca="1" ref="I925" ca="1">_xlfn.IFNA(INDIRECT("'"&amp;"Variable List"&amp;"'!"&amp;ADDRESS(MATCH(A925,'Variable List'!A:A,0),3)),"")</f>
        <v/>
      </c>
      <c r="J925" s="6" t="str" cm="1">
        <f t="array" aca="1" ref="J925" ca="1">_xlfn.IFNA(INDIRECT("'"&amp;"Variable List"&amp;"'!"&amp;ADDRESS(MATCH(A925,'Variable List'!A:A,0),4)),"")</f>
        <v/>
      </c>
      <c r="K925" s="6" t="str" cm="1">
        <f t="array" aca="1" ref="K925" ca="1">_xlfn.IFNA(INDIRECT("'"&amp;"Variable List"&amp;"'!"&amp;ADDRESS(MATCH(A925,'Variable List'!A:A,0),5)),"")</f>
        <v/>
      </c>
      <c r="L925" s="6" t="str" cm="1">
        <f t="array" aca="1" ref="L925" ca="1">_xlfn.IFNA(INDIRECT("'"&amp;"Variable List"&amp;"'!"&amp;ADDRESS(MATCH(A925,'Variable List'!A:A,0),6)),"")</f>
        <v/>
      </c>
    </row>
    <row r="926" spans="1:12" s="3" customFormat="1" x14ac:dyDescent="0.25">
      <c r="A926" s="4"/>
      <c r="B926" s="6"/>
      <c r="C926" s="6"/>
      <c r="D926" s="55" t="s">
        <v>1263</v>
      </c>
      <c r="E926" s="56" t="s">
        <v>1264</v>
      </c>
      <c r="F926" s="168"/>
      <c r="G926" s="6"/>
      <c r="H926" s="13"/>
      <c r="I926" s="6" t="str" cm="1">
        <f t="array" aca="1" ref="I926" ca="1">_xlfn.IFNA(INDIRECT("'"&amp;"Variable List"&amp;"'!"&amp;ADDRESS(MATCH(A926,'Variable List'!A:A,0),3)),"")</f>
        <v/>
      </c>
      <c r="J926" s="6" t="str" cm="1">
        <f t="array" aca="1" ref="J926" ca="1">_xlfn.IFNA(INDIRECT("'"&amp;"Variable List"&amp;"'!"&amp;ADDRESS(MATCH(A926,'Variable List'!A:A,0),4)),"")</f>
        <v/>
      </c>
      <c r="K926" s="6" t="str" cm="1">
        <f t="array" aca="1" ref="K926" ca="1">_xlfn.IFNA(INDIRECT("'"&amp;"Variable List"&amp;"'!"&amp;ADDRESS(MATCH(A926,'Variable List'!A:A,0),5)),"")</f>
        <v/>
      </c>
      <c r="L926" s="6" t="str" cm="1">
        <f t="array" aca="1" ref="L926" ca="1">_xlfn.IFNA(INDIRECT("'"&amp;"Variable List"&amp;"'!"&amp;ADDRESS(MATCH(A926,'Variable List'!A:A,0),6)),"")</f>
        <v/>
      </c>
    </row>
    <row r="927" spans="1:12" s="3" customFormat="1" x14ac:dyDescent="0.25">
      <c r="A927" s="4"/>
      <c r="B927" s="6"/>
      <c r="C927" s="6"/>
      <c r="D927" s="55">
        <v>22</v>
      </c>
      <c r="E927" s="56" t="s">
        <v>1252</v>
      </c>
      <c r="F927" s="168"/>
      <c r="G927" s="6"/>
      <c r="H927" s="13"/>
      <c r="I927" s="6" t="str" cm="1">
        <f t="array" aca="1" ref="I927" ca="1">_xlfn.IFNA(INDIRECT("'"&amp;"Variable List"&amp;"'!"&amp;ADDRESS(MATCH(A927,'Variable List'!A:A,0),3)),"")</f>
        <v/>
      </c>
      <c r="J927" s="6" t="str" cm="1">
        <f t="array" aca="1" ref="J927" ca="1">_xlfn.IFNA(INDIRECT("'"&amp;"Variable List"&amp;"'!"&amp;ADDRESS(MATCH(A927,'Variable List'!A:A,0),4)),"")</f>
        <v/>
      </c>
      <c r="K927" s="6" t="str" cm="1">
        <f t="array" aca="1" ref="K927" ca="1">_xlfn.IFNA(INDIRECT("'"&amp;"Variable List"&amp;"'!"&amp;ADDRESS(MATCH(A927,'Variable List'!A:A,0),5)),"")</f>
        <v/>
      </c>
      <c r="L927" s="6" t="str" cm="1">
        <f t="array" aca="1" ref="L927" ca="1">_xlfn.IFNA(INDIRECT("'"&amp;"Variable List"&amp;"'!"&amp;ADDRESS(MATCH(A927,'Variable List'!A:A,0),6)),"")</f>
        <v/>
      </c>
    </row>
    <row r="928" spans="1:12" s="3" customFormat="1" x14ac:dyDescent="0.25">
      <c r="A928" s="4"/>
      <c r="B928" s="6"/>
      <c r="C928" s="6"/>
      <c r="D928" s="55">
        <v>23</v>
      </c>
      <c r="E928" s="56" t="s">
        <v>1253</v>
      </c>
      <c r="F928" s="168"/>
      <c r="G928" s="6"/>
      <c r="H928" s="13"/>
      <c r="I928" s="6" t="str" cm="1">
        <f t="array" aca="1" ref="I928" ca="1">_xlfn.IFNA(INDIRECT("'"&amp;"Variable List"&amp;"'!"&amp;ADDRESS(MATCH(A928,'Variable List'!A:A,0),3)),"")</f>
        <v/>
      </c>
      <c r="J928" s="6" t="str" cm="1">
        <f t="array" aca="1" ref="J928" ca="1">_xlfn.IFNA(INDIRECT("'"&amp;"Variable List"&amp;"'!"&amp;ADDRESS(MATCH(A928,'Variable List'!A:A,0),4)),"")</f>
        <v/>
      </c>
      <c r="K928" s="6" t="str" cm="1">
        <f t="array" aca="1" ref="K928" ca="1">_xlfn.IFNA(INDIRECT("'"&amp;"Variable List"&amp;"'!"&amp;ADDRESS(MATCH(A928,'Variable List'!A:A,0),5)),"")</f>
        <v/>
      </c>
      <c r="L928" s="6" t="str" cm="1">
        <f t="array" aca="1" ref="L928" ca="1">_xlfn.IFNA(INDIRECT("'"&amp;"Variable List"&amp;"'!"&amp;ADDRESS(MATCH(A928,'Variable List'!A:A,0),6)),"")</f>
        <v/>
      </c>
    </row>
    <row r="929" spans="1:12" s="3" customFormat="1" x14ac:dyDescent="0.25">
      <c r="A929" s="4"/>
      <c r="B929" s="6"/>
      <c r="C929" s="6"/>
      <c r="D929" s="55">
        <v>24</v>
      </c>
      <c r="E929" s="56" t="s">
        <v>1265</v>
      </c>
      <c r="F929" s="168"/>
      <c r="G929" s="6"/>
      <c r="H929" s="13"/>
      <c r="I929" s="6" t="str" cm="1">
        <f t="array" aca="1" ref="I929" ca="1">_xlfn.IFNA(INDIRECT("'"&amp;"Variable List"&amp;"'!"&amp;ADDRESS(MATCH(A929,'Variable List'!A:A,0),3)),"")</f>
        <v/>
      </c>
      <c r="J929" s="6" t="str" cm="1">
        <f t="array" aca="1" ref="J929" ca="1">_xlfn.IFNA(INDIRECT("'"&amp;"Variable List"&amp;"'!"&amp;ADDRESS(MATCH(A929,'Variable List'!A:A,0),4)),"")</f>
        <v/>
      </c>
      <c r="K929" s="6" t="str" cm="1">
        <f t="array" aca="1" ref="K929" ca="1">_xlfn.IFNA(INDIRECT("'"&amp;"Variable List"&amp;"'!"&amp;ADDRESS(MATCH(A929,'Variable List'!A:A,0),5)),"")</f>
        <v/>
      </c>
      <c r="L929" s="6" t="str" cm="1">
        <f t="array" aca="1" ref="L929" ca="1">_xlfn.IFNA(INDIRECT("'"&amp;"Variable List"&amp;"'!"&amp;ADDRESS(MATCH(A929,'Variable List'!A:A,0),6)),"")</f>
        <v/>
      </c>
    </row>
    <row r="930" spans="1:12" s="3" customFormat="1" x14ac:dyDescent="0.25">
      <c r="A930" s="4"/>
      <c r="B930" s="6"/>
      <c r="C930" s="6"/>
      <c r="D930" s="55">
        <v>25</v>
      </c>
      <c r="E930" s="56" t="s">
        <v>1266</v>
      </c>
      <c r="F930" s="168"/>
      <c r="G930" s="6"/>
      <c r="H930" s="13"/>
      <c r="I930" s="6" t="str" cm="1">
        <f t="array" aca="1" ref="I930" ca="1">_xlfn.IFNA(INDIRECT("'"&amp;"Variable List"&amp;"'!"&amp;ADDRESS(MATCH(A930,'Variable List'!A:A,0),3)),"")</f>
        <v/>
      </c>
      <c r="J930" s="6" t="str" cm="1">
        <f t="array" aca="1" ref="J930" ca="1">_xlfn.IFNA(INDIRECT("'"&amp;"Variable List"&amp;"'!"&amp;ADDRESS(MATCH(A930,'Variable List'!A:A,0),4)),"")</f>
        <v/>
      </c>
      <c r="K930" s="6" t="str" cm="1">
        <f t="array" aca="1" ref="K930" ca="1">_xlfn.IFNA(INDIRECT("'"&amp;"Variable List"&amp;"'!"&amp;ADDRESS(MATCH(A930,'Variable List'!A:A,0),5)),"")</f>
        <v/>
      </c>
      <c r="L930" s="6" t="str" cm="1">
        <f t="array" aca="1" ref="L930" ca="1">_xlfn.IFNA(INDIRECT("'"&amp;"Variable List"&amp;"'!"&amp;ADDRESS(MATCH(A930,'Variable List'!A:A,0),6)),"")</f>
        <v/>
      </c>
    </row>
    <row r="931" spans="1:12" s="3" customFormat="1" x14ac:dyDescent="0.25">
      <c r="A931" s="45"/>
      <c r="B931" s="7"/>
      <c r="C931" s="7"/>
      <c r="D931" s="54">
        <v>26</v>
      </c>
      <c r="E931" s="53" t="s">
        <v>1248</v>
      </c>
      <c r="F931" s="169"/>
      <c r="G931" s="7"/>
      <c r="H931" s="15"/>
      <c r="I931" s="7" t="str" cm="1">
        <f t="array" aca="1" ref="I931" ca="1">_xlfn.IFNA(INDIRECT("'"&amp;"Variable List"&amp;"'!"&amp;ADDRESS(MATCH(A931,'Variable List'!A:A,0),3)),"")</f>
        <v/>
      </c>
      <c r="J931" s="6" t="str" cm="1">
        <f t="array" aca="1" ref="J931" ca="1">_xlfn.IFNA(INDIRECT("'"&amp;"Variable List"&amp;"'!"&amp;ADDRESS(MATCH(A931,'Variable List'!A:A,0),4)),"")</f>
        <v/>
      </c>
      <c r="K931" s="6" t="str" cm="1">
        <f t="array" aca="1" ref="K931" ca="1">_xlfn.IFNA(INDIRECT("'"&amp;"Variable List"&amp;"'!"&amp;ADDRESS(MATCH(A931,'Variable List'!A:A,0),5)),"")</f>
        <v/>
      </c>
      <c r="L931" s="6" t="str" cm="1">
        <f t="array" aca="1" ref="L931" ca="1">_xlfn.IFNA(INDIRECT("'"&amp;"Variable List"&amp;"'!"&amp;ADDRESS(MATCH(A931,'Variable List'!A:A,0),6)),"")</f>
        <v/>
      </c>
    </row>
    <row r="932" spans="1:12" s="3" customFormat="1" x14ac:dyDescent="0.25">
      <c r="A932" s="4" t="s">
        <v>54</v>
      </c>
      <c r="B932" s="6" t="s">
        <v>125</v>
      </c>
      <c r="C932" s="6">
        <v>7</v>
      </c>
      <c r="D932" s="93">
        <v>-9</v>
      </c>
      <c r="E932" s="66" t="s">
        <v>192</v>
      </c>
      <c r="F932" s="167" t="s">
        <v>2666</v>
      </c>
      <c r="G932" s="6" t="s">
        <v>1267</v>
      </c>
      <c r="H932" s="13" t="s">
        <v>2692</v>
      </c>
      <c r="I932" s="8" t="str" cm="1">
        <f t="array" aca="1" ref="I932" ca="1">_xlfn.IFNA(INDIRECT("'"&amp;"Variable List"&amp;"'!"&amp;ADDRESS(MATCH(A932,'Variable List'!A:A,0),3)),"")</f>
        <v>yes</v>
      </c>
      <c r="J932" s="8" t="str" cm="1">
        <f t="array" aca="1" ref="J932" ca="1">_xlfn.IFNA(INDIRECT("'"&amp;"Variable List"&amp;"'!"&amp;ADDRESS(MATCH(A932,'Variable List'!A:A,0),4)),"")</f>
        <v>yes</v>
      </c>
      <c r="K932" s="8" t="str" cm="1">
        <f t="array" aca="1" ref="K932" ca="1">_xlfn.IFNA(INDIRECT("'"&amp;"Variable List"&amp;"'!"&amp;ADDRESS(MATCH(A932,'Variable List'!A:A,0),5)),"")</f>
        <v>yes</v>
      </c>
      <c r="L932" s="8" t="str" cm="1">
        <f t="array" aca="1" ref="L932" ca="1">_xlfn.IFNA(INDIRECT("'"&amp;"Variable List"&amp;"'!"&amp;ADDRESS(MATCH(A932,'Variable List'!A:A,0),6)),"")</f>
        <v>yes</v>
      </c>
    </row>
    <row r="933" spans="1:12" s="3" customFormat="1" x14ac:dyDescent="0.25">
      <c r="A933" s="3" t="s">
        <v>1590</v>
      </c>
      <c r="B933" s="6"/>
      <c r="C933" s="6"/>
      <c r="D933" s="93">
        <v>1</v>
      </c>
      <c r="E933" s="62" t="s">
        <v>1268</v>
      </c>
      <c r="F933" s="168"/>
      <c r="G933" s="6"/>
      <c r="H933" s="13"/>
      <c r="I933" s="6" t="str" cm="1">
        <f t="array" aca="1" ref="I933" ca="1">_xlfn.IFNA(INDIRECT("'"&amp;"Variable List"&amp;"'!"&amp;ADDRESS(MATCH(A933,'Variable List'!A:A,0),3)),"")</f>
        <v/>
      </c>
      <c r="J933" s="6" t="str" cm="1">
        <f t="array" aca="1" ref="J933" ca="1">_xlfn.IFNA(INDIRECT("'"&amp;"Variable List"&amp;"'!"&amp;ADDRESS(MATCH(A933,'Variable List'!A:A,0),4)),"")</f>
        <v/>
      </c>
      <c r="K933" s="6" t="str" cm="1">
        <f t="array" aca="1" ref="K933" ca="1">_xlfn.IFNA(INDIRECT("'"&amp;"Variable List"&amp;"'!"&amp;ADDRESS(MATCH(A933,'Variable List'!A:A,0),5)),"")</f>
        <v/>
      </c>
      <c r="L933" s="6" t="str" cm="1">
        <f t="array" aca="1" ref="L933" ca="1">_xlfn.IFNA(INDIRECT("'"&amp;"Variable List"&amp;"'!"&amp;ADDRESS(MATCH(A933,'Variable List'!A:A,0),6)),"")</f>
        <v/>
      </c>
    </row>
    <row r="934" spans="1:12" s="3" customFormat="1" ht="60" x14ac:dyDescent="0.25">
      <c r="A934" s="4"/>
      <c r="B934" s="6"/>
      <c r="C934" s="6"/>
      <c r="D934" s="93">
        <v>2</v>
      </c>
      <c r="E934" s="62" t="s">
        <v>1269</v>
      </c>
      <c r="F934" s="168"/>
      <c r="G934" s="6"/>
      <c r="H934" s="13"/>
      <c r="I934" s="6" t="str" cm="1">
        <f t="array" aca="1" ref="I934" ca="1">_xlfn.IFNA(INDIRECT("'"&amp;"Variable List"&amp;"'!"&amp;ADDRESS(MATCH(A934,'Variable List'!A:A,0),3)),"")</f>
        <v/>
      </c>
      <c r="J934" s="6" t="str" cm="1">
        <f t="array" aca="1" ref="J934" ca="1">_xlfn.IFNA(INDIRECT("'"&amp;"Variable List"&amp;"'!"&amp;ADDRESS(MATCH(A934,'Variable List'!A:A,0),4)),"")</f>
        <v/>
      </c>
      <c r="K934" s="6" t="str" cm="1">
        <f t="array" aca="1" ref="K934" ca="1">_xlfn.IFNA(INDIRECT("'"&amp;"Variable List"&amp;"'!"&amp;ADDRESS(MATCH(A934,'Variable List'!A:A,0),5)),"")</f>
        <v/>
      </c>
      <c r="L934" s="6" t="str" cm="1">
        <f t="array" aca="1" ref="L934" ca="1">_xlfn.IFNA(INDIRECT("'"&amp;"Variable List"&amp;"'!"&amp;ADDRESS(MATCH(A934,'Variable List'!A:A,0),6)),"")</f>
        <v/>
      </c>
    </row>
    <row r="935" spans="1:12" s="3" customFormat="1" ht="45" x14ac:dyDescent="0.25">
      <c r="A935" s="4"/>
      <c r="B935" s="6"/>
      <c r="C935" s="6"/>
      <c r="D935" s="93">
        <v>3</v>
      </c>
      <c r="E935" s="62" t="s">
        <v>1270</v>
      </c>
      <c r="F935" s="168"/>
      <c r="G935" s="6"/>
      <c r="H935" s="13"/>
      <c r="I935" s="6" t="str" cm="1">
        <f t="array" aca="1" ref="I935" ca="1">_xlfn.IFNA(INDIRECT("'"&amp;"Variable List"&amp;"'!"&amp;ADDRESS(MATCH(A935,'Variable List'!A:A,0),3)),"")</f>
        <v/>
      </c>
      <c r="J935" s="6" t="str" cm="1">
        <f t="array" aca="1" ref="J935" ca="1">_xlfn.IFNA(INDIRECT("'"&amp;"Variable List"&amp;"'!"&amp;ADDRESS(MATCH(A935,'Variable List'!A:A,0),4)),"")</f>
        <v/>
      </c>
      <c r="K935" s="6" t="str" cm="1">
        <f t="array" aca="1" ref="K935" ca="1">_xlfn.IFNA(INDIRECT("'"&amp;"Variable List"&amp;"'!"&amp;ADDRESS(MATCH(A935,'Variable List'!A:A,0),5)),"")</f>
        <v/>
      </c>
      <c r="L935" s="6" t="str" cm="1">
        <f t="array" aca="1" ref="L935" ca="1">_xlfn.IFNA(INDIRECT("'"&amp;"Variable List"&amp;"'!"&amp;ADDRESS(MATCH(A935,'Variable List'!A:A,0),6)),"")</f>
        <v/>
      </c>
    </row>
    <row r="936" spans="1:12" s="3" customFormat="1" ht="30" x14ac:dyDescent="0.25">
      <c r="A936" s="4"/>
      <c r="B936" s="6"/>
      <c r="C936" s="6"/>
      <c r="D936" s="93">
        <v>4</v>
      </c>
      <c r="E936" s="62" t="s">
        <v>1271</v>
      </c>
      <c r="F936" s="168"/>
      <c r="G936" s="6"/>
      <c r="H936" s="13"/>
      <c r="I936" s="6" t="str" cm="1">
        <f t="array" aca="1" ref="I936" ca="1">_xlfn.IFNA(INDIRECT("'"&amp;"Variable List"&amp;"'!"&amp;ADDRESS(MATCH(A936,'Variable List'!A:A,0),3)),"")</f>
        <v/>
      </c>
      <c r="J936" s="6" t="str" cm="1">
        <f t="array" aca="1" ref="J936" ca="1">_xlfn.IFNA(INDIRECT("'"&amp;"Variable List"&amp;"'!"&amp;ADDRESS(MATCH(A936,'Variable List'!A:A,0),4)),"")</f>
        <v/>
      </c>
      <c r="K936" s="6" t="str" cm="1">
        <f t="array" aca="1" ref="K936" ca="1">_xlfn.IFNA(INDIRECT("'"&amp;"Variable List"&amp;"'!"&amp;ADDRESS(MATCH(A936,'Variable List'!A:A,0),5)),"")</f>
        <v/>
      </c>
      <c r="L936" s="6" t="str" cm="1">
        <f t="array" aca="1" ref="L936" ca="1">_xlfn.IFNA(INDIRECT("'"&amp;"Variable List"&amp;"'!"&amp;ADDRESS(MATCH(A936,'Variable List'!A:A,0),6)),"")</f>
        <v/>
      </c>
    </row>
    <row r="937" spans="1:12" s="3" customFormat="1" ht="30" x14ac:dyDescent="0.25">
      <c r="A937" s="4"/>
      <c r="B937" s="6"/>
      <c r="C937" s="6"/>
      <c r="D937" s="93">
        <v>5</v>
      </c>
      <c r="E937" s="62" t="s">
        <v>1272</v>
      </c>
      <c r="F937" s="168"/>
      <c r="G937" s="6"/>
      <c r="H937" s="13"/>
      <c r="I937" s="6" t="str" cm="1">
        <f t="array" aca="1" ref="I937" ca="1">_xlfn.IFNA(INDIRECT("'"&amp;"Variable List"&amp;"'!"&amp;ADDRESS(MATCH(A937,'Variable List'!A:A,0),3)),"")</f>
        <v/>
      </c>
      <c r="J937" s="6" t="str" cm="1">
        <f t="array" aca="1" ref="J937" ca="1">_xlfn.IFNA(INDIRECT("'"&amp;"Variable List"&amp;"'!"&amp;ADDRESS(MATCH(A937,'Variable List'!A:A,0),4)),"")</f>
        <v/>
      </c>
      <c r="K937" s="6" t="str" cm="1">
        <f t="array" aca="1" ref="K937" ca="1">_xlfn.IFNA(INDIRECT("'"&amp;"Variable List"&amp;"'!"&amp;ADDRESS(MATCH(A937,'Variable List'!A:A,0),5)),"")</f>
        <v/>
      </c>
      <c r="L937" s="6" t="str" cm="1">
        <f t="array" aca="1" ref="L937" ca="1">_xlfn.IFNA(INDIRECT("'"&amp;"Variable List"&amp;"'!"&amp;ADDRESS(MATCH(A937,'Variable List'!A:A,0),6)),"")</f>
        <v/>
      </c>
    </row>
    <row r="938" spans="1:12" s="3" customFormat="1" ht="45" x14ac:dyDescent="0.25">
      <c r="A938" s="45"/>
      <c r="B938" s="7"/>
      <c r="C938" s="7"/>
      <c r="D938" s="95">
        <v>6</v>
      </c>
      <c r="E938" s="99" t="s">
        <v>1273</v>
      </c>
      <c r="F938" s="169"/>
      <c r="G938" s="7"/>
      <c r="H938" s="15"/>
      <c r="I938" s="7" t="str" cm="1">
        <f t="array" aca="1" ref="I938" ca="1">_xlfn.IFNA(INDIRECT("'"&amp;"Variable List"&amp;"'!"&amp;ADDRESS(MATCH(A938,'Variable List'!A:A,0),3)),"")</f>
        <v/>
      </c>
      <c r="J938" s="7" t="str" cm="1">
        <f t="array" aca="1" ref="J938" ca="1">_xlfn.IFNA(INDIRECT("'"&amp;"Variable List"&amp;"'!"&amp;ADDRESS(MATCH(A938,'Variable List'!A:A,0),4)),"")</f>
        <v/>
      </c>
      <c r="K938" s="7" t="str" cm="1">
        <f t="array" aca="1" ref="K938" ca="1">_xlfn.IFNA(INDIRECT("'"&amp;"Variable List"&amp;"'!"&amp;ADDRESS(MATCH(A938,'Variable List'!A:A,0),5)),"")</f>
        <v/>
      </c>
      <c r="L938" s="7" t="str" cm="1">
        <f t="array" aca="1" ref="L938" ca="1">_xlfn.IFNA(INDIRECT("'"&amp;"Variable List"&amp;"'!"&amp;ADDRESS(MATCH(A938,'Variable List'!A:A,0),6)),"")</f>
        <v/>
      </c>
    </row>
    <row r="939" spans="1:12" s="3" customFormat="1" x14ac:dyDescent="0.25">
      <c r="A939" s="4" t="s">
        <v>55</v>
      </c>
      <c r="B939" s="6" t="s">
        <v>125</v>
      </c>
      <c r="C939" s="6">
        <v>3</v>
      </c>
      <c r="D939" s="55">
        <v>-9</v>
      </c>
      <c r="E939" s="56" t="s">
        <v>192</v>
      </c>
      <c r="F939" s="167" t="s">
        <v>2693</v>
      </c>
      <c r="G939" s="6" t="s">
        <v>1274</v>
      </c>
      <c r="H939" s="13" t="s">
        <v>2694</v>
      </c>
      <c r="I939" s="8" t="str" cm="1">
        <f t="array" aca="1" ref="I939" ca="1">_xlfn.IFNA(INDIRECT("'"&amp;"Variable List"&amp;"'!"&amp;ADDRESS(MATCH(A939,'Variable List'!A:A,0),3)),"")</f>
        <v>yes</v>
      </c>
      <c r="J939" s="8" t="str" cm="1">
        <f t="array" aca="1" ref="J939" ca="1">_xlfn.IFNA(INDIRECT("'"&amp;"Variable List"&amp;"'!"&amp;ADDRESS(MATCH(A939,'Variable List'!A:A,0),4)),"")</f>
        <v>yes</v>
      </c>
      <c r="K939" s="8" t="str" cm="1">
        <f t="array" aca="1" ref="K939" ca="1">_xlfn.IFNA(INDIRECT("'"&amp;"Variable List"&amp;"'!"&amp;ADDRESS(MATCH(A939,'Variable List'!A:A,0),5)),"")</f>
        <v>no</v>
      </c>
      <c r="L939" s="8" t="str" cm="1">
        <f t="array" aca="1" ref="L939" ca="1">_xlfn.IFNA(INDIRECT("'"&amp;"Variable List"&amp;"'!"&amp;ADDRESS(MATCH(A939,'Variable List'!A:A,0),6)),"")</f>
        <v>no</v>
      </c>
    </row>
    <row r="940" spans="1:12" s="3" customFormat="1" x14ac:dyDescent="0.25">
      <c r="A940" s="3" t="s">
        <v>1591</v>
      </c>
      <c r="B940" s="6"/>
      <c r="C940" s="6"/>
      <c r="D940" s="55">
        <v>0</v>
      </c>
      <c r="E940" s="56" t="s">
        <v>1275</v>
      </c>
      <c r="F940" s="168"/>
      <c r="G940" s="6"/>
      <c r="H940" s="13"/>
      <c r="I940" s="6" t="str" cm="1">
        <f t="array" aca="1" ref="I940" ca="1">_xlfn.IFNA(INDIRECT("'"&amp;"Variable List"&amp;"'!"&amp;ADDRESS(MATCH(A940,'Variable List'!A:A,0),3)),"")</f>
        <v/>
      </c>
      <c r="J940" s="6" t="str" cm="1">
        <f t="array" aca="1" ref="J940" ca="1">_xlfn.IFNA(INDIRECT("'"&amp;"Variable List"&amp;"'!"&amp;ADDRESS(MATCH(A940,'Variable List'!A:A,0),4)),"")</f>
        <v/>
      </c>
      <c r="K940" s="6" t="str" cm="1">
        <f t="array" aca="1" ref="K940" ca="1">_xlfn.IFNA(INDIRECT("'"&amp;"Variable List"&amp;"'!"&amp;ADDRESS(MATCH(A940,'Variable List'!A:A,0),5)),"")</f>
        <v/>
      </c>
      <c r="L940" s="6" t="str" cm="1">
        <f t="array" aca="1" ref="L940" ca="1">_xlfn.IFNA(INDIRECT("'"&amp;"Variable List"&amp;"'!"&amp;ADDRESS(MATCH(A940,'Variable List'!A:A,0),6)),"")</f>
        <v/>
      </c>
    </row>
    <row r="941" spans="1:12" s="3" customFormat="1" ht="60.75" customHeight="1" x14ac:dyDescent="0.25">
      <c r="A941" s="45"/>
      <c r="B941" s="7"/>
      <c r="C941" s="7"/>
      <c r="D941" s="54">
        <v>1</v>
      </c>
      <c r="E941" s="53" t="s">
        <v>1276</v>
      </c>
      <c r="F941" s="169"/>
      <c r="G941" s="7"/>
      <c r="H941" s="15"/>
      <c r="I941" s="7" t="str" cm="1">
        <f t="array" aca="1" ref="I941" ca="1">_xlfn.IFNA(INDIRECT("'"&amp;"Variable List"&amp;"'!"&amp;ADDRESS(MATCH(A941,'Variable List'!A:A,0),3)),"")</f>
        <v/>
      </c>
      <c r="J941" s="7" t="str" cm="1">
        <f t="array" aca="1" ref="J941" ca="1">_xlfn.IFNA(INDIRECT("'"&amp;"Variable List"&amp;"'!"&amp;ADDRESS(MATCH(A941,'Variable List'!A:A,0),4)),"")</f>
        <v/>
      </c>
      <c r="K941" s="7" t="str" cm="1">
        <f t="array" aca="1" ref="K941" ca="1">_xlfn.IFNA(INDIRECT("'"&amp;"Variable List"&amp;"'!"&amp;ADDRESS(MATCH(A941,'Variable List'!A:A,0),5)),"")</f>
        <v/>
      </c>
      <c r="L941" s="7" t="str" cm="1">
        <f t="array" aca="1" ref="L941" ca="1">_xlfn.IFNA(INDIRECT("'"&amp;"Variable List"&amp;"'!"&amp;ADDRESS(MATCH(A941,'Variable List'!A:A,0),6)),"")</f>
        <v/>
      </c>
    </row>
    <row r="942" spans="1:12" s="3" customFormat="1" x14ac:dyDescent="0.25">
      <c r="A942" s="4" t="s">
        <v>56</v>
      </c>
      <c r="B942" s="6" t="s">
        <v>125</v>
      </c>
      <c r="C942" s="6">
        <v>5</v>
      </c>
      <c r="D942" s="55">
        <v>-9</v>
      </c>
      <c r="E942" s="56" t="s">
        <v>192</v>
      </c>
      <c r="F942" s="167" t="s">
        <v>1277</v>
      </c>
      <c r="G942" s="6" t="s">
        <v>1278</v>
      </c>
      <c r="H942" s="13" t="s">
        <v>2695</v>
      </c>
      <c r="I942" s="8" t="str" cm="1">
        <f t="array" aca="1" ref="I942" ca="1">_xlfn.IFNA(INDIRECT("'"&amp;"Variable List"&amp;"'!"&amp;ADDRESS(MATCH(A942,'Variable List'!A:A,0),3)),"")</f>
        <v>yes</v>
      </c>
      <c r="J942" s="6" t="str" cm="1">
        <f t="array" aca="1" ref="J942" ca="1">_xlfn.IFNA(INDIRECT("'"&amp;"Variable List"&amp;"'!"&amp;ADDRESS(MATCH(A942,'Variable List'!A:A,0),4)),"")</f>
        <v>yes</v>
      </c>
      <c r="K942" s="6" t="str" cm="1">
        <f t="array" aca="1" ref="K942" ca="1">_xlfn.IFNA(INDIRECT("'"&amp;"Variable List"&amp;"'!"&amp;ADDRESS(MATCH(A942,'Variable List'!A:A,0),5)),"")</f>
        <v>yes</v>
      </c>
      <c r="L942" s="6" t="str" cm="1">
        <f t="array" aca="1" ref="L942" ca="1">_xlfn.IFNA(INDIRECT("'"&amp;"Variable List"&amp;"'!"&amp;ADDRESS(MATCH(A942,'Variable List'!A:A,0),6)),"")</f>
        <v>yes</v>
      </c>
    </row>
    <row r="943" spans="1:12" s="3" customFormat="1" x14ac:dyDescent="0.25">
      <c r="A943" s="3" t="s">
        <v>1592</v>
      </c>
      <c r="B943" s="6"/>
      <c r="C943" s="6"/>
      <c r="D943" s="55">
        <v>1</v>
      </c>
      <c r="E943" s="56" t="s">
        <v>1279</v>
      </c>
      <c r="F943" s="168"/>
      <c r="G943" s="6"/>
      <c r="H943" s="13"/>
      <c r="I943" s="6" t="str" cm="1">
        <f t="array" aca="1" ref="I943" ca="1">_xlfn.IFNA(INDIRECT("'"&amp;"Variable List"&amp;"'!"&amp;ADDRESS(MATCH(A943,'Variable List'!A:A,0),3)),"")</f>
        <v/>
      </c>
      <c r="J943" s="6" t="str" cm="1">
        <f t="array" aca="1" ref="J943" ca="1">_xlfn.IFNA(INDIRECT("'"&amp;"Variable List"&amp;"'!"&amp;ADDRESS(MATCH(A943,'Variable List'!A:A,0),4)),"")</f>
        <v/>
      </c>
      <c r="K943" s="6" t="str" cm="1">
        <f t="array" aca="1" ref="K943" ca="1">_xlfn.IFNA(INDIRECT("'"&amp;"Variable List"&amp;"'!"&amp;ADDRESS(MATCH(A943,'Variable List'!A:A,0),5)),"")</f>
        <v/>
      </c>
      <c r="L943" s="6" t="str" cm="1">
        <f t="array" aca="1" ref="L943" ca="1">_xlfn.IFNA(INDIRECT("'"&amp;"Variable List"&amp;"'!"&amp;ADDRESS(MATCH(A943,'Variable List'!A:A,0),6)),"")</f>
        <v/>
      </c>
    </row>
    <row r="944" spans="1:12" s="3" customFormat="1" x14ac:dyDescent="0.25">
      <c r="A944" s="4"/>
      <c r="B944" s="6"/>
      <c r="C944" s="6"/>
      <c r="D944" s="55">
        <v>2</v>
      </c>
      <c r="E944" s="56" t="s">
        <v>1280</v>
      </c>
      <c r="F944" s="168"/>
      <c r="G944" s="6"/>
      <c r="H944" s="13"/>
      <c r="I944" s="6" t="str" cm="1">
        <f t="array" aca="1" ref="I944" ca="1">_xlfn.IFNA(INDIRECT("'"&amp;"Variable List"&amp;"'!"&amp;ADDRESS(MATCH(A944,'Variable List'!A:A,0),3)),"")</f>
        <v/>
      </c>
      <c r="J944" s="6" t="str" cm="1">
        <f t="array" aca="1" ref="J944" ca="1">_xlfn.IFNA(INDIRECT("'"&amp;"Variable List"&amp;"'!"&amp;ADDRESS(MATCH(A944,'Variable List'!A:A,0),4)),"")</f>
        <v/>
      </c>
      <c r="K944" s="6" t="str" cm="1">
        <f t="array" aca="1" ref="K944" ca="1">_xlfn.IFNA(INDIRECT("'"&amp;"Variable List"&amp;"'!"&amp;ADDRESS(MATCH(A944,'Variable List'!A:A,0),5)),"")</f>
        <v/>
      </c>
      <c r="L944" s="6" t="str" cm="1">
        <f t="array" aca="1" ref="L944" ca="1">_xlfn.IFNA(INDIRECT("'"&amp;"Variable List"&amp;"'!"&amp;ADDRESS(MATCH(A944,'Variable List'!A:A,0),6)),"")</f>
        <v/>
      </c>
    </row>
    <row r="945" spans="1:12" s="3" customFormat="1" x14ac:dyDescent="0.25">
      <c r="A945" s="4"/>
      <c r="B945" s="6"/>
      <c r="C945" s="6"/>
      <c r="D945" s="55">
        <v>3</v>
      </c>
      <c r="E945" s="56" t="s">
        <v>1281</v>
      </c>
      <c r="F945" s="168"/>
      <c r="G945" s="6"/>
      <c r="H945" s="13"/>
      <c r="I945" s="6" t="str" cm="1">
        <f t="array" aca="1" ref="I945" ca="1">_xlfn.IFNA(INDIRECT("'"&amp;"Variable List"&amp;"'!"&amp;ADDRESS(MATCH(A945,'Variable List'!A:A,0),3)),"")</f>
        <v/>
      </c>
      <c r="J945" s="6" t="str" cm="1">
        <f t="array" aca="1" ref="J945" ca="1">_xlfn.IFNA(INDIRECT("'"&amp;"Variable List"&amp;"'!"&amp;ADDRESS(MATCH(A945,'Variable List'!A:A,0),4)),"")</f>
        <v/>
      </c>
      <c r="K945" s="6" t="str" cm="1">
        <f t="array" aca="1" ref="K945" ca="1">_xlfn.IFNA(INDIRECT("'"&amp;"Variable List"&amp;"'!"&amp;ADDRESS(MATCH(A945,'Variable List'!A:A,0),5)),"")</f>
        <v/>
      </c>
      <c r="L945" s="6" t="str" cm="1">
        <f t="array" aca="1" ref="L945" ca="1">_xlfn.IFNA(INDIRECT("'"&amp;"Variable List"&amp;"'!"&amp;ADDRESS(MATCH(A945,'Variable List'!A:A,0),6)),"")</f>
        <v/>
      </c>
    </row>
    <row r="946" spans="1:12" s="3" customFormat="1" x14ac:dyDescent="0.25">
      <c r="A946" s="45"/>
      <c r="B946" s="7"/>
      <c r="C946" s="7"/>
      <c r="D946" s="54">
        <v>4</v>
      </c>
      <c r="E946" s="53" t="s">
        <v>1282</v>
      </c>
      <c r="F946" s="169"/>
      <c r="G946" s="7"/>
      <c r="H946" s="15"/>
      <c r="I946" s="7" t="str" cm="1">
        <f t="array" aca="1" ref="I946" ca="1">_xlfn.IFNA(INDIRECT("'"&amp;"Variable List"&amp;"'!"&amp;ADDRESS(MATCH(A946,'Variable List'!A:A,0),3)),"")</f>
        <v/>
      </c>
      <c r="J946" s="6" t="str" cm="1">
        <f t="array" aca="1" ref="J946" ca="1">_xlfn.IFNA(INDIRECT("'"&amp;"Variable List"&amp;"'!"&amp;ADDRESS(MATCH(A946,'Variable List'!A:A,0),4)),"")</f>
        <v/>
      </c>
      <c r="K946" s="6" t="str" cm="1">
        <f t="array" aca="1" ref="K946" ca="1">_xlfn.IFNA(INDIRECT("'"&amp;"Variable List"&amp;"'!"&amp;ADDRESS(MATCH(A946,'Variable List'!A:A,0),5)),"")</f>
        <v/>
      </c>
      <c r="L946" s="6" t="str" cm="1">
        <f t="array" aca="1" ref="L946" ca="1">_xlfn.IFNA(INDIRECT("'"&amp;"Variable List"&amp;"'!"&amp;ADDRESS(MATCH(A946,'Variable List'!A:A,0),6)),"")</f>
        <v/>
      </c>
    </row>
    <row r="947" spans="1:12" s="3" customFormat="1" x14ac:dyDescent="0.25">
      <c r="A947" s="4" t="s">
        <v>57</v>
      </c>
      <c r="B947" s="6" t="s">
        <v>125</v>
      </c>
      <c r="C947" s="6">
        <v>291</v>
      </c>
      <c r="D947" s="55">
        <v>-9</v>
      </c>
      <c r="E947" s="56" t="s">
        <v>192</v>
      </c>
      <c r="F947" s="167" t="s">
        <v>1464</v>
      </c>
      <c r="G947" s="6" t="s">
        <v>1283</v>
      </c>
      <c r="H947" s="13" t="s">
        <v>2696</v>
      </c>
      <c r="I947" s="8" t="str" cm="1">
        <f t="array" aca="1" ref="I947" ca="1">_xlfn.IFNA(INDIRECT("'"&amp;"Variable List"&amp;"'!"&amp;ADDRESS(MATCH(A947,'Variable List'!A:A,0),3)),"")</f>
        <v>yes</v>
      </c>
      <c r="J947" s="8" t="str" cm="1">
        <f t="array" aca="1" ref="J947" ca="1">_xlfn.IFNA(INDIRECT("'"&amp;"Variable List"&amp;"'!"&amp;ADDRESS(MATCH(A947,'Variable List'!A:A,0),4)),"")</f>
        <v>yes</v>
      </c>
      <c r="K947" s="8" t="str" cm="1">
        <f t="array" aca="1" ref="K947" ca="1">_xlfn.IFNA(INDIRECT("'"&amp;"Variable List"&amp;"'!"&amp;ADDRESS(MATCH(A947,'Variable List'!A:A,0),5)),"")</f>
        <v>no</v>
      </c>
      <c r="L947" s="8" t="str" cm="1">
        <f t="array" aca="1" ref="L947" ca="1">_xlfn.IFNA(INDIRECT("'"&amp;"Variable List"&amp;"'!"&amp;ADDRESS(MATCH(A947,'Variable List'!A:A,0),6)),"")</f>
        <v>no</v>
      </c>
    </row>
    <row r="948" spans="1:12" s="3" customFormat="1" x14ac:dyDescent="0.25">
      <c r="A948" s="3" t="s">
        <v>1593</v>
      </c>
      <c r="B948" s="6"/>
      <c r="C948" s="6"/>
      <c r="D948" s="55">
        <v>4</v>
      </c>
      <c r="E948" s="56" t="s">
        <v>817</v>
      </c>
      <c r="F948" s="168"/>
      <c r="G948" s="6"/>
      <c r="H948" s="13"/>
      <c r="I948" s="6" t="str" cm="1">
        <f t="array" aca="1" ref="I948" ca="1">_xlfn.IFNA(INDIRECT("'"&amp;"Variable List"&amp;"'!"&amp;ADDRESS(MATCH(A948,'Variable List'!A:A,0),3)),"")</f>
        <v/>
      </c>
      <c r="J948" s="6" t="str" cm="1">
        <f t="array" aca="1" ref="J948" ca="1">_xlfn.IFNA(INDIRECT("'"&amp;"Variable List"&amp;"'!"&amp;ADDRESS(MATCH(A948,'Variable List'!A:A,0),4)),"")</f>
        <v/>
      </c>
      <c r="K948" s="6" t="str" cm="1">
        <f t="array" aca="1" ref="K948" ca="1">_xlfn.IFNA(INDIRECT("'"&amp;"Variable List"&amp;"'!"&amp;ADDRESS(MATCH(A948,'Variable List'!A:A,0),5)),"")</f>
        <v/>
      </c>
      <c r="L948" s="6" t="str" cm="1">
        <f t="array" aca="1" ref="L948" ca="1">_xlfn.IFNA(INDIRECT("'"&amp;"Variable List"&amp;"'!"&amp;ADDRESS(MATCH(A948,'Variable List'!A:A,0),6)),"")</f>
        <v/>
      </c>
    </row>
    <row r="949" spans="1:12" s="3" customFormat="1" x14ac:dyDescent="0.25">
      <c r="A949" s="4"/>
      <c r="B949" s="6"/>
      <c r="C949" s="6"/>
      <c r="D949" s="55">
        <v>8</v>
      </c>
      <c r="E949" s="56" t="s">
        <v>729</v>
      </c>
      <c r="F949" s="168"/>
      <c r="G949" s="6"/>
      <c r="H949" s="13"/>
      <c r="I949" s="6" t="str" cm="1">
        <f t="array" aca="1" ref="I949" ca="1">_xlfn.IFNA(INDIRECT("'"&amp;"Variable List"&amp;"'!"&amp;ADDRESS(MATCH(A949,'Variable List'!A:A,0),3)),"")</f>
        <v/>
      </c>
      <c r="J949" s="6" t="str" cm="1">
        <f t="array" aca="1" ref="J949" ca="1">_xlfn.IFNA(INDIRECT("'"&amp;"Variable List"&amp;"'!"&amp;ADDRESS(MATCH(A949,'Variable List'!A:A,0),4)),"")</f>
        <v/>
      </c>
      <c r="K949" s="6" t="str" cm="1">
        <f t="array" aca="1" ref="K949" ca="1">_xlfn.IFNA(INDIRECT("'"&amp;"Variable List"&amp;"'!"&amp;ADDRESS(MATCH(A949,'Variable List'!A:A,0),5)),"")</f>
        <v/>
      </c>
      <c r="L949" s="6" t="str" cm="1">
        <f t="array" aca="1" ref="L949" ca="1">_xlfn.IFNA(INDIRECT("'"&amp;"Variable List"&amp;"'!"&amp;ADDRESS(MATCH(A949,'Variable List'!A:A,0),6)),"")</f>
        <v/>
      </c>
    </row>
    <row r="950" spans="1:12" s="3" customFormat="1" x14ac:dyDescent="0.25">
      <c r="A950" s="4"/>
      <c r="B950" s="6"/>
      <c r="C950" s="6"/>
      <c r="D950" s="55">
        <v>12</v>
      </c>
      <c r="E950" s="56" t="s">
        <v>1284</v>
      </c>
      <c r="F950" s="168"/>
      <c r="G950" s="6"/>
      <c r="H950" s="13"/>
      <c r="I950" s="6" t="str" cm="1">
        <f t="array" aca="1" ref="I950" ca="1">_xlfn.IFNA(INDIRECT("'"&amp;"Variable List"&amp;"'!"&amp;ADDRESS(MATCH(A950,'Variable List'!A:A,0),3)),"")</f>
        <v/>
      </c>
      <c r="J950" s="6" t="str" cm="1">
        <f t="array" aca="1" ref="J950" ca="1">_xlfn.IFNA(INDIRECT("'"&amp;"Variable List"&amp;"'!"&amp;ADDRESS(MATCH(A950,'Variable List'!A:A,0),4)),"")</f>
        <v/>
      </c>
      <c r="K950" s="6" t="str" cm="1">
        <f t="array" aca="1" ref="K950" ca="1">_xlfn.IFNA(INDIRECT("'"&amp;"Variable List"&amp;"'!"&amp;ADDRESS(MATCH(A950,'Variable List'!A:A,0),5)),"")</f>
        <v/>
      </c>
      <c r="L950" s="6" t="str" cm="1">
        <f t="array" aca="1" ref="L950" ca="1">_xlfn.IFNA(INDIRECT("'"&amp;"Variable List"&amp;"'!"&amp;ADDRESS(MATCH(A950,'Variable List'!A:A,0),6)),"")</f>
        <v/>
      </c>
    </row>
    <row r="951" spans="1:12" s="3" customFormat="1" x14ac:dyDescent="0.25">
      <c r="A951" s="4"/>
      <c r="B951" s="6"/>
      <c r="C951" s="6"/>
      <c r="D951" s="55">
        <v>16</v>
      </c>
      <c r="E951" s="56" t="s">
        <v>1285</v>
      </c>
      <c r="F951" s="168"/>
      <c r="G951" s="6"/>
      <c r="H951" s="13"/>
      <c r="I951" s="6" t="str" cm="1">
        <f t="array" aca="1" ref="I951" ca="1">_xlfn.IFNA(INDIRECT("'"&amp;"Variable List"&amp;"'!"&amp;ADDRESS(MATCH(A951,'Variable List'!A:A,0),3)),"")</f>
        <v/>
      </c>
      <c r="J951" s="6" t="str" cm="1">
        <f t="array" aca="1" ref="J951" ca="1">_xlfn.IFNA(INDIRECT("'"&amp;"Variable List"&amp;"'!"&amp;ADDRESS(MATCH(A951,'Variable List'!A:A,0),4)),"")</f>
        <v/>
      </c>
      <c r="K951" s="6" t="str" cm="1">
        <f t="array" aca="1" ref="K951" ca="1">_xlfn.IFNA(INDIRECT("'"&amp;"Variable List"&amp;"'!"&amp;ADDRESS(MATCH(A951,'Variable List'!A:A,0),5)),"")</f>
        <v/>
      </c>
      <c r="L951" s="6" t="str" cm="1">
        <f t="array" aca="1" ref="L951" ca="1">_xlfn.IFNA(INDIRECT("'"&amp;"Variable List"&amp;"'!"&amp;ADDRESS(MATCH(A951,'Variable List'!A:A,0),6)),"")</f>
        <v/>
      </c>
    </row>
    <row r="952" spans="1:12" s="3" customFormat="1" x14ac:dyDescent="0.25">
      <c r="A952" s="4"/>
      <c r="B952" s="6"/>
      <c r="C952" s="6"/>
      <c r="D952" s="55">
        <v>20</v>
      </c>
      <c r="E952" s="56" t="s">
        <v>1286</v>
      </c>
      <c r="F952" s="168"/>
      <c r="G952" s="6"/>
      <c r="H952" s="13"/>
      <c r="I952" s="6" t="str" cm="1">
        <f t="array" aca="1" ref="I952" ca="1">_xlfn.IFNA(INDIRECT("'"&amp;"Variable List"&amp;"'!"&amp;ADDRESS(MATCH(A952,'Variable List'!A:A,0),3)),"")</f>
        <v/>
      </c>
      <c r="J952" s="6" t="str" cm="1">
        <f t="array" aca="1" ref="J952" ca="1">_xlfn.IFNA(INDIRECT("'"&amp;"Variable List"&amp;"'!"&amp;ADDRESS(MATCH(A952,'Variable List'!A:A,0),4)),"")</f>
        <v/>
      </c>
      <c r="K952" s="6" t="str" cm="1">
        <f t="array" aca="1" ref="K952" ca="1">_xlfn.IFNA(INDIRECT("'"&amp;"Variable List"&amp;"'!"&amp;ADDRESS(MATCH(A952,'Variable List'!A:A,0),5)),"")</f>
        <v/>
      </c>
      <c r="L952" s="6" t="str" cm="1">
        <f t="array" aca="1" ref="L952" ca="1">_xlfn.IFNA(INDIRECT("'"&amp;"Variable List"&amp;"'!"&amp;ADDRESS(MATCH(A952,'Variable List'!A:A,0),6)),"")</f>
        <v/>
      </c>
    </row>
    <row r="953" spans="1:12" s="3" customFormat="1" x14ac:dyDescent="0.25">
      <c r="A953" s="4"/>
      <c r="B953" s="6"/>
      <c r="C953" s="6"/>
      <c r="D953" s="55">
        <v>24</v>
      </c>
      <c r="E953" s="56" t="s">
        <v>1025</v>
      </c>
      <c r="F953" s="168"/>
      <c r="G953" s="6"/>
      <c r="H953" s="13"/>
      <c r="I953" s="6" t="str" cm="1">
        <f t="array" aca="1" ref="I953" ca="1">_xlfn.IFNA(INDIRECT("'"&amp;"Variable List"&amp;"'!"&amp;ADDRESS(MATCH(A953,'Variable List'!A:A,0),3)),"")</f>
        <v/>
      </c>
      <c r="J953" s="6" t="str" cm="1">
        <f t="array" aca="1" ref="J953" ca="1">_xlfn.IFNA(INDIRECT("'"&amp;"Variable List"&amp;"'!"&amp;ADDRESS(MATCH(A953,'Variable List'!A:A,0),4)),"")</f>
        <v/>
      </c>
      <c r="K953" s="6" t="str" cm="1">
        <f t="array" aca="1" ref="K953" ca="1">_xlfn.IFNA(INDIRECT("'"&amp;"Variable List"&amp;"'!"&amp;ADDRESS(MATCH(A953,'Variable List'!A:A,0),5)),"")</f>
        <v/>
      </c>
      <c r="L953" s="6" t="str" cm="1">
        <f t="array" aca="1" ref="L953" ca="1">_xlfn.IFNA(INDIRECT("'"&amp;"Variable List"&amp;"'!"&amp;ADDRESS(MATCH(A953,'Variable List'!A:A,0),6)),"")</f>
        <v/>
      </c>
    </row>
    <row r="954" spans="1:12" s="3" customFormat="1" x14ac:dyDescent="0.25">
      <c r="A954" s="4"/>
      <c r="B954" s="6"/>
      <c r="C954" s="6"/>
      <c r="D954" s="55">
        <v>28</v>
      </c>
      <c r="E954" s="56" t="s">
        <v>1287</v>
      </c>
      <c r="F954" s="168"/>
      <c r="G954" s="6"/>
      <c r="H954" s="13"/>
      <c r="I954" s="6" t="str" cm="1">
        <f t="array" aca="1" ref="I954" ca="1">_xlfn.IFNA(INDIRECT("'"&amp;"Variable List"&amp;"'!"&amp;ADDRESS(MATCH(A954,'Variable List'!A:A,0),3)),"")</f>
        <v/>
      </c>
      <c r="J954" s="6" t="str" cm="1">
        <f t="array" aca="1" ref="J954" ca="1">_xlfn.IFNA(INDIRECT("'"&amp;"Variable List"&amp;"'!"&amp;ADDRESS(MATCH(A954,'Variable List'!A:A,0),4)),"")</f>
        <v/>
      </c>
      <c r="K954" s="6" t="str" cm="1">
        <f t="array" aca="1" ref="K954" ca="1">_xlfn.IFNA(INDIRECT("'"&amp;"Variable List"&amp;"'!"&amp;ADDRESS(MATCH(A954,'Variable List'!A:A,0),5)),"")</f>
        <v/>
      </c>
      <c r="L954" s="6" t="str" cm="1">
        <f t="array" aca="1" ref="L954" ca="1">_xlfn.IFNA(INDIRECT("'"&amp;"Variable List"&amp;"'!"&amp;ADDRESS(MATCH(A954,'Variable List'!A:A,0),6)),"")</f>
        <v/>
      </c>
    </row>
    <row r="955" spans="1:12" s="3" customFormat="1" x14ac:dyDescent="0.25">
      <c r="A955" s="4"/>
      <c r="B955" s="6"/>
      <c r="C955" s="6"/>
      <c r="D955" s="55">
        <v>29</v>
      </c>
      <c r="E955" s="56" t="s">
        <v>968</v>
      </c>
      <c r="F955" s="168"/>
      <c r="G955" s="6"/>
      <c r="H955" s="13"/>
      <c r="I955" s="6" t="str" cm="1">
        <f t="array" aca="1" ref="I955" ca="1">_xlfn.IFNA(INDIRECT("'"&amp;"Variable List"&amp;"'!"&amp;ADDRESS(MATCH(A955,'Variable List'!A:A,0),3)),"")</f>
        <v/>
      </c>
      <c r="J955" s="6" t="str" cm="1">
        <f t="array" aca="1" ref="J955" ca="1">_xlfn.IFNA(INDIRECT("'"&amp;"Variable List"&amp;"'!"&amp;ADDRESS(MATCH(A955,'Variable List'!A:A,0),4)),"")</f>
        <v/>
      </c>
      <c r="K955" s="6" t="str" cm="1">
        <f t="array" aca="1" ref="K955" ca="1">_xlfn.IFNA(INDIRECT("'"&amp;"Variable List"&amp;"'!"&amp;ADDRESS(MATCH(A955,'Variable List'!A:A,0),5)),"")</f>
        <v/>
      </c>
      <c r="L955" s="6" t="str" cm="1">
        <f t="array" aca="1" ref="L955" ca="1">_xlfn.IFNA(INDIRECT("'"&amp;"Variable List"&amp;"'!"&amp;ADDRESS(MATCH(A955,'Variable List'!A:A,0),6)),"")</f>
        <v/>
      </c>
    </row>
    <row r="956" spans="1:12" s="3" customFormat="1" x14ac:dyDescent="0.25">
      <c r="A956" s="4"/>
      <c r="B956" s="6"/>
      <c r="C956" s="6"/>
      <c r="D956" s="55">
        <v>30</v>
      </c>
      <c r="E956" s="56" t="s">
        <v>972</v>
      </c>
      <c r="F956" s="168"/>
      <c r="G956" s="6"/>
      <c r="H956" s="13"/>
      <c r="I956" s="6" t="str" cm="1">
        <f t="array" aca="1" ref="I956" ca="1">_xlfn.IFNA(INDIRECT("'"&amp;"Variable List"&amp;"'!"&amp;ADDRESS(MATCH(A956,'Variable List'!A:A,0),3)),"")</f>
        <v/>
      </c>
      <c r="J956" s="6" t="str" cm="1">
        <f t="array" aca="1" ref="J956" ca="1">_xlfn.IFNA(INDIRECT("'"&amp;"Variable List"&amp;"'!"&amp;ADDRESS(MATCH(A956,'Variable List'!A:A,0),4)),"")</f>
        <v/>
      </c>
      <c r="K956" s="6" t="str" cm="1">
        <f t="array" aca="1" ref="K956" ca="1">_xlfn.IFNA(INDIRECT("'"&amp;"Variable List"&amp;"'!"&amp;ADDRESS(MATCH(A956,'Variable List'!A:A,0),5)),"")</f>
        <v/>
      </c>
      <c r="L956" s="6" t="str" cm="1">
        <f t="array" aca="1" ref="L956" ca="1">_xlfn.IFNA(INDIRECT("'"&amp;"Variable List"&amp;"'!"&amp;ADDRESS(MATCH(A956,'Variable List'!A:A,0),6)),"")</f>
        <v/>
      </c>
    </row>
    <row r="957" spans="1:12" s="3" customFormat="1" x14ac:dyDescent="0.25">
      <c r="A957" s="4"/>
      <c r="B957" s="6"/>
      <c r="C957" s="6"/>
      <c r="D957" s="55">
        <v>31</v>
      </c>
      <c r="E957" s="56" t="s">
        <v>1288</v>
      </c>
      <c r="F957" s="168"/>
      <c r="G957" s="6"/>
      <c r="H957" s="13"/>
      <c r="I957" s="6" t="str" cm="1">
        <f t="array" aca="1" ref="I957" ca="1">_xlfn.IFNA(INDIRECT("'"&amp;"Variable List"&amp;"'!"&amp;ADDRESS(MATCH(A957,'Variable List'!A:A,0),3)),"")</f>
        <v/>
      </c>
      <c r="J957" s="6" t="str" cm="1">
        <f t="array" aca="1" ref="J957" ca="1">_xlfn.IFNA(INDIRECT("'"&amp;"Variable List"&amp;"'!"&amp;ADDRESS(MATCH(A957,'Variable List'!A:A,0),4)),"")</f>
        <v/>
      </c>
      <c r="K957" s="6" t="str" cm="1">
        <f t="array" aca="1" ref="K957" ca="1">_xlfn.IFNA(INDIRECT("'"&amp;"Variable List"&amp;"'!"&amp;ADDRESS(MATCH(A957,'Variable List'!A:A,0),5)),"")</f>
        <v/>
      </c>
      <c r="L957" s="6" t="str" cm="1">
        <f t="array" aca="1" ref="L957" ca="1">_xlfn.IFNA(INDIRECT("'"&amp;"Variable List"&amp;"'!"&amp;ADDRESS(MATCH(A957,'Variable List'!A:A,0),6)),"")</f>
        <v/>
      </c>
    </row>
    <row r="958" spans="1:12" s="3" customFormat="1" x14ac:dyDescent="0.25">
      <c r="A958" s="4"/>
      <c r="B958" s="6"/>
      <c r="C958" s="6"/>
      <c r="D958" s="55">
        <v>32</v>
      </c>
      <c r="E958" s="56" t="s">
        <v>917</v>
      </c>
      <c r="F958" s="168"/>
      <c r="G958" s="6"/>
      <c r="H958" s="13"/>
      <c r="I958" s="6" t="str" cm="1">
        <f t="array" aca="1" ref="I958" ca="1">_xlfn.IFNA(INDIRECT("'"&amp;"Variable List"&amp;"'!"&amp;ADDRESS(MATCH(A958,'Variable List'!A:A,0),3)),"")</f>
        <v/>
      </c>
      <c r="J958" s="6" t="str" cm="1">
        <f t="array" aca="1" ref="J958" ca="1">_xlfn.IFNA(INDIRECT("'"&amp;"Variable List"&amp;"'!"&amp;ADDRESS(MATCH(A958,'Variable List'!A:A,0),4)),"")</f>
        <v/>
      </c>
      <c r="K958" s="6" t="str" cm="1">
        <f t="array" aca="1" ref="K958" ca="1">_xlfn.IFNA(INDIRECT("'"&amp;"Variable List"&amp;"'!"&amp;ADDRESS(MATCH(A958,'Variable List'!A:A,0),5)),"")</f>
        <v/>
      </c>
      <c r="L958" s="6" t="str" cm="1">
        <f t="array" aca="1" ref="L958" ca="1">_xlfn.IFNA(INDIRECT("'"&amp;"Variable List"&amp;"'!"&amp;ADDRESS(MATCH(A958,'Variable List'!A:A,0),6)),"")</f>
        <v/>
      </c>
    </row>
    <row r="959" spans="1:12" s="3" customFormat="1" x14ac:dyDescent="0.25">
      <c r="A959" s="4"/>
      <c r="B959" s="6"/>
      <c r="C959" s="6"/>
      <c r="D959" s="55">
        <v>36</v>
      </c>
      <c r="E959" s="56" t="s">
        <v>1289</v>
      </c>
      <c r="F959" s="168"/>
      <c r="G959" s="6"/>
      <c r="H959" s="13"/>
      <c r="I959" s="6" t="str" cm="1">
        <f t="array" aca="1" ref="I959" ca="1">_xlfn.IFNA(INDIRECT("'"&amp;"Variable List"&amp;"'!"&amp;ADDRESS(MATCH(A959,'Variable List'!A:A,0),3)),"")</f>
        <v/>
      </c>
      <c r="J959" s="6" t="str" cm="1">
        <f t="array" aca="1" ref="J959" ca="1">_xlfn.IFNA(INDIRECT("'"&amp;"Variable List"&amp;"'!"&amp;ADDRESS(MATCH(A959,'Variable List'!A:A,0),4)),"")</f>
        <v/>
      </c>
      <c r="K959" s="6" t="str" cm="1">
        <f t="array" aca="1" ref="K959" ca="1">_xlfn.IFNA(INDIRECT("'"&amp;"Variable List"&amp;"'!"&amp;ADDRESS(MATCH(A959,'Variable List'!A:A,0),5)),"")</f>
        <v/>
      </c>
      <c r="L959" s="6" t="str" cm="1">
        <f t="array" aca="1" ref="L959" ca="1">_xlfn.IFNA(INDIRECT("'"&amp;"Variable List"&amp;"'!"&amp;ADDRESS(MATCH(A959,'Variable List'!A:A,0),6)),"")</f>
        <v/>
      </c>
    </row>
    <row r="960" spans="1:12" s="3" customFormat="1" x14ac:dyDescent="0.25">
      <c r="A960" s="4"/>
      <c r="B960" s="6"/>
      <c r="C960" s="6"/>
      <c r="D960" s="55">
        <v>37</v>
      </c>
      <c r="E960" s="56" t="s">
        <v>1290</v>
      </c>
      <c r="F960" s="168"/>
      <c r="G960" s="6"/>
      <c r="H960" s="13"/>
      <c r="I960" s="6" t="str" cm="1">
        <f t="array" aca="1" ref="I960" ca="1">_xlfn.IFNA(INDIRECT("'"&amp;"Variable List"&amp;"'!"&amp;ADDRESS(MATCH(A960,'Variable List'!A:A,0),3)),"")</f>
        <v/>
      </c>
      <c r="J960" s="6" t="str" cm="1">
        <f t="array" aca="1" ref="J960" ca="1">_xlfn.IFNA(INDIRECT("'"&amp;"Variable List"&amp;"'!"&amp;ADDRESS(MATCH(A960,'Variable List'!A:A,0),4)),"")</f>
        <v/>
      </c>
      <c r="K960" s="6" t="str" cm="1">
        <f t="array" aca="1" ref="K960" ca="1">_xlfn.IFNA(INDIRECT("'"&amp;"Variable List"&amp;"'!"&amp;ADDRESS(MATCH(A960,'Variable List'!A:A,0),5)),"")</f>
        <v/>
      </c>
      <c r="L960" s="6" t="str" cm="1">
        <f t="array" aca="1" ref="L960" ca="1">_xlfn.IFNA(INDIRECT("'"&amp;"Variable List"&amp;"'!"&amp;ADDRESS(MATCH(A960,'Variable List'!A:A,0),6)),"")</f>
        <v/>
      </c>
    </row>
    <row r="961" spans="1:12" s="3" customFormat="1" x14ac:dyDescent="0.25">
      <c r="A961" s="4"/>
      <c r="B961" s="6"/>
      <c r="C961" s="6"/>
      <c r="D961" s="55">
        <v>40</v>
      </c>
      <c r="E961" s="56" t="s">
        <v>1291</v>
      </c>
      <c r="F961" s="168"/>
      <c r="G961" s="6"/>
      <c r="H961" s="13"/>
      <c r="I961" s="6" t="str" cm="1">
        <f t="array" aca="1" ref="I961" ca="1">_xlfn.IFNA(INDIRECT("'"&amp;"Variable List"&amp;"'!"&amp;ADDRESS(MATCH(A961,'Variable List'!A:A,0),3)),"")</f>
        <v/>
      </c>
      <c r="J961" s="6" t="str" cm="1">
        <f t="array" aca="1" ref="J961" ca="1">_xlfn.IFNA(INDIRECT("'"&amp;"Variable List"&amp;"'!"&amp;ADDRESS(MATCH(A961,'Variable List'!A:A,0),4)),"")</f>
        <v/>
      </c>
      <c r="K961" s="6" t="str" cm="1">
        <f t="array" aca="1" ref="K961" ca="1">_xlfn.IFNA(INDIRECT("'"&amp;"Variable List"&amp;"'!"&amp;ADDRESS(MATCH(A961,'Variable List'!A:A,0),5)),"")</f>
        <v/>
      </c>
      <c r="L961" s="6" t="str" cm="1">
        <f t="array" aca="1" ref="L961" ca="1">_xlfn.IFNA(INDIRECT("'"&amp;"Variable List"&amp;"'!"&amp;ADDRESS(MATCH(A961,'Variable List'!A:A,0),6)),"")</f>
        <v/>
      </c>
    </row>
    <row r="962" spans="1:12" s="3" customFormat="1" x14ac:dyDescent="0.25">
      <c r="A962" s="4"/>
      <c r="B962" s="6"/>
      <c r="C962" s="6"/>
      <c r="D962" s="55">
        <v>44</v>
      </c>
      <c r="E962" s="56" t="s">
        <v>976</v>
      </c>
      <c r="F962" s="168"/>
      <c r="G962" s="6"/>
      <c r="H962" s="13"/>
      <c r="I962" s="6" t="str" cm="1">
        <f t="array" aca="1" ref="I962" ca="1">_xlfn.IFNA(INDIRECT("'"&amp;"Variable List"&amp;"'!"&amp;ADDRESS(MATCH(A962,'Variable List'!A:A,0),3)),"")</f>
        <v/>
      </c>
      <c r="J962" s="6" t="str" cm="1">
        <f t="array" aca="1" ref="J962" ca="1">_xlfn.IFNA(INDIRECT("'"&amp;"Variable List"&amp;"'!"&amp;ADDRESS(MATCH(A962,'Variable List'!A:A,0),4)),"")</f>
        <v/>
      </c>
      <c r="K962" s="6" t="str" cm="1">
        <f t="array" aca="1" ref="K962" ca="1">_xlfn.IFNA(INDIRECT("'"&amp;"Variable List"&amp;"'!"&amp;ADDRESS(MATCH(A962,'Variable List'!A:A,0),5)),"")</f>
        <v/>
      </c>
      <c r="L962" s="6" t="str" cm="1">
        <f t="array" aca="1" ref="L962" ca="1">_xlfn.IFNA(INDIRECT("'"&amp;"Variable List"&amp;"'!"&amp;ADDRESS(MATCH(A962,'Variable List'!A:A,0),6)),"")</f>
        <v/>
      </c>
    </row>
    <row r="963" spans="1:12" s="3" customFormat="1" x14ac:dyDescent="0.25">
      <c r="A963" s="4"/>
      <c r="B963" s="6"/>
      <c r="C963" s="6"/>
      <c r="D963" s="55">
        <v>48</v>
      </c>
      <c r="E963" s="56" t="s">
        <v>1292</v>
      </c>
      <c r="F963" s="168"/>
      <c r="G963" s="6"/>
      <c r="H963" s="13"/>
      <c r="I963" s="6" t="str" cm="1">
        <f t="array" aca="1" ref="I963" ca="1">_xlfn.IFNA(INDIRECT("'"&amp;"Variable List"&amp;"'!"&amp;ADDRESS(MATCH(A963,'Variable List'!A:A,0),3)),"")</f>
        <v/>
      </c>
      <c r="J963" s="6" t="str" cm="1">
        <f t="array" aca="1" ref="J963" ca="1">_xlfn.IFNA(INDIRECT("'"&amp;"Variable List"&amp;"'!"&amp;ADDRESS(MATCH(A963,'Variable List'!A:A,0),4)),"")</f>
        <v/>
      </c>
      <c r="K963" s="6" t="str" cm="1">
        <f t="array" aca="1" ref="K963" ca="1">_xlfn.IFNA(INDIRECT("'"&amp;"Variable List"&amp;"'!"&amp;ADDRESS(MATCH(A963,'Variable List'!A:A,0),5)),"")</f>
        <v/>
      </c>
      <c r="L963" s="6" t="str" cm="1">
        <f t="array" aca="1" ref="L963" ca="1">_xlfn.IFNA(INDIRECT("'"&amp;"Variable List"&amp;"'!"&amp;ADDRESS(MATCH(A963,'Variable List'!A:A,0),6)),"")</f>
        <v/>
      </c>
    </row>
    <row r="964" spans="1:12" s="3" customFormat="1" x14ac:dyDescent="0.25">
      <c r="A964" s="4"/>
      <c r="B964" s="6"/>
      <c r="C964" s="6"/>
      <c r="D964" s="55">
        <v>50</v>
      </c>
      <c r="E964" s="56" t="s">
        <v>1293</v>
      </c>
      <c r="F964" s="168"/>
      <c r="G964" s="6"/>
      <c r="H964" s="13"/>
      <c r="I964" s="6" t="str" cm="1">
        <f t="array" aca="1" ref="I964" ca="1">_xlfn.IFNA(INDIRECT("'"&amp;"Variable List"&amp;"'!"&amp;ADDRESS(MATCH(A964,'Variable List'!A:A,0),3)),"")</f>
        <v/>
      </c>
      <c r="J964" s="6" t="str" cm="1">
        <f t="array" aca="1" ref="J964" ca="1">_xlfn.IFNA(INDIRECT("'"&amp;"Variable List"&amp;"'!"&amp;ADDRESS(MATCH(A964,'Variable List'!A:A,0),4)),"")</f>
        <v/>
      </c>
      <c r="K964" s="6" t="str" cm="1">
        <f t="array" aca="1" ref="K964" ca="1">_xlfn.IFNA(INDIRECT("'"&amp;"Variable List"&amp;"'!"&amp;ADDRESS(MATCH(A964,'Variable List'!A:A,0),5)),"")</f>
        <v/>
      </c>
      <c r="L964" s="6" t="str" cm="1">
        <f t="array" aca="1" ref="L964" ca="1">_xlfn.IFNA(INDIRECT("'"&amp;"Variable List"&amp;"'!"&amp;ADDRESS(MATCH(A964,'Variable List'!A:A,0),6)),"")</f>
        <v/>
      </c>
    </row>
    <row r="965" spans="1:12" s="3" customFormat="1" x14ac:dyDescent="0.25">
      <c r="A965" s="4"/>
      <c r="B965" s="6"/>
      <c r="C965" s="6"/>
      <c r="D965" s="55">
        <v>51</v>
      </c>
      <c r="E965" s="56" t="s">
        <v>1294</v>
      </c>
      <c r="F965" s="168"/>
      <c r="G965" s="6"/>
      <c r="H965" s="13"/>
      <c r="I965" s="6" t="str" cm="1">
        <f t="array" aca="1" ref="I965" ca="1">_xlfn.IFNA(INDIRECT("'"&amp;"Variable List"&amp;"'!"&amp;ADDRESS(MATCH(A965,'Variable List'!A:A,0),3)),"")</f>
        <v/>
      </c>
      <c r="J965" s="6" t="str" cm="1">
        <f t="array" aca="1" ref="J965" ca="1">_xlfn.IFNA(INDIRECT("'"&amp;"Variable List"&amp;"'!"&amp;ADDRESS(MATCH(A965,'Variable List'!A:A,0),4)),"")</f>
        <v/>
      </c>
      <c r="K965" s="6" t="str" cm="1">
        <f t="array" aca="1" ref="K965" ca="1">_xlfn.IFNA(INDIRECT("'"&amp;"Variable List"&amp;"'!"&amp;ADDRESS(MATCH(A965,'Variable List'!A:A,0),5)),"")</f>
        <v/>
      </c>
      <c r="L965" s="6" t="str" cm="1">
        <f t="array" aca="1" ref="L965" ca="1">_xlfn.IFNA(INDIRECT("'"&amp;"Variable List"&amp;"'!"&amp;ADDRESS(MATCH(A965,'Variable List'!A:A,0),6)),"")</f>
        <v/>
      </c>
    </row>
    <row r="966" spans="1:12" s="3" customFormat="1" x14ac:dyDescent="0.25">
      <c r="A966" s="4"/>
      <c r="B966" s="6"/>
      <c r="C966" s="6"/>
      <c r="D966" s="55">
        <v>52</v>
      </c>
      <c r="E966" s="56" t="s">
        <v>978</v>
      </c>
      <c r="F966" s="168"/>
      <c r="G966" s="6"/>
      <c r="H966" s="13"/>
      <c r="I966" s="6" t="str" cm="1">
        <f t="array" aca="1" ref="I966" ca="1">_xlfn.IFNA(INDIRECT("'"&amp;"Variable List"&amp;"'!"&amp;ADDRESS(MATCH(A966,'Variable List'!A:A,0),3)),"")</f>
        <v/>
      </c>
      <c r="J966" s="6" t="str" cm="1">
        <f t="array" aca="1" ref="J966" ca="1">_xlfn.IFNA(INDIRECT("'"&amp;"Variable List"&amp;"'!"&amp;ADDRESS(MATCH(A966,'Variable List'!A:A,0),4)),"")</f>
        <v/>
      </c>
      <c r="K966" s="6" t="str" cm="1">
        <f t="array" aca="1" ref="K966" ca="1">_xlfn.IFNA(INDIRECT("'"&amp;"Variable List"&amp;"'!"&amp;ADDRESS(MATCH(A966,'Variable List'!A:A,0),5)),"")</f>
        <v/>
      </c>
      <c r="L966" s="6" t="str" cm="1">
        <f t="array" aca="1" ref="L966" ca="1">_xlfn.IFNA(INDIRECT("'"&amp;"Variable List"&amp;"'!"&amp;ADDRESS(MATCH(A966,'Variable List'!A:A,0),6)),"")</f>
        <v/>
      </c>
    </row>
    <row r="967" spans="1:12" s="3" customFormat="1" x14ac:dyDescent="0.25">
      <c r="A967" s="4"/>
      <c r="B967" s="6"/>
      <c r="C967" s="6"/>
      <c r="D967" s="55">
        <v>56</v>
      </c>
      <c r="E967" s="56" t="s">
        <v>1295</v>
      </c>
      <c r="F967" s="168"/>
      <c r="G967" s="6"/>
      <c r="H967" s="13"/>
      <c r="I967" s="6" t="str" cm="1">
        <f t="array" aca="1" ref="I967" ca="1">_xlfn.IFNA(INDIRECT("'"&amp;"Variable List"&amp;"'!"&amp;ADDRESS(MATCH(A967,'Variable List'!A:A,0),3)),"")</f>
        <v/>
      </c>
      <c r="J967" s="6" t="str" cm="1">
        <f t="array" aca="1" ref="J967" ca="1">_xlfn.IFNA(INDIRECT("'"&amp;"Variable List"&amp;"'!"&amp;ADDRESS(MATCH(A967,'Variable List'!A:A,0),4)),"")</f>
        <v/>
      </c>
      <c r="K967" s="6" t="str" cm="1">
        <f t="array" aca="1" ref="K967" ca="1">_xlfn.IFNA(INDIRECT("'"&amp;"Variable List"&amp;"'!"&amp;ADDRESS(MATCH(A967,'Variable List'!A:A,0),5)),"")</f>
        <v/>
      </c>
      <c r="L967" s="6" t="str" cm="1">
        <f t="array" aca="1" ref="L967" ca="1">_xlfn.IFNA(INDIRECT("'"&amp;"Variable List"&amp;"'!"&amp;ADDRESS(MATCH(A967,'Variable List'!A:A,0),6)),"")</f>
        <v/>
      </c>
    </row>
    <row r="968" spans="1:12" s="3" customFormat="1" x14ac:dyDescent="0.25">
      <c r="A968" s="4"/>
      <c r="B968" s="6"/>
      <c r="C968" s="6"/>
      <c r="D968" s="55">
        <v>60</v>
      </c>
      <c r="E968" s="56" t="s">
        <v>974</v>
      </c>
      <c r="F968" s="168"/>
      <c r="G968" s="6"/>
      <c r="H968" s="13"/>
      <c r="I968" s="6" t="str" cm="1">
        <f t="array" aca="1" ref="I968" ca="1">_xlfn.IFNA(INDIRECT("'"&amp;"Variable List"&amp;"'!"&amp;ADDRESS(MATCH(A968,'Variable List'!A:A,0),3)),"")</f>
        <v/>
      </c>
      <c r="J968" s="6" t="str" cm="1">
        <f t="array" aca="1" ref="J968" ca="1">_xlfn.IFNA(INDIRECT("'"&amp;"Variable List"&amp;"'!"&amp;ADDRESS(MATCH(A968,'Variable List'!A:A,0),4)),"")</f>
        <v/>
      </c>
      <c r="K968" s="6" t="str" cm="1">
        <f t="array" aca="1" ref="K968" ca="1">_xlfn.IFNA(INDIRECT("'"&amp;"Variable List"&amp;"'!"&amp;ADDRESS(MATCH(A968,'Variable List'!A:A,0),5)),"")</f>
        <v/>
      </c>
      <c r="L968" s="6" t="str" cm="1">
        <f t="array" aca="1" ref="L968" ca="1">_xlfn.IFNA(INDIRECT("'"&amp;"Variable List"&amp;"'!"&amp;ADDRESS(MATCH(A968,'Variable List'!A:A,0),6)),"")</f>
        <v/>
      </c>
    </row>
    <row r="969" spans="1:12" s="3" customFormat="1" x14ac:dyDescent="0.25">
      <c r="A969" s="4"/>
      <c r="B969" s="6"/>
      <c r="C969" s="6"/>
      <c r="D969" s="55">
        <v>64</v>
      </c>
      <c r="E969" s="56" t="s">
        <v>1296</v>
      </c>
      <c r="F969" s="168"/>
      <c r="G969" s="6"/>
      <c r="H969" s="13"/>
      <c r="I969" s="6" t="str" cm="1">
        <f t="array" aca="1" ref="I969" ca="1">_xlfn.IFNA(INDIRECT("'"&amp;"Variable List"&amp;"'!"&amp;ADDRESS(MATCH(A969,'Variable List'!A:A,0),3)),"")</f>
        <v/>
      </c>
      <c r="J969" s="6" t="str" cm="1">
        <f t="array" aca="1" ref="J969" ca="1">_xlfn.IFNA(INDIRECT("'"&amp;"Variable List"&amp;"'!"&amp;ADDRESS(MATCH(A969,'Variable List'!A:A,0),4)),"")</f>
        <v/>
      </c>
      <c r="K969" s="6" t="str" cm="1">
        <f t="array" aca="1" ref="K969" ca="1">_xlfn.IFNA(INDIRECT("'"&amp;"Variable List"&amp;"'!"&amp;ADDRESS(MATCH(A969,'Variable List'!A:A,0),5)),"")</f>
        <v/>
      </c>
      <c r="L969" s="6" t="str" cm="1">
        <f t="array" aca="1" ref="L969" ca="1">_xlfn.IFNA(INDIRECT("'"&amp;"Variable List"&amp;"'!"&amp;ADDRESS(MATCH(A969,'Variable List'!A:A,0),6)),"")</f>
        <v/>
      </c>
    </row>
    <row r="970" spans="1:12" s="3" customFormat="1" x14ac:dyDescent="0.25">
      <c r="A970" s="4"/>
      <c r="B970" s="6"/>
      <c r="C970" s="6"/>
      <c r="D970" s="55">
        <v>68</v>
      </c>
      <c r="E970" s="56" t="s">
        <v>919</v>
      </c>
      <c r="F970" s="168"/>
      <c r="G970" s="6"/>
      <c r="H970" s="13"/>
      <c r="I970" s="6" t="str" cm="1">
        <f t="array" aca="1" ref="I970" ca="1">_xlfn.IFNA(INDIRECT("'"&amp;"Variable List"&amp;"'!"&amp;ADDRESS(MATCH(A970,'Variable List'!A:A,0),3)),"")</f>
        <v/>
      </c>
      <c r="J970" s="6" t="str" cm="1">
        <f t="array" aca="1" ref="J970" ca="1">_xlfn.IFNA(INDIRECT("'"&amp;"Variable List"&amp;"'!"&amp;ADDRESS(MATCH(A970,'Variable List'!A:A,0),4)),"")</f>
        <v/>
      </c>
      <c r="K970" s="6" t="str" cm="1">
        <f t="array" aca="1" ref="K970" ca="1">_xlfn.IFNA(INDIRECT("'"&amp;"Variable List"&amp;"'!"&amp;ADDRESS(MATCH(A970,'Variable List'!A:A,0),5)),"")</f>
        <v/>
      </c>
      <c r="L970" s="6" t="str" cm="1">
        <f t="array" aca="1" ref="L970" ca="1">_xlfn.IFNA(INDIRECT("'"&amp;"Variable List"&amp;"'!"&amp;ADDRESS(MATCH(A970,'Variable List'!A:A,0),6)),"")</f>
        <v/>
      </c>
    </row>
    <row r="971" spans="1:12" s="3" customFormat="1" x14ac:dyDescent="0.25">
      <c r="A971" s="4"/>
      <c r="B971" s="6"/>
      <c r="C971" s="6"/>
      <c r="D971" s="55">
        <v>69</v>
      </c>
      <c r="E971" s="56" t="s">
        <v>733</v>
      </c>
      <c r="F971" s="168"/>
      <c r="G971" s="6"/>
      <c r="H971" s="13"/>
      <c r="I971" s="6" t="str" cm="1">
        <f t="array" aca="1" ref="I971" ca="1">_xlfn.IFNA(INDIRECT("'"&amp;"Variable List"&amp;"'!"&amp;ADDRESS(MATCH(A971,'Variable List'!A:A,0),3)),"")</f>
        <v/>
      </c>
      <c r="J971" s="6" t="str" cm="1">
        <f t="array" aca="1" ref="J971" ca="1">_xlfn.IFNA(INDIRECT("'"&amp;"Variable List"&amp;"'!"&amp;ADDRESS(MATCH(A971,'Variable List'!A:A,0),4)),"")</f>
        <v/>
      </c>
      <c r="K971" s="6" t="str" cm="1">
        <f t="array" aca="1" ref="K971" ca="1">_xlfn.IFNA(INDIRECT("'"&amp;"Variable List"&amp;"'!"&amp;ADDRESS(MATCH(A971,'Variable List'!A:A,0),5)),"")</f>
        <v/>
      </c>
      <c r="L971" s="6" t="str" cm="1">
        <f t="array" aca="1" ref="L971" ca="1">_xlfn.IFNA(INDIRECT("'"&amp;"Variable List"&amp;"'!"&amp;ADDRESS(MATCH(A971,'Variable List'!A:A,0),6)),"")</f>
        <v/>
      </c>
    </row>
    <row r="972" spans="1:12" s="3" customFormat="1" x14ac:dyDescent="0.25">
      <c r="A972" s="4"/>
      <c r="B972" s="6"/>
      <c r="C972" s="6"/>
      <c r="D972" s="55">
        <v>70</v>
      </c>
      <c r="E972" s="56" t="s">
        <v>1297</v>
      </c>
      <c r="F972" s="168"/>
      <c r="G972" s="6"/>
      <c r="H972" s="13"/>
      <c r="I972" s="6" t="str" cm="1">
        <f t="array" aca="1" ref="I972" ca="1">_xlfn.IFNA(INDIRECT("'"&amp;"Variable List"&amp;"'!"&amp;ADDRESS(MATCH(A972,'Variable List'!A:A,0),3)),"")</f>
        <v/>
      </c>
      <c r="J972" s="6" t="str" cm="1">
        <f t="array" aca="1" ref="J972" ca="1">_xlfn.IFNA(INDIRECT("'"&amp;"Variable List"&amp;"'!"&amp;ADDRESS(MATCH(A972,'Variable List'!A:A,0),4)),"")</f>
        <v/>
      </c>
      <c r="K972" s="6" t="str" cm="1">
        <f t="array" aca="1" ref="K972" ca="1">_xlfn.IFNA(INDIRECT("'"&amp;"Variable List"&amp;"'!"&amp;ADDRESS(MATCH(A972,'Variable List'!A:A,0),5)),"")</f>
        <v/>
      </c>
      <c r="L972" s="6" t="str" cm="1">
        <f t="array" aca="1" ref="L972" ca="1">_xlfn.IFNA(INDIRECT("'"&amp;"Variable List"&amp;"'!"&amp;ADDRESS(MATCH(A972,'Variable List'!A:A,0),6)),"")</f>
        <v/>
      </c>
    </row>
    <row r="973" spans="1:12" s="3" customFormat="1" x14ac:dyDescent="0.25">
      <c r="A973" s="4"/>
      <c r="B973" s="6"/>
      <c r="C973" s="6"/>
      <c r="D973" s="55">
        <v>71</v>
      </c>
      <c r="E973" s="56" t="s">
        <v>1298</v>
      </c>
      <c r="F973" s="168"/>
      <c r="G973" s="6"/>
      <c r="H973" s="13"/>
      <c r="I973" s="6" t="str" cm="1">
        <f t="array" aca="1" ref="I973" ca="1">_xlfn.IFNA(INDIRECT("'"&amp;"Variable List"&amp;"'!"&amp;ADDRESS(MATCH(A973,'Variable List'!A:A,0),3)),"")</f>
        <v/>
      </c>
      <c r="J973" s="6" t="str" cm="1">
        <f t="array" aca="1" ref="J973" ca="1">_xlfn.IFNA(INDIRECT("'"&amp;"Variable List"&amp;"'!"&amp;ADDRESS(MATCH(A973,'Variable List'!A:A,0),4)),"")</f>
        <v/>
      </c>
      <c r="K973" s="6" t="str" cm="1">
        <f t="array" aca="1" ref="K973" ca="1">_xlfn.IFNA(INDIRECT("'"&amp;"Variable List"&amp;"'!"&amp;ADDRESS(MATCH(A973,'Variable List'!A:A,0),5)),"")</f>
        <v/>
      </c>
      <c r="L973" s="6" t="str" cm="1">
        <f t="array" aca="1" ref="L973" ca="1">_xlfn.IFNA(INDIRECT("'"&amp;"Variable List"&amp;"'!"&amp;ADDRESS(MATCH(A973,'Variable List'!A:A,0),6)),"")</f>
        <v/>
      </c>
    </row>
    <row r="974" spans="1:12" s="3" customFormat="1" x14ac:dyDescent="0.25">
      <c r="A974" s="4"/>
      <c r="B974" s="6"/>
      <c r="C974" s="6"/>
      <c r="D974" s="55">
        <v>72</v>
      </c>
      <c r="E974" s="56" t="s">
        <v>1299</v>
      </c>
      <c r="F974" s="168"/>
      <c r="G974" s="6"/>
      <c r="H974" s="13"/>
      <c r="I974" s="6" t="str" cm="1">
        <f t="array" aca="1" ref="I974" ca="1">_xlfn.IFNA(INDIRECT("'"&amp;"Variable List"&amp;"'!"&amp;ADDRESS(MATCH(A974,'Variable List'!A:A,0),3)),"")</f>
        <v/>
      </c>
      <c r="J974" s="6" t="str" cm="1">
        <f t="array" aca="1" ref="J974" ca="1">_xlfn.IFNA(INDIRECT("'"&amp;"Variable List"&amp;"'!"&amp;ADDRESS(MATCH(A974,'Variable List'!A:A,0),4)),"")</f>
        <v/>
      </c>
      <c r="K974" s="6" t="str" cm="1">
        <f t="array" aca="1" ref="K974" ca="1">_xlfn.IFNA(INDIRECT("'"&amp;"Variable List"&amp;"'!"&amp;ADDRESS(MATCH(A974,'Variable List'!A:A,0),5)),"")</f>
        <v/>
      </c>
      <c r="L974" s="6" t="str" cm="1">
        <f t="array" aca="1" ref="L974" ca="1">_xlfn.IFNA(INDIRECT("'"&amp;"Variable List"&amp;"'!"&amp;ADDRESS(MATCH(A974,'Variable List'!A:A,0),6)),"")</f>
        <v/>
      </c>
    </row>
    <row r="975" spans="1:12" s="3" customFormat="1" x14ac:dyDescent="0.25">
      <c r="A975" s="4"/>
      <c r="B975" s="6"/>
      <c r="C975" s="6"/>
      <c r="D975" s="55">
        <v>76</v>
      </c>
      <c r="E975" s="56" t="s">
        <v>921</v>
      </c>
      <c r="F975" s="168"/>
      <c r="G975" s="6"/>
      <c r="H975" s="13"/>
      <c r="I975" s="6" t="str" cm="1">
        <f t="array" aca="1" ref="I975" ca="1">_xlfn.IFNA(INDIRECT("'"&amp;"Variable List"&amp;"'!"&amp;ADDRESS(MATCH(A975,'Variable List'!A:A,0),3)),"")</f>
        <v/>
      </c>
      <c r="J975" s="6" t="str" cm="1">
        <f t="array" aca="1" ref="J975" ca="1">_xlfn.IFNA(INDIRECT("'"&amp;"Variable List"&amp;"'!"&amp;ADDRESS(MATCH(A975,'Variable List'!A:A,0),4)),"")</f>
        <v/>
      </c>
      <c r="K975" s="6" t="str" cm="1">
        <f t="array" aca="1" ref="K975" ca="1">_xlfn.IFNA(INDIRECT("'"&amp;"Variable List"&amp;"'!"&amp;ADDRESS(MATCH(A975,'Variable List'!A:A,0),5)),"")</f>
        <v/>
      </c>
      <c r="L975" s="6" t="str" cm="1">
        <f t="array" aca="1" ref="L975" ca="1">_xlfn.IFNA(INDIRECT("'"&amp;"Variable List"&amp;"'!"&amp;ADDRESS(MATCH(A975,'Variable List'!A:A,0),6)),"")</f>
        <v/>
      </c>
    </row>
    <row r="976" spans="1:12" s="3" customFormat="1" x14ac:dyDescent="0.25">
      <c r="A976" s="4"/>
      <c r="B976" s="6"/>
      <c r="C976" s="6"/>
      <c r="D976" s="55">
        <v>84</v>
      </c>
      <c r="E976" s="56" t="s">
        <v>1300</v>
      </c>
      <c r="F976" s="168"/>
      <c r="G976" s="6"/>
      <c r="H976" s="13"/>
      <c r="I976" s="6" t="str" cm="1">
        <f t="array" aca="1" ref="I976" ca="1">_xlfn.IFNA(INDIRECT("'"&amp;"Variable List"&amp;"'!"&amp;ADDRESS(MATCH(A976,'Variable List'!A:A,0),3)),"")</f>
        <v/>
      </c>
      <c r="J976" s="6" t="str" cm="1">
        <f t="array" aca="1" ref="J976" ca="1">_xlfn.IFNA(INDIRECT("'"&amp;"Variable List"&amp;"'!"&amp;ADDRESS(MATCH(A976,'Variable List'!A:A,0),4)),"")</f>
        <v/>
      </c>
      <c r="K976" s="6" t="str" cm="1">
        <f t="array" aca="1" ref="K976" ca="1">_xlfn.IFNA(INDIRECT("'"&amp;"Variable List"&amp;"'!"&amp;ADDRESS(MATCH(A976,'Variable List'!A:A,0),5)),"")</f>
        <v/>
      </c>
      <c r="L976" s="6" t="str" cm="1">
        <f t="array" aca="1" ref="L976" ca="1">_xlfn.IFNA(INDIRECT("'"&amp;"Variable List"&amp;"'!"&amp;ADDRESS(MATCH(A976,'Variable List'!A:A,0),6)),"")</f>
        <v/>
      </c>
    </row>
    <row r="977" spans="1:12" s="3" customFormat="1" x14ac:dyDescent="0.25">
      <c r="A977" s="4"/>
      <c r="B977" s="6"/>
      <c r="C977" s="6"/>
      <c r="D977" s="55">
        <v>86</v>
      </c>
      <c r="E977" s="56" t="s">
        <v>1301</v>
      </c>
      <c r="F977" s="168"/>
      <c r="G977" s="6"/>
      <c r="H977" s="13"/>
      <c r="I977" s="6" t="str" cm="1">
        <f t="array" aca="1" ref="I977" ca="1">_xlfn.IFNA(INDIRECT("'"&amp;"Variable List"&amp;"'!"&amp;ADDRESS(MATCH(A977,'Variable List'!A:A,0),3)),"")</f>
        <v/>
      </c>
      <c r="J977" s="6" t="str" cm="1">
        <f t="array" aca="1" ref="J977" ca="1">_xlfn.IFNA(INDIRECT("'"&amp;"Variable List"&amp;"'!"&amp;ADDRESS(MATCH(A977,'Variable List'!A:A,0),4)),"")</f>
        <v/>
      </c>
      <c r="K977" s="6" t="str" cm="1">
        <f t="array" aca="1" ref="K977" ca="1">_xlfn.IFNA(INDIRECT("'"&amp;"Variable List"&amp;"'!"&amp;ADDRESS(MATCH(A977,'Variable List'!A:A,0),5)),"")</f>
        <v/>
      </c>
      <c r="L977" s="6" t="str" cm="1">
        <f t="array" aca="1" ref="L977" ca="1">_xlfn.IFNA(INDIRECT("'"&amp;"Variable List"&amp;"'!"&amp;ADDRESS(MATCH(A977,'Variable List'!A:A,0),6)),"")</f>
        <v/>
      </c>
    </row>
    <row r="978" spans="1:12" s="3" customFormat="1" x14ac:dyDescent="0.25">
      <c r="A978" s="4"/>
      <c r="B978" s="6"/>
      <c r="C978" s="6"/>
      <c r="D978" s="55">
        <v>90</v>
      </c>
      <c r="E978" s="56" t="s">
        <v>1302</v>
      </c>
      <c r="F978" s="168"/>
      <c r="G978" s="6"/>
      <c r="H978" s="13"/>
      <c r="I978" s="6" t="str" cm="1">
        <f t="array" aca="1" ref="I978" ca="1">_xlfn.IFNA(INDIRECT("'"&amp;"Variable List"&amp;"'!"&amp;ADDRESS(MATCH(A978,'Variable List'!A:A,0),3)),"")</f>
        <v/>
      </c>
      <c r="J978" s="6" t="str" cm="1">
        <f t="array" aca="1" ref="J978" ca="1">_xlfn.IFNA(INDIRECT("'"&amp;"Variable List"&amp;"'!"&amp;ADDRESS(MATCH(A978,'Variable List'!A:A,0),4)),"")</f>
        <v/>
      </c>
      <c r="K978" s="6" t="str" cm="1">
        <f t="array" aca="1" ref="K978" ca="1">_xlfn.IFNA(INDIRECT("'"&amp;"Variable List"&amp;"'!"&amp;ADDRESS(MATCH(A978,'Variable List'!A:A,0),5)),"")</f>
        <v/>
      </c>
      <c r="L978" s="6" t="str" cm="1">
        <f t="array" aca="1" ref="L978" ca="1">_xlfn.IFNA(INDIRECT("'"&amp;"Variable List"&amp;"'!"&amp;ADDRESS(MATCH(A978,'Variable List'!A:A,0),6)),"")</f>
        <v/>
      </c>
    </row>
    <row r="979" spans="1:12" s="3" customFormat="1" x14ac:dyDescent="0.25">
      <c r="A979" s="4"/>
      <c r="B979" s="6"/>
      <c r="C979" s="6"/>
      <c r="D979" s="55">
        <v>92</v>
      </c>
      <c r="E979" s="56" t="s">
        <v>980</v>
      </c>
      <c r="F979" s="168"/>
      <c r="G979" s="6"/>
      <c r="H979" s="13"/>
      <c r="I979" s="6" t="str" cm="1">
        <f t="array" aca="1" ref="I979" ca="1">_xlfn.IFNA(INDIRECT("'"&amp;"Variable List"&amp;"'!"&amp;ADDRESS(MATCH(A979,'Variable List'!A:A,0),3)),"")</f>
        <v/>
      </c>
      <c r="J979" s="6" t="str" cm="1">
        <f t="array" aca="1" ref="J979" ca="1">_xlfn.IFNA(INDIRECT("'"&amp;"Variable List"&amp;"'!"&amp;ADDRESS(MATCH(A979,'Variable List'!A:A,0),4)),"")</f>
        <v/>
      </c>
      <c r="K979" s="6" t="str" cm="1">
        <f t="array" aca="1" ref="K979" ca="1">_xlfn.IFNA(INDIRECT("'"&amp;"Variable List"&amp;"'!"&amp;ADDRESS(MATCH(A979,'Variable List'!A:A,0),5)),"")</f>
        <v/>
      </c>
      <c r="L979" s="6" t="str" cm="1">
        <f t="array" aca="1" ref="L979" ca="1">_xlfn.IFNA(INDIRECT("'"&amp;"Variable List"&amp;"'!"&amp;ADDRESS(MATCH(A979,'Variable List'!A:A,0),6)),"")</f>
        <v/>
      </c>
    </row>
    <row r="980" spans="1:12" s="3" customFormat="1" x14ac:dyDescent="0.25">
      <c r="A980" s="4"/>
      <c r="B980" s="6"/>
      <c r="C980" s="6"/>
      <c r="D980" s="55">
        <v>96</v>
      </c>
      <c r="E980" s="56" t="s">
        <v>1303</v>
      </c>
      <c r="F980" s="168"/>
      <c r="G980" s="6"/>
      <c r="H980" s="13"/>
      <c r="I980" s="6" t="str" cm="1">
        <f t="array" aca="1" ref="I980" ca="1">_xlfn.IFNA(INDIRECT("'"&amp;"Variable List"&amp;"'!"&amp;ADDRESS(MATCH(A980,'Variable List'!A:A,0),3)),"")</f>
        <v/>
      </c>
      <c r="J980" s="6" t="str" cm="1">
        <f t="array" aca="1" ref="J980" ca="1">_xlfn.IFNA(INDIRECT("'"&amp;"Variable List"&amp;"'!"&amp;ADDRESS(MATCH(A980,'Variable List'!A:A,0),4)),"")</f>
        <v/>
      </c>
      <c r="K980" s="6" t="str" cm="1">
        <f t="array" aca="1" ref="K980" ca="1">_xlfn.IFNA(INDIRECT("'"&amp;"Variable List"&amp;"'!"&amp;ADDRESS(MATCH(A980,'Variable List'!A:A,0),5)),"")</f>
        <v/>
      </c>
      <c r="L980" s="6" t="str" cm="1">
        <f t="array" aca="1" ref="L980" ca="1">_xlfn.IFNA(INDIRECT("'"&amp;"Variable List"&amp;"'!"&amp;ADDRESS(MATCH(A980,'Variable List'!A:A,0),6)),"")</f>
        <v/>
      </c>
    </row>
    <row r="981" spans="1:12" s="3" customFormat="1" x14ac:dyDescent="0.25">
      <c r="A981" s="4"/>
      <c r="B981" s="6"/>
      <c r="C981" s="6"/>
      <c r="D981" s="55">
        <v>100</v>
      </c>
      <c r="E981" s="56" t="s">
        <v>1304</v>
      </c>
      <c r="F981" s="168"/>
      <c r="G981" s="6"/>
      <c r="H981" s="13"/>
      <c r="I981" s="6" t="str" cm="1">
        <f t="array" aca="1" ref="I981" ca="1">_xlfn.IFNA(INDIRECT("'"&amp;"Variable List"&amp;"'!"&amp;ADDRESS(MATCH(A981,'Variable List'!A:A,0),3)),"")</f>
        <v/>
      </c>
      <c r="J981" s="6" t="str" cm="1">
        <f t="array" aca="1" ref="J981" ca="1">_xlfn.IFNA(INDIRECT("'"&amp;"Variable List"&amp;"'!"&amp;ADDRESS(MATCH(A981,'Variable List'!A:A,0),4)),"")</f>
        <v/>
      </c>
      <c r="K981" s="6" t="str" cm="1">
        <f t="array" aca="1" ref="K981" ca="1">_xlfn.IFNA(INDIRECT("'"&amp;"Variable List"&amp;"'!"&amp;ADDRESS(MATCH(A981,'Variable List'!A:A,0),5)),"")</f>
        <v/>
      </c>
      <c r="L981" s="6" t="str" cm="1">
        <f t="array" aca="1" ref="L981" ca="1">_xlfn.IFNA(INDIRECT("'"&amp;"Variable List"&amp;"'!"&amp;ADDRESS(MATCH(A981,'Variable List'!A:A,0),6)),"")</f>
        <v/>
      </c>
    </row>
    <row r="982" spans="1:12" s="3" customFormat="1" x14ac:dyDescent="0.25">
      <c r="A982" s="4"/>
      <c r="B982" s="6"/>
      <c r="C982" s="6"/>
      <c r="D982" s="55">
        <v>104</v>
      </c>
      <c r="E982" s="56" t="s">
        <v>863</v>
      </c>
      <c r="F982" s="168"/>
      <c r="G982" s="6"/>
      <c r="H982" s="13"/>
      <c r="I982" s="6" t="str" cm="1">
        <f t="array" aca="1" ref="I982" ca="1">_xlfn.IFNA(INDIRECT("'"&amp;"Variable List"&amp;"'!"&amp;ADDRESS(MATCH(A982,'Variable List'!A:A,0),3)),"")</f>
        <v/>
      </c>
      <c r="J982" s="6" t="str" cm="1">
        <f t="array" aca="1" ref="J982" ca="1">_xlfn.IFNA(INDIRECT("'"&amp;"Variable List"&amp;"'!"&amp;ADDRESS(MATCH(A982,'Variable List'!A:A,0),4)),"")</f>
        <v/>
      </c>
      <c r="K982" s="6" t="str" cm="1">
        <f t="array" aca="1" ref="K982" ca="1">_xlfn.IFNA(INDIRECT("'"&amp;"Variable List"&amp;"'!"&amp;ADDRESS(MATCH(A982,'Variable List'!A:A,0),5)),"")</f>
        <v/>
      </c>
      <c r="L982" s="6" t="str" cm="1">
        <f t="array" aca="1" ref="L982" ca="1">_xlfn.IFNA(INDIRECT("'"&amp;"Variable List"&amp;"'!"&amp;ADDRESS(MATCH(A982,'Variable List'!A:A,0),6)),"")</f>
        <v/>
      </c>
    </row>
    <row r="983" spans="1:12" s="3" customFormat="1" x14ac:dyDescent="0.25">
      <c r="A983" s="4"/>
      <c r="B983" s="6"/>
      <c r="C983" s="6"/>
      <c r="D983" s="55">
        <v>108</v>
      </c>
      <c r="E983" s="56" t="s">
        <v>1035</v>
      </c>
      <c r="F983" s="168"/>
      <c r="G983" s="6"/>
      <c r="H983" s="13"/>
      <c r="I983" s="6" t="str" cm="1">
        <f t="array" aca="1" ref="I983" ca="1">_xlfn.IFNA(INDIRECT("'"&amp;"Variable List"&amp;"'!"&amp;ADDRESS(MATCH(A983,'Variable List'!A:A,0),3)),"")</f>
        <v/>
      </c>
      <c r="J983" s="6" t="str" cm="1">
        <f t="array" aca="1" ref="J983" ca="1">_xlfn.IFNA(INDIRECT("'"&amp;"Variable List"&amp;"'!"&amp;ADDRESS(MATCH(A983,'Variable List'!A:A,0),4)),"")</f>
        <v/>
      </c>
      <c r="K983" s="6" t="str" cm="1">
        <f t="array" aca="1" ref="K983" ca="1">_xlfn.IFNA(INDIRECT("'"&amp;"Variable List"&amp;"'!"&amp;ADDRESS(MATCH(A983,'Variable List'!A:A,0),5)),"")</f>
        <v/>
      </c>
      <c r="L983" s="6" t="str" cm="1">
        <f t="array" aca="1" ref="L983" ca="1">_xlfn.IFNA(INDIRECT("'"&amp;"Variable List"&amp;"'!"&amp;ADDRESS(MATCH(A983,'Variable List'!A:A,0),6)),"")</f>
        <v/>
      </c>
    </row>
    <row r="984" spans="1:12" s="3" customFormat="1" x14ac:dyDescent="0.25">
      <c r="A984" s="4"/>
      <c r="B984" s="6"/>
      <c r="C984" s="6"/>
      <c r="D984" s="55">
        <v>112</v>
      </c>
      <c r="E984" s="56" t="s">
        <v>1305</v>
      </c>
      <c r="F984" s="168"/>
      <c r="G984" s="6"/>
      <c r="H984" s="13"/>
      <c r="I984" s="6" t="str" cm="1">
        <f t="array" aca="1" ref="I984" ca="1">_xlfn.IFNA(INDIRECT("'"&amp;"Variable List"&amp;"'!"&amp;ADDRESS(MATCH(A984,'Variable List'!A:A,0),3)),"")</f>
        <v/>
      </c>
      <c r="J984" s="6" t="str" cm="1">
        <f t="array" aca="1" ref="J984" ca="1">_xlfn.IFNA(INDIRECT("'"&amp;"Variable List"&amp;"'!"&amp;ADDRESS(MATCH(A984,'Variable List'!A:A,0),4)),"")</f>
        <v/>
      </c>
      <c r="K984" s="6" t="str" cm="1">
        <f t="array" aca="1" ref="K984" ca="1">_xlfn.IFNA(INDIRECT("'"&amp;"Variable List"&amp;"'!"&amp;ADDRESS(MATCH(A984,'Variable List'!A:A,0),5)),"")</f>
        <v/>
      </c>
      <c r="L984" s="6" t="str" cm="1">
        <f t="array" aca="1" ref="L984" ca="1">_xlfn.IFNA(INDIRECT("'"&amp;"Variable List"&amp;"'!"&amp;ADDRESS(MATCH(A984,'Variable List'!A:A,0),6)),"")</f>
        <v/>
      </c>
    </row>
    <row r="985" spans="1:12" s="3" customFormat="1" x14ac:dyDescent="0.25">
      <c r="A985" s="4"/>
      <c r="B985" s="6"/>
      <c r="C985" s="6"/>
      <c r="D985" s="55">
        <v>116</v>
      </c>
      <c r="E985" s="56" t="s">
        <v>1306</v>
      </c>
      <c r="F985" s="168"/>
      <c r="G985" s="6"/>
      <c r="H985" s="13"/>
      <c r="I985" s="6" t="str" cm="1">
        <f t="array" aca="1" ref="I985" ca="1">_xlfn.IFNA(INDIRECT("'"&amp;"Variable List"&amp;"'!"&amp;ADDRESS(MATCH(A985,'Variable List'!A:A,0),3)),"")</f>
        <v/>
      </c>
      <c r="J985" s="6" t="str" cm="1">
        <f t="array" aca="1" ref="J985" ca="1">_xlfn.IFNA(INDIRECT("'"&amp;"Variable List"&amp;"'!"&amp;ADDRESS(MATCH(A985,'Variable List'!A:A,0),4)),"")</f>
        <v/>
      </c>
      <c r="K985" s="6" t="str" cm="1">
        <f t="array" aca="1" ref="K985" ca="1">_xlfn.IFNA(INDIRECT("'"&amp;"Variable List"&amp;"'!"&amp;ADDRESS(MATCH(A985,'Variable List'!A:A,0),5)),"")</f>
        <v/>
      </c>
      <c r="L985" s="6" t="str" cm="1">
        <f t="array" aca="1" ref="L985" ca="1">_xlfn.IFNA(INDIRECT("'"&amp;"Variable List"&amp;"'!"&amp;ADDRESS(MATCH(A985,'Variable List'!A:A,0),6)),"")</f>
        <v/>
      </c>
    </row>
    <row r="986" spans="1:12" s="3" customFormat="1" x14ac:dyDescent="0.25">
      <c r="A986" s="4"/>
      <c r="B986" s="6"/>
      <c r="C986" s="6"/>
      <c r="D986" s="55">
        <v>120</v>
      </c>
      <c r="E986" s="56" t="s">
        <v>1037</v>
      </c>
      <c r="F986" s="168"/>
      <c r="G986" s="6"/>
      <c r="H986" s="13"/>
      <c r="I986" s="6" t="str" cm="1">
        <f t="array" aca="1" ref="I986" ca="1">_xlfn.IFNA(INDIRECT("'"&amp;"Variable List"&amp;"'!"&amp;ADDRESS(MATCH(A986,'Variable List'!A:A,0),3)),"")</f>
        <v/>
      </c>
      <c r="J986" s="6" t="str" cm="1">
        <f t="array" aca="1" ref="J986" ca="1">_xlfn.IFNA(INDIRECT("'"&amp;"Variable List"&amp;"'!"&amp;ADDRESS(MATCH(A986,'Variable List'!A:A,0),4)),"")</f>
        <v/>
      </c>
      <c r="K986" s="6" t="str" cm="1">
        <f t="array" aca="1" ref="K986" ca="1">_xlfn.IFNA(INDIRECT("'"&amp;"Variable List"&amp;"'!"&amp;ADDRESS(MATCH(A986,'Variable List'!A:A,0),5)),"")</f>
        <v/>
      </c>
      <c r="L986" s="6" t="str" cm="1">
        <f t="array" aca="1" ref="L986" ca="1">_xlfn.IFNA(INDIRECT("'"&amp;"Variable List"&amp;"'!"&amp;ADDRESS(MATCH(A986,'Variable List'!A:A,0),6)),"")</f>
        <v/>
      </c>
    </row>
    <row r="987" spans="1:12" s="3" customFormat="1" x14ac:dyDescent="0.25">
      <c r="A987" s="4"/>
      <c r="B987" s="6"/>
      <c r="C987" s="6"/>
      <c r="D987" s="55">
        <v>124</v>
      </c>
      <c r="E987" s="56" t="s">
        <v>1307</v>
      </c>
      <c r="F987" s="168"/>
      <c r="G987" s="6"/>
      <c r="H987" s="13"/>
      <c r="I987" s="6" t="str" cm="1">
        <f t="array" aca="1" ref="I987" ca="1">_xlfn.IFNA(INDIRECT("'"&amp;"Variable List"&amp;"'!"&amp;ADDRESS(MATCH(A987,'Variable List'!A:A,0),3)),"")</f>
        <v/>
      </c>
      <c r="J987" s="6" t="str" cm="1">
        <f t="array" aca="1" ref="J987" ca="1">_xlfn.IFNA(INDIRECT("'"&amp;"Variable List"&amp;"'!"&amp;ADDRESS(MATCH(A987,'Variable List'!A:A,0),4)),"")</f>
        <v/>
      </c>
      <c r="K987" s="6" t="str" cm="1">
        <f t="array" aca="1" ref="K987" ca="1">_xlfn.IFNA(INDIRECT("'"&amp;"Variable List"&amp;"'!"&amp;ADDRESS(MATCH(A987,'Variable List'!A:A,0),5)),"")</f>
        <v/>
      </c>
      <c r="L987" s="6" t="str" cm="1">
        <f t="array" aca="1" ref="L987" ca="1">_xlfn.IFNA(INDIRECT("'"&amp;"Variable List"&amp;"'!"&amp;ADDRESS(MATCH(A987,'Variable List'!A:A,0),6)),"")</f>
        <v/>
      </c>
    </row>
    <row r="988" spans="1:12" s="3" customFormat="1" x14ac:dyDescent="0.25">
      <c r="A988" s="4"/>
      <c r="B988" s="6"/>
      <c r="C988" s="6"/>
      <c r="D988" s="55">
        <v>132</v>
      </c>
      <c r="E988" s="56" t="s">
        <v>1039</v>
      </c>
      <c r="F988" s="168"/>
      <c r="G988" s="6"/>
      <c r="H988" s="13"/>
      <c r="I988" s="6" t="str" cm="1">
        <f t="array" aca="1" ref="I988" ca="1">_xlfn.IFNA(INDIRECT("'"&amp;"Variable List"&amp;"'!"&amp;ADDRESS(MATCH(A988,'Variable List'!A:A,0),3)),"")</f>
        <v/>
      </c>
      <c r="J988" s="6" t="str" cm="1">
        <f t="array" aca="1" ref="J988" ca="1">_xlfn.IFNA(INDIRECT("'"&amp;"Variable List"&amp;"'!"&amp;ADDRESS(MATCH(A988,'Variable List'!A:A,0),4)),"")</f>
        <v/>
      </c>
      <c r="K988" s="6" t="str" cm="1">
        <f t="array" aca="1" ref="K988" ca="1">_xlfn.IFNA(INDIRECT("'"&amp;"Variable List"&amp;"'!"&amp;ADDRESS(MATCH(A988,'Variable List'!A:A,0),5)),"")</f>
        <v/>
      </c>
      <c r="L988" s="6" t="str" cm="1">
        <f t="array" aca="1" ref="L988" ca="1">_xlfn.IFNA(INDIRECT("'"&amp;"Variable List"&amp;"'!"&amp;ADDRESS(MATCH(A988,'Variable List'!A:A,0),6)),"")</f>
        <v/>
      </c>
    </row>
    <row r="989" spans="1:12" s="3" customFormat="1" x14ac:dyDescent="0.25">
      <c r="A989" s="4"/>
      <c r="B989" s="6"/>
      <c r="C989" s="6"/>
      <c r="D989" s="55">
        <v>136</v>
      </c>
      <c r="E989" s="56" t="s">
        <v>1308</v>
      </c>
      <c r="F989" s="168"/>
      <c r="G989" s="6"/>
      <c r="H989" s="13"/>
      <c r="I989" s="6" t="str" cm="1">
        <f t="array" aca="1" ref="I989" ca="1">_xlfn.IFNA(INDIRECT("'"&amp;"Variable List"&amp;"'!"&amp;ADDRESS(MATCH(A989,'Variable List'!A:A,0),3)),"")</f>
        <v/>
      </c>
      <c r="J989" s="6" t="str" cm="1">
        <f t="array" aca="1" ref="J989" ca="1">_xlfn.IFNA(INDIRECT("'"&amp;"Variable List"&amp;"'!"&amp;ADDRESS(MATCH(A989,'Variable List'!A:A,0),4)),"")</f>
        <v/>
      </c>
      <c r="K989" s="6" t="str" cm="1">
        <f t="array" aca="1" ref="K989" ca="1">_xlfn.IFNA(INDIRECT("'"&amp;"Variable List"&amp;"'!"&amp;ADDRESS(MATCH(A989,'Variable List'!A:A,0),5)),"")</f>
        <v/>
      </c>
      <c r="L989" s="6" t="str" cm="1">
        <f t="array" aca="1" ref="L989" ca="1">_xlfn.IFNA(INDIRECT("'"&amp;"Variable List"&amp;"'!"&amp;ADDRESS(MATCH(A989,'Variable List'!A:A,0),6)),"")</f>
        <v/>
      </c>
    </row>
    <row r="990" spans="1:12" s="3" customFormat="1" x14ac:dyDescent="0.25">
      <c r="A990" s="4"/>
      <c r="B990" s="6"/>
      <c r="C990" s="6"/>
      <c r="D990" s="55">
        <v>140</v>
      </c>
      <c r="E990" s="56" t="s">
        <v>1041</v>
      </c>
      <c r="F990" s="168"/>
      <c r="G990" s="6"/>
      <c r="H990" s="13"/>
      <c r="I990" s="6" t="str" cm="1">
        <f t="array" aca="1" ref="I990" ca="1">_xlfn.IFNA(INDIRECT("'"&amp;"Variable List"&amp;"'!"&amp;ADDRESS(MATCH(A990,'Variable List'!A:A,0),3)),"")</f>
        <v/>
      </c>
      <c r="J990" s="6" t="str" cm="1">
        <f t="array" aca="1" ref="J990" ca="1">_xlfn.IFNA(INDIRECT("'"&amp;"Variable List"&amp;"'!"&amp;ADDRESS(MATCH(A990,'Variable List'!A:A,0),4)),"")</f>
        <v/>
      </c>
      <c r="K990" s="6" t="str" cm="1">
        <f t="array" aca="1" ref="K990" ca="1">_xlfn.IFNA(INDIRECT("'"&amp;"Variable List"&amp;"'!"&amp;ADDRESS(MATCH(A990,'Variable List'!A:A,0),5)),"")</f>
        <v/>
      </c>
      <c r="L990" s="6" t="str" cm="1">
        <f t="array" aca="1" ref="L990" ca="1">_xlfn.IFNA(INDIRECT("'"&amp;"Variable List"&amp;"'!"&amp;ADDRESS(MATCH(A990,'Variable List'!A:A,0),6)),"")</f>
        <v/>
      </c>
    </row>
    <row r="991" spans="1:12" s="3" customFormat="1" x14ac:dyDescent="0.25">
      <c r="A991" s="4"/>
      <c r="B991" s="6"/>
      <c r="C991" s="6"/>
      <c r="D991" s="55">
        <v>144</v>
      </c>
      <c r="E991" s="56" t="s">
        <v>829</v>
      </c>
      <c r="F991" s="168"/>
      <c r="G991" s="6"/>
      <c r="H991" s="13"/>
      <c r="I991" s="6" t="str" cm="1">
        <f t="array" aca="1" ref="I991" ca="1">_xlfn.IFNA(INDIRECT("'"&amp;"Variable List"&amp;"'!"&amp;ADDRESS(MATCH(A991,'Variable List'!A:A,0),3)),"")</f>
        <v/>
      </c>
      <c r="J991" s="6" t="str" cm="1">
        <f t="array" aca="1" ref="J991" ca="1">_xlfn.IFNA(INDIRECT("'"&amp;"Variable List"&amp;"'!"&amp;ADDRESS(MATCH(A991,'Variable List'!A:A,0),4)),"")</f>
        <v/>
      </c>
      <c r="K991" s="6" t="str" cm="1">
        <f t="array" aca="1" ref="K991" ca="1">_xlfn.IFNA(INDIRECT("'"&amp;"Variable List"&amp;"'!"&amp;ADDRESS(MATCH(A991,'Variable List'!A:A,0),5)),"")</f>
        <v/>
      </c>
      <c r="L991" s="6" t="str" cm="1">
        <f t="array" aca="1" ref="L991" ca="1">_xlfn.IFNA(INDIRECT("'"&amp;"Variable List"&amp;"'!"&amp;ADDRESS(MATCH(A991,'Variable List'!A:A,0),6)),"")</f>
        <v/>
      </c>
    </row>
    <row r="992" spans="1:12" s="3" customFormat="1" x14ac:dyDescent="0.25">
      <c r="A992" s="4"/>
      <c r="B992" s="6"/>
      <c r="C992" s="6"/>
      <c r="D992" s="55">
        <v>148</v>
      </c>
      <c r="E992" s="56" t="s">
        <v>1043</v>
      </c>
      <c r="F992" s="168"/>
      <c r="G992" s="6"/>
      <c r="H992" s="13"/>
      <c r="I992" s="6" t="str" cm="1">
        <f t="array" aca="1" ref="I992" ca="1">_xlfn.IFNA(INDIRECT("'"&amp;"Variable List"&amp;"'!"&amp;ADDRESS(MATCH(A992,'Variable List'!A:A,0),3)),"")</f>
        <v/>
      </c>
      <c r="J992" s="6" t="str" cm="1">
        <f t="array" aca="1" ref="J992" ca="1">_xlfn.IFNA(INDIRECT("'"&amp;"Variable List"&amp;"'!"&amp;ADDRESS(MATCH(A992,'Variable List'!A:A,0),4)),"")</f>
        <v/>
      </c>
      <c r="K992" s="6" t="str" cm="1">
        <f t="array" aca="1" ref="K992" ca="1">_xlfn.IFNA(INDIRECT("'"&amp;"Variable List"&amp;"'!"&amp;ADDRESS(MATCH(A992,'Variable List'!A:A,0),5)),"")</f>
        <v/>
      </c>
      <c r="L992" s="6" t="str" cm="1">
        <f t="array" aca="1" ref="L992" ca="1">_xlfn.IFNA(INDIRECT("'"&amp;"Variable List"&amp;"'!"&amp;ADDRESS(MATCH(A992,'Variable List'!A:A,0),6)),"")</f>
        <v/>
      </c>
    </row>
    <row r="993" spans="1:12" s="3" customFormat="1" x14ac:dyDescent="0.25">
      <c r="A993" s="4"/>
      <c r="B993" s="6"/>
      <c r="C993" s="6"/>
      <c r="D993" s="55">
        <v>152</v>
      </c>
      <c r="E993" s="56" t="s">
        <v>923</v>
      </c>
      <c r="F993" s="168"/>
      <c r="G993" s="6"/>
      <c r="H993" s="13"/>
      <c r="I993" s="6" t="str" cm="1">
        <f t="array" aca="1" ref="I993" ca="1">_xlfn.IFNA(INDIRECT("'"&amp;"Variable List"&amp;"'!"&amp;ADDRESS(MATCH(A993,'Variable List'!A:A,0),3)),"")</f>
        <v/>
      </c>
      <c r="J993" s="6" t="str" cm="1">
        <f t="array" aca="1" ref="J993" ca="1">_xlfn.IFNA(INDIRECT("'"&amp;"Variable List"&amp;"'!"&amp;ADDRESS(MATCH(A993,'Variable List'!A:A,0),4)),"")</f>
        <v/>
      </c>
      <c r="K993" s="6" t="str" cm="1">
        <f t="array" aca="1" ref="K993" ca="1">_xlfn.IFNA(INDIRECT("'"&amp;"Variable List"&amp;"'!"&amp;ADDRESS(MATCH(A993,'Variable List'!A:A,0),5)),"")</f>
        <v/>
      </c>
      <c r="L993" s="6" t="str" cm="1">
        <f t="array" aca="1" ref="L993" ca="1">_xlfn.IFNA(INDIRECT("'"&amp;"Variable List"&amp;"'!"&amp;ADDRESS(MATCH(A993,'Variable List'!A:A,0),6)),"")</f>
        <v/>
      </c>
    </row>
    <row r="994" spans="1:12" s="3" customFormat="1" x14ac:dyDescent="0.25">
      <c r="A994" s="4"/>
      <c r="B994" s="6"/>
      <c r="C994" s="6"/>
      <c r="D994" s="55">
        <v>156</v>
      </c>
      <c r="E994" s="56" t="s">
        <v>823</v>
      </c>
      <c r="F994" s="168"/>
      <c r="G994" s="6"/>
      <c r="H994" s="13"/>
      <c r="I994" s="6" t="str" cm="1">
        <f t="array" aca="1" ref="I994" ca="1">_xlfn.IFNA(INDIRECT("'"&amp;"Variable List"&amp;"'!"&amp;ADDRESS(MATCH(A994,'Variable List'!A:A,0),3)),"")</f>
        <v/>
      </c>
      <c r="J994" s="6" t="str" cm="1">
        <f t="array" aca="1" ref="J994" ca="1">_xlfn.IFNA(INDIRECT("'"&amp;"Variable List"&amp;"'!"&amp;ADDRESS(MATCH(A994,'Variable List'!A:A,0),4)),"")</f>
        <v/>
      </c>
      <c r="K994" s="6" t="str" cm="1">
        <f t="array" aca="1" ref="K994" ca="1">_xlfn.IFNA(INDIRECT("'"&amp;"Variable List"&amp;"'!"&amp;ADDRESS(MATCH(A994,'Variable List'!A:A,0),5)),"")</f>
        <v/>
      </c>
      <c r="L994" s="6" t="str" cm="1">
        <f t="array" aca="1" ref="L994" ca="1">_xlfn.IFNA(INDIRECT("'"&amp;"Variable List"&amp;"'!"&amp;ADDRESS(MATCH(A994,'Variable List'!A:A,0),6)),"")</f>
        <v/>
      </c>
    </row>
    <row r="995" spans="1:12" s="3" customFormat="1" x14ac:dyDescent="0.25">
      <c r="A995" s="4"/>
      <c r="B995" s="6"/>
      <c r="C995" s="6"/>
      <c r="D995" s="55">
        <v>158</v>
      </c>
      <c r="E995" s="56" t="s">
        <v>827</v>
      </c>
      <c r="F995" s="168"/>
      <c r="G995" s="6"/>
      <c r="H995" s="13"/>
      <c r="I995" s="6" t="str" cm="1">
        <f t="array" aca="1" ref="I995" ca="1">_xlfn.IFNA(INDIRECT("'"&amp;"Variable List"&amp;"'!"&amp;ADDRESS(MATCH(A995,'Variable List'!A:A,0),3)),"")</f>
        <v/>
      </c>
      <c r="J995" s="6" t="str" cm="1">
        <f t="array" aca="1" ref="J995" ca="1">_xlfn.IFNA(INDIRECT("'"&amp;"Variable List"&amp;"'!"&amp;ADDRESS(MATCH(A995,'Variable List'!A:A,0),4)),"")</f>
        <v/>
      </c>
      <c r="K995" s="6" t="str" cm="1">
        <f t="array" aca="1" ref="K995" ca="1">_xlfn.IFNA(INDIRECT("'"&amp;"Variable List"&amp;"'!"&amp;ADDRESS(MATCH(A995,'Variable List'!A:A,0),5)),"")</f>
        <v/>
      </c>
      <c r="L995" s="6" t="str" cm="1">
        <f t="array" aca="1" ref="L995" ca="1">_xlfn.IFNA(INDIRECT("'"&amp;"Variable List"&amp;"'!"&amp;ADDRESS(MATCH(A995,'Variable List'!A:A,0),6)),"")</f>
        <v/>
      </c>
    </row>
    <row r="996" spans="1:12" s="3" customFormat="1" x14ac:dyDescent="0.25">
      <c r="A996" s="4"/>
      <c r="B996" s="6"/>
      <c r="C996" s="6"/>
      <c r="D996" s="55">
        <v>162</v>
      </c>
      <c r="E996" s="56" t="s">
        <v>1309</v>
      </c>
      <c r="F996" s="168"/>
      <c r="G996" s="6"/>
      <c r="H996" s="13"/>
      <c r="I996" s="6" t="str" cm="1">
        <f t="array" aca="1" ref="I996" ca="1">_xlfn.IFNA(INDIRECT("'"&amp;"Variable List"&amp;"'!"&amp;ADDRESS(MATCH(A996,'Variable List'!A:A,0),3)),"")</f>
        <v/>
      </c>
      <c r="J996" s="6" t="str" cm="1">
        <f t="array" aca="1" ref="J996" ca="1">_xlfn.IFNA(INDIRECT("'"&amp;"Variable List"&amp;"'!"&amp;ADDRESS(MATCH(A996,'Variable List'!A:A,0),4)),"")</f>
        <v/>
      </c>
      <c r="K996" s="6" t="str" cm="1">
        <f t="array" aca="1" ref="K996" ca="1">_xlfn.IFNA(INDIRECT("'"&amp;"Variable List"&amp;"'!"&amp;ADDRESS(MATCH(A996,'Variable List'!A:A,0),5)),"")</f>
        <v/>
      </c>
      <c r="L996" s="6" t="str" cm="1">
        <f t="array" aca="1" ref="L996" ca="1">_xlfn.IFNA(INDIRECT("'"&amp;"Variable List"&amp;"'!"&amp;ADDRESS(MATCH(A996,'Variable List'!A:A,0),6)),"")</f>
        <v/>
      </c>
    </row>
    <row r="997" spans="1:12" s="3" customFormat="1" x14ac:dyDescent="0.25">
      <c r="A997" s="4"/>
      <c r="B997" s="6"/>
      <c r="C997" s="6"/>
      <c r="D997" s="55">
        <v>166</v>
      </c>
      <c r="E997" s="56" t="s">
        <v>1310</v>
      </c>
      <c r="F997" s="168"/>
      <c r="G997" s="6"/>
      <c r="H997" s="13"/>
      <c r="I997" s="6" t="str" cm="1">
        <f t="array" aca="1" ref="I997" ca="1">_xlfn.IFNA(INDIRECT("'"&amp;"Variable List"&amp;"'!"&amp;ADDRESS(MATCH(A997,'Variable List'!A:A,0),3)),"")</f>
        <v/>
      </c>
      <c r="J997" s="6" t="str" cm="1">
        <f t="array" aca="1" ref="J997" ca="1">_xlfn.IFNA(INDIRECT("'"&amp;"Variable List"&amp;"'!"&amp;ADDRESS(MATCH(A997,'Variable List'!A:A,0),4)),"")</f>
        <v/>
      </c>
      <c r="K997" s="6" t="str" cm="1">
        <f t="array" aca="1" ref="K997" ca="1">_xlfn.IFNA(INDIRECT("'"&amp;"Variable List"&amp;"'!"&amp;ADDRESS(MATCH(A997,'Variable List'!A:A,0),5)),"")</f>
        <v/>
      </c>
      <c r="L997" s="6" t="str" cm="1">
        <f t="array" aca="1" ref="L997" ca="1">_xlfn.IFNA(INDIRECT("'"&amp;"Variable List"&amp;"'!"&amp;ADDRESS(MATCH(A997,'Variable List'!A:A,0),6)),"")</f>
        <v/>
      </c>
    </row>
    <row r="998" spans="1:12" s="3" customFormat="1" x14ac:dyDescent="0.25">
      <c r="A998" s="4"/>
      <c r="B998" s="6"/>
      <c r="C998" s="6"/>
      <c r="D998" s="55">
        <v>170</v>
      </c>
      <c r="E998" s="56" t="s">
        <v>925</v>
      </c>
      <c r="F998" s="168"/>
      <c r="G998" s="6"/>
      <c r="H998" s="13"/>
      <c r="I998" s="6" t="str" cm="1">
        <f t="array" aca="1" ref="I998" ca="1">_xlfn.IFNA(INDIRECT("'"&amp;"Variable List"&amp;"'!"&amp;ADDRESS(MATCH(A998,'Variable List'!A:A,0),3)),"")</f>
        <v/>
      </c>
      <c r="J998" s="6" t="str" cm="1">
        <f t="array" aca="1" ref="J998" ca="1">_xlfn.IFNA(INDIRECT("'"&amp;"Variable List"&amp;"'!"&amp;ADDRESS(MATCH(A998,'Variable List'!A:A,0),4)),"")</f>
        <v/>
      </c>
      <c r="K998" s="6" t="str" cm="1">
        <f t="array" aca="1" ref="K998" ca="1">_xlfn.IFNA(INDIRECT("'"&amp;"Variable List"&amp;"'!"&amp;ADDRESS(MATCH(A998,'Variable List'!A:A,0),5)),"")</f>
        <v/>
      </c>
      <c r="L998" s="6" t="str" cm="1">
        <f t="array" aca="1" ref="L998" ca="1">_xlfn.IFNA(INDIRECT("'"&amp;"Variable List"&amp;"'!"&amp;ADDRESS(MATCH(A998,'Variable List'!A:A,0),6)),"")</f>
        <v/>
      </c>
    </row>
    <row r="999" spans="1:12" s="3" customFormat="1" x14ac:dyDescent="0.25">
      <c r="A999" s="4"/>
      <c r="B999" s="6"/>
      <c r="C999" s="6"/>
      <c r="D999" s="55">
        <v>174</v>
      </c>
      <c r="E999" s="56" t="s">
        <v>1045</v>
      </c>
      <c r="F999" s="168"/>
      <c r="G999" s="6"/>
      <c r="H999" s="13"/>
      <c r="I999" s="6" t="str" cm="1">
        <f t="array" aca="1" ref="I999" ca="1">_xlfn.IFNA(INDIRECT("'"&amp;"Variable List"&amp;"'!"&amp;ADDRESS(MATCH(A999,'Variable List'!A:A,0),3)),"")</f>
        <v/>
      </c>
      <c r="J999" s="6" t="str" cm="1">
        <f t="array" aca="1" ref="J999" ca="1">_xlfn.IFNA(INDIRECT("'"&amp;"Variable List"&amp;"'!"&amp;ADDRESS(MATCH(A999,'Variable List'!A:A,0),4)),"")</f>
        <v/>
      </c>
      <c r="K999" s="6" t="str" cm="1">
        <f t="array" aca="1" ref="K999" ca="1">_xlfn.IFNA(INDIRECT("'"&amp;"Variable List"&amp;"'!"&amp;ADDRESS(MATCH(A999,'Variable List'!A:A,0),5)),"")</f>
        <v/>
      </c>
      <c r="L999" s="6" t="str" cm="1">
        <f t="array" aca="1" ref="L999" ca="1">_xlfn.IFNA(INDIRECT("'"&amp;"Variable List"&amp;"'!"&amp;ADDRESS(MATCH(A999,'Variable List'!A:A,0),6)),"")</f>
        <v/>
      </c>
    </row>
    <row r="1000" spans="1:12" s="3" customFormat="1" x14ac:dyDescent="0.25">
      <c r="A1000" s="4"/>
      <c r="B1000" s="6"/>
      <c r="C1000" s="6"/>
      <c r="D1000" s="55">
        <v>175</v>
      </c>
      <c r="E1000" s="56" t="s">
        <v>1311</v>
      </c>
      <c r="F1000" s="168"/>
      <c r="G1000" s="6"/>
      <c r="H1000" s="13"/>
      <c r="I1000" s="6" t="str" cm="1">
        <f t="array" aca="1" ref="I1000" ca="1">_xlfn.IFNA(INDIRECT("'"&amp;"Variable List"&amp;"'!"&amp;ADDRESS(MATCH(A1000,'Variable List'!A:A,0),3)),"")</f>
        <v/>
      </c>
      <c r="J1000" s="6" t="str" cm="1">
        <f t="array" aca="1" ref="J1000" ca="1">_xlfn.IFNA(INDIRECT("'"&amp;"Variable List"&amp;"'!"&amp;ADDRESS(MATCH(A1000,'Variable List'!A:A,0),4)),"")</f>
        <v/>
      </c>
      <c r="K1000" s="6" t="str" cm="1">
        <f t="array" aca="1" ref="K1000" ca="1">_xlfn.IFNA(INDIRECT("'"&amp;"Variable List"&amp;"'!"&amp;ADDRESS(MATCH(A1000,'Variable List'!A:A,0),5)),"")</f>
        <v/>
      </c>
      <c r="L1000" s="6" t="str" cm="1">
        <f t="array" aca="1" ref="L1000" ca="1">_xlfn.IFNA(INDIRECT("'"&amp;"Variable List"&amp;"'!"&amp;ADDRESS(MATCH(A1000,'Variable List'!A:A,0),6)),"")</f>
        <v/>
      </c>
    </row>
    <row r="1001" spans="1:12" s="3" customFormat="1" x14ac:dyDescent="0.25">
      <c r="A1001" s="4"/>
      <c r="B1001" s="6"/>
      <c r="C1001" s="6"/>
      <c r="D1001" s="55">
        <v>178</v>
      </c>
      <c r="E1001" s="56" t="s">
        <v>1049</v>
      </c>
      <c r="F1001" s="168"/>
      <c r="G1001" s="6"/>
      <c r="H1001" s="13"/>
      <c r="I1001" s="6" t="str" cm="1">
        <f t="array" aca="1" ref="I1001" ca="1">_xlfn.IFNA(INDIRECT("'"&amp;"Variable List"&amp;"'!"&amp;ADDRESS(MATCH(A1001,'Variable List'!A:A,0),3)),"")</f>
        <v/>
      </c>
      <c r="J1001" s="6" t="str" cm="1">
        <f t="array" aca="1" ref="J1001" ca="1">_xlfn.IFNA(INDIRECT("'"&amp;"Variable List"&amp;"'!"&amp;ADDRESS(MATCH(A1001,'Variable List'!A:A,0),4)),"")</f>
        <v/>
      </c>
      <c r="K1001" s="6" t="str" cm="1">
        <f t="array" aca="1" ref="K1001" ca="1">_xlfn.IFNA(INDIRECT("'"&amp;"Variable List"&amp;"'!"&amp;ADDRESS(MATCH(A1001,'Variable List'!A:A,0),5)),"")</f>
        <v/>
      </c>
      <c r="L1001" s="6" t="str" cm="1">
        <f t="array" aca="1" ref="L1001" ca="1">_xlfn.IFNA(INDIRECT("'"&amp;"Variable List"&amp;"'!"&amp;ADDRESS(MATCH(A1001,'Variable List'!A:A,0),6)),"")</f>
        <v/>
      </c>
    </row>
    <row r="1002" spans="1:12" s="3" customFormat="1" x14ac:dyDescent="0.25">
      <c r="A1002" s="4"/>
      <c r="B1002" s="6"/>
      <c r="C1002" s="6"/>
      <c r="D1002" s="55">
        <v>179</v>
      </c>
      <c r="E1002" s="56" t="s">
        <v>1312</v>
      </c>
      <c r="F1002" s="168"/>
      <c r="G1002" s="6"/>
      <c r="H1002" s="13"/>
      <c r="I1002" s="6" t="str" cm="1">
        <f t="array" aca="1" ref="I1002" ca="1">_xlfn.IFNA(INDIRECT("'"&amp;"Variable List"&amp;"'!"&amp;ADDRESS(MATCH(A1002,'Variable List'!A:A,0),3)),"")</f>
        <v/>
      </c>
      <c r="J1002" s="6" t="str" cm="1">
        <f t="array" aca="1" ref="J1002" ca="1">_xlfn.IFNA(INDIRECT("'"&amp;"Variable List"&amp;"'!"&amp;ADDRESS(MATCH(A1002,'Variable List'!A:A,0),4)),"")</f>
        <v/>
      </c>
      <c r="K1002" s="6" t="str" cm="1">
        <f t="array" aca="1" ref="K1002" ca="1">_xlfn.IFNA(INDIRECT("'"&amp;"Variable List"&amp;"'!"&amp;ADDRESS(MATCH(A1002,'Variable List'!A:A,0),5)),"")</f>
        <v/>
      </c>
      <c r="L1002" s="6" t="str" cm="1">
        <f t="array" aca="1" ref="L1002" ca="1">_xlfn.IFNA(INDIRECT("'"&amp;"Variable List"&amp;"'!"&amp;ADDRESS(MATCH(A1002,'Variable List'!A:A,0),6)),"")</f>
        <v/>
      </c>
    </row>
    <row r="1003" spans="1:12" s="3" customFormat="1" x14ac:dyDescent="0.25">
      <c r="A1003" s="4"/>
      <c r="B1003" s="6"/>
      <c r="C1003" s="6"/>
      <c r="D1003" s="55">
        <v>180</v>
      </c>
      <c r="E1003" s="56" t="s">
        <v>1047</v>
      </c>
      <c r="F1003" s="168"/>
      <c r="G1003" s="6"/>
      <c r="H1003" s="13"/>
      <c r="I1003" s="6" t="str" cm="1">
        <f t="array" aca="1" ref="I1003" ca="1">_xlfn.IFNA(INDIRECT("'"&amp;"Variable List"&amp;"'!"&amp;ADDRESS(MATCH(A1003,'Variable List'!A:A,0),3)),"")</f>
        <v/>
      </c>
      <c r="J1003" s="6" t="str" cm="1">
        <f t="array" aca="1" ref="J1003" ca="1">_xlfn.IFNA(INDIRECT("'"&amp;"Variable List"&amp;"'!"&amp;ADDRESS(MATCH(A1003,'Variable List'!A:A,0),4)),"")</f>
        <v/>
      </c>
      <c r="K1003" s="6" t="str" cm="1">
        <f t="array" aca="1" ref="K1003" ca="1">_xlfn.IFNA(INDIRECT("'"&amp;"Variable List"&amp;"'!"&amp;ADDRESS(MATCH(A1003,'Variable List'!A:A,0),5)),"")</f>
        <v/>
      </c>
      <c r="L1003" s="6" t="str" cm="1">
        <f t="array" aca="1" ref="L1003" ca="1">_xlfn.IFNA(INDIRECT("'"&amp;"Variable List"&amp;"'!"&amp;ADDRESS(MATCH(A1003,'Variable List'!A:A,0),6)),"")</f>
        <v/>
      </c>
    </row>
    <row r="1004" spans="1:12" s="3" customFormat="1" x14ac:dyDescent="0.25">
      <c r="A1004" s="4"/>
      <c r="B1004" s="6"/>
      <c r="C1004" s="6"/>
      <c r="D1004" s="55">
        <v>184</v>
      </c>
      <c r="E1004" s="56" t="s">
        <v>1313</v>
      </c>
      <c r="F1004" s="168"/>
      <c r="G1004" s="6"/>
      <c r="H1004" s="13"/>
      <c r="I1004" s="6" t="str" cm="1">
        <f t="array" aca="1" ref="I1004" ca="1">_xlfn.IFNA(INDIRECT("'"&amp;"Variable List"&amp;"'!"&amp;ADDRESS(MATCH(A1004,'Variable List'!A:A,0),3)),"")</f>
        <v/>
      </c>
      <c r="J1004" s="6" t="str" cm="1">
        <f t="array" aca="1" ref="J1004" ca="1">_xlfn.IFNA(INDIRECT("'"&amp;"Variable List"&amp;"'!"&amp;ADDRESS(MATCH(A1004,'Variable List'!A:A,0),4)),"")</f>
        <v/>
      </c>
      <c r="K1004" s="6" t="str" cm="1">
        <f t="array" aca="1" ref="K1004" ca="1">_xlfn.IFNA(INDIRECT("'"&amp;"Variable List"&amp;"'!"&amp;ADDRESS(MATCH(A1004,'Variable List'!A:A,0),5)),"")</f>
        <v/>
      </c>
      <c r="L1004" s="6" t="str" cm="1">
        <f t="array" aca="1" ref="L1004" ca="1">_xlfn.IFNA(INDIRECT("'"&amp;"Variable List"&amp;"'!"&amp;ADDRESS(MATCH(A1004,'Variable List'!A:A,0),6)),"")</f>
        <v/>
      </c>
    </row>
    <row r="1005" spans="1:12" s="3" customFormat="1" x14ac:dyDescent="0.25">
      <c r="A1005" s="4"/>
      <c r="B1005" s="6"/>
      <c r="C1005" s="6"/>
      <c r="D1005" s="55">
        <v>188</v>
      </c>
      <c r="E1005" s="56" t="s">
        <v>1314</v>
      </c>
      <c r="F1005" s="168"/>
      <c r="G1005" s="6"/>
      <c r="H1005" s="13"/>
      <c r="I1005" s="6" t="str" cm="1">
        <f t="array" aca="1" ref="I1005" ca="1">_xlfn.IFNA(INDIRECT("'"&amp;"Variable List"&amp;"'!"&amp;ADDRESS(MATCH(A1005,'Variable List'!A:A,0),3)),"")</f>
        <v/>
      </c>
      <c r="J1005" s="6" t="str" cm="1">
        <f t="array" aca="1" ref="J1005" ca="1">_xlfn.IFNA(INDIRECT("'"&amp;"Variable List"&amp;"'!"&amp;ADDRESS(MATCH(A1005,'Variable List'!A:A,0),4)),"")</f>
        <v/>
      </c>
      <c r="K1005" s="6" t="str" cm="1">
        <f t="array" aca="1" ref="K1005" ca="1">_xlfn.IFNA(INDIRECT("'"&amp;"Variable List"&amp;"'!"&amp;ADDRESS(MATCH(A1005,'Variable List'!A:A,0),5)),"")</f>
        <v/>
      </c>
      <c r="L1005" s="6" t="str" cm="1">
        <f t="array" aca="1" ref="L1005" ca="1">_xlfn.IFNA(INDIRECT("'"&amp;"Variable List"&amp;"'!"&amp;ADDRESS(MATCH(A1005,'Variable List'!A:A,0),6)),"")</f>
        <v/>
      </c>
    </row>
    <row r="1006" spans="1:12" s="3" customFormat="1" x14ac:dyDescent="0.25">
      <c r="A1006" s="4"/>
      <c r="B1006" s="6"/>
      <c r="C1006" s="6"/>
      <c r="D1006" s="55">
        <v>191</v>
      </c>
      <c r="E1006" s="56" t="s">
        <v>735</v>
      </c>
      <c r="F1006" s="168"/>
      <c r="G1006" s="6"/>
      <c r="H1006" s="13"/>
      <c r="I1006" s="6" t="str" cm="1">
        <f t="array" aca="1" ref="I1006" ca="1">_xlfn.IFNA(INDIRECT("'"&amp;"Variable List"&amp;"'!"&amp;ADDRESS(MATCH(A1006,'Variable List'!A:A,0),3)),"")</f>
        <v/>
      </c>
      <c r="J1006" s="6" t="str" cm="1">
        <f t="array" aca="1" ref="J1006" ca="1">_xlfn.IFNA(INDIRECT("'"&amp;"Variable List"&amp;"'!"&amp;ADDRESS(MATCH(A1006,'Variable List'!A:A,0),4)),"")</f>
        <v/>
      </c>
      <c r="K1006" s="6" t="str" cm="1">
        <f t="array" aca="1" ref="K1006" ca="1">_xlfn.IFNA(INDIRECT("'"&amp;"Variable List"&amp;"'!"&amp;ADDRESS(MATCH(A1006,'Variable List'!A:A,0),5)),"")</f>
        <v/>
      </c>
      <c r="L1006" s="6" t="str" cm="1">
        <f t="array" aca="1" ref="L1006" ca="1">_xlfn.IFNA(INDIRECT("'"&amp;"Variable List"&amp;"'!"&amp;ADDRESS(MATCH(A1006,'Variable List'!A:A,0),6)),"")</f>
        <v/>
      </c>
    </row>
    <row r="1007" spans="1:12" s="3" customFormat="1" x14ac:dyDescent="0.25">
      <c r="A1007" s="4"/>
      <c r="B1007" s="6"/>
      <c r="C1007" s="6"/>
      <c r="D1007" s="55">
        <v>192</v>
      </c>
      <c r="E1007" s="56" t="s">
        <v>913</v>
      </c>
      <c r="F1007" s="168"/>
      <c r="G1007" s="6"/>
      <c r="H1007" s="13"/>
      <c r="I1007" s="6" t="str" cm="1">
        <f t="array" aca="1" ref="I1007" ca="1">_xlfn.IFNA(INDIRECT("'"&amp;"Variable List"&amp;"'!"&amp;ADDRESS(MATCH(A1007,'Variable List'!A:A,0),3)),"")</f>
        <v/>
      </c>
      <c r="J1007" s="6" t="str" cm="1">
        <f t="array" aca="1" ref="J1007" ca="1">_xlfn.IFNA(INDIRECT("'"&amp;"Variable List"&amp;"'!"&amp;ADDRESS(MATCH(A1007,'Variable List'!A:A,0),4)),"")</f>
        <v/>
      </c>
      <c r="K1007" s="6" t="str" cm="1">
        <f t="array" aca="1" ref="K1007" ca="1">_xlfn.IFNA(INDIRECT("'"&amp;"Variable List"&amp;"'!"&amp;ADDRESS(MATCH(A1007,'Variable List'!A:A,0),5)),"")</f>
        <v/>
      </c>
      <c r="L1007" s="6" t="str" cm="1">
        <f t="array" aca="1" ref="L1007" ca="1">_xlfn.IFNA(INDIRECT("'"&amp;"Variable List"&amp;"'!"&amp;ADDRESS(MATCH(A1007,'Variable List'!A:A,0),6)),"")</f>
        <v/>
      </c>
    </row>
    <row r="1008" spans="1:12" s="3" customFormat="1" x14ac:dyDescent="0.25">
      <c r="A1008" s="4"/>
      <c r="B1008" s="6"/>
      <c r="C1008" s="6"/>
      <c r="D1008" s="55">
        <v>203</v>
      </c>
      <c r="E1008" s="56" t="s">
        <v>1315</v>
      </c>
      <c r="F1008" s="168"/>
      <c r="G1008" s="6"/>
      <c r="H1008" s="13"/>
      <c r="I1008" s="6" t="str" cm="1">
        <f t="array" aca="1" ref="I1008" ca="1">_xlfn.IFNA(INDIRECT("'"&amp;"Variable List"&amp;"'!"&amp;ADDRESS(MATCH(A1008,'Variable List'!A:A,0),3)),"")</f>
        <v/>
      </c>
      <c r="J1008" s="6" t="str" cm="1">
        <f t="array" aca="1" ref="J1008" ca="1">_xlfn.IFNA(INDIRECT("'"&amp;"Variable List"&amp;"'!"&amp;ADDRESS(MATCH(A1008,'Variable List'!A:A,0),4)),"")</f>
        <v/>
      </c>
      <c r="K1008" s="6" t="str" cm="1">
        <f t="array" aca="1" ref="K1008" ca="1">_xlfn.IFNA(INDIRECT("'"&amp;"Variable List"&amp;"'!"&amp;ADDRESS(MATCH(A1008,'Variable List'!A:A,0),5)),"")</f>
        <v/>
      </c>
      <c r="L1008" s="6" t="str" cm="1">
        <f t="array" aca="1" ref="L1008" ca="1">_xlfn.IFNA(INDIRECT("'"&amp;"Variable List"&amp;"'!"&amp;ADDRESS(MATCH(A1008,'Variable List'!A:A,0),6)),"")</f>
        <v/>
      </c>
    </row>
    <row r="1009" spans="1:12" s="3" customFormat="1" x14ac:dyDescent="0.25">
      <c r="A1009" s="4"/>
      <c r="B1009" s="6"/>
      <c r="C1009" s="6"/>
      <c r="D1009" s="55">
        <v>204</v>
      </c>
      <c r="E1009" s="56" t="s">
        <v>1027</v>
      </c>
      <c r="F1009" s="168"/>
      <c r="G1009" s="6"/>
      <c r="H1009" s="13"/>
      <c r="I1009" s="6" t="str" cm="1">
        <f t="array" aca="1" ref="I1009" ca="1">_xlfn.IFNA(INDIRECT("'"&amp;"Variable List"&amp;"'!"&amp;ADDRESS(MATCH(A1009,'Variable List'!A:A,0),3)),"")</f>
        <v/>
      </c>
      <c r="J1009" s="6" t="str" cm="1">
        <f t="array" aca="1" ref="J1009" ca="1">_xlfn.IFNA(INDIRECT("'"&amp;"Variable List"&amp;"'!"&amp;ADDRESS(MATCH(A1009,'Variable List'!A:A,0),4)),"")</f>
        <v/>
      </c>
      <c r="K1009" s="6" t="str" cm="1">
        <f t="array" aca="1" ref="K1009" ca="1">_xlfn.IFNA(INDIRECT("'"&amp;"Variable List"&amp;"'!"&amp;ADDRESS(MATCH(A1009,'Variable List'!A:A,0),5)),"")</f>
        <v/>
      </c>
      <c r="L1009" s="6" t="str" cm="1">
        <f t="array" aca="1" ref="L1009" ca="1">_xlfn.IFNA(INDIRECT("'"&amp;"Variable List"&amp;"'!"&amp;ADDRESS(MATCH(A1009,'Variable List'!A:A,0),6)),"")</f>
        <v/>
      </c>
    </row>
    <row r="1010" spans="1:12" s="3" customFormat="1" x14ac:dyDescent="0.25">
      <c r="A1010" s="4"/>
      <c r="B1010" s="6"/>
      <c r="C1010" s="6"/>
      <c r="D1010" s="55">
        <v>208</v>
      </c>
      <c r="E1010" s="56" t="s">
        <v>1316</v>
      </c>
      <c r="F1010" s="168"/>
      <c r="G1010" s="6"/>
      <c r="H1010" s="13"/>
      <c r="I1010" s="6" t="str" cm="1">
        <f t="array" aca="1" ref="I1010" ca="1">_xlfn.IFNA(INDIRECT("'"&amp;"Variable List"&amp;"'!"&amp;ADDRESS(MATCH(A1010,'Variable List'!A:A,0),3)),"")</f>
        <v/>
      </c>
      <c r="J1010" s="6" t="str" cm="1">
        <f t="array" aca="1" ref="J1010" ca="1">_xlfn.IFNA(INDIRECT("'"&amp;"Variable List"&amp;"'!"&amp;ADDRESS(MATCH(A1010,'Variable List'!A:A,0),4)),"")</f>
        <v/>
      </c>
      <c r="K1010" s="6" t="str" cm="1">
        <f t="array" aca="1" ref="K1010" ca="1">_xlfn.IFNA(INDIRECT("'"&amp;"Variable List"&amp;"'!"&amp;ADDRESS(MATCH(A1010,'Variable List'!A:A,0),5)),"")</f>
        <v/>
      </c>
      <c r="L1010" s="6" t="str" cm="1">
        <f t="array" aca="1" ref="L1010" ca="1">_xlfn.IFNA(INDIRECT("'"&amp;"Variable List"&amp;"'!"&amp;ADDRESS(MATCH(A1010,'Variable List'!A:A,0),6)),"")</f>
        <v/>
      </c>
    </row>
    <row r="1011" spans="1:12" s="3" customFormat="1" x14ac:dyDescent="0.25">
      <c r="A1011" s="4"/>
      <c r="B1011" s="6"/>
      <c r="C1011" s="6"/>
      <c r="D1011" s="55">
        <v>212</v>
      </c>
      <c r="E1011" s="56" t="s">
        <v>1317</v>
      </c>
      <c r="F1011" s="168"/>
      <c r="G1011" s="6"/>
      <c r="H1011" s="13"/>
      <c r="I1011" s="6" t="str" cm="1">
        <f t="array" aca="1" ref="I1011" ca="1">_xlfn.IFNA(INDIRECT("'"&amp;"Variable List"&amp;"'!"&amp;ADDRESS(MATCH(A1011,'Variable List'!A:A,0),3)),"")</f>
        <v/>
      </c>
      <c r="J1011" s="6" t="str" cm="1">
        <f t="array" aca="1" ref="J1011" ca="1">_xlfn.IFNA(INDIRECT("'"&amp;"Variable List"&amp;"'!"&amp;ADDRESS(MATCH(A1011,'Variable List'!A:A,0),4)),"")</f>
        <v/>
      </c>
      <c r="K1011" s="6" t="str" cm="1">
        <f t="array" aca="1" ref="K1011" ca="1">_xlfn.IFNA(INDIRECT("'"&amp;"Variable List"&amp;"'!"&amp;ADDRESS(MATCH(A1011,'Variable List'!A:A,0),5)),"")</f>
        <v/>
      </c>
      <c r="L1011" s="6" t="str" cm="1">
        <f t="array" aca="1" ref="L1011" ca="1">_xlfn.IFNA(INDIRECT("'"&amp;"Variable List"&amp;"'!"&amp;ADDRESS(MATCH(A1011,'Variable List'!A:A,0),6)),"")</f>
        <v/>
      </c>
    </row>
    <row r="1012" spans="1:12" s="3" customFormat="1" x14ac:dyDescent="0.25">
      <c r="A1012" s="4"/>
      <c r="B1012" s="6"/>
      <c r="C1012" s="6"/>
      <c r="D1012" s="55">
        <v>214</v>
      </c>
      <c r="E1012" s="56" t="s">
        <v>1318</v>
      </c>
      <c r="F1012" s="168"/>
      <c r="G1012" s="6"/>
      <c r="H1012" s="13"/>
      <c r="I1012" s="6" t="str" cm="1">
        <f t="array" aca="1" ref="I1012" ca="1">_xlfn.IFNA(INDIRECT("'"&amp;"Variable List"&amp;"'!"&amp;ADDRESS(MATCH(A1012,'Variable List'!A:A,0),3)),"")</f>
        <v/>
      </c>
      <c r="J1012" s="6" t="str" cm="1">
        <f t="array" aca="1" ref="J1012" ca="1">_xlfn.IFNA(INDIRECT("'"&amp;"Variable List"&amp;"'!"&amp;ADDRESS(MATCH(A1012,'Variable List'!A:A,0),4)),"")</f>
        <v/>
      </c>
      <c r="K1012" s="6" t="str" cm="1">
        <f t="array" aca="1" ref="K1012" ca="1">_xlfn.IFNA(INDIRECT("'"&amp;"Variable List"&amp;"'!"&amp;ADDRESS(MATCH(A1012,'Variable List'!A:A,0),5)),"")</f>
        <v/>
      </c>
      <c r="L1012" s="6" t="str" cm="1">
        <f t="array" aca="1" ref="L1012" ca="1">_xlfn.IFNA(INDIRECT("'"&amp;"Variable List"&amp;"'!"&amp;ADDRESS(MATCH(A1012,'Variable List'!A:A,0),6)),"")</f>
        <v/>
      </c>
    </row>
    <row r="1013" spans="1:12" s="3" customFormat="1" x14ac:dyDescent="0.25">
      <c r="A1013" s="4"/>
      <c r="B1013" s="6"/>
      <c r="C1013" s="6"/>
      <c r="D1013" s="55">
        <v>218</v>
      </c>
      <c r="E1013" s="56" t="s">
        <v>927</v>
      </c>
      <c r="F1013" s="168"/>
      <c r="G1013" s="6"/>
      <c r="H1013" s="13"/>
      <c r="I1013" s="6" t="str" cm="1">
        <f t="array" aca="1" ref="I1013" ca="1">_xlfn.IFNA(INDIRECT("'"&amp;"Variable List"&amp;"'!"&amp;ADDRESS(MATCH(A1013,'Variable List'!A:A,0),3)),"")</f>
        <v/>
      </c>
      <c r="J1013" s="6" t="str" cm="1">
        <f t="array" aca="1" ref="J1013" ca="1">_xlfn.IFNA(INDIRECT("'"&amp;"Variable List"&amp;"'!"&amp;ADDRESS(MATCH(A1013,'Variable List'!A:A,0),4)),"")</f>
        <v/>
      </c>
      <c r="K1013" s="6" t="str" cm="1">
        <f t="array" aca="1" ref="K1013" ca="1">_xlfn.IFNA(INDIRECT("'"&amp;"Variable List"&amp;"'!"&amp;ADDRESS(MATCH(A1013,'Variable List'!A:A,0),5)),"")</f>
        <v/>
      </c>
      <c r="L1013" s="6" t="str" cm="1">
        <f t="array" aca="1" ref="L1013" ca="1">_xlfn.IFNA(INDIRECT("'"&amp;"Variable List"&amp;"'!"&amp;ADDRESS(MATCH(A1013,'Variable List'!A:A,0),6)),"")</f>
        <v/>
      </c>
    </row>
    <row r="1014" spans="1:12" s="3" customFormat="1" x14ac:dyDescent="0.25">
      <c r="A1014" s="4"/>
      <c r="B1014" s="6"/>
      <c r="C1014" s="6"/>
      <c r="D1014" s="55">
        <v>222</v>
      </c>
      <c r="E1014" s="56" t="s">
        <v>1319</v>
      </c>
      <c r="F1014" s="168"/>
      <c r="G1014" s="6"/>
      <c r="H1014" s="13"/>
      <c r="I1014" s="6" t="str" cm="1">
        <f t="array" aca="1" ref="I1014" ca="1">_xlfn.IFNA(INDIRECT("'"&amp;"Variable List"&amp;"'!"&amp;ADDRESS(MATCH(A1014,'Variable List'!A:A,0),3)),"")</f>
        <v/>
      </c>
      <c r="J1014" s="6" t="str" cm="1">
        <f t="array" aca="1" ref="J1014" ca="1">_xlfn.IFNA(INDIRECT("'"&amp;"Variable List"&amp;"'!"&amp;ADDRESS(MATCH(A1014,'Variable List'!A:A,0),4)),"")</f>
        <v/>
      </c>
      <c r="K1014" s="6" t="str" cm="1">
        <f t="array" aca="1" ref="K1014" ca="1">_xlfn.IFNA(INDIRECT("'"&amp;"Variable List"&amp;"'!"&amp;ADDRESS(MATCH(A1014,'Variable List'!A:A,0),5)),"")</f>
        <v/>
      </c>
      <c r="L1014" s="6" t="str" cm="1">
        <f t="array" aca="1" ref="L1014" ca="1">_xlfn.IFNA(INDIRECT("'"&amp;"Variable List"&amp;"'!"&amp;ADDRESS(MATCH(A1014,'Variable List'!A:A,0),6)),"")</f>
        <v/>
      </c>
    </row>
    <row r="1015" spans="1:12" s="3" customFormat="1" x14ac:dyDescent="0.25">
      <c r="A1015" s="4"/>
      <c r="B1015" s="6"/>
      <c r="C1015" s="6"/>
      <c r="D1015" s="55">
        <v>226</v>
      </c>
      <c r="E1015" s="56" t="s">
        <v>1053</v>
      </c>
      <c r="F1015" s="168"/>
      <c r="G1015" s="6"/>
      <c r="H1015" s="13"/>
      <c r="I1015" s="6" t="str" cm="1">
        <f t="array" aca="1" ref="I1015" ca="1">_xlfn.IFNA(INDIRECT("'"&amp;"Variable List"&amp;"'!"&amp;ADDRESS(MATCH(A1015,'Variable List'!A:A,0),3)),"")</f>
        <v/>
      </c>
      <c r="J1015" s="6" t="str" cm="1">
        <f t="array" aca="1" ref="J1015" ca="1">_xlfn.IFNA(INDIRECT("'"&amp;"Variable List"&amp;"'!"&amp;ADDRESS(MATCH(A1015,'Variable List'!A:A,0),4)),"")</f>
        <v/>
      </c>
      <c r="K1015" s="6" t="str" cm="1">
        <f t="array" aca="1" ref="K1015" ca="1">_xlfn.IFNA(INDIRECT("'"&amp;"Variable List"&amp;"'!"&amp;ADDRESS(MATCH(A1015,'Variable List'!A:A,0),5)),"")</f>
        <v/>
      </c>
      <c r="L1015" s="6" t="str" cm="1">
        <f t="array" aca="1" ref="L1015" ca="1">_xlfn.IFNA(INDIRECT("'"&amp;"Variable List"&amp;"'!"&amp;ADDRESS(MATCH(A1015,'Variable List'!A:A,0),6)),"")</f>
        <v/>
      </c>
    </row>
    <row r="1016" spans="1:12" s="3" customFormat="1" x14ac:dyDescent="0.25">
      <c r="A1016" s="4"/>
      <c r="B1016" s="6"/>
      <c r="C1016" s="6"/>
      <c r="D1016" s="55">
        <v>231</v>
      </c>
      <c r="E1016" s="56" t="s">
        <v>1057</v>
      </c>
      <c r="F1016" s="168"/>
      <c r="G1016" s="6"/>
      <c r="H1016" s="13"/>
      <c r="I1016" s="6" t="str" cm="1">
        <f t="array" aca="1" ref="I1016" ca="1">_xlfn.IFNA(INDIRECT("'"&amp;"Variable List"&amp;"'!"&amp;ADDRESS(MATCH(A1016,'Variable List'!A:A,0),3)),"")</f>
        <v/>
      </c>
      <c r="J1016" s="6" t="str" cm="1">
        <f t="array" aca="1" ref="J1016" ca="1">_xlfn.IFNA(INDIRECT("'"&amp;"Variable List"&amp;"'!"&amp;ADDRESS(MATCH(A1016,'Variable List'!A:A,0),4)),"")</f>
        <v/>
      </c>
      <c r="K1016" s="6" t="str" cm="1">
        <f t="array" aca="1" ref="K1016" ca="1">_xlfn.IFNA(INDIRECT("'"&amp;"Variable List"&amp;"'!"&amp;ADDRESS(MATCH(A1016,'Variable List'!A:A,0),5)),"")</f>
        <v/>
      </c>
      <c r="L1016" s="6" t="str" cm="1">
        <f t="array" aca="1" ref="L1016" ca="1">_xlfn.IFNA(INDIRECT("'"&amp;"Variable List"&amp;"'!"&amp;ADDRESS(MATCH(A1016,'Variable List'!A:A,0),6)),"")</f>
        <v/>
      </c>
    </row>
    <row r="1017" spans="1:12" s="3" customFormat="1" x14ac:dyDescent="0.25">
      <c r="A1017" s="4"/>
      <c r="B1017" s="6"/>
      <c r="C1017" s="6"/>
      <c r="D1017" s="55">
        <v>232</v>
      </c>
      <c r="E1017" s="56" t="s">
        <v>1055</v>
      </c>
      <c r="F1017" s="168"/>
      <c r="G1017" s="6"/>
      <c r="H1017" s="13"/>
      <c r="I1017" s="6" t="str" cm="1">
        <f t="array" aca="1" ref="I1017" ca="1">_xlfn.IFNA(INDIRECT("'"&amp;"Variable List"&amp;"'!"&amp;ADDRESS(MATCH(A1017,'Variable List'!A:A,0),3)),"")</f>
        <v/>
      </c>
      <c r="J1017" s="6" t="str" cm="1">
        <f t="array" aca="1" ref="J1017" ca="1">_xlfn.IFNA(INDIRECT("'"&amp;"Variable List"&amp;"'!"&amp;ADDRESS(MATCH(A1017,'Variable List'!A:A,0),4)),"")</f>
        <v/>
      </c>
      <c r="K1017" s="6" t="str" cm="1">
        <f t="array" aca="1" ref="K1017" ca="1">_xlfn.IFNA(INDIRECT("'"&amp;"Variable List"&amp;"'!"&amp;ADDRESS(MATCH(A1017,'Variable List'!A:A,0),5)),"")</f>
        <v/>
      </c>
      <c r="L1017" s="6" t="str" cm="1">
        <f t="array" aca="1" ref="L1017" ca="1">_xlfn.IFNA(INDIRECT("'"&amp;"Variable List"&amp;"'!"&amp;ADDRESS(MATCH(A1017,'Variable List'!A:A,0),6)),"")</f>
        <v/>
      </c>
    </row>
    <row r="1018" spans="1:12" s="3" customFormat="1" x14ac:dyDescent="0.25">
      <c r="A1018" s="4"/>
      <c r="B1018" s="6"/>
      <c r="C1018" s="6"/>
      <c r="D1018" s="55">
        <v>233</v>
      </c>
      <c r="E1018" s="56" t="s">
        <v>1320</v>
      </c>
      <c r="F1018" s="168"/>
      <c r="G1018" s="6"/>
      <c r="H1018" s="13"/>
      <c r="I1018" s="6" t="str" cm="1">
        <f t="array" aca="1" ref="I1018" ca="1">_xlfn.IFNA(INDIRECT("'"&amp;"Variable List"&amp;"'!"&amp;ADDRESS(MATCH(A1018,'Variable List'!A:A,0),3)),"")</f>
        <v/>
      </c>
      <c r="J1018" s="6" t="str" cm="1">
        <f t="array" aca="1" ref="J1018" ca="1">_xlfn.IFNA(INDIRECT("'"&amp;"Variable List"&amp;"'!"&amp;ADDRESS(MATCH(A1018,'Variable List'!A:A,0),4)),"")</f>
        <v/>
      </c>
      <c r="K1018" s="6" t="str" cm="1">
        <f t="array" aca="1" ref="K1018" ca="1">_xlfn.IFNA(INDIRECT("'"&amp;"Variable List"&amp;"'!"&amp;ADDRESS(MATCH(A1018,'Variable List'!A:A,0),5)),"")</f>
        <v/>
      </c>
      <c r="L1018" s="6" t="str" cm="1">
        <f t="array" aca="1" ref="L1018" ca="1">_xlfn.IFNA(INDIRECT("'"&amp;"Variable List"&amp;"'!"&amp;ADDRESS(MATCH(A1018,'Variable List'!A:A,0),6)),"")</f>
        <v/>
      </c>
    </row>
    <row r="1019" spans="1:12" s="3" customFormat="1" x14ac:dyDescent="0.25">
      <c r="A1019" s="4"/>
      <c r="B1019" s="6"/>
      <c r="C1019" s="6"/>
      <c r="D1019" s="55">
        <v>234</v>
      </c>
      <c r="E1019" s="56" t="s">
        <v>1321</v>
      </c>
      <c r="F1019" s="168"/>
      <c r="G1019" s="6"/>
      <c r="H1019" s="13"/>
      <c r="I1019" s="6" t="str" cm="1">
        <f t="array" aca="1" ref="I1019" ca="1">_xlfn.IFNA(INDIRECT("'"&amp;"Variable List"&amp;"'!"&amp;ADDRESS(MATCH(A1019,'Variable List'!A:A,0),3)),"")</f>
        <v/>
      </c>
      <c r="J1019" s="6" t="str" cm="1">
        <f t="array" aca="1" ref="J1019" ca="1">_xlfn.IFNA(INDIRECT("'"&amp;"Variable List"&amp;"'!"&amp;ADDRESS(MATCH(A1019,'Variable List'!A:A,0),4)),"")</f>
        <v/>
      </c>
      <c r="K1019" s="6" t="str" cm="1">
        <f t="array" aca="1" ref="K1019" ca="1">_xlfn.IFNA(INDIRECT("'"&amp;"Variable List"&amp;"'!"&amp;ADDRESS(MATCH(A1019,'Variable List'!A:A,0),5)),"")</f>
        <v/>
      </c>
      <c r="L1019" s="6" t="str" cm="1">
        <f t="array" aca="1" ref="L1019" ca="1">_xlfn.IFNA(INDIRECT("'"&amp;"Variable List"&amp;"'!"&amp;ADDRESS(MATCH(A1019,'Variable List'!A:A,0),6)),"")</f>
        <v/>
      </c>
    </row>
    <row r="1020" spans="1:12" s="3" customFormat="1" x14ac:dyDescent="0.25">
      <c r="A1020" s="4"/>
      <c r="B1020" s="6"/>
      <c r="C1020" s="6"/>
      <c r="D1020" s="55">
        <v>238</v>
      </c>
      <c r="E1020" s="56" t="s">
        <v>1322</v>
      </c>
      <c r="F1020" s="168"/>
      <c r="G1020" s="6"/>
      <c r="H1020" s="13"/>
      <c r="I1020" s="6" t="str" cm="1">
        <f t="array" aca="1" ref="I1020" ca="1">_xlfn.IFNA(INDIRECT("'"&amp;"Variable List"&amp;"'!"&amp;ADDRESS(MATCH(A1020,'Variable List'!A:A,0),3)),"")</f>
        <v/>
      </c>
      <c r="J1020" s="6" t="str" cm="1">
        <f t="array" aca="1" ref="J1020" ca="1">_xlfn.IFNA(INDIRECT("'"&amp;"Variable List"&amp;"'!"&amp;ADDRESS(MATCH(A1020,'Variable List'!A:A,0),4)),"")</f>
        <v/>
      </c>
      <c r="K1020" s="6" t="str" cm="1">
        <f t="array" aca="1" ref="K1020" ca="1">_xlfn.IFNA(INDIRECT("'"&amp;"Variable List"&amp;"'!"&amp;ADDRESS(MATCH(A1020,'Variable List'!A:A,0),5)),"")</f>
        <v/>
      </c>
      <c r="L1020" s="6" t="str" cm="1">
        <f t="array" aca="1" ref="L1020" ca="1">_xlfn.IFNA(INDIRECT("'"&amp;"Variable List"&amp;"'!"&amp;ADDRESS(MATCH(A1020,'Variable List'!A:A,0),6)),"")</f>
        <v/>
      </c>
    </row>
    <row r="1021" spans="1:12" s="3" customFormat="1" x14ac:dyDescent="0.25">
      <c r="A1021" s="4"/>
      <c r="B1021" s="6"/>
      <c r="C1021" s="6"/>
      <c r="D1021" s="55">
        <v>242</v>
      </c>
      <c r="E1021" s="56" t="s">
        <v>1323</v>
      </c>
      <c r="F1021" s="168"/>
      <c r="G1021" s="6"/>
      <c r="H1021" s="13"/>
      <c r="I1021" s="6" t="str" cm="1">
        <f t="array" aca="1" ref="I1021" ca="1">_xlfn.IFNA(INDIRECT("'"&amp;"Variable List"&amp;"'!"&amp;ADDRESS(MATCH(A1021,'Variable List'!A:A,0),3)),"")</f>
        <v/>
      </c>
      <c r="J1021" s="6" t="str" cm="1">
        <f t="array" aca="1" ref="J1021" ca="1">_xlfn.IFNA(INDIRECT("'"&amp;"Variable List"&amp;"'!"&amp;ADDRESS(MATCH(A1021,'Variable List'!A:A,0),4)),"")</f>
        <v/>
      </c>
      <c r="K1021" s="6" t="str" cm="1">
        <f t="array" aca="1" ref="K1021" ca="1">_xlfn.IFNA(INDIRECT("'"&amp;"Variable List"&amp;"'!"&amp;ADDRESS(MATCH(A1021,'Variable List'!A:A,0),5)),"")</f>
        <v/>
      </c>
      <c r="L1021" s="6" t="str" cm="1">
        <f t="array" aca="1" ref="L1021" ca="1">_xlfn.IFNA(INDIRECT("'"&amp;"Variable List"&amp;"'!"&amp;ADDRESS(MATCH(A1021,'Variable List'!A:A,0),6)),"")</f>
        <v/>
      </c>
    </row>
    <row r="1022" spans="1:12" s="3" customFormat="1" x14ac:dyDescent="0.25">
      <c r="A1022" s="4"/>
      <c r="B1022" s="6"/>
      <c r="C1022" s="6"/>
      <c r="D1022" s="55">
        <v>246</v>
      </c>
      <c r="E1022" s="56" t="s">
        <v>1324</v>
      </c>
      <c r="F1022" s="168"/>
      <c r="G1022" s="6"/>
      <c r="H1022" s="13"/>
      <c r="I1022" s="6" t="str" cm="1">
        <f t="array" aca="1" ref="I1022" ca="1">_xlfn.IFNA(INDIRECT("'"&amp;"Variable List"&amp;"'!"&amp;ADDRESS(MATCH(A1022,'Variable List'!A:A,0),3)),"")</f>
        <v/>
      </c>
      <c r="J1022" s="6" t="str" cm="1">
        <f t="array" aca="1" ref="J1022" ca="1">_xlfn.IFNA(INDIRECT("'"&amp;"Variable List"&amp;"'!"&amp;ADDRESS(MATCH(A1022,'Variable List'!A:A,0),4)),"")</f>
        <v/>
      </c>
      <c r="K1022" s="6" t="str" cm="1">
        <f t="array" aca="1" ref="K1022" ca="1">_xlfn.IFNA(INDIRECT("'"&amp;"Variable List"&amp;"'!"&amp;ADDRESS(MATCH(A1022,'Variable List'!A:A,0),5)),"")</f>
        <v/>
      </c>
      <c r="L1022" s="6" t="str" cm="1">
        <f t="array" aca="1" ref="L1022" ca="1">_xlfn.IFNA(INDIRECT("'"&amp;"Variable List"&amp;"'!"&amp;ADDRESS(MATCH(A1022,'Variable List'!A:A,0),6)),"")</f>
        <v/>
      </c>
    </row>
    <row r="1023" spans="1:12" s="3" customFormat="1" x14ac:dyDescent="0.25">
      <c r="A1023" s="4"/>
      <c r="B1023" s="6"/>
      <c r="C1023" s="6"/>
      <c r="D1023" s="55">
        <v>248</v>
      </c>
      <c r="E1023" s="56" t="s">
        <v>1325</v>
      </c>
      <c r="F1023" s="168"/>
      <c r="G1023" s="6"/>
      <c r="H1023" s="13"/>
      <c r="I1023" s="6" t="str" cm="1">
        <f t="array" aca="1" ref="I1023" ca="1">_xlfn.IFNA(INDIRECT("'"&amp;"Variable List"&amp;"'!"&amp;ADDRESS(MATCH(A1023,'Variable List'!A:A,0),3)),"")</f>
        <v/>
      </c>
      <c r="J1023" s="6" t="str" cm="1">
        <f t="array" aca="1" ref="J1023" ca="1">_xlfn.IFNA(INDIRECT("'"&amp;"Variable List"&amp;"'!"&amp;ADDRESS(MATCH(A1023,'Variable List'!A:A,0),4)),"")</f>
        <v/>
      </c>
      <c r="K1023" s="6" t="str" cm="1">
        <f t="array" aca="1" ref="K1023" ca="1">_xlfn.IFNA(INDIRECT("'"&amp;"Variable List"&amp;"'!"&amp;ADDRESS(MATCH(A1023,'Variable List'!A:A,0),5)),"")</f>
        <v/>
      </c>
      <c r="L1023" s="6" t="str" cm="1">
        <f t="array" aca="1" ref="L1023" ca="1">_xlfn.IFNA(INDIRECT("'"&amp;"Variable List"&amp;"'!"&amp;ADDRESS(MATCH(A1023,'Variable List'!A:A,0),6)),"")</f>
        <v/>
      </c>
    </row>
    <row r="1024" spans="1:12" s="3" customFormat="1" x14ac:dyDescent="0.25">
      <c r="A1024" s="4"/>
      <c r="B1024" s="6"/>
      <c r="C1024" s="6"/>
      <c r="D1024" s="55">
        <v>250</v>
      </c>
      <c r="E1024" s="56" t="s">
        <v>1326</v>
      </c>
      <c r="F1024" s="168"/>
      <c r="G1024" s="6"/>
      <c r="H1024" s="13"/>
      <c r="I1024" s="6" t="str" cm="1">
        <f t="array" aca="1" ref="I1024" ca="1">_xlfn.IFNA(INDIRECT("'"&amp;"Variable List"&amp;"'!"&amp;ADDRESS(MATCH(A1024,'Variable List'!A:A,0),3)),"")</f>
        <v/>
      </c>
      <c r="J1024" s="6" t="str" cm="1">
        <f t="array" aca="1" ref="J1024" ca="1">_xlfn.IFNA(INDIRECT("'"&amp;"Variable List"&amp;"'!"&amp;ADDRESS(MATCH(A1024,'Variable List'!A:A,0),4)),"")</f>
        <v/>
      </c>
      <c r="K1024" s="6" t="str" cm="1">
        <f t="array" aca="1" ref="K1024" ca="1">_xlfn.IFNA(INDIRECT("'"&amp;"Variable List"&amp;"'!"&amp;ADDRESS(MATCH(A1024,'Variable List'!A:A,0),5)),"")</f>
        <v/>
      </c>
      <c r="L1024" s="6" t="str" cm="1">
        <f t="array" aca="1" ref="L1024" ca="1">_xlfn.IFNA(INDIRECT("'"&amp;"Variable List"&amp;"'!"&amp;ADDRESS(MATCH(A1024,'Variable List'!A:A,0),6)),"")</f>
        <v/>
      </c>
    </row>
    <row r="1025" spans="1:12" s="3" customFormat="1" x14ac:dyDescent="0.25">
      <c r="A1025" s="4"/>
      <c r="B1025" s="6"/>
      <c r="C1025" s="6"/>
      <c r="D1025" s="55">
        <v>254</v>
      </c>
      <c r="E1025" s="56" t="s">
        <v>1327</v>
      </c>
      <c r="F1025" s="168"/>
      <c r="G1025" s="6"/>
      <c r="H1025" s="13"/>
      <c r="I1025" s="6" t="str" cm="1">
        <f t="array" aca="1" ref="I1025" ca="1">_xlfn.IFNA(INDIRECT("'"&amp;"Variable List"&amp;"'!"&amp;ADDRESS(MATCH(A1025,'Variable List'!A:A,0),3)),"")</f>
        <v/>
      </c>
      <c r="J1025" s="6" t="str" cm="1">
        <f t="array" aca="1" ref="J1025" ca="1">_xlfn.IFNA(INDIRECT("'"&amp;"Variable List"&amp;"'!"&amp;ADDRESS(MATCH(A1025,'Variable List'!A:A,0),4)),"")</f>
        <v/>
      </c>
      <c r="K1025" s="6" t="str" cm="1">
        <f t="array" aca="1" ref="K1025" ca="1">_xlfn.IFNA(INDIRECT("'"&amp;"Variable List"&amp;"'!"&amp;ADDRESS(MATCH(A1025,'Variable List'!A:A,0),5)),"")</f>
        <v/>
      </c>
      <c r="L1025" s="6" t="str" cm="1">
        <f t="array" aca="1" ref="L1025" ca="1">_xlfn.IFNA(INDIRECT("'"&amp;"Variable List"&amp;"'!"&amp;ADDRESS(MATCH(A1025,'Variable List'!A:A,0),6)),"")</f>
        <v/>
      </c>
    </row>
    <row r="1026" spans="1:12" s="3" customFormat="1" x14ac:dyDescent="0.25">
      <c r="A1026" s="4"/>
      <c r="B1026" s="6"/>
      <c r="C1026" s="6"/>
      <c r="D1026" s="55">
        <v>258</v>
      </c>
      <c r="E1026" s="56" t="s">
        <v>1328</v>
      </c>
      <c r="F1026" s="168"/>
      <c r="G1026" s="6"/>
      <c r="H1026" s="13"/>
      <c r="I1026" s="6" t="str" cm="1">
        <f t="array" aca="1" ref="I1026" ca="1">_xlfn.IFNA(INDIRECT("'"&amp;"Variable List"&amp;"'!"&amp;ADDRESS(MATCH(A1026,'Variable List'!A:A,0),3)),"")</f>
        <v/>
      </c>
      <c r="J1026" s="6" t="str" cm="1">
        <f t="array" aca="1" ref="J1026" ca="1">_xlfn.IFNA(INDIRECT("'"&amp;"Variable List"&amp;"'!"&amp;ADDRESS(MATCH(A1026,'Variable List'!A:A,0),4)),"")</f>
        <v/>
      </c>
      <c r="K1026" s="6" t="str" cm="1">
        <f t="array" aca="1" ref="K1026" ca="1">_xlfn.IFNA(INDIRECT("'"&amp;"Variable List"&amp;"'!"&amp;ADDRESS(MATCH(A1026,'Variable List'!A:A,0),5)),"")</f>
        <v/>
      </c>
      <c r="L1026" s="6" t="str" cm="1">
        <f t="array" aca="1" ref="L1026" ca="1">_xlfn.IFNA(INDIRECT("'"&amp;"Variable List"&amp;"'!"&amp;ADDRESS(MATCH(A1026,'Variable List'!A:A,0),6)),"")</f>
        <v/>
      </c>
    </row>
    <row r="1027" spans="1:12" s="3" customFormat="1" x14ac:dyDescent="0.25">
      <c r="A1027" s="4"/>
      <c r="B1027" s="6"/>
      <c r="C1027" s="6"/>
      <c r="D1027" s="55">
        <v>262</v>
      </c>
      <c r="E1027" s="56" t="s">
        <v>1051</v>
      </c>
      <c r="F1027" s="168"/>
      <c r="G1027" s="6"/>
      <c r="H1027" s="13"/>
      <c r="I1027" s="6" t="str" cm="1">
        <f t="array" aca="1" ref="I1027" ca="1">_xlfn.IFNA(INDIRECT("'"&amp;"Variable List"&amp;"'!"&amp;ADDRESS(MATCH(A1027,'Variable List'!A:A,0),3)),"")</f>
        <v/>
      </c>
      <c r="J1027" s="6" t="str" cm="1">
        <f t="array" aca="1" ref="J1027" ca="1">_xlfn.IFNA(INDIRECT("'"&amp;"Variable List"&amp;"'!"&amp;ADDRESS(MATCH(A1027,'Variable List'!A:A,0),4)),"")</f>
        <v/>
      </c>
      <c r="K1027" s="6" t="str" cm="1">
        <f t="array" aca="1" ref="K1027" ca="1">_xlfn.IFNA(INDIRECT("'"&amp;"Variable List"&amp;"'!"&amp;ADDRESS(MATCH(A1027,'Variable List'!A:A,0),5)),"")</f>
        <v/>
      </c>
      <c r="L1027" s="6" t="str" cm="1">
        <f t="array" aca="1" ref="L1027" ca="1">_xlfn.IFNA(INDIRECT("'"&amp;"Variable List"&amp;"'!"&amp;ADDRESS(MATCH(A1027,'Variable List'!A:A,0),6)),"")</f>
        <v/>
      </c>
    </row>
    <row r="1028" spans="1:12" s="3" customFormat="1" x14ac:dyDescent="0.25">
      <c r="A1028" s="4"/>
      <c r="B1028" s="6"/>
      <c r="C1028" s="6"/>
      <c r="D1028" s="55">
        <v>266</v>
      </c>
      <c r="E1028" s="56" t="s">
        <v>1059</v>
      </c>
      <c r="F1028" s="168"/>
      <c r="G1028" s="6"/>
      <c r="H1028" s="13"/>
      <c r="I1028" s="6" t="str" cm="1">
        <f t="array" aca="1" ref="I1028" ca="1">_xlfn.IFNA(INDIRECT("'"&amp;"Variable List"&amp;"'!"&amp;ADDRESS(MATCH(A1028,'Variable List'!A:A,0),3)),"")</f>
        <v/>
      </c>
      <c r="J1028" s="6" t="str" cm="1">
        <f t="array" aca="1" ref="J1028" ca="1">_xlfn.IFNA(INDIRECT("'"&amp;"Variable List"&amp;"'!"&amp;ADDRESS(MATCH(A1028,'Variable List'!A:A,0),4)),"")</f>
        <v/>
      </c>
      <c r="K1028" s="6" t="str" cm="1">
        <f t="array" aca="1" ref="K1028" ca="1">_xlfn.IFNA(INDIRECT("'"&amp;"Variable List"&amp;"'!"&amp;ADDRESS(MATCH(A1028,'Variable List'!A:A,0),5)),"")</f>
        <v/>
      </c>
      <c r="L1028" s="6" t="str" cm="1">
        <f t="array" aca="1" ref="L1028" ca="1">_xlfn.IFNA(INDIRECT("'"&amp;"Variable List"&amp;"'!"&amp;ADDRESS(MATCH(A1028,'Variable List'!A:A,0),6)),"")</f>
        <v/>
      </c>
    </row>
    <row r="1029" spans="1:12" s="3" customFormat="1" x14ac:dyDescent="0.25">
      <c r="A1029" s="4"/>
      <c r="B1029" s="6"/>
      <c r="C1029" s="6"/>
      <c r="D1029" s="55">
        <v>268</v>
      </c>
      <c r="E1029" s="56" t="s">
        <v>1329</v>
      </c>
      <c r="F1029" s="168"/>
      <c r="G1029" s="6"/>
      <c r="H1029" s="13"/>
      <c r="I1029" s="6" t="str" cm="1">
        <f t="array" aca="1" ref="I1029" ca="1">_xlfn.IFNA(INDIRECT("'"&amp;"Variable List"&amp;"'!"&amp;ADDRESS(MATCH(A1029,'Variable List'!A:A,0),3)),"")</f>
        <v/>
      </c>
      <c r="J1029" s="6" t="str" cm="1">
        <f t="array" aca="1" ref="J1029" ca="1">_xlfn.IFNA(INDIRECT("'"&amp;"Variable List"&amp;"'!"&amp;ADDRESS(MATCH(A1029,'Variable List'!A:A,0),4)),"")</f>
        <v/>
      </c>
      <c r="K1029" s="6" t="str" cm="1">
        <f t="array" aca="1" ref="K1029" ca="1">_xlfn.IFNA(INDIRECT("'"&amp;"Variable List"&amp;"'!"&amp;ADDRESS(MATCH(A1029,'Variable List'!A:A,0),5)),"")</f>
        <v/>
      </c>
      <c r="L1029" s="6" t="str" cm="1">
        <f t="array" aca="1" ref="L1029" ca="1">_xlfn.IFNA(INDIRECT("'"&amp;"Variable List"&amp;"'!"&amp;ADDRESS(MATCH(A1029,'Variable List'!A:A,0),6)),"")</f>
        <v/>
      </c>
    </row>
    <row r="1030" spans="1:12" s="3" customFormat="1" x14ac:dyDescent="0.25">
      <c r="A1030" s="4"/>
      <c r="B1030" s="6"/>
      <c r="C1030" s="6"/>
      <c r="D1030" s="55">
        <v>270</v>
      </c>
      <c r="E1030" s="56" t="s">
        <v>1061</v>
      </c>
      <c r="F1030" s="168"/>
      <c r="G1030" s="6"/>
      <c r="H1030" s="13"/>
      <c r="I1030" s="6" t="str" cm="1">
        <f t="array" aca="1" ref="I1030" ca="1">_xlfn.IFNA(INDIRECT("'"&amp;"Variable List"&amp;"'!"&amp;ADDRESS(MATCH(A1030,'Variable List'!A:A,0),3)),"")</f>
        <v/>
      </c>
      <c r="J1030" s="6" t="str" cm="1">
        <f t="array" aca="1" ref="J1030" ca="1">_xlfn.IFNA(INDIRECT("'"&amp;"Variable List"&amp;"'!"&amp;ADDRESS(MATCH(A1030,'Variable List'!A:A,0),4)),"")</f>
        <v/>
      </c>
      <c r="K1030" s="6" t="str" cm="1">
        <f t="array" aca="1" ref="K1030" ca="1">_xlfn.IFNA(INDIRECT("'"&amp;"Variable List"&amp;"'!"&amp;ADDRESS(MATCH(A1030,'Variable List'!A:A,0),5)),"")</f>
        <v/>
      </c>
      <c r="L1030" s="6" t="str" cm="1">
        <f t="array" aca="1" ref="L1030" ca="1">_xlfn.IFNA(INDIRECT("'"&amp;"Variable List"&amp;"'!"&amp;ADDRESS(MATCH(A1030,'Variable List'!A:A,0),6)),"")</f>
        <v/>
      </c>
    </row>
    <row r="1031" spans="1:12" s="3" customFormat="1" x14ac:dyDescent="0.25">
      <c r="A1031" s="4"/>
      <c r="B1031" s="6"/>
      <c r="C1031" s="6"/>
      <c r="D1031" s="55">
        <v>275</v>
      </c>
      <c r="E1031" s="56" t="s">
        <v>1330</v>
      </c>
      <c r="F1031" s="168"/>
      <c r="G1031" s="6"/>
      <c r="H1031" s="13"/>
      <c r="I1031" s="6" t="str" cm="1">
        <f t="array" aca="1" ref="I1031" ca="1">_xlfn.IFNA(INDIRECT("'"&amp;"Variable List"&amp;"'!"&amp;ADDRESS(MATCH(A1031,'Variable List'!A:A,0),3)),"")</f>
        <v/>
      </c>
      <c r="J1031" s="6" t="str" cm="1">
        <f t="array" aca="1" ref="J1031" ca="1">_xlfn.IFNA(INDIRECT("'"&amp;"Variable List"&amp;"'!"&amp;ADDRESS(MATCH(A1031,'Variable List'!A:A,0),4)),"")</f>
        <v/>
      </c>
      <c r="K1031" s="6" t="str" cm="1">
        <f t="array" aca="1" ref="K1031" ca="1">_xlfn.IFNA(INDIRECT("'"&amp;"Variable List"&amp;"'!"&amp;ADDRESS(MATCH(A1031,'Variable List'!A:A,0),5)),"")</f>
        <v/>
      </c>
      <c r="L1031" s="6" t="str" cm="1">
        <f t="array" aca="1" ref="L1031" ca="1">_xlfn.IFNA(INDIRECT("'"&amp;"Variable List"&amp;"'!"&amp;ADDRESS(MATCH(A1031,'Variable List'!A:A,0),6)),"")</f>
        <v/>
      </c>
    </row>
    <row r="1032" spans="1:12" s="3" customFormat="1" x14ac:dyDescent="0.25">
      <c r="A1032" s="4"/>
      <c r="B1032" s="6"/>
      <c r="C1032" s="6"/>
      <c r="D1032" s="55">
        <v>276</v>
      </c>
      <c r="E1032" s="56" t="s">
        <v>1331</v>
      </c>
      <c r="F1032" s="168"/>
      <c r="G1032" s="6"/>
      <c r="H1032" s="13"/>
      <c r="I1032" s="6" t="str" cm="1">
        <f t="array" aca="1" ref="I1032" ca="1">_xlfn.IFNA(INDIRECT("'"&amp;"Variable List"&amp;"'!"&amp;ADDRESS(MATCH(A1032,'Variable List'!A:A,0),3)),"")</f>
        <v/>
      </c>
      <c r="J1032" s="6" t="str" cm="1">
        <f t="array" aca="1" ref="J1032" ca="1">_xlfn.IFNA(INDIRECT("'"&amp;"Variable List"&amp;"'!"&amp;ADDRESS(MATCH(A1032,'Variable List'!A:A,0),4)),"")</f>
        <v/>
      </c>
      <c r="K1032" s="6" t="str" cm="1">
        <f t="array" aca="1" ref="K1032" ca="1">_xlfn.IFNA(INDIRECT("'"&amp;"Variable List"&amp;"'!"&amp;ADDRESS(MATCH(A1032,'Variable List'!A:A,0),5)),"")</f>
        <v/>
      </c>
      <c r="L1032" s="6" t="str" cm="1">
        <f t="array" aca="1" ref="L1032" ca="1">_xlfn.IFNA(INDIRECT("'"&amp;"Variable List"&amp;"'!"&amp;ADDRESS(MATCH(A1032,'Variable List'!A:A,0),6)),"")</f>
        <v/>
      </c>
    </row>
    <row r="1033" spans="1:12" s="3" customFormat="1" x14ac:dyDescent="0.25">
      <c r="A1033" s="4"/>
      <c r="B1033" s="6"/>
      <c r="C1033" s="6"/>
      <c r="D1033" s="55">
        <v>288</v>
      </c>
      <c r="E1033" s="56" t="s">
        <v>1332</v>
      </c>
      <c r="F1033" s="168"/>
      <c r="G1033" s="6"/>
      <c r="H1033" s="13"/>
      <c r="I1033" s="6" t="str" cm="1">
        <f t="array" aca="1" ref="I1033" ca="1">_xlfn.IFNA(INDIRECT("'"&amp;"Variable List"&amp;"'!"&amp;ADDRESS(MATCH(A1033,'Variable List'!A:A,0),3)),"")</f>
        <v/>
      </c>
      <c r="J1033" s="6" t="str" cm="1">
        <f t="array" aca="1" ref="J1033" ca="1">_xlfn.IFNA(INDIRECT("'"&amp;"Variable List"&amp;"'!"&amp;ADDRESS(MATCH(A1033,'Variable List'!A:A,0),4)),"")</f>
        <v/>
      </c>
      <c r="K1033" s="6" t="str" cm="1">
        <f t="array" aca="1" ref="K1033" ca="1">_xlfn.IFNA(INDIRECT("'"&amp;"Variable List"&amp;"'!"&amp;ADDRESS(MATCH(A1033,'Variable List'!A:A,0),5)),"")</f>
        <v/>
      </c>
      <c r="L1033" s="6" t="str" cm="1">
        <f t="array" aca="1" ref="L1033" ca="1">_xlfn.IFNA(INDIRECT("'"&amp;"Variable List"&amp;"'!"&amp;ADDRESS(MATCH(A1033,'Variable List'!A:A,0),6)),"")</f>
        <v/>
      </c>
    </row>
    <row r="1034" spans="1:12" s="3" customFormat="1" x14ac:dyDescent="0.25">
      <c r="A1034" s="4"/>
      <c r="B1034" s="6"/>
      <c r="C1034" s="6"/>
      <c r="D1034" s="55">
        <v>292</v>
      </c>
      <c r="E1034" s="56" t="s">
        <v>1333</v>
      </c>
      <c r="F1034" s="168"/>
      <c r="G1034" s="6"/>
      <c r="H1034" s="13"/>
      <c r="I1034" s="6" t="str" cm="1">
        <f t="array" aca="1" ref="I1034" ca="1">_xlfn.IFNA(INDIRECT("'"&amp;"Variable List"&amp;"'!"&amp;ADDRESS(MATCH(A1034,'Variable List'!A:A,0),3)),"")</f>
        <v/>
      </c>
      <c r="J1034" s="6" t="str" cm="1">
        <f t="array" aca="1" ref="J1034" ca="1">_xlfn.IFNA(INDIRECT("'"&amp;"Variable List"&amp;"'!"&amp;ADDRESS(MATCH(A1034,'Variable List'!A:A,0),4)),"")</f>
        <v/>
      </c>
      <c r="K1034" s="6" t="str" cm="1">
        <f t="array" aca="1" ref="K1034" ca="1">_xlfn.IFNA(INDIRECT("'"&amp;"Variable List"&amp;"'!"&amp;ADDRESS(MATCH(A1034,'Variable List'!A:A,0),5)),"")</f>
        <v/>
      </c>
      <c r="L1034" s="6" t="str" cm="1">
        <f t="array" aca="1" ref="L1034" ca="1">_xlfn.IFNA(INDIRECT("'"&amp;"Variable List"&amp;"'!"&amp;ADDRESS(MATCH(A1034,'Variable List'!A:A,0),6)),"")</f>
        <v/>
      </c>
    </row>
    <row r="1035" spans="1:12" s="3" customFormat="1" x14ac:dyDescent="0.25">
      <c r="A1035" s="4"/>
      <c r="B1035" s="6"/>
      <c r="C1035" s="6"/>
      <c r="D1035" s="55">
        <v>296</v>
      </c>
      <c r="E1035" s="56" t="s">
        <v>1334</v>
      </c>
      <c r="F1035" s="168"/>
      <c r="G1035" s="6"/>
      <c r="H1035" s="13"/>
      <c r="I1035" s="6" t="str" cm="1">
        <f t="array" aca="1" ref="I1035" ca="1">_xlfn.IFNA(INDIRECT("'"&amp;"Variable List"&amp;"'!"&amp;ADDRESS(MATCH(A1035,'Variable List'!A:A,0),3)),"")</f>
        <v/>
      </c>
      <c r="J1035" s="6" t="str" cm="1">
        <f t="array" aca="1" ref="J1035" ca="1">_xlfn.IFNA(INDIRECT("'"&amp;"Variable List"&amp;"'!"&amp;ADDRESS(MATCH(A1035,'Variable List'!A:A,0),4)),"")</f>
        <v/>
      </c>
      <c r="K1035" s="6" t="str" cm="1">
        <f t="array" aca="1" ref="K1035" ca="1">_xlfn.IFNA(INDIRECT("'"&amp;"Variable List"&amp;"'!"&amp;ADDRESS(MATCH(A1035,'Variable List'!A:A,0),5)),"")</f>
        <v/>
      </c>
      <c r="L1035" s="6" t="str" cm="1">
        <f t="array" aca="1" ref="L1035" ca="1">_xlfn.IFNA(INDIRECT("'"&amp;"Variable List"&amp;"'!"&amp;ADDRESS(MATCH(A1035,'Variable List'!A:A,0),6)),"")</f>
        <v/>
      </c>
    </row>
    <row r="1036" spans="1:12" s="3" customFormat="1" x14ac:dyDescent="0.25">
      <c r="A1036" s="4"/>
      <c r="B1036" s="6"/>
      <c r="C1036" s="6"/>
      <c r="D1036" s="55">
        <v>300</v>
      </c>
      <c r="E1036" s="56" t="s">
        <v>715</v>
      </c>
      <c r="F1036" s="168"/>
      <c r="G1036" s="6"/>
      <c r="H1036" s="13"/>
      <c r="I1036" s="6" t="str" cm="1">
        <f t="array" aca="1" ref="I1036" ca="1">_xlfn.IFNA(INDIRECT("'"&amp;"Variable List"&amp;"'!"&amp;ADDRESS(MATCH(A1036,'Variable List'!A:A,0),3)),"")</f>
        <v/>
      </c>
      <c r="J1036" s="6" t="str" cm="1">
        <f t="array" aca="1" ref="J1036" ca="1">_xlfn.IFNA(INDIRECT("'"&amp;"Variable List"&amp;"'!"&amp;ADDRESS(MATCH(A1036,'Variable List'!A:A,0),4)),"")</f>
        <v/>
      </c>
      <c r="K1036" s="6" t="str" cm="1">
        <f t="array" aca="1" ref="K1036" ca="1">_xlfn.IFNA(INDIRECT("'"&amp;"Variable List"&amp;"'!"&amp;ADDRESS(MATCH(A1036,'Variable List'!A:A,0),5)),"")</f>
        <v/>
      </c>
      <c r="L1036" s="6" t="str" cm="1">
        <f t="array" aca="1" ref="L1036" ca="1">_xlfn.IFNA(INDIRECT("'"&amp;"Variable List"&amp;"'!"&amp;ADDRESS(MATCH(A1036,'Variable List'!A:A,0),6)),"")</f>
        <v/>
      </c>
    </row>
    <row r="1037" spans="1:12" s="3" customFormat="1" x14ac:dyDescent="0.25">
      <c r="A1037" s="4"/>
      <c r="B1037" s="6"/>
      <c r="C1037" s="6"/>
      <c r="D1037" s="55">
        <v>304</v>
      </c>
      <c r="E1037" s="56" t="s">
        <v>1335</v>
      </c>
      <c r="F1037" s="168"/>
      <c r="G1037" s="6"/>
      <c r="H1037" s="13"/>
      <c r="I1037" s="6" t="str" cm="1">
        <f t="array" aca="1" ref="I1037" ca="1">_xlfn.IFNA(INDIRECT("'"&amp;"Variable List"&amp;"'!"&amp;ADDRESS(MATCH(A1037,'Variable List'!A:A,0),3)),"")</f>
        <v/>
      </c>
      <c r="J1037" s="6" t="str" cm="1">
        <f t="array" aca="1" ref="J1037" ca="1">_xlfn.IFNA(INDIRECT("'"&amp;"Variable List"&amp;"'!"&amp;ADDRESS(MATCH(A1037,'Variable List'!A:A,0),4)),"")</f>
        <v/>
      </c>
      <c r="K1037" s="6" t="str" cm="1">
        <f t="array" aca="1" ref="K1037" ca="1">_xlfn.IFNA(INDIRECT("'"&amp;"Variable List"&amp;"'!"&amp;ADDRESS(MATCH(A1037,'Variable List'!A:A,0),5)),"")</f>
        <v/>
      </c>
      <c r="L1037" s="6" t="str" cm="1">
        <f t="array" aca="1" ref="L1037" ca="1">_xlfn.IFNA(INDIRECT("'"&amp;"Variable List"&amp;"'!"&amp;ADDRESS(MATCH(A1037,'Variable List'!A:A,0),6)),"")</f>
        <v/>
      </c>
    </row>
    <row r="1038" spans="1:12" s="3" customFormat="1" x14ac:dyDescent="0.25">
      <c r="A1038" s="4"/>
      <c r="B1038" s="6"/>
      <c r="C1038" s="6"/>
      <c r="D1038" s="55">
        <v>308</v>
      </c>
      <c r="E1038" s="56" t="s">
        <v>984</v>
      </c>
      <c r="F1038" s="168"/>
      <c r="G1038" s="6"/>
      <c r="H1038" s="13"/>
      <c r="I1038" s="6" t="str" cm="1">
        <f t="array" aca="1" ref="I1038" ca="1">_xlfn.IFNA(INDIRECT("'"&amp;"Variable List"&amp;"'!"&amp;ADDRESS(MATCH(A1038,'Variable List'!A:A,0),3)),"")</f>
        <v/>
      </c>
      <c r="J1038" s="6" t="str" cm="1">
        <f t="array" aca="1" ref="J1038" ca="1">_xlfn.IFNA(INDIRECT("'"&amp;"Variable List"&amp;"'!"&amp;ADDRESS(MATCH(A1038,'Variable List'!A:A,0),4)),"")</f>
        <v/>
      </c>
      <c r="K1038" s="6" t="str" cm="1">
        <f t="array" aca="1" ref="K1038" ca="1">_xlfn.IFNA(INDIRECT("'"&amp;"Variable List"&amp;"'!"&amp;ADDRESS(MATCH(A1038,'Variable List'!A:A,0),5)),"")</f>
        <v/>
      </c>
      <c r="L1038" s="6" t="str" cm="1">
        <f t="array" aca="1" ref="L1038" ca="1">_xlfn.IFNA(INDIRECT("'"&amp;"Variable List"&amp;"'!"&amp;ADDRESS(MATCH(A1038,'Variable List'!A:A,0),6)),"")</f>
        <v/>
      </c>
    </row>
    <row r="1039" spans="1:12" s="3" customFormat="1" x14ac:dyDescent="0.25">
      <c r="A1039" s="4"/>
      <c r="B1039" s="6"/>
      <c r="C1039" s="6"/>
      <c r="D1039" s="55">
        <v>312</v>
      </c>
      <c r="E1039" s="56" t="s">
        <v>1336</v>
      </c>
      <c r="F1039" s="168"/>
      <c r="G1039" s="6"/>
      <c r="H1039" s="13"/>
      <c r="I1039" s="6" t="str" cm="1">
        <f t="array" aca="1" ref="I1039" ca="1">_xlfn.IFNA(INDIRECT("'"&amp;"Variable List"&amp;"'!"&amp;ADDRESS(MATCH(A1039,'Variable List'!A:A,0),3)),"")</f>
        <v/>
      </c>
      <c r="J1039" s="6" t="str" cm="1">
        <f t="array" aca="1" ref="J1039" ca="1">_xlfn.IFNA(INDIRECT("'"&amp;"Variable List"&amp;"'!"&amp;ADDRESS(MATCH(A1039,'Variable List'!A:A,0),4)),"")</f>
        <v/>
      </c>
      <c r="K1039" s="6" t="str" cm="1">
        <f t="array" aca="1" ref="K1039" ca="1">_xlfn.IFNA(INDIRECT("'"&amp;"Variable List"&amp;"'!"&amp;ADDRESS(MATCH(A1039,'Variable List'!A:A,0),5)),"")</f>
        <v/>
      </c>
      <c r="L1039" s="6" t="str" cm="1">
        <f t="array" aca="1" ref="L1039" ca="1">_xlfn.IFNA(INDIRECT("'"&amp;"Variable List"&amp;"'!"&amp;ADDRESS(MATCH(A1039,'Variable List'!A:A,0),6)),"")</f>
        <v/>
      </c>
    </row>
    <row r="1040" spans="1:12" s="3" customFormat="1" x14ac:dyDescent="0.25">
      <c r="A1040" s="4"/>
      <c r="B1040" s="6"/>
      <c r="C1040" s="6"/>
      <c r="D1040" s="55">
        <v>316</v>
      </c>
      <c r="E1040" s="56" t="s">
        <v>1337</v>
      </c>
      <c r="F1040" s="168"/>
      <c r="G1040" s="6"/>
      <c r="H1040" s="13"/>
      <c r="I1040" s="6" t="str" cm="1">
        <f t="array" aca="1" ref="I1040" ca="1">_xlfn.IFNA(INDIRECT("'"&amp;"Variable List"&amp;"'!"&amp;ADDRESS(MATCH(A1040,'Variable List'!A:A,0),3)),"")</f>
        <v/>
      </c>
      <c r="J1040" s="6" t="str" cm="1">
        <f t="array" aca="1" ref="J1040" ca="1">_xlfn.IFNA(INDIRECT("'"&amp;"Variable List"&amp;"'!"&amp;ADDRESS(MATCH(A1040,'Variable List'!A:A,0),4)),"")</f>
        <v/>
      </c>
      <c r="K1040" s="6" t="str" cm="1">
        <f t="array" aca="1" ref="K1040" ca="1">_xlfn.IFNA(INDIRECT("'"&amp;"Variable List"&amp;"'!"&amp;ADDRESS(MATCH(A1040,'Variable List'!A:A,0),5)),"")</f>
        <v/>
      </c>
      <c r="L1040" s="6" t="str" cm="1">
        <f t="array" aca="1" ref="L1040" ca="1">_xlfn.IFNA(INDIRECT("'"&amp;"Variable List"&amp;"'!"&amp;ADDRESS(MATCH(A1040,'Variable List'!A:A,0),6)),"")</f>
        <v/>
      </c>
    </row>
    <row r="1041" spans="1:12" s="3" customFormat="1" x14ac:dyDescent="0.25">
      <c r="A1041" s="4"/>
      <c r="B1041" s="6"/>
      <c r="C1041" s="6"/>
      <c r="D1041" s="55">
        <v>320</v>
      </c>
      <c r="E1041" s="56" t="s">
        <v>1338</v>
      </c>
      <c r="F1041" s="168"/>
      <c r="G1041" s="6"/>
      <c r="H1041" s="13"/>
      <c r="I1041" s="6" t="str" cm="1">
        <f t="array" aca="1" ref="I1041" ca="1">_xlfn.IFNA(INDIRECT("'"&amp;"Variable List"&amp;"'!"&amp;ADDRESS(MATCH(A1041,'Variable List'!A:A,0),3)),"")</f>
        <v/>
      </c>
      <c r="J1041" s="6" t="str" cm="1">
        <f t="array" aca="1" ref="J1041" ca="1">_xlfn.IFNA(INDIRECT("'"&amp;"Variable List"&amp;"'!"&amp;ADDRESS(MATCH(A1041,'Variable List'!A:A,0),4)),"")</f>
        <v/>
      </c>
      <c r="K1041" s="6" t="str" cm="1">
        <f t="array" aca="1" ref="K1041" ca="1">_xlfn.IFNA(INDIRECT("'"&amp;"Variable List"&amp;"'!"&amp;ADDRESS(MATCH(A1041,'Variable List'!A:A,0),5)),"")</f>
        <v/>
      </c>
      <c r="L1041" s="6" t="str" cm="1">
        <f t="array" aca="1" ref="L1041" ca="1">_xlfn.IFNA(INDIRECT("'"&amp;"Variable List"&amp;"'!"&amp;ADDRESS(MATCH(A1041,'Variable List'!A:A,0),6)),"")</f>
        <v/>
      </c>
    </row>
    <row r="1042" spans="1:12" s="3" customFormat="1" x14ac:dyDescent="0.25">
      <c r="A1042" s="4"/>
      <c r="B1042" s="6"/>
      <c r="C1042" s="6"/>
      <c r="D1042" s="55">
        <v>324</v>
      </c>
      <c r="E1042" s="56" t="s">
        <v>1065</v>
      </c>
      <c r="F1042" s="168"/>
      <c r="G1042" s="6"/>
      <c r="H1042" s="13"/>
      <c r="I1042" s="6" t="str" cm="1">
        <f t="array" aca="1" ref="I1042" ca="1">_xlfn.IFNA(INDIRECT("'"&amp;"Variable List"&amp;"'!"&amp;ADDRESS(MATCH(A1042,'Variable List'!A:A,0),3)),"")</f>
        <v/>
      </c>
      <c r="J1042" s="6" t="str" cm="1">
        <f t="array" aca="1" ref="J1042" ca="1">_xlfn.IFNA(INDIRECT("'"&amp;"Variable List"&amp;"'!"&amp;ADDRESS(MATCH(A1042,'Variable List'!A:A,0),4)),"")</f>
        <v/>
      </c>
      <c r="K1042" s="6" t="str" cm="1">
        <f t="array" aca="1" ref="K1042" ca="1">_xlfn.IFNA(INDIRECT("'"&amp;"Variable List"&amp;"'!"&amp;ADDRESS(MATCH(A1042,'Variable List'!A:A,0),5)),"")</f>
        <v/>
      </c>
      <c r="L1042" s="6" t="str" cm="1">
        <f t="array" aca="1" ref="L1042" ca="1">_xlfn.IFNA(INDIRECT("'"&amp;"Variable List"&amp;"'!"&amp;ADDRESS(MATCH(A1042,'Variable List'!A:A,0),6)),"")</f>
        <v/>
      </c>
    </row>
    <row r="1043" spans="1:12" s="3" customFormat="1" x14ac:dyDescent="0.25">
      <c r="A1043" s="4"/>
      <c r="B1043" s="6"/>
      <c r="C1043" s="6"/>
      <c r="D1043" s="55">
        <v>325</v>
      </c>
      <c r="E1043" s="56" t="s">
        <v>1339</v>
      </c>
      <c r="F1043" s="168"/>
      <c r="G1043" s="6"/>
      <c r="H1043" s="13"/>
      <c r="I1043" s="6" t="str" cm="1">
        <f t="array" aca="1" ref="I1043" ca="1">_xlfn.IFNA(INDIRECT("'"&amp;"Variable List"&amp;"'!"&amp;ADDRESS(MATCH(A1043,'Variable List'!A:A,0),3)),"")</f>
        <v/>
      </c>
      <c r="J1043" s="6" t="str" cm="1">
        <f t="array" aca="1" ref="J1043" ca="1">_xlfn.IFNA(INDIRECT("'"&amp;"Variable List"&amp;"'!"&amp;ADDRESS(MATCH(A1043,'Variable List'!A:A,0),4)),"")</f>
        <v/>
      </c>
      <c r="K1043" s="6" t="str" cm="1">
        <f t="array" aca="1" ref="K1043" ca="1">_xlfn.IFNA(INDIRECT("'"&amp;"Variable List"&amp;"'!"&amp;ADDRESS(MATCH(A1043,'Variable List'!A:A,0),5)),"")</f>
        <v/>
      </c>
      <c r="L1043" s="6" t="str" cm="1">
        <f t="array" aca="1" ref="L1043" ca="1">_xlfn.IFNA(INDIRECT("'"&amp;"Variable List"&amp;"'!"&amp;ADDRESS(MATCH(A1043,'Variable List'!A:A,0),6)),"")</f>
        <v/>
      </c>
    </row>
    <row r="1044" spans="1:12" s="3" customFormat="1" x14ac:dyDescent="0.25">
      <c r="A1044" s="4"/>
      <c r="B1044" s="6"/>
      <c r="C1044" s="6"/>
      <c r="D1044" s="55">
        <v>326</v>
      </c>
      <c r="E1044" s="56" t="s">
        <v>869</v>
      </c>
      <c r="F1044" s="168"/>
      <c r="G1044" s="6"/>
      <c r="H1044" s="13"/>
      <c r="I1044" s="6" t="str" cm="1">
        <f t="array" aca="1" ref="I1044" ca="1">_xlfn.IFNA(INDIRECT("'"&amp;"Variable List"&amp;"'!"&amp;ADDRESS(MATCH(A1044,'Variable List'!A:A,0),3)),"")</f>
        <v/>
      </c>
      <c r="J1044" s="6" t="str" cm="1">
        <f t="array" aca="1" ref="J1044" ca="1">_xlfn.IFNA(INDIRECT("'"&amp;"Variable List"&amp;"'!"&amp;ADDRESS(MATCH(A1044,'Variable List'!A:A,0),4)),"")</f>
        <v/>
      </c>
      <c r="K1044" s="6" t="str" cm="1">
        <f t="array" aca="1" ref="K1044" ca="1">_xlfn.IFNA(INDIRECT("'"&amp;"Variable List"&amp;"'!"&amp;ADDRESS(MATCH(A1044,'Variable List'!A:A,0),5)),"")</f>
        <v/>
      </c>
      <c r="L1044" s="6" t="str" cm="1">
        <f t="array" aca="1" ref="L1044" ca="1">_xlfn.IFNA(INDIRECT("'"&amp;"Variable List"&amp;"'!"&amp;ADDRESS(MATCH(A1044,'Variable List'!A:A,0),6)),"")</f>
        <v/>
      </c>
    </row>
    <row r="1045" spans="1:12" s="3" customFormat="1" x14ac:dyDescent="0.25">
      <c r="A1045" s="4"/>
      <c r="B1045" s="6"/>
      <c r="C1045" s="6"/>
      <c r="D1045" s="55">
        <v>328</v>
      </c>
      <c r="E1045" s="56" t="s">
        <v>1340</v>
      </c>
      <c r="F1045" s="168"/>
      <c r="G1045" s="6"/>
      <c r="H1045" s="13"/>
      <c r="I1045" s="6" t="str" cm="1">
        <f t="array" aca="1" ref="I1045" ca="1">_xlfn.IFNA(INDIRECT("'"&amp;"Variable List"&amp;"'!"&amp;ADDRESS(MATCH(A1045,'Variable List'!A:A,0),3)),"")</f>
        <v/>
      </c>
      <c r="J1045" s="6" t="str" cm="1">
        <f t="array" aca="1" ref="J1045" ca="1">_xlfn.IFNA(INDIRECT("'"&amp;"Variable List"&amp;"'!"&amp;ADDRESS(MATCH(A1045,'Variable List'!A:A,0),4)),"")</f>
        <v/>
      </c>
      <c r="K1045" s="6" t="str" cm="1">
        <f t="array" aca="1" ref="K1045" ca="1">_xlfn.IFNA(INDIRECT("'"&amp;"Variable List"&amp;"'!"&amp;ADDRESS(MATCH(A1045,'Variable List'!A:A,0),5)),"")</f>
        <v/>
      </c>
      <c r="L1045" s="6" t="str" cm="1">
        <f t="array" aca="1" ref="L1045" ca="1">_xlfn.IFNA(INDIRECT("'"&amp;"Variable List"&amp;"'!"&amp;ADDRESS(MATCH(A1045,'Variable List'!A:A,0),6)),"")</f>
        <v/>
      </c>
    </row>
    <row r="1046" spans="1:12" s="3" customFormat="1" x14ac:dyDescent="0.25">
      <c r="A1046" s="4"/>
      <c r="B1046" s="6"/>
      <c r="C1046" s="6"/>
      <c r="D1046" s="55">
        <v>332</v>
      </c>
      <c r="E1046" s="56" t="s">
        <v>990</v>
      </c>
      <c r="F1046" s="168"/>
      <c r="G1046" s="6"/>
      <c r="H1046" s="13"/>
      <c r="I1046" s="6" t="str" cm="1">
        <f t="array" aca="1" ref="I1046" ca="1">_xlfn.IFNA(INDIRECT("'"&amp;"Variable List"&amp;"'!"&amp;ADDRESS(MATCH(A1046,'Variable List'!A:A,0),3)),"")</f>
        <v/>
      </c>
      <c r="J1046" s="6" t="str" cm="1">
        <f t="array" aca="1" ref="J1046" ca="1">_xlfn.IFNA(INDIRECT("'"&amp;"Variable List"&amp;"'!"&amp;ADDRESS(MATCH(A1046,'Variable List'!A:A,0),4)),"")</f>
        <v/>
      </c>
      <c r="K1046" s="6" t="str" cm="1">
        <f t="array" aca="1" ref="K1046" ca="1">_xlfn.IFNA(INDIRECT("'"&amp;"Variable List"&amp;"'!"&amp;ADDRESS(MATCH(A1046,'Variable List'!A:A,0),5)),"")</f>
        <v/>
      </c>
      <c r="L1046" s="6" t="str" cm="1">
        <f t="array" aca="1" ref="L1046" ca="1">_xlfn.IFNA(INDIRECT("'"&amp;"Variable List"&amp;"'!"&amp;ADDRESS(MATCH(A1046,'Variable List'!A:A,0),6)),"")</f>
        <v/>
      </c>
    </row>
    <row r="1047" spans="1:12" s="3" customFormat="1" x14ac:dyDescent="0.25">
      <c r="A1047" s="4"/>
      <c r="B1047" s="6"/>
      <c r="C1047" s="6"/>
      <c r="D1047" s="55">
        <v>333</v>
      </c>
      <c r="E1047" s="56" t="s">
        <v>955</v>
      </c>
      <c r="F1047" s="168"/>
      <c r="G1047" s="6"/>
      <c r="H1047" s="13"/>
      <c r="I1047" s="6" t="str" cm="1">
        <f t="array" aca="1" ref="I1047" ca="1">_xlfn.IFNA(INDIRECT("'"&amp;"Variable List"&amp;"'!"&amp;ADDRESS(MATCH(A1047,'Variable List'!A:A,0),3)),"")</f>
        <v/>
      </c>
      <c r="J1047" s="6" t="str" cm="1">
        <f t="array" aca="1" ref="J1047" ca="1">_xlfn.IFNA(INDIRECT("'"&amp;"Variable List"&amp;"'!"&amp;ADDRESS(MATCH(A1047,'Variable List'!A:A,0),4)),"")</f>
        <v/>
      </c>
      <c r="K1047" s="6" t="str" cm="1">
        <f t="array" aca="1" ref="K1047" ca="1">_xlfn.IFNA(INDIRECT("'"&amp;"Variable List"&amp;"'!"&amp;ADDRESS(MATCH(A1047,'Variable List'!A:A,0),5)),"")</f>
        <v/>
      </c>
      <c r="L1047" s="6" t="str" cm="1">
        <f t="array" aca="1" ref="L1047" ca="1">_xlfn.IFNA(INDIRECT("'"&amp;"Variable List"&amp;"'!"&amp;ADDRESS(MATCH(A1047,'Variable List'!A:A,0),6)),"")</f>
        <v/>
      </c>
    </row>
    <row r="1048" spans="1:12" s="3" customFormat="1" x14ac:dyDescent="0.25">
      <c r="A1048" s="4"/>
      <c r="B1048" s="6"/>
      <c r="C1048" s="6"/>
      <c r="D1048" s="55">
        <v>340</v>
      </c>
      <c r="E1048" s="56" t="s">
        <v>929</v>
      </c>
      <c r="F1048" s="168"/>
      <c r="G1048" s="6"/>
      <c r="H1048" s="13"/>
      <c r="I1048" s="6" t="str" cm="1">
        <f t="array" aca="1" ref="I1048" ca="1">_xlfn.IFNA(INDIRECT("'"&amp;"Variable List"&amp;"'!"&amp;ADDRESS(MATCH(A1048,'Variable List'!A:A,0),3)),"")</f>
        <v/>
      </c>
      <c r="J1048" s="6" t="str" cm="1">
        <f t="array" aca="1" ref="J1048" ca="1">_xlfn.IFNA(INDIRECT("'"&amp;"Variable List"&amp;"'!"&amp;ADDRESS(MATCH(A1048,'Variable List'!A:A,0),4)),"")</f>
        <v/>
      </c>
      <c r="K1048" s="6" t="str" cm="1">
        <f t="array" aca="1" ref="K1048" ca="1">_xlfn.IFNA(INDIRECT("'"&amp;"Variable List"&amp;"'!"&amp;ADDRESS(MATCH(A1048,'Variable List'!A:A,0),5)),"")</f>
        <v/>
      </c>
      <c r="L1048" s="6" t="str" cm="1">
        <f t="array" aca="1" ref="L1048" ca="1">_xlfn.IFNA(INDIRECT("'"&amp;"Variable List"&amp;"'!"&amp;ADDRESS(MATCH(A1048,'Variable List'!A:A,0),6)),"")</f>
        <v/>
      </c>
    </row>
    <row r="1049" spans="1:12" s="3" customFormat="1" x14ac:dyDescent="0.25">
      <c r="A1049" s="4"/>
      <c r="B1049" s="6"/>
      <c r="C1049" s="6"/>
      <c r="D1049" s="55">
        <v>344</v>
      </c>
      <c r="E1049" s="56" t="s">
        <v>1341</v>
      </c>
      <c r="F1049" s="168"/>
      <c r="G1049" s="6"/>
      <c r="H1049" s="13"/>
      <c r="I1049" s="6" t="str" cm="1">
        <f t="array" aca="1" ref="I1049" ca="1">_xlfn.IFNA(INDIRECT("'"&amp;"Variable List"&amp;"'!"&amp;ADDRESS(MATCH(A1049,'Variable List'!A:A,0),3)),"")</f>
        <v/>
      </c>
      <c r="J1049" s="6" t="str" cm="1">
        <f t="array" aca="1" ref="J1049" ca="1">_xlfn.IFNA(INDIRECT("'"&amp;"Variable List"&amp;"'!"&amp;ADDRESS(MATCH(A1049,'Variable List'!A:A,0),4)),"")</f>
        <v/>
      </c>
      <c r="K1049" s="6" t="str" cm="1">
        <f t="array" aca="1" ref="K1049" ca="1">_xlfn.IFNA(INDIRECT("'"&amp;"Variable List"&amp;"'!"&amp;ADDRESS(MATCH(A1049,'Variable List'!A:A,0),5)),"")</f>
        <v/>
      </c>
      <c r="L1049" s="6" t="str" cm="1">
        <f t="array" aca="1" ref="L1049" ca="1">_xlfn.IFNA(INDIRECT("'"&amp;"Variable List"&amp;"'!"&amp;ADDRESS(MATCH(A1049,'Variable List'!A:A,0),6)),"")</f>
        <v/>
      </c>
    </row>
    <row r="1050" spans="1:12" s="3" customFormat="1" x14ac:dyDescent="0.25">
      <c r="A1050" s="4"/>
      <c r="B1050" s="6"/>
      <c r="C1050" s="6"/>
      <c r="D1050" s="55">
        <v>348</v>
      </c>
      <c r="E1050" s="56" t="s">
        <v>1342</v>
      </c>
      <c r="F1050" s="168"/>
      <c r="G1050" s="6"/>
      <c r="H1050" s="13"/>
      <c r="I1050" s="6" t="str" cm="1">
        <f t="array" aca="1" ref="I1050" ca="1">_xlfn.IFNA(INDIRECT("'"&amp;"Variable List"&amp;"'!"&amp;ADDRESS(MATCH(A1050,'Variable List'!A:A,0),3)),"")</f>
        <v/>
      </c>
      <c r="J1050" s="6" t="str" cm="1">
        <f t="array" aca="1" ref="J1050" ca="1">_xlfn.IFNA(INDIRECT("'"&amp;"Variable List"&amp;"'!"&amp;ADDRESS(MATCH(A1050,'Variable List'!A:A,0),4)),"")</f>
        <v/>
      </c>
      <c r="K1050" s="6" t="str" cm="1">
        <f t="array" aca="1" ref="K1050" ca="1">_xlfn.IFNA(INDIRECT("'"&amp;"Variable List"&amp;"'!"&amp;ADDRESS(MATCH(A1050,'Variable List'!A:A,0),5)),"")</f>
        <v/>
      </c>
      <c r="L1050" s="6" t="str" cm="1">
        <f t="array" aca="1" ref="L1050" ca="1">_xlfn.IFNA(INDIRECT("'"&amp;"Variable List"&amp;"'!"&amp;ADDRESS(MATCH(A1050,'Variable List'!A:A,0),6)),"")</f>
        <v/>
      </c>
    </row>
    <row r="1051" spans="1:12" s="3" customFormat="1" x14ac:dyDescent="0.25">
      <c r="A1051" s="4"/>
      <c r="B1051" s="6"/>
      <c r="C1051" s="6"/>
      <c r="D1051" s="55">
        <v>352</v>
      </c>
      <c r="E1051" s="56" t="s">
        <v>1343</v>
      </c>
      <c r="F1051" s="168"/>
      <c r="G1051" s="6"/>
      <c r="H1051" s="13"/>
      <c r="I1051" s="6" t="str" cm="1">
        <f t="array" aca="1" ref="I1051" ca="1">_xlfn.IFNA(INDIRECT("'"&amp;"Variable List"&amp;"'!"&amp;ADDRESS(MATCH(A1051,'Variable List'!A:A,0),3)),"")</f>
        <v/>
      </c>
      <c r="J1051" s="6" t="str" cm="1">
        <f t="array" aca="1" ref="J1051" ca="1">_xlfn.IFNA(INDIRECT("'"&amp;"Variable List"&amp;"'!"&amp;ADDRESS(MATCH(A1051,'Variable List'!A:A,0),4)),"")</f>
        <v/>
      </c>
      <c r="K1051" s="6" t="str" cm="1">
        <f t="array" aca="1" ref="K1051" ca="1">_xlfn.IFNA(INDIRECT("'"&amp;"Variable List"&amp;"'!"&amp;ADDRESS(MATCH(A1051,'Variable List'!A:A,0),5)),"")</f>
        <v/>
      </c>
      <c r="L1051" s="6" t="str" cm="1">
        <f t="array" aca="1" ref="L1051" ca="1">_xlfn.IFNA(INDIRECT("'"&amp;"Variable List"&amp;"'!"&amp;ADDRESS(MATCH(A1051,'Variable List'!A:A,0),6)),"")</f>
        <v/>
      </c>
    </row>
    <row r="1052" spans="1:12" s="3" customFormat="1" x14ac:dyDescent="0.25">
      <c r="A1052" s="4"/>
      <c r="B1052" s="6"/>
      <c r="C1052" s="6"/>
      <c r="D1052" s="55">
        <v>356</v>
      </c>
      <c r="E1052" s="56" t="s">
        <v>1344</v>
      </c>
      <c r="F1052" s="168"/>
      <c r="G1052" s="6"/>
      <c r="H1052" s="13"/>
      <c r="I1052" s="6" t="str" cm="1">
        <f t="array" aca="1" ref="I1052" ca="1">_xlfn.IFNA(INDIRECT("'"&amp;"Variable List"&amp;"'!"&amp;ADDRESS(MATCH(A1052,'Variable List'!A:A,0),3)),"")</f>
        <v/>
      </c>
      <c r="J1052" s="6" t="str" cm="1">
        <f t="array" aca="1" ref="J1052" ca="1">_xlfn.IFNA(INDIRECT("'"&amp;"Variable List"&amp;"'!"&amp;ADDRESS(MATCH(A1052,'Variable List'!A:A,0),4)),"")</f>
        <v/>
      </c>
      <c r="K1052" s="6" t="str" cm="1">
        <f t="array" aca="1" ref="K1052" ca="1">_xlfn.IFNA(INDIRECT("'"&amp;"Variable List"&amp;"'!"&amp;ADDRESS(MATCH(A1052,'Variable List'!A:A,0),5)),"")</f>
        <v/>
      </c>
      <c r="L1052" s="6" t="str" cm="1">
        <f t="array" aca="1" ref="L1052" ca="1">_xlfn.IFNA(INDIRECT("'"&amp;"Variable List"&amp;"'!"&amp;ADDRESS(MATCH(A1052,'Variable List'!A:A,0),6)),"")</f>
        <v/>
      </c>
    </row>
    <row r="1053" spans="1:12" s="3" customFormat="1" x14ac:dyDescent="0.25">
      <c r="A1053" s="4"/>
      <c r="B1053" s="6"/>
      <c r="C1053" s="6"/>
      <c r="D1053" s="55">
        <v>360</v>
      </c>
      <c r="E1053" s="56" t="s">
        <v>859</v>
      </c>
      <c r="F1053" s="168"/>
      <c r="G1053" s="6"/>
      <c r="H1053" s="13"/>
      <c r="I1053" s="6" t="str" cm="1">
        <f t="array" aca="1" ref="I1053" ca="1">_xlfn.IFNA(INDIRECT("'"&amp;"Variable List"&amp;"'!"&amp;ADDRESS(MATCH(A1053,'Variable List'!A:A,0),3)),"")</f>
        <v/>
      </c>
      <c r="J1053" s="6" t="str" cm="1">
        <f t="array" aca="1" ref="J1053" ca="1">_xlfn.IFNA(INDIRECT("'"&amp;"Variable List"&amp;"'!"&amp;ADDRESS(MATCH(A1053,'Variable List'!A:A,0),4)),"")</f>
        <v/>
      </c>
      <c r="K1053" s="6" t="str" cm="1">
        <f t="array" aca="1" ref="K1053" ca="1">_xlfn.IFNA(INDIRECT("'"&amp;"Variable List"&amp;"'!"&amp;ADDRESS(MATCH(A1053,'Variable List'!A:A,0),5)),"")</f>
        <v/>
      </c>
      <c r="L1053" s="6" t="str" cm="1">
        <f t="array" aca="1" ref="L1053" ca="1">_xlfn.IFNA(INDIRECT("'"&amp;"Variable List"&amp;"'!"&amp;ADDRESS(MATCH(A1053,'Variable List'!A:A,0),6)),"")</f>
        <v/>
      </c>
    </row>
    <row r="1054" spans="1:12" s="3" customFormat="1" x14ac:dyDescent="0.25">
      <c r="A1054" s="4"/>
      <c r="B1054" s="6"/>
      <c r="C1054" s="6"/>
      <c r="D1054" s="55">
        <v>364</v>
      </c>
      <c r="E1054" s="56" t="s">
        <v>907</v>
      </c>
      <c r="F1054" s="168"/>
      <c r="G1054" s="6"/>
      <c r="H1054" s="13"/>
      <c r="I1054" s="6" t="str" cm="1">
        <f t="array" aca="1" ref="I1054" ca="1">_xlfn.IFNA(INDIRECT("'"&amp;"Variable List"&amp;"'!"&amp;ADDRESS(MATCH(A1054,'Variable List'!A:A,0),3)),"")</f>
        <v/>
      </c>
      <c r="J1054" s="6" t="str" cm="1">
        <f t="array" aca="1" ref="J1054" ca="1">_xlfn.IFNA(INDIRECT("'"&amp;"Variable List"&amp;"'!"&amp;ADDRESS(MATCH(A1054,'Variable List'!A:A,0),4)),"")</f>
        <v/>
      </c>
      <c r="K1054" s="6" t="str" cm="1">
        <f t="array" aca="1" ref="K1054" ca="1">_xlfn.IFNA(INDIRECT("'"&amp;"Variable List"&amp;"'!"&amp;ADDRESS(MATCH(A1054,'Variable List'!A:A,0),5)),"")</f>
        <v/>
      </c>
      <c r="L1054" s="6" t="str" cm="1">
        <f t="array" aca="1" ref="L1054" ca="1">_xlfn.IFNA(INDIRECT("'"&amp;"Variable List"&amp;"'!"&amp;ADDRESS(MATCH(A1054,'Variable List'!A:A,0),6)),"")</f>
        <v/>
      </c>
    </row>
    <row r="1055" spans="1:12" s="3" customFormat="1" x14ac:dyDescent="0.25">
      <c r="A1055" s="4"/>
      <c r="B1055" s="6"/>
      <c r="C1055" s="6"/>
      <c r="D1055" s="55">
        <v>368</v>
      </c>
      <c r="E1055" s="56" t="s">
        <v>1345</v>
      </c>
      <c r="F1055" s="168"/>
      <c r="G1055" s="6"/>
      <c r="H1055" s="13"/>
      <c r="I1055" s="6" t="str" cm="1">
        <f t="array" aca="1" ref="I1055" ca="1">_xlfn.IFNA(INDIRECT("'"&amp;"Variable List"&amp;"'!"&amp;ADDRESS(MATCH(A1055,'Variable List'!A:A,0),3)),"")</f>
        <v/>
      </c>
      <c r="J1055" s="6" t="str" cm="1">
        <f t="array" aca="1" ref="J1055" ca="1">_xlfn.IFNA(INDIRECT("'"&amp;"Variable List"&amp;"'!"&amp;ADDRESS(MATCH(A1055,'Variable List'!A:A,0),4)),"")</f>
        <v/>
      </c>
      <c r="K1055" s="6" t="str" cm="1">
        <f t="array" aca="1" ref="K1055" ca="1">_xlfn.IFNA(INDIRECT("'"&amp;"Variable List"&amp;"'!"&amp;ADDRESS(MATCH(A1055,'Variable List'!A:A,0),5)),"")</f>
        <v/>
      </c>
      <c r="L1055" s="6" t="str" cm="1">
        <f t="array" aca="1" ref="L1055" ca="1">_xlfn.IFNA(INDIRECT("'"&amp;"Variable List"&amp;"'!"&amp;ADDRESS(MATCH(A1055,'Variable List'!A:A,0),6)),"")</f>
        <v/>
      </c>
    </row>
    <row r="1056" spans="1:12" s="3" customFormat="1" x14ac:dyDescent="0.25">
      <c r="A1056" s="4"/>
      <c r="B1056" s="6"/>
      <c r="C1056" s="6"/>
      <c r="D1056" s="55">
        <v>372</v>
      </c>
      <c r="E1056" s="56" t="s">
        <v>693</v>
      </c>
      <c r="F1056" s="168"/>
      <c r="G1056" s="6"/>
      <c r="H1056" s="13"/>
      <c r="I1056" s="6" t="str" cm="1">
        <f t="array" aca="1" ref="I1056" ca="1">_xlfn.IFNA(INDIRECT("'"&amp;"Variable List"&amp;"'!"&amp;ADDRESS(MATCH(A1056,'Variable List'!A:A,0),3)),"")</f>
        <v/>
      </c>
      <c r="J1056" s="6" t="str" cm="1">
        <f t="array" aca="1" ref="J1056" ca="1">_xlfn.IFNA(INDIRECT("'"&amp;"Variable List"&amp;"'!"&amp;ADDRESS(MATCH(A1056,'Variable List'!A:A,0),4)),"")</f>
        <v/>
      </c>
      <c r="K1056" s="6" t="str" cm="1">
        <f t="array" aca="1" ref="K1056" ca="1">_xlfn.IFNA(INDIRECT("'"&amp;"Variable List"&amp;"'!"&amp;ADDRESS(MATCH(A1056,'Variable List'!A:A,0),5)),"")</f>
        <v/>
      </c>
      <c r="L1056" s="6" t="str" cm="1">
        <f t="array" aca="1" ref="L1056" ca="1">_xlfn.IFNA(INDIRECT("'"&amp;"Variable List"&amp;"'!"&amp;ADDRESS(MATCH(A1056,'Variable List'!A:A,0),6)),"")</f>
        <v/>
      </c>
    </row>
    <row r="1057" spans="1:12" s="3" customFormat="1" x14ac:dyDescent="0.25">
      <c r="A1057" s="4"/>
      <c r="B1057" s="6"/>
      <c r="C1057" s="6"/>
      <c r="D1057" s="55">
        <v>376</v>
      </c>
      <c r="E1057" s="56" t="s">
        <v>901</v>
      </c>
      <c r="F1057" s="168"/>
      <c r="G1057" s="6"/>
      <c r="H1057" s="13"/>
      <c r="I1057" s="6" t="str" cm="1">
        <f t="array" aca="1" ref="I1057" ca="1">_xlfn.IFNA(INDIRECT("'"&amp;"Variable List"&amp;"'!"&amp;ADDRESS(MATCH(A1057,'Variable List'!A:A,0),3)),"")</f>
        <v/>
      </c>
      <c r="J1057" s="6" t="str" cm="1">
        <f t="array" aca="1" ref="J1057" ca="1">_xlfn.IFNA(INDIRECT("'"&amp;"Variable List"&amp;"'!"&amp;ADDRESS(MATCH(A1057,'Variable List'!A:A,0),4)),"")</f>
        <v/>
      </c>
      <c r="K1057" s="6" t="str" cm="1">
        <f t="array" aca="1" ref="K1057" ca="1">_xlfn.IFNA(INDIRECT("'"&amp;"Variable List"&amp;"'!"&amp;ADDRESS(MATCH(A1057,'Variable List'!A:A,0),5)),"")</f>
        <v/>
      </c>
      <c r="L1057" s="6" t="str" cm="1">
        <f t="array" aca="1" ref="L1057" ca="1">_xlfn.IFNA(INDIRECT("'"&amp;"Variable List"&amp;"'!"&amp;ADDRESS(MATCH(A1057,'Variable List'!A:A,0),6)),"")</f>
        <v/>
      </c>
    </row>
    <row r="1058" spans="1:12" s="3" customFormat="1" x14ac:dyDescent="0.25">
      <c r="A1058" s="4"/>
      <c r="B1058" s="6"/>
      <c r="C1058" s="6"/>
      <c r="D1058" s="55">
        <v>380</v>
      </c>
      <c r="E1058" s="56" t="s">
        <v>741</v>
      </c>
      <c r="F1058" s="168"/>
      <c r="G1058" s="6"/>
      <c r="H1058" s="13"/>
      <c r="I1058" s="6" t="str" cm="1">
        <f t="array" aca="1" ref="I1058" ca="1">_xlfn.IFNA(INDIRECT("'"&amp;"Variable List"&amp;"'!"&amp;ADDRESS(MATCH(A1058,'Variable List'!A:A,0),3)),"")</f>
        <v/>
      </c>
      <c r="J1058" s="6" t="str" cm="1">
        <f t="array" aca="1" ref="J1058" ca="1">_xlfn.IFNA(INDIRECT("'"&amp;"Variable List"&amp;"'!"&amp;ADDRESS(MATCH(A1058,'Variable List'!A:A,0),4)),"")</f>
        <v/>
      </c>
      <c r="K1058" s="6" t="str" cm="1">
        <f t="array" aca="1" ref="K1058" ca="1">_xlfn.IFNA(INDIRECT("'"&amp;"Variable List"&amp;"'!"&amp;ADDRESS(MATCH(A1058,'Variable List'!A:A,0),5)),"")</f>
        <v/>
      </c>
      <c r="L1058" s="6" t="str" cm="1">
        <f t="array" aca="1" ref="L1058" ca="1">_xlfn.IFNA(INDIRECT("'"&amp;"Variable List"&amp;"'!"&amp;ADDRESS(MATCH(A1058,'Variable List'!A:A,0),6)),"")</f>
        <v/>
      </c>
    </row>
    <row r="1059" spans="1:12" s="3" customFormat="1" x14ac:dyDescent="0.25">
      <c r="A1059" s="4"/>
      <c r="B1059" s="6"/>
      <c r="C1059" s="6"/>
      <c r="D1059" s="55">
        <v>384</v>
      </c>
      <c r="E1059" s="56" t="s">
        <v>1069</v>
      </c>
      <c r="F1059" s="168"/>
      <c r="G1059" s="6"/>
      <c r="H1059" s="13"/>
      <c r="I1059" s="6" t="str" cm="1">
        <f t="array" aca="1" ref="I1059" ca="1">_xlfn.IFNA(INDIRECT("'"&amp;"Variable List"&amp;"'!"&amp;ADDRESS(MATCH(A1059,'Variable List'!A:A,0),3)),"")</f>
        <v/>
      </c>
      <c r="J1059" s="6" t="str" cm="1">
        <f t="array" aca="1" ref="J1059" ca="1">_xlfn.IFNA(INDIRECT("'"&amp;"Variable List"&amp;"'!"&amp;ADDRESS(MATCH(A1059,'Variable List'!A:A,0),4)),"")</f>
        <v/>
      </c>
      <c r="K1059" s="6" t="str" cm="1">
        <f t="array" aca="1" ref="K1059" ca="1">_xlfn.IFNA(INDIRECT("'"&amp;"Variable List"&amp;"'!"&amp;ADDRESS(MATCH(A1059,'Variable List'!A:A,0),5)),"")</f>
        <v/>
      </c>
      <c r="L1059" s="6" t="str" cm="1">
        <f t="array" aca="1" ref="L1059" ca="1">_xlfn.IFNA(INDIRECT("'"&amp;"Variable List"&amp;"'!"&amp;ADDRESS(MATCH(A1059,'Variable List'!A:A,0),6)),"")</f>
        <v/>
      </c>
    </row>
    <row r="1060" spans="1:12" s="3" customFormat="1" x14ac:dyDescent="0.25">
      <c r="A1060" s="4"/>
      <c r="B1060" s="6"/>
      <c r="C1060" s="6"/>
      <c r="D1060" s="55">
        <v>388</v>
      </c>
      <c r="E1060" s="56" t="s">
        <v>992</v>
      </c>
      <c r="F1060" s="168"/>
      <c r="G1060" s="6"/>
      <c r="H1060" s="13"/>
      <c r="I1060" s="6" t="str" cm="1">
        <f t="array" aca="1" ref="I1060" ca="1">_xlfn.IFNA(INDIRECT("'"&amp;"Variable List"&amp;"'!"&amp;ADDRESS(MATCH(A1060,'Variable List'!A:A,0),3)),"")</f>
        <v/>
      </c>
      <c r="J1060" s="6" t="str" cm="1">
        <f t="array" aca="1" ref="J1060" ca="1">_xlfn.IFNA(INDIRECT("'"&amp;"Variable List"&amp;"'!"&amp;ADDRESS(MATCH(A1060,'Variable List'!A:A,0),4)),"")</f>
        <v/>
      </c>
      <c r="K1060" s="6" t="str" cm="1">
        <f t="array" aca="1" ref="K1060" ca="1">_xlfn.IFNA(INDIRECT("'"&amp;"Variable List"&amp;"'!"&amp;ADDRESS(MATCH(A1060,'Variable List'!A:A,0),5)),"")</f>
        <v/>
      </c>
      <c r="L1060" s="6" t="str" cm="1">
        <f t="array" aca="1" ref="L1060" ca="1">_xlfn.IFNA(INDIRECT("'"&amp;"Variable List"&amp;"'!"&amp;ADDRESS(MATCH(A1060,'Variable List'!A:A,0),6)),"")</f>
        <v/>
      </c>
    </row>
    <row r="1061" spans="1:12" s="3" customFormat="1" x14ac:dyDescent="0.25">
      <c r="A1061" s="4"/>
      <c r="B1061" s="6"/>
      <c r="C1061" s="6"/>
      <c r="D1061" s="55">
        <v>392</v>
      </c>
      <c r="E1061" s="56" t="s">
        <v>851</v>
      </c>
      <c r="F1061" s="168"/>
      <c r="G1061" s="6"/>
      <c r="H1061" s="13"/>
      <c r="I1061" s="6" t="str" cm="1">
        <f t="array" aca="1" ref="I1061" ca="1">_xlfn.IFNA(INDIRECT("'"&amp;"Variable List"&amp;"'!"&amp;ADDRESS(MATCH(A1061,'Variable List'!A:A,0),3)),"")</f>
        <v/>
      </c>
      <c r="J1061" s="6" t="str" cm="1">
        <f t="array" aca="1" ref="J1061" ca="1">_xlfn.IFNA(INDIRECT("'"&amp;"Variable List"&amp;"'!"&amp;ADDRESS(MATCH(A1061,'Variable List'!A:A,0),4)),"")</f>
        <v/>
      </c>
      <c r="K1061" s="6" t="str" cm="1">
        <f t="array" aca="1" ref="K1061" ca="1">_xlfn.IFNA(INDIRECT("'"&amp;"Variable List"&amp;"'!"&amp;ADDRESS(MATCH(A1061,'Variable List'!A:A,0),5)),"")</f>
        <v/>
      </c>
      <c r="L1061" s="6" t="str" cm="1">
        <f t="array" aca="1" ref="L1061" ca="1">_xlfn.IFNA(INDIRECT("'"&amp;"Variable List"&amp;"'!"&amp;ADDRESS(MATCH(A1061,'Variable List'!A:A,0),6)),"")</f>
        <v/>
      </c>
    </row>
    <row r="1062" spans="1:12" s="3" customFormat="1" x14ac:dyDescent="0.25">
      <c r="A1062" s="4"/>
      <c r="B1062" s="6"/>
      <c r="C1062" s="6"/>
      <c r="D1062" s="55">
        <v>393</v>
      </c>
      <c r="E1062" s="56" t="s">
        <v>953</v>
      </c>
      <c r="F1062" s="168"/>
      <c r="G1062" s="6"/>
      <c r="H1062" s="13"/>
      <c r="I1062" s="6" t="str" cm="1">
        <f t="array" aca="1" ref="I1062" ca="1">_xlfn.IFNA(INDIRECT("'"&amp;"Variable List"&amp;"'!"&amp;ADDRESS(MATCH(A1062,'Variable List'!A:A,0),3)),"")</f>
        <v/>
      </c>
      <c r="J1062" s="6" t="str" cm="1">
        <f t="array" aca="1" ref="J1062" ca="1">_xlfn.IFNA(INDIRECT("'"&amp;"Variable List"&amp;"'!"&amp;ADDRESS(MATCH(A1062,'Variable List'!A:A,0),4)),"")</f>
        <v/>
      </c>
      <c r="K1062" s="6" t="str" cm="1">
        <f t="array" aca="1" ref="K1062" ca="1">_xlfn.IFNA(INDIRECT("'"&amp;"Variable List"&amp;"'!"&amp;ADDRESS(MATCH(A1062,'Variable List'!A:A,0),5)),"")</f>
        <v/>
      </c>
      <c r="L1062" s="6" t="str" cm="1">
        <f t="array" aca="1" ref="L1062" ca="1">_xlfn.IFNA(INDIRECT("'"&amp;"Variable List"&amp;"'!"&amp;ADDRESS(MATCH(A1062,'Variable List'!A:A,0),6)),"")</f>
        <v/>
      </c>
    </row>
    <row r="1063" spans="1:12" s="3" customFormat="1" x14ac:dyDescent="0.25">
      <c r="A1063" s="4"/>
      <c r="B1063" s="6"/>
      <c r="C1063" s="6"/>
      <c r="D1063" s="55">
        <v>398</v>
      </c>
      <c r="E1063" s="56" t="s">
        <v>1346</v>
      </c>
      <c r="F1063" s="168"/>
      <c r="G1063" s="6"/>
      <c r="H1063" s="13"/>
      <c r="I1063" s="6" t="str" cm="1">
        <f t="array" aca="1" ref="I1063" ca="1">_xlfn.IFNA(INDIRECT("'"&amp;"Variable List"&amp;"'!"&amp;ADDRESS(MATCH(A1063,'Variable List'!A:A,0),3)),"")</f>
        <v/>
      </c>
      <c r="J1063" s="6" t="str" cm="1">
        <f t="array" aca="1" ref="J1063" ca="1">_xlfn.IFNA(INDIRECT("'"&amp;"Variable List"&amp;"'!"&amp;ADDRESS(MATCH(A1063,'Variable List'!A:A,0),4)),"")</f>
        <v/>
      </c>
      <c r="K1063" s="6" t="str" cm="1">
        <f t="array" aca="1" ref="K1063" ca="1">_xlfn.IFNA(INDIRECT("'"&amp;"Variable List"&amp;"'!"&amp;ADDRESS(MATCH(A1063,'Variable List'!A:A,0),5)),"")</f>
        <v/>
      </c>
      <c r="L1063" s="6" t="str" cm="1">
        <f t="array" aca="1" ref="L1063" ca="1">_xlfn.IFNA(INDIRECT("'"&amp;"Variable List"&amp;"'!"&amp;ADDRESS(MATCH(A1063,'Variable List'!A:A,0),6)),"")</f>
        <v/>
      </c>
    </row>
    <row r="1064" spans="1:12" s="3" customFormat="1" x14ac:dyDescent="0.25">
      <c r="A1064" s="4"/>
      <c r="B1064" s="6"/>
      <c r="C1064" s="6"/>
      <c r="D1064" s="55">
        <v>400</v>
      </c>
      <c r="E1064" s="56" t="s">
        <v>1347</v>
      </c>
      <c r="F1064" s="168"/>
      <c r="G1064" s="6"/>
      <c r="H1064" s="13"/>
      <c r="I1064" s="6" t="str" cm="1">
        <f t="array" aca="1" ref="I1064" ca="1">_xlfn.IFNA(INDIRECT("'"&amp;"Variable List"&amp;"'!"&amp;ADDRESS(MATCH(A1064,'Variable List'!A:A,0),3)),"")</f>
        <v/>
      </c>
      <c r="J1064" s="6" t="str" cm="1">
        <f t="array" aca="1" ref="J1064" ca="1">_xlfn.IFNA(INDIRECT("'"&amp;"Variable List"&amp;"'!"&amp;ADDRESS(MATCH(A1064,'Variable List'!A:A,0),4)),"")</f>
        <v/>
      </c>
      <c r="K1064" s="6" t="str" cm="1">
        <f t="array" aca="1" ref="K1064" ca="1">_xlfn.IFNA(INDIRECT("'"&amp;"Variable List"&amp;"'!"&amp;ADDRESS(MATCH(A1064,'Variable List'!A:A,0),5)),"")</f>
        <v/>
      </c>
      <c r="L1064" s="6" t="str" cm="1">
        <f t="array" aca="1" ref="L1064" ca="1">_xlfn.IFNA(INDIRECT("'"&amp;"Variable List"&amp;"'!"&amp;ADDRESS(MATCH(A1064,'Variable List'!A:A,0),6)),"")</f>
        <v/>
      </c>
    </row>
    <row r="1065" spans="1:12" s="3" customFormat="1" x14ac:dyDescent="0.25">
      <c r="A1065" s="4"/>
      <c r="B1065" s="6"/>
      <c r="C1065" s="6"/>
      <c r="D1065" s="55">
        <v>404</v>
      </c>
      <c r="E1065" s="56" t="s">
        <v>1071</v>
      </c>
      <c r="F1065" s="168"/>
      <c r="G1065" s="6"/>
      <c r="H1065" s="13"/>
      <c r="I1065" s="6" t="str" cm="1">
        <f t="array" aca="1" ref="I1065" ca="1">_xlfn.IFNA(INDIRECT("'"&amp;"Variable List"&amp;"'!"&amp;ADDRESS(MATCH(A1065,'Variable List'!A:A,0),3)),"")</f>
        <v/>
      </c>
      <c r="J1065" s="6" t="str" cm="1">
        <f t="array" aca="1" ref="J1065" ca="1">_xlfn.IFNA(INDIRECT("'"&amp;"Variable List"&amp;"'!"&amp;ADDRESS(MATCH(A1065,'Variable List'!A:A,0),4)),"")</f>
        <v/>
      </c>
      <c r="K1065" s="6" t="str" cm="1">
        <f t="array" aca="1" ref="K1065" ca="1">_xlfn.IFNA(INDIRECT("'"&amp;"Variable List"&amp;"'!"&amp;ADDRESS(MATCH(A1065,'Variable List'!A:A,0),5)),"")</f>
        <v/>
      </c>
      <c r="L1065" s="6" t="str" cm="1">
        <f t="array" aca="1" ref="L1065" ca="1">_xlfn.IFNA(INDIRECT("'"&amp;"Variable List"&amp;"'!"&amp;ADDRESS(MATCH(A1065,'Variable List'!A:A,0),6)),"")</f>
        <v/>
      </c>
    </row>
    <row r="1066" spans="1:12" s="3" customFormat="1" x14ac:dyDescent="0.25">
      <c r="A1066" s="4"/>
      <c r="B1066" s="6"/>
      <c r="C1066" s="6"/>
      <c r="D1066" s="55">
        <v>408</v>
      </c>
      <c r="E1066" s="56" t="s">
        <v>1348</v>
      </c>
      <c r="F1066" s="168"/>
      <c r="G1066" s="6"/>
      <c r="H1066" s="13"/>
      <c r="I1066" s="6" t="str" cm="1">
        <f t="array" aca="1" ref="I1066" ca="1">_xlfn.IFNA(INDIRECT("'"&amp;"Variable List"&amp;"'!"&amp;ADDRESS(MATCH(A1066,'Variable List'!A:A,0),3)),"")</f>
        <v/>
      </c>
      <c r="J1066" s="6" t="str" cm="1">
        <f t="array" aca="1" ref="J1066" ca="1">_xlfn.IFNA(INDIRECT("'"&amp;"Variable List"&amp;"'!"&amp;ADDRESS(MATCH(A1066,'Variable List'!A:A,0),4)),"")</f>
        <v/>
      </c>
      <c r="K1066" s="6" t="str" cm="1">
        <f t="array" aca="1" ref="K1066" ca="1">_xlfn.IFNA(INDIRECT("'"&amp;"Variable List"&amp;"'!"&amp;ADDRESS(MATCH(A1066,'Variable List'!A:A,0),5)),"")</f>
        <v/>
      </c>
      <c r="L1066" s="6" t="str" cm="1">
        <f t="array" aca="1" ref="L1066" ca="1">_xlfn.IFNA(INDIRECT("'"&amp;"Variable List"&amp;"'!"&amp;ADDRESS(MATCH(A1066,'Variable List'!A:A,0),6)),"")</f>
        <v/>
      </c>
    </row>
    <row r="1067" spans="1:12" s="3" customFormat="1" x14ac:dyDescent="0.25">
      <c r="A1067" s="4"/>
      <c r="B1067" s="6"/>
      <c r="C1067" s="6"/>
      <c r="D1067" s="55">
        <v>409</v>
      </c>
      <c r="E1067" s="56" t="s">
        <v>1349</v>
      </c>
      <c r="F1067" s="168"/>
      <c r="G1067" s="6"/>
      <c r="H1067" s="13"/>
      <c r="I1067" s="6" t="str" cm="1">
        <f t="array" aca="1" ref="I1067" ca="1">_xlfn.IFNA(INDIRECT("'"&amp;"Variable List"&amp;"'!"&amp;ADDRESS(MATCH(A1067,'Variable List'!A:A,0),3)),"")</f>
        <v/>
      </c>
      <c r="J1067" s="6" t="str" cm="1">
        <f t="array" aca="1" ref="J1067" ca="1">_xlfn.IFNA(INDIRECT("'"&amp;"Variable List"&amp;"'!"&amp;ADDRESS(MATCH(A1067,'Variable List'!A:A,0),4)),"")</f>
        <v/>
      </c>
      <c r="K1067" s="6" t="str" cm="1">
        <f t="array" aca="1" ref="K1067" ca="1">_xlfn.IFNA(INDIRECT("'"&amp;"Variable List"&amp;"'!"&amp;ADDRESS(MATCH(A1067,'Variable List'!A:A,0),5)),"")</f>
        <v/>
      </c>
      <c r="L1067" s="6" t="str" cm="1">
        <f t="array" aca="1" ref="L1067" ca="1">_xlfn.IFNA(INDIRECT("'"&amp;"Variable List"&amp;"'!"&amp;ADDRESS(MATCH(A1067,'Variable List'!A:A,0),6)),"")</f>
        <v/>
      </c>
    </row>
    <row r="1068" spans="1:12" s="3" customFormat="1" x14ac:dyDescent="0.25">
      <c r="A1068" s="4"/>
      <c r="B1068" s="6"/>
      <c r="C1068" s="6"/>
      <c r="D1068" s="55">
        <v>410</v>
      </c>
      <c r="E1068" s="56" t="s">
        <v>1350</v>
      </c>
      <c r="F1068" s="168"/>
      <c r="G1068" s="6"/>
      <c r="H1068" s="13"/>
      <c r="I1068" s="6" t="str" cm="1">
        <f t="array" aca="1" ref="I1068" ca="1">_xlfn.IFNA(INDIRECT("'"&amp;"Variable List"&amp;"'!"&amp;ADDRESS(MATCH(A1068,'Variable List'!A:A,0),3)),"")</f>
        <v/>
      </c>
      <c r="J1068" s="6" t="str" cm="1">
        <f t="array" aca="1" ref="J1068" ca="1">_xlfn.IFNA(INDIRECT("'"&amp;"Variable List"&amp;"'!"&amp;ADDRESS(MATCH(A1068,'Variable List'!A:A,0),4)),"")</f>
        <v/>
      </c>
      <c r="K1068" s="6" t="str" cm="1">
        <f t="array" aca="1" ref="K1068" ca="1">_xlfn.IFNA(INDIRECT("'"&amp;"Variable List"&amp;"'!"&amp;ADDRESS(MATCH(A1068,'Variable List'!A:A,0),5)),"")</f>
        <v/>
      </c>
      <c r="L1068" s="6" t="str" cm="1">
        <f t="array" aca="1" ref="L1068" ca="1">_xlfn.IFNA(INDIRECT("'"&amp;"Variable List"&amp;"'!"&amp;ADDRESS(MATCH(A1068,'Variable List'!A:A,0),6)),"")</f>
        <v/>
      </c>
    </row>
    <row r="1069" spans="1:12" s="3" customFormat="1" x14ac:dyDescent="0.25">
      <c r="A1069" s="4"/>
      <c r="B1069" s="6"/>
      <c r="C1069" s="6"/>
      <c r="D1069" s="55">
        <v>414</v>
      </c>
      <c r="E1069" s="56" t="s">
        <v>1351</v>
      </c>
      <c r="F1069" s="168"/>
      <c r="G1069" s="6"/>
      <c r="H1069" s="13"/>
      <c r="I1069" s="6" t="str" cm="1">
        <f t="array" aca="1" ref="I1069" ca="1">_xlfn.IFNA(INDIRECT("'"&amp;"Variable List"&amp;"'!"&amp;ADDRESS(MATCH(A1069,'Variable List'!A:A,0),3)),"")</f>
        <v/>
      </c>
      <c r="J1069" s="6" t="str" cm="1">
        <f t="array" aca="1" ref="J1069" ca="1">_xlfn.IFNA(INDIRECT("'"&amp;"Variable List"&amp;"'!"&amp;ADDRESS(MATCH(A1069,'Variable List'!A:A,0),4)),"")</f>
        <v/>
      </c>
      <c r="K1069" s="6" t="str" cm="1">
        <f t="array" aca="1" ref="K1069" ca="1">_xlfn.IFNA(INDIRECT("'"&amp;"Variable List"&amp;"'!"&amp;ADDRESS(MATCH(A1069,'Variable List'!A:A,0),5)),"")</f>
        <v/>
      </c>
      <c r="L1069" s="6" t="str" cm="1">
        <f t="array" aca="1" ref="L1069" ca="1">_xlfn.IFNA(INDIRECT("'"&amp;"Variable List"&amp;"'!"&amp;ADDRESS(MATCH(A1069,'Variable List'!A:A,0),6)),"")</f>
        <v/>
      </c>
    </row>
    <row r="1070" spans="1:12" s="3" customFormat="1" x14ac:dyDescent="0.25">
      <c r="A1070" s="4"/>
      <c r="B1070" s="6"/>
      <c r="C1070" s="6"/>
      <c r="D1070" s="55">
        <v>417</v>
      </c>
      <c r="E1070" s="56" t="s">
        <v>1352</v>
      </c>
      <c r="F1070" s="168"/>
      <c r="G1070" s="6"/>
      <c r="H1070" s="13"/>
      <c r="I1070" s="6" t="str" cm="1">
        <f t="array" aca="1" ref="I1070" ca="1">_xlfn.IFNA(INDIRECT("'"&amp;"Variable List"&amp;"'!"&amp;ADDRESS(MATCH(A1070,'Variable List'!A:A,0),3)),"")</f>
        <v/>
      </c>
      <c r="J1070" s="6" t="str" cm="1">
        <f t="array" aca="1" ref="J1070" ca="1">_xlfn.IFNA(INDIRECT("'"&amp;"Variable List"&amp;"'!"&amp;ADDRESS(MATCH(A1070,'Variable List'!A:A,0),4)),"")</f>
        <v/>
      </c>
      <c r="K1070" s="6" t="str" cm="1">
        <f t="array" aca="1" ref="K1070" ca="1">_xlfn.IFNA(INDIRECT("'"&amp;"Variable List"&amp;"'!"&amp;ADDRESS(MATCH(A1070,'Variable List'!A:A,0),5)),"")</f>
        <v/>
      </c>
      <c r="L1070" s="6" t="str" cm="1">
        <f t="array" aca="1" ref="L1070" ca="1">_xlfn.IFNA(INDIRECT("'"&amp;"Variable List"&amp;"'!"&amp;ADDRESS(MATCH(A1070,'Variable List'!A:A,0),6)),"")</f>
        <v/>
      </c>
    </row>
    <row r="1071" spans="1:12" s="3" customFormat="1" x14ac:dyDescent="0.25">
      <c r="A1071" s="4"/>
      <c r="B1071" s="6"/>
      <c r="C1071" s="6"/>
      <c r="D1071" s="55">
        <v>418</v>
      </c>
      <c r="E1071" s="56" t="s">
        <v>1353</v>
      </c>
      <c r="F1071" s="168"/>
      <c r="G1071" s="6"/>
      <c r="H1071" s="13"/>
      <c r="I1071" s="6" t="str" cm="1">
        <f t="array" aca="1" ref="I1071" ca="1">_xlfn.IFNA(INDIRECT("'"&amp;"Variable List"&amp;"'!"&amp;ADDRESS(MATCH(A1071,'Variable List'!A:A,0),3)),"")</f>
        <v/>
      </c>
      <c r="J1071" s="6" t="str" cm="1">
        <f t="array" aca="1" ref="J1071" ca="1">_xlfn.IFNA(INDIRECT("'"&amp;"Variable List"&amp;"'!"&amp;ADDRESS(MATCH(A1071,'Variable List'!A:A,0),4)),"")</f>
        <v/>
      </c>
      <c r="K1071" s="6" t="str" cm="1">
        <f t="array" aca="1" ref="K1071" ca="1">_xlfn.IFNA(INDIRECT("'"&amp;"Variable List"&amp;"'!"&amp;ADDRESS(MATCH(A1071,'Variable List'!A:A,0),5)),"")</f>
        <v/>
      </c>
      <c r="L1071" s="6" t="str" cm="1">
        <f t="array" aca="1" ref="L1071" ca="1">_xlfn.IFNA(INDIRECT("'"&amp;"Variable List"&amp;"'!"&amp;ADDRESS(MATCH(A1071,'Variable List'!A:A,0),6)),"")</f>
        <v/>
      </c>
    </row>
    <row r="1072" spans="1:12" s="3" customFormat="1" x14ac:dyDescent="0.25">
      <c r="A1072" s="4"/>
      <c r="B1072" s="6"/>
      <c r="C1072" s="6"/>
      <c r="D1072" s="55">
        <v>422</v>
      </c>
      <c r="E1072" s="56" t="s">
        <v>1354</v>
      </c>
      <c r="F1072" s="168"/>
      <c r="G1072" s="6"/>
      <c r="H1072" s="13"/>
      <c r="I1072" s="6" t="str" cm="1">
        <f t="array" aca="1" ref="I1072" ca="1">_xlfn.IFNA(INDIRECT("'"&amp;"Variable List"&amp;"'!"&amp;ADDRESS(MATCH(A1072,'Variable List'!A:A,0),3)),"")</f>
        <v/>
      </c>
      <c r="J1072" s="6" t="str" cm="1">
        <f t="array" aca="1" ref="J1072" ca="1">_xlfn.IFNA(INDIRECT("'"&amp;"Variable List"&amp;"'!"&amp;ADDRESS(MATCH(A1072,'Variable List'!A:A,0),4)),"")</f>
        <v/>
      </c>
      <c r="K1072" s="6" t="str" cm="1">
        <f t="array" aca="1" ref="K1072" ca="1">_xlfn.IFNA(INDIRECT("'"&amp;"Variable List"&amp;"'!"&amp;ADDRESS(MATCH(A1072,'Variable List'!A:A,0),5)),"")</f>
        <v/>
      </c>
      <c r="L1072" s="6" t="str" cm="1">
        <f t="array" aca="1" ref="L1072" ca="1">_xlfn.IFNA(INDIRECT("'"&amp;"Variable List"&amp;"'!"&amp;ADDRESS(MATCH(A1072,'Variable List'!A:A,0),6)),"")</f>
        <v/>
      </c>
    </row>
    <row r="1073" spans="1:12" s="3" customFormat="1" x14ac:dyDescent="0.25">
      <c r="A1073" s="4"/>
      <c r="B1073" s="6"/>
      <c r="C1073" s="6"/>
      <c r="D1073" s="55">
        <v>426</v>
      </c>
      <c r="E1073" s="56" t="s">
        <v>1355</v>
      </c>
      <c r="F1073" s="168"/>
      <c r="G1073" s="6"/>
      <c r="H1073" s="13"/>
      <c r="I1073" s="6" t="str" cm="1">
        <f t="array" aca="1" ref="I1073" ca="1">_xlfn.IFNA(INDIRECT("'"&amp;"Variable List"&amp;"'!"&amp;ADDRESS(MATCH(A1073,'Variable List'!A:A,0),3)),"")</f>
        <v/>
      </c>
      <c r="J1073" s="6" t="str" cm="1">
        <f t="array" aca="1" ref="J1073" ca="1">_xlfn.IFNA(INDIRECT("'"&amp;"Variable List"&amp;"'!"&amp;ADDRESS(MATCH(A1073,'Variable List'!A:A,0),4)),"")</f>
        <v/>
      </c>
      <c r="K1073" s="6" t="str" cm="1">
        <f t="array" aca="1" ref="K1073" ca="1">_xlfn.IFNA(INDIRECT("'"&amp;"Variable List"&amp;"'!"&amp;ADDRESS(MATCH(A1073,'Variable List'!A:A,0),5)),"")</f>
        <v/>
      </c>
      <c r="L1073" s="6" t="str" cm="1">
        <f t="array" aca="1" ref="L1073" ca="1">_xlfn.IFNA(INDIRECT("'"&amp;"Variable List"&amp;"'!"&amp;ADDRESS(MATCH(A1073,'Variable List'!A:A,0),6)),"")</f>
        <v/>
      </c>
    </row>
    <row r="1074" spans="1:12" s="3" customFormat="1" x14ac:dyDescent="0.25">
      <c r="A1074" s="4"/>
      <c r="B1074" s="6"/>
      <c r="C1074" s="6"/>
      <c r="D1074" s="55">
        <v>428</v>
      </c>
      <c r="E1074" s="56" t="s">
        <v>1356</v>
      </c>
      <c r="F1074" s="168"/>
      <c r="G1074" s="6"/>
      <c r="H1074" s="13"/>
      <c r="I1074" s="6" t="str" cm="1">
        <f t="array" aca="1" ref="I1074" ca="1">_xlfn.IFNA(INDIRECT("'"&amp;"Variable List"&amp;"'!"&amp;ADDRESS(MATCH(A1074,'Variable List'!A:A,0),3)),"")</f>
        <v/>
      </c>
      <c r="J1074" s="6" t="str" cm="1">
        <f t="array" aca="1" ref="J1074" ca="1">_xlfn.IFNA(INDIRECT("'"&amp;"Variable List"&amp;"'!"&amp;ADDRESS(MATCH(A1074,'Variable List'!A:A,0),4)),"")</f>
        <v/>
      </c>
      <c r="K1074" s="6" t="str" cm="1">
        <f t="array" aca="1" ref="K1074" ca="1">_xlfn.IFNA(INDIRECT("'"&amp;"Variable List"&amp;"'!"&amp;ADDRESS(MATCH(A1074,'Variable List'!A:A,0),5)),"")</f>
        <v/>
      </c>
      <c r="L1074" s="6" t="str" cm="1">
        <f t="array" aca="1" ref="L1074" ca="1">_xlfn.IFNA(INDIRECT("'"&amp;"Variable List"&amp;"'!"&amp;ADDRESS(MATCH(A1074,'Variable List'!A:A,0),6)),"")</f>
        <v/>
      </c>
    </row>
    <row r="1075" spans="1:12" s="3" customFormat="1" x14ac:dyDescent="0.25">
      <c r="A1075" s="4"/>
      <c r="B1075" s="6"/>
      <c r="C1075" s="6"/>
      <c r="D1075" s="55">
        <v>430</v>
      </c>
      <c r="E1075" s="56" t="s">
        <v>1075</v>
      </c>
      <c r="F1075" s="168"/>
      <c r="G1075" s="6"/>
      <c r="H1075" s="13"/>
      <c r="I1075" s="6" t="str" cm="1">
        <f t="array" aca="1" ref="I1075" ca="1">_xlfn.IFNA(INDIRECT("'"&amp;"Variable List"&amp;"'!"&amp;ADDRESS(MATCH(A1075,'Variable List'!A:A,0),3)),"")</f>
        <v/>
      </c>
      <c r="J1075" s="6" t="str" cm="1">
        <f t="array" aca="1" ref="J1075" ca="1">_xlfn.IFNA(INDIRECT("'"&amp;"Variable List"&amp;"'!"&amp;ADDRESS(MATCH(A1075,'Variable List'!A:A,0),4)),"")</f>
        <v/>
      </c>
      <c r="K1075" s="6" t="str" cm="1">
        <f t="array" aca="1" ref="K1075" ca="1">_xlfn.IFNA(INDIRECT("'"&amp;"Variable List"&amp;"'!"&amp;ADDRESS(MATCH(A1075,'Variable List'!A:A,0),5)),"")</f>
        <v/>
      </c>
      <c r="L1075" s="6" t="str" cm="1">
        <f t="array" aca="1" ref="L1075" ca="1">_xlfn.IFNA(INDIRECT("'"&amp;"Variable List"&amp;"'!"&amp;ADDRESS(MATCH(A1075,'Variable List'!A:A,0),6)),"")</f>
        <v/>
      </c>
    </row>
    <row r="1076" spans="1:12" s="3" customFormat="1" x14ac:dyDescent="0.25">
      <c r="A1076" s="4"/>
      <c r="B1076" s="6"/>
      <c r="C1076" s="6"/>
      <c r="D1076" s="55">
        <v>434</v>
      </c>
      <c r="E1076" s="56" t="s">
        <v>1357</v>
      </c>
      <c r="F1076" s="168"/>
      <c r="G1076" s="6"/>
      <c r="H1076" s="13"/>
      <c r="I1076" s="6" t="str" cm="1">
        <f t="array" aca="1" ref="I1076" ca="1">_xlfn.IFNA(INDIRECT("'"&amp;"Variable List"&amp;"'!"&amp;ADDRESS(MATCH(A1076,'Variable List'!A:A,0),3)),"")</f>
        <v/>
      </c>
      <c r="J1076" s="6" t="str" cm="1">
        <f t="array" aca="1" ref="J1076" ca="1">_xlfn.IFNA(INDIRECT("'"&amp;"Variable List"&amp;"'!"&amp;ADDRESS(MATCH(A1076,'Variable List'!A:A,0),4)),"")</f>
        <v/>
      </c>
      <c r="K1076" s="6" t="str" cm="1">
        <f t="array" aca="1" ref="K1076" ca="1">_xlfn.IFNA(INDIRECT("'"&amp;"Variable List"&amp;"'!"&amp;ADDRESS(MATCH(A1076,'Variable List'!A:A,0),5)),"")</f>
        <v/>
      </c>
      <c r="L1076" s="6" t="str" cm="1">
        <f t="array" aca="1" ref="L1076" ca="1">_xlfn.IFNA(INDIRECT("'"&amp;"Variable List"&amp;"'!"&amp;ADDRESS(MATCH(A1076,'Variable List'!A:A,0),6)),"")</f>
        <v/>
      </c>
    </row>
    <row r="1077" spans="1:12" s="3" customFormat="1" x14ac:dyDescent="0.25">
      <c r="A1077" s="4"/>
      <c r="B1077" s="6"/>
      <c r="C1077" s="6"/>
      <c r="D1077" s="55">
        <v>438</v>
      </c>
      <c r="E1077" s="56" t="s">
        <v>1358</v>
      </c>
      <c r="F1077" s="168"/>
      <c r="G1077" s="6"/>
      <c r="H1077" s="13"/>
      <c r="I1077" s="6" t="str" cm="1">
        <f t="array" aca="1" ref="I1077" ca="1">_xlfn.IFNA(INDIRECT("'"&amp;"Variable List"&amp;"'!"&amp;ADDRESS(MATCH(A1077,'Variable List'!A:A,0),3)),"")</f>
        <v/>
      </c>
      <c r="J1077" s="6" t="str" cm="1">
        <f t="array" aca="1" ref="J1077" ca="1">_xlfn.IFNA(INDIRECT("'"&amp;"Variable List"&amp;"'!"&amp;ADDRESS(MATCH(A1077,'Variable List'!A:A,0),4)),"")</f>
        <v/>
      </c>
      <c r="K1077" s="6" t="str" cm="1">
        <f t="array" aca="1" ref="K1077" ca="1">_xlfn.IFNA(INDIRECT("'"&amp;"Variable List"&amp;"'!"&amp;ADDRESS(MATCH(A1077,'Variable List'!A:A,0),5)),"")</f>
        <v/>
      </c>
      <c r="L1077" s="6" t="str" cm="1">
        <f t="array" aca="1" ref="L1077" ca="1">_xlfn.IFNA(INDIRECT("'"&amp;"Variable List"&amp;"'!"&amp;ADDRESS(MATCH(A1077,'Variable List'!A:A,0),6)),"")</f>
        <v/>
      </c>
    </row>
    <row r="1078" spans="1:12" s="3" customFormat="1" x14ac:dyDescent="0.25">
      <c r="A1078" s="4"/>
      <c r="B1078" s="6"/>
      <c r="C1078" s="6"/>
      <c r="D1078" s="55">
        <v>440</v>
      </c>
      <c r="E1078" s="56" t="s">
        <v>1359</v>
      </c>
      <c r="F1078" s="168"/>
      <c r="G1078" s="6"/>
      <c r="H1078" s="13"/>
      <c r="I1078" s="6" t="str" cm="1">
        <f t="array" aca="1" ref="I1078" ca="1">_xlfn.IFNA(INDIRECT("'"&amp;"Variable List"&amp;"'!"&amp;ADDRESS(MATCH(A1078,'Variable List'!A:A,0),3)),"")</f>
        <v/>
      </c>
      <c r="J1078" s="6" t="str" cm="1">
        <f t="array" aca="1" ref="J1078" ca="1">_xlfn.IFNA(INDIRECT("'"&amp;"Variable List"&amp;"'!"&amp;ADDRESS(MATCH(A1078,'Variable List'!A:A,0),4)),"")</f>
        <v/>
      </c>
      <c r="K1078" s="6" t="str" cm="1">
        <f t="array" aca="1" ref="K1078" ca="1">_xlfn.IFNA(INDIRECT("'"&amp;"Variable List"&amp;"'!"&amp;ADDRESS(MATCH(A1078,'Variable List'!A:A,0),5)),"")</f>
        <v/>
      </c>
      <c r="L1078" s="6" t="str" cm="1">
        <f t="array" aca="1" ref="L1078" ca="1">_xlfn.IFNA(INDIRECT("'"&amp;"Variable List"&amp;"'!"&amp;ADDRESS(MATCH(A1078,'Variable List'!A:A,0),6)),"")</f>
        <v/>
      </c>
    </row>
    <row r="1079" spans="1:12" s="3" customFormat="1" x14ac:dyDescent="0.25">
      <c r="A1079" s="4"/>
      <c r="B1079" s="6"/>
      <c r="C1079" s="6"/>
      <c r="D1079" s="55">
        <v>442</v>
      </c>
      <c r="E1079" s="56" t="s">
        <v>1360</v>
      </c>
      <c r="F1079" s="168"/>
      <c r="G1079" s="6"/>
      <c r="H1079" s="13"/>
      <c r="I1079" s="6" t="str" cm="1">
        <f t="array" aca="1" ref="I1079" ca="1">_xlfn.IFNA(INDIRECT("'"&amp;"Variable List"&amp;"'!"&amp;ADDRESS(MATCH(A1079,'Variable List'!A:A,0),3)),"")</f>
        <v/>
      </c>
      <c r="J1079" s="6" t="str" cm="1">
        <f t="array" aca="1" ref="J1079" ca="1">_xlfn.IFNA(INDIRECT("'"&amp;"Variable List"&amp;"'!"&amp;ADDRESS(MATCH(A1079,'Variable List'!A:A,0),4)),"")</f>
        <v/>
      </c>
      <c r="K1079" s="6" t="str" cm="1">
        <f t="array" aca="1" ref="K1079" ca="1">_xlfn.IFNA(INDIRECT("'"&amp;"Variable List"&amp;"'!"&amp;ADDRESS(MATCH(A1079,'Variable List'!A:A,0),5)),"")</f>
        <v/>
      </c>
      <c r="L1079" s="6" t="str" cm="1">
        <f t="array" aca="1" ref="L1079" ca="1">_xlfn.IFNA(INDIRECT("'"&amp;"Variable List"&amp;"'!"&amp;ADDRESS(MATCH(A1079,'Variable List'!A:A,0),6)),"")</f>
        <v/>
      </c>
    </row>
    <row r="1080" spans="1:12" s="3" customFormat="1" x14ac:dyDescent="0.25">
      <c r="A1080" s="4"/>
      <c r="B1080" s="6"/>
      <c r="C1080" s="6"/>
      <c r="D1080" s="55">
        <v>446</v>
      </c>
      <c r="E1080" s="56" t="s">
        <v>1361</v>
      </c>
      <c r="F1080" s="168"/>
      <c r="G1080" s="6"/>
      <c r="H1080" s="13"/>
      <c r="I1080" s="6" t="str" cm="1">
        <f t="array" aca="1" ref="I1080" ca="1">_xlfn.IFNA(INDIRECT("'"&amp;"Variable List"&amp;"'!"&amp;ADDRESS(MATCH(A1080,'Variable List'!A:A,0),3)),"")</f>
        <v/>
      </c>
      <c r="J1080" s="6" t="str" cm="1">
        <f t="array" aca="1" ref="J1080" ca="1">_xlfn.IFNA(INDIRECT("'"&amp;"Variable List"&amp;"'!"&amp;ADDRESS(MATCH(A1080,'Variable List'!A:A,0),4)),"")</f>
        <v/>
      </c>
      <c r="K1080" s="6" t="str" cm="1">
        <f t="array" aca="1" ref="K1080" ca="1">_xlfn.IFNA(INDIRECT("'"&amp;"Variable List"&amp;"'!"&amp;ADDRESS(MATCH(A1080,'Variable List'!A:A,0),5)),"")</f>
        <v/>
      </c>
      <c r="L1080" s="6" t="str" cm="1">
        <f t="array" aca="1" ref="L1080" ca="1">_xlfn.IFNA(INDIRECT("'"&amp;"Variable List"&amp;"'!"&amp;ADDRESS(MATCH(A1080,'Variable List'!A:A,0),6)),"")</f>
        <v/>
      </c>
    </row>
    <row r="1081" spans="1:12" s="3" customFormat="1" x14ac:dyDescent="0.25">
      <c r="A1081" s="4"/>
      <c r="B1081" s="6"/>
      <c r="C1081" s="6"/>
      <c r="D1081" s="55">
        <v>450</v>
      </c>
      <c r="E1081" s="56" t="s">
        <v>1362</v>
      </c>
      <c r="F1081" s="168"/>
      <c r="G1081" s="6"/>
      <c r="H1081" s="13"/>
      <c r="I1081" s="6" t="str" cm="1">
        <f t="array" aca="1" ref="I1081" ca="1">_xlfn.IFNA(INDIRECT("'"&amp;"Variable List"&amp;"'!"&amp;ADDRESS(MATCH(A1081,'Variable List'!A:A,0),3)),"")</f>
        <v/>
      </c>
      <c r="J1081" s="6" t="str" cm="1">
        <f t="array" aca="1" ref="J1081" ca="1">_xlfn.IFNA(INDIRECT("'"&amp;"Variable List"&amp;"'!"&amp;ADDRESS(MATCH(A1081,'Variable List'!A:A,0),4)),"")</f>
        <v/>
      </c>
      <c r="K1081" s="6" t="str" cm="1">
        <f t="array" aca="1" ref="K1081" ca="1">_xlfn.IFNA(INDIRECT("'"&amp;"Variable List"&amp;"'!"&amp;ADDRESS(MATCH(A1081,'Variable List'!A:A,0),5)),"")</f>
        <v/>
      </c>
      <c r="L1081" s="6" t="str" cm="1">
        <f t="array" aca="1" ref="L1081" ca="1">_xlfn.IFNA(INDIRECT("'"&amp;"Variable List"&amp;"'!"&amp;ADDRESS(MATCH(A1081,'Variable List'!A:A,0),6)),"")</f>
        <v/>
      </c>
    </row>
    <row r="1082" spans="1:12" s="3" customFormat="1" x14ac:dyDescent="0.25">
      <c r="A1082" s="4"/>
      <c r="B1082" s="6"/>
      <c r="C1082" s="6"/>
      <c r="D1082" s="55">
        <v>454</v>
      </c>
      <c r="E1082" s="56" t="s">
        <v>1079</v>
      </c>
      <c r="F1082" s="168"/>
      <c r="G1082" s="6"/>
      <c r="H1082" s="13"/>
      <c r="I1082" s="6" t="str" cm="1">
        <f t="array" aca="1" ref="I1082" ca="1">_xlfn.IFNA(INDIRECT("'"&amp;"Variable List"&amp;"'!"&amp;ADDRESS(MATCH(A1082,'Variable List'!A:A,0),3)),"")</f>
        <v/>
      </c>
      <c r="J1082" s="6" t="str" cm="1">
        <f t="array" aca="1" ref="J1082" ca="1">_xlfn.IFNA(INDIRECT("'"&amp;"Variable List"&amp;"'!"&amp;ADDRESS(MATCH(A1082,'Variable List'!A:A,0),4)),"")</f>
        <v/>
      </c>
      <c r="K1082" s="6" t="str" cm="1">
        <f t="array" aca="1" ref="K1082" ca="1">_xlfn.IFNA(INDIRECT("'"&amp;"Variable List"&amp;"'!"&amp;ADDRESS(MATCH(A1082,'Variable List'!A:A,0),5)),"")</f>
        <v/>
      </c>
      <c r="L1082" s="6" t="str" cm="1">
        <f t="array" aca="1" ref="L1082" ca="1">_xlfn.IFNA(INDIRECT("'"&amp;"Variable List"&amp;"'!"&amp;ADDRESS(MATCH(A1082,'Variable List'!A:A,0),6)),"")</f>
        <v/>
      </c>
    </row>
    <row r="1083" spans="1:12" s="3" customFormat="1" x14ac:dyDescent="0.25">
      <c r="A1083" s="4"/>
      <c r="B1083" s="6"/>
      <c r="C1083" s="6"/>
      <c r="D1083" s="55">
        <v>458</v>
      </c>
      <c r="E1083" s="56" t="s">
        <v>855</v>
      </c>
      <c r="F1083" s="168"/>
      <c r="G1083" s="6"/>
      <c r="H1083" s="13"/>
      <c r="I1083" s="6" t="str" cm="1">
        <f t="array" aca="1" ref="I1083" ca="1">_xlfn.IFNA(INDIRECT("'"&amp;"Variable List"&amp;"'!"&amp;ADDRESS(MATCH(A1083,'Variable List'!A:A,0),3)),"")</f>
        <v/>
      </c>
      <c r="J1083" s="6" t="str" cm="1">
        <f t="array" aca="1" ref="J1083" ca="1">_xlfn.IFNA(INDIRECT("'"&amp;"Variable List"&amp;"'!"&amp;ADDRESS(MATCH(A1083,'Variable List'!A:A,0),4)),"")</f>
        <v/>
      </c>
      <c r="K1083" s="6" t="str" cm="1">
        <f t="array" aca="1" ref="K1083" ca="1">_xlfn.IFNA(INDIRECT("'"&amp;"Variable List"&amp;"'!"&amp;ADDRESS(MATCH(A1083,'Variable List'!A:A,0),5)),"")</f>
        <v/>
      </c>
      <c r="L1083" s="6" t="str" cm="1">
        <f t="array" aca="1" ref="L1083" ca="1">_xlfn.IFNA(INDIRECT("'"&amp;"Variable List"&amp;"'!"&amp;ADDRESS(MATCH(A1083,'Variable List'!A:A,0),6)),"")</f>
        <v/>
      </c>
    </row>
    <row r="1084" spans="1:12" s="3" customFormat="1" x14ac:dyDescent="0.25">
      <c r="A1084" s="4"/>
      <c r="B1084" s="6"/>
      <c r="C1084" s="6"/>
      <c r="D1084" s="55">
        <v>462</v>
      </c>
      <c r="E1084" s="56" t="s">
        <v>1363</v>
      </c>
      <c r="F1084" s="168"/>
      <c r="G1084" s="6"/>
      <c r="H1084" s="13"/>
      <c r="I1084" s="6" t="str" cm="1">
        <f t="array" aca="1" ref="I1084" ca="1">_xlfn.IFNA(INDIRECT("'"&amp;"Variable List"&amp;"'!"&amp;ADDRESS(MATCH(A1084,'Variable List'!A:A,0),3)),"")</f>
        <v/>
      </c>
      <c r="J1084" s="6" t="str" cm="1">
        <f t="array" aca="1" ref="J1084" ca="1">_xlfn.IFNA(INDIRECT("'"&amp;"Variable List"&amp;"'!"&amp;ADDRESS(MATCH(A1084,'Variable List'!A:A,0),4)),"")</f>
        <v/>
      </c>
      <c r="K1084" s="6" t="str" cm="1">
        <f t="array" aca="1" ref="K1084" ca="1">_xlfn.IFNA(INDIRECT("'"&amp;"Variable List"&amp;"'!"&amp;ADDRESS(MATCH(A1084,'Variable List'!A:A,0),5)),"")</f>
        <v/>
      </c>
      <c r="L1084" s="6" t="str" cm="1">
        <f t="array" aca="1" ref="L1084" ca="1">_xlfn.IFNA(INDIRECT("'"&amp;"Variable List"&amp;"'!"&amp;ADDRESS(MATCH(A1084,'Variable List'!A:A,0),6)),"")</f>
        <v/>
      </c>
    </row>
    <row r="1085" spans="1:12" s="3" customFormat="1" x14ac:dyDescent="0.25">
      <c r="A1085" s="4"/>
      <c r="B1085" s="6"/>
      <c r="C1085" s="6"/>
      <c r="D1085" s="55">
        <v>466</v>
      </c>
      <c r="E1085" s="56" t="s">
        <v>1081</v>
      </c>
      <c r="F1085" s="168"/>
      <c r="G1085" s="6"/>
      <c r="H1085" s="13"/>
      <c r="I1085" s="6" t="str" cm="1">
        <f t="array" aca="1" ref="I1085" ca="1">_xlfn.IFNA(INDIRECT("'"&amp;"Variable List"&amp;"'!"&amp;ADDRESS(MATCH(A1085,'Variable List'!A:A,0),3)),"")</f>
        <v/>
      </c>
      <c r="J1085" s="6" t="str" cm="1">
        <f t="array" aca="1" ref="J1085" ca="1">_xlfn.IFNA(INDIRECT("'"&amp;"Variable List"&amp;"'!"&amp;ADDRESS(MATCH(A1085,'Variable List'!A:A,0),4)),"")</f>
        <v/>
      </c>
      <c r="K1085" s="6" t="str" cm="1">
        <f t="array" aca="1" ref="K1085" ca="1">_xlfn.IFNA(INDIRECT("'"&amp;"Variable List"&amp;"'!"&amp;ADDRESS(MATCH(A1085,'Variable List'!A:A,0),5)),"")</f>
        <v/>
      </c>
      <c r="L1085" s="6" t="str" cm="1">
        <f t="array" aca="1" ref="L1085" ca="1">_xlfn.IFNA(INDIRECT("'"&amp;"Variable List"&amp;"'!"&amp;ADDRESS(MATCH(A1085,'Variable List'!A:A,0),6)),"")</f>
        <v/>
      </c>
    </row>
    <row r="1086" spans="1:12" s="3" customFormat="1" x14ac:dyDescent="0.25">
      <c r="A1086" s="4"/>
      <c r="B1086" s="6"/>
      <c r="C1086" s="6"/>
      <c r="D1086" s="55">
        <v>470</v>
      </c>
      <c r="E1086" s="56" t="s">
        <v>1364</v>
      </c>
      <c r="F1086" s="168"/>
      <c r="G1086" s="6"/>
      <c r="H1086" s="13"/>
      <c r="I1086" s="6" t="str" cm="1">
        <f t="array" aca="1" ref="I1086" ca="1">_xlfn.IFNA(INDIRECT("'"&amp;"Variable List"&amp;"'!"&amp;ADDRESS(MATCH(A1086,'Variable List'!A:A,0),3)),"")</f>
        <v/>
      </c>
      <c r="J1086" s="6" t="str" cm="1">
        <f t="array" aca="1" ref="J1086" ca="1">_xlfn.IFNA(INDIRECT("'"&amp;"Variable List"&amp;"'!"&amp;ADDRESS(MATCH(A1086,'Variable List'!A:A,0),4)),"")</f>
        <v/>
      </c>
      <c r="K1086" s="6" t="str" cm="1">
        <f t="array" aca="1" ref="K1086" ca="1">_xlfn.IFNA(INDIRECT("'"&amp;"Variable List"&amp;"'!"&amp;ADDRESS(MATCH(A1086,'Variable List'!A:A,0),5)),"")</f>
        <v/>
      </c>
      <c r="L1086" s="6" t="str" cm="1">
        <f t="array" aca="1" ref="L1086" ca="1">_xlfn.IFNA(INDIRECT("'"&amp;"Variable List"&amp;"'!"&amp;ADDRESS(MATCH(A1086,'Variable List'!A:A,0),6)),"")</f>
        <v/>
      </c>
    </row>
    <row r="1087" spans="1:12" s="3" customFormat="1" x14ac:dyDescent="0.25">
      <c r="A1087" s="4"/>
      <c r="B1087" s="6"/>
      <c r="C1087" s="6"/>
      <c r="D1087" s="55">
        <v>474</v>
      </c>
      <c r="E1087" s="56" t="s">
        <v>1365</v>
      </c>
      <c r="F1087" s="168"/>
      <c r="G1087" s="6"/>
      <c r="H1087" s="13"/>
      <c r="I1087" s="6" t="str" cm="1">
        <f t="array" aca="1" ref="I1087" ca="1">_xlfn.IFNA(INDIRECT("'"&amp;"Variable List"&amp;"'!"&amp;ADDRESS(MATCH(A1087,'Variable List'!A:A,0),3)),"")</f>
        <v/>
      </c>
      <c r="J1087" s="6" t="str" cm="1">
        <f t="array" aca="1" ref="J1087" ca="1">_xlfn.IFNA(INDIRECT("'"&amp;"Variable List"&amp;"'!"&amp;ADDRESS(MATCH(A1087,'Variable List'!A:A,0),4)),"")</f>
        <v/>
      </c>
      <c r="K1087" s="6" t="str" cm="1">
        <f t="array" aca="1" ref="K1087" ca="1">_xlfn.IFNA(INDIRECT("'"&amp;"Variable List"&amp;"'!"&amp;ADDRESS(MATCH(A1087,'Variable List'!A:A,0),5)),"")</f>
        <v/>
      </c>
      <c r="L1087" s="6" t="str" cm="1">
        <f t="array" aca="1" ref="L1087" ca="1">_xlfn.IFNA(INDIRECT("'"&amp;"Variable List"&amp;"'!"&amp;ADDRESS(MATCH(A1087,'Variable List'!A:A,0),6)),"")</f>
        <v/>
      </c>
    </row>
    <row r="1088" spans="1:12" s="3" customFormat="1" x14ac:dyDescent="0.25">
      <c r="A1088" s="4"/>
      <c r="B1088" s="6"/>
      <c r="C1088" s="6"/>
      <c r="D1088" s="55">
        <v>478</v>
      </c>
      <c r="E1088" s="56" t="s">
        <v>1083</v>
      </c>
      <c r="F1088" s="168"/>
      <c r="G1088" s="6"/>
      <c r="H1088" s="13"/>
      <c r="I1088" s="6" t="str" cm="1">
        <f t="array" aca="1" ref="I1088" ca="1">_xlfn.IFNA(INDIRECT("'"&amp;"Variable List"&amp;"'!"&amp;ADDRESS(MATCH(A1088,'Variable List'!A:A,0),3)),"")</f>
        <v/>
      </c>
      <c r="J1088" s="6" t="str" cm="1">
        <f t="array" aca="1" ref="J1088" ca="1">_xlfn.IFNA(INDIRECT("'"&amp;"Variable List"&amp;"'!"&amp;ADDRESS(MATCH(A1088,'Variable List'!A:A,0),4)),"")</f>
        <v/>
      </c>
      <c r="K1088" s="6" t="str" cm="1">
        <f t="array" aca="1" ref="K1088" ca="1">_xlfn.IFNA(INDIRECT("'"&amp;"Variable List"&amp;"'!"&amp;ADDRESS(MATCH(A1088,'Variable List'!A:A,0),5)),"")</f>
        <v/>
      </c>
      <c r="L1088" s="6" t="str" cm="1">
        <f t="array" aca="1" ref="L1088" ca="1">_xlfn.IFNA(INDIRECT("'"&amp;"Variable List"&amp;"'!"&amp;ADDRESS(MATCH(A1088,'Variable List'!A:A,0),6)),"")</f>
        <v/>
      </c>
    </row>
    <row r="1089" spans="1:12" s="3" customFormat="1" x14ac:dyDescent="0.25">
      <c r="A1089" s="4"/>
      <c r="B1089" s="6"/>
      <c r="C1089" s="6"/>
      <c r="D1089" s="55">
        <v>480</v>
      </c>
      <c r="E1089" s="56" t="s">
        <v>1085</v>
      </c>
      <c r="F1089" s="168"/>
      <c r="G1089" s="6"/>
      <c r="H1089" s="13"/>
      <c r="I1089" s="6" t="str" cm="1">
        <f t="array" aca="1" ref="I1089" ca="1">_xlfn.IFNA(INDIRECT("'"&amp;"Variable List"&amp;"'!"&amp;ADDRESS(MATCH(A1089,'Variable List'!A:A,0),3)),"")</f>
        <v/>
      </c>
      <c r="J1089" s="6" t="str" cm="1">
        <f t="array" aca="1" ref="J1089" ca="1">_xlfn.IFNA(INDIRECT("'"&amp;"Variable List"&amp;"'!"&amp;ADDRESS(MATCH(A1089,'Variable List'!A:A,0),4)),"")</f>
        <v/>
      </c>
      <c r="K1089" s="6" t="str" cm="1">
        <f t="array" aca="1" ref="K1089" ca="1">_xlfn.IFNA(INDIRECT("'"&amp;"Variable List"&amp;"'!"&amp;ADDRESS(MATCH(A1089,'Variable List'!A:A,0),5)),"")</f>
        <v/>
      </c>
      <c r="L1089" s="6" t="str" cm="1">
        <f t="array" aca="1" ref="L1089" ca="1">_xlfn.IFNA(INDIRECT("'"&amp;"Variable List"&amp;"'!"&amp;ADDRESS(MATCH(A1089,'Variable List'!A:A,0),6)),"")</f>
        <v/>
      </c>
    </row>
    <row r="1090" spans="1:12" s="3" customFormat="1" x14ac:dyDescent="0.25">
      <c r="A1090" s="4"/>
      <c r="B1090" s="6"/>
      <c r="C1090" s="6"/>
      <c r="D1090" s="55">
        <v>484</v>
      </c>
      <c r="E1090" s="56" t="s">
        <v>931</v>
      </c>
      <c r="F1090" s="168"/>
      <c r="G1090" s="6"/>
      <c r="H1090" s="13"/>
      <c r="I1090" s="6" t="str" cm="1">
        <f t="array" aca="1" ref="I1090" ca="1">_xlfn.IFNA(INDIRECT("'"&amp;"Variable List"&amp;"'!"&amp;ADDRESS(MATCH(A1090,'Variable List'!A:A,0),3)),"")</f>
        <v/>
      </c>
      <c r="J1090" s="6" t="str" cm="1">
        <f t="array" aca="1" ref="J1090" ca="1">_xlfn.IFNA(INDIRECT("'"&amp;"Variable List"&amp;"'!"&amp;ADDRESS(MATCH(A1090,'Variable List'!A:A,0),4)),"")</f>
        <v/>
      </c>
      <c r="K1090" s="6" t="str" cm="1">
        <f t="array" aca="1" ref="K1090" ca="1">_xlfn.IFNA(INDIRECT("'"&amp;"Variable List"&amp;"'!"&amp;ADDRESS(MATCH(A1090,'Variable List'!A:A,0),5)),"")</f>
        <v/>
      </c>
      <c r="L1090" s="6" t="str" cm="1">
        <f t="array" aca="1" ref="L1090" ca="1">_xlfn.IFNA(INDIRECT("'"&amp;"Variable List"&amp;"'!"&amp;ADDRESS(MATCH(A1090,'Variable List'!A:A,0),6)),"")</f>
        <v/>
      </c>
    </row>
    <row r="1091" spans="1:12" s="3" customFormat="1" x14ac:dyDescent="0.25">
      <c r="A1091" s="4"/>
      <c r="B1091" s="6"/>
      <c r="C1091" s="6"/>
      <c r="D1091" s="55">
        <v>492</v>
      </c>
      <c r="E1091" s="56" t="s">
        <v>1366</v>
      </c>
      <c r="F1091" s="168"/>
      <c r="G1091" s="6"/>
      <c r="H1091" s="13"/>
      <c r="I1091" s="6" t="str" cm="1">
        <f t="array" aca="1" ref="I1091" ca="1">_xlfn.IFNA(INDIRECT("'"&amp;"Variable List"&amp;"'!"&amp;ADDRESS(MATCH(A1091,'Variable List'!A:A,0),3)),"")</f>
        <v/>
      </c>
      <c r="J1091" s="6" t="str" cm="1">
        <f t="array" aca="1" ref="J1091" ca="1">_xlfn.IFNA(INDIRECT("'"&amp;"Variable List"&amp;"'!"&amp;ADDRESS(MATCH(A1091,'Variable List'!A:A,0),4)),"")</f>
        <v/>
      </c>
      <c r="K1091" s="6" t="str" cm="1">
        <f t="array" aca="1" ref="K1091" ca="1">_xlfn.IFNA(INDIRECT("'"&amp;"Variable List"&amp;"'!"&amp;ADDRESS(MATCH(A1091,'Variable List'!A:A,0),5)),"")</f>
        <v/>
      </c>
      <c r="L1091" s="6" t="str" cm="1">
        <f t="array" aca="1" ref="L1091" ca="1">_xlfn.IFNA(INDIRECT("'"&amp;"Variable List"&amp;"'!"&amp;ADDRESS(MATCH(A1091,'Variable List'!A:A,0),6)),"")</f>
        <v/>
      </c>
    </row>
    <row r="1092" spans="1:12" s="3" customFormat="1" x14ac:dyDescent="0.25">
      <c r="A1092" s="4"/>
      <c r="B1092" s="6"/>
      <c r="C1092" s="6"/>
      <c r="D1092" s="55">
        <v>496</v>
      </c>
      <c r="E1092" s="56" t="s">
        <v>1367</v>
      </c>
      <c r="F1092" s="168"/>
      <c r="G1092" s="6"/>
      <c r="H1092" s="13"/>
      <c r="I1092" s="6" t="str" cm="1">
        <f t="array" aca="1" ref="I1092" ca="1">_xlfn.IFNA(INDIRECT("'"&amp;"Variable List"&amp;"'!"&amp;ADDRESS(MATCH(A1092,'Variable List'!A:A,0),3)),"")</f>
        <v/>
      </c>
      <c r="J1092" s="6" t="str" cm="1">
        <f t="array" aca="1" ref="J1092" ca="1">_xlfn.IFNA(INDIRECT("'"&amp;"Variable List"&amp;"'!"&amp;ADDRESS(MATCH(A1092,'Variable List'!A:A,0),4)),"")</f>
        <v/>
      </c>
      <c r="K1092" s="6" t="str" cm="1">
        <f t="array" aca="1" ref="K1092" ca="1">_xlfn.IFNA(INDIRECT("'"&amp;"Variable List"&amp;"'!"&amp;ADDRESS(MATCH(A1092,'Variable List'!A:A,0),5)),"")</f>
        <v/>
      </c>
      <c r="L1092" s="6" t="str" cm="1">
        <f t="array" aca="1" ref="L1092" ca="1">_xlfn.IFNA(INDIRECT("'"&amp;"Variable List"&amp;"'!"&amp;ADDRESS(MATCH(A1092,'Variable List'!A:A,0),6)),"")</f>
        <v/>
      </c>
    </row>
    <row r="1093" spans="1:12" s="3" customFormat="1" x14ac:dyDescent="0.25">
      <c r="A1093" s="4"/>
      <c r="B1093" s="6"/>
      <c r="C1093" s="6"/>
      <c r="D1093" s="55">
        <v>498</v>
      </c>
      <c r="E1093" s="56" t="s">
        <v>1368</v>
      </c>
      <c r="F1093" s="168"/>
      <c r="G1093" s="6"/>
      <c r="H1093" s="13"/>
      <c r="I1093" s="6" t="str" cm="1">
        <f t="array" aca="1" ref="I1093" ca="1">_xlfn.IFNA(INDIRECT("'"&amp;"Variable List"&amp;"'!"&amp;ADDRESS(MATCH(A1093,'Variable List'!A:A,0),3)),"")</f>
        <v/>
      </c>
      <c r="J1093" s="6" t="str" cm="1">
        <f t="array" aca="1" ref="J1093" ca="1">_xlfn.IFNA(INDIRECT("'"&amp;"Variable List"&amp;"'!"&amp;ADDRESS(MATCH(A1093,'Variable List'!A:A,0),4)),"")</f>
        <v/>
      </c>
      <c r="K1093" s="6" t="str" cm="1">
        <f t="array" aca="1" ref="K1093" ca="1">_xlfn.IFNA(INDIRECT("'"&amp;"Variable List"&amp;"'!"&amp;ADDRESS(MATCH(A1093,'Variable List'!A:A,0),5)),"")</f>
        <v/>
      </c>
      <c r="L1093" s="6" t="str" cm="1">
        <f t="array" aca="1" ref="L1093" ca="1">_xlfn.IFNA(INDIRECT("'"&amp;"Variable List"&amp;"'!"&amp;ADDRESS(MATCH(A1093,'Variable List'!A:A,0),6)),"")</f>
        <v/>
      </c>
    </row>
    <row r="1094" spans="1:12" s="3" customFormat="1" x14ac:dyDescent="0.25">
      <c r="A1094" s="4"/>
      <c r="B1094" s="6"/>
      <c r="C1094" s="6"/>
      <c r="D1094" s="55">
        <v>499</v>
      </c>
      <c r="E1094" s="56" t="s">
        <v>1369</v>
      </c>
      <c r="F1094" s="168"/>
      <c r="G1094" s="6"/>
      <c r="H1094" s="13"/>
      <c r="I1094" s="6" t="str" cm="1">
        <f t="array" aca="1" ref="I1094" ca="1">_xlfn.IFNA(INDIRECT("'"&amp;"Variable List"&amp;"'!"&amp;ADDRESS(MATCH(A1094,'Variable List'!A:A,0),3)),"")</f>
        <v/>
      </c>
      <c r="J1094" s="6" t="str" cm="1">
        <f t="array" aca="1" ref="J1094" ca="1">_xlfn.IFNA(INDIRECT("'"&amp;"Variable List"&amp;"'!"&amp;ADDRESS(MATCH(A1094,'Variable List'!A:A,0),4)),"")</f>
        <v/>
      </c>
      <c r="K1094" s="6" t="str" cm="1">
        <f t="array" aca="1" ref="K1094" ca="1">_xlfn.IFNA(INDIRECT("'"&amp;"Variable List"&amp;"'!"&amp;ADDRESS(MATCH(A1094,'Variable List'!A:A,0),5)),"")</f>
        <v/>
      </c>
      <c r="L1094" s="6" t="str" cm="1">
        <f t="array" aca="1" ref="L1094" ca="1">_xlfn.IFNA(INDIRECT("'"&amp;"Variable List"&amp;"'!"&amp;ADDRESS(MATCH(A1094,'Variable List'!A:A,0),6)),"")</f>
        <v/>
      </c>
    </row>
    <row r="1095" spans="1:12" s="3" customFormat="1" x14ac:dyDescent="0.25">
      <c r="A1095" s="4"/>
      <c r="B1095" s="6"/>
      <c r="C1095" s="6"/>
      <c r="D1095" s="55">
        <v>500</v>
      </c>
      <c r="E1095" s="56" t="s">
        <v>996</v>
      </c>
      <c r="F1095" s="168"/>
      <c r="G1095" s="6"/>
      <c r="H1095" s="13"/>
      <c r="I1095" s="6" t="str" cm="1">
        <f t="array" aca="1" ref="I1095" ca="1">_xlfn.IFNA(INDIRECT("'"&amp;"Variable List"&amp;"'!"&amp;ADDRESS(MATCH(A1095,'Variable List'!A:A,0),3)),"")</f>
        <v/>
      </c>
      <c r="J1095" s="6" t="str" cm="1">
        <f t="array" aca="1" ref="J1095" ca="1">_xlfn.IFNA(INDIRECT("'"&amp;"Variable List"&amp;"'!"&amp;ADDRESS(MATCH(A1095,'Variable List'!A:A,0),4)),"")</f>
        <v/>
      </c>
      <c r="K1095" s="6" t="str" cm="1">
        <f t="array" aca="1" ref="K1095" ca="1">_xlfn.IFNA(INDIRECT("'"&amp;"Variable List"&amp;"'!"&amp;ADDRESS(MATCH(A1095,'Variable List'!A:A,0),5)),"")</f>
        <v/>
      </c>
      <c r="L1095" s="6" t="str" cm="1">
        <f t="array" aca="1" ref="L1095" ca="1">_xlfn.IFNA(INDIRECT("'"&amp;"Variable List"&amp;"'!"&amp;ADDRESS(MATCH(A1095,'Variable List'!A:A,0),6)),"")</f>
        <v/>
      </c>
    </row>
    <row r="1096" spans="1:12" s="3" customFormat="1" x14ac:dyDescent="0.25">
      <c r="A1096" s="4"/>
      <c r="B1096" s="6"/>
      <c r="C1096" s="6"/>
      <c r="D1096" s="55">
        <v>504</v>
      </c>
      <c r="E1096" s="56" t="s">
        <v>899</v>
      </c>
      <c r="F1096" s="168"/>
      <c r="G1096" s="6"/>
      <c r="H1096" s="13"/>
      <c r="I1096" s="6" t="str" cm="1">
        <f t="array" aca="1" ref="I1096" ca="1">_xlfn.IFNA(INDIRECT("'"&amp;"Variable List"&amp;"'!"&amp;ADDRESS(MATCH(A1096,'Variable List'!A:A,0),3)),"")</f>
        <v/>
      </c>
      <c r="J1096" s="6" t="str" cm="1">
        <f t="array" aca="1" ref="J1096" ca="1">_xlfn.IFNA(INDIRECT("'"&amp;"Variable List"&amp;"'!"&amp;ADDRESS(MATCH(A1096,'Variable List'!A:A,0),4)),"")</f>
        <v/>
      </c>
      <c r="K1096" s="6" t="str" cm="1">
        <f t="array" aca="1" ref="K1096" ca="1">_xlfn.IFNA(INDIRECT("'"&amp;"Variable List"&amp;"'!"&amp;ADDRESS(MATCH(A1096,'Variable List'!A:A,0),5)),"")</f>
        <v/>
      </c>
      <c r="L1096" s="6" t="str" cm="1">
        <f t="array" aca="1" ref="L1096" ca="1">_xlfn.IFNA(INDIRECT("'"&amp;"Variable List"&amp;"'!"&amp;ADDRESS(MATCH(A1096,'Variable List'!A:A,0),6)),"")</f>
        <v/>
      </c>
    </row>
    <row r="1097" spans="1:12" s="3" customFormat="1" x14ac:dyDescent="0.25">
      <c r="A1097" s="4"/>
      <c r="B1097" s="6"/>
      <c r="C1097" s="6"/>
      <c r="D1097" s="55">
        <v>508</v>
      </c>
      <c r="E1097" s="56" t="s">
        <v>1087</v>
      </c>
      <c r="F1097" s="168"/>
      <c r="G1097" s="6"/>
      <c r="H1097" s="13"/>
      <c r="I1097" s="6" t="str" cm="1">
        <f t="array" aca="1" ref="I1097" ca="1">_xlfn.IFNA(INDIRECT("'"&amp;"Variable List"&amp;"'!"&amp;ADDRESS(MATCH(A1097,'Variable List'!A:A,0),3)),"")</f>
        <v/>
      </c>
      <c r="J1097" s="6" t="str" cm="1">
        <f t="array" aca="1" ref="J1097" ca="1">_xlfn.IFNA(INDIRECT("'"&amp;"Variable List"&amp;"'!"&amp;ADDRESS(MATCH(A1097,'Variable List'!A:A,0),4)),"")</f>
        <v/>
      </c>
      <c r="K1097" s="6" t="str" cm="1">
        <f t="array" aca="1" ref="K1097" ca="1">_xlfn.IFNA(INDIRECT("'"&amp;"Variable List"&amp;"'!"&amp;ADDRESS(MATCH(A1097,'Variable List'!A:A,0),5)),"")</f>
        <v/>
      </c>
      <c r="L1097" s="6" t="str" cm="1">
        <f t="array" aca="1" ref="L1097" ca="1">_xlfn.IFNA(INDIRECT("'"&amp;"Variable List"&amp;"'!"&amp;ADDRESS(MATCH(A1097,'Variable List'!A:A,0),6)),"")</f>
        <v/>
      </c>
    </row>
    <row r="1098" spans="1:12" s="3" customFormat="1" x14ac:dyDescent="0.25">
      <c r="A1098" s="4"/>
      <c r="B1098" s="6"/>
      <c r="C1098" s="6"/>
      <c r="D1098" s="55">
        <v>512</v>
      </c>
      <c r="E1098" s="56" t="s">
        <v>1370</v>
      </c>
      <c r="F1098" s="168"/>
      <c r="G1098" s="6"/>
      <c r="H1098" s="13"/>
      <c r="I1098" s="6" t="str" cm="1">
        <f t="array" aca="1" ref="I1098" ca="1">_xlfn.IFNA(INDIRECT("'"&amp;"Variable List"&amp;"'!"&amp;ADDRESS(MATCH(A1098,'Variable List'!A:A,0),3)),"")</f>
        <v/>
      </c>
      <c r="J1098" s="6" t="str" cm="1">
        <f t="array" aca="1" ref="J1098" ca="1">_xlfn.IFNA(INDIRECT("'"&amp;"Variable List"&amp;"'!"&amp;ADDRESS(MATCH(A1098,'Variable List'!A:A,0),4)),"")</f>
        <v/>
      </c>
      <c r="K1098" s="6" t="str" cm="1">
        <f t="array" aca="1" ref="K1098" ca="1">_xlfn.IFNA(INDIRECT("'"&amp;"Variable List"&amp;"'!"&amp;ADDRESS(MATCH(A1098,'Variable List'!A:A,0),5)),"")</f>
        <v/>
      </c>
      <c r="L1098" s="6" t="str" cm="1">
        <f t="array" aca="1" ref="L1098" ca="1">_xlfn.IFNA(INDIRECT("'"&amp;"Variable List"&amp;"'!"&amp;ADDRESS(MATCH(A1098,'Variable List'!A:A,0),6)),"")</f>
        <v/>
      </c>
    </row>
    <row r="1099" spans="1:12" s="3" customFormat="1" x14ac:dyDescent="0.25">
      <c r="A1099" s="4"/>
      <c r="B1099" s="6"/>
      <c r="C1099" s="6"/>
      <c r="D1099" s="55">
        <v>516</v>
      </c>
      <c r="E1099" s="56" t="s">
        <v>1089</v>
      </c>
      <c r="F1099" s="168"/>
      <c r="G1099" s="6"/>
      <c r="H1099" s="13"/>
      <c r="I1099" s="6" t="str" cm="1">
        <f t="array" aca="1" ref="I1099" ca="1">_xlfn.IFNA(INDIRECT("'"&amp;"Variable List"&amp;"'!"&amp;ADDRESS(MATCH(A1099,'Variable List'!A:A,0),3)),"")</f>
        <v/>
      </c>
      <c r="J1099" s="6" t="str" cm="1">
        <f t="array" aca="1" ref="J1099" ca="1">_xlfn.IFNA(INDIRECT("'"&amp;"Variable List"&amp;"'!"&amp;ADDRESS(MATCH(A1099,'Variable List'!A:A,0),4)),"")</f>
        <v/>
      </c>
      <c r="K1099" s="6" t="str" cm="1">
        <f t="array" aca="1" ref="K1099" ca="1">_xlfn.IFNA(INDIRECT("'"&amp;"Variable List"&amp;"'!"&amp;ADDRESS(MATCH(A1099,'Variable List'!A:A,0),5)),"")</f>
        <v/>
      </c>
      <c r="L1099" s="6" t="str" cm="1">
        <f t="array" aca="1" ref="L1099" ca="1">_xlfn.IFNA(INDIRECT("'"&amp;"Variable List"&amp;"'!"&amp;ADDRESS(MATCH(A1099,'Variable List'!A:A,0),6)),"")</f>
        <v/>
      </c>
    </row>
    <row r="1100" spans="1:12" s="3" customFormat="1" x14ac:dyDescent="0.25">
      <c r="A1100" s="4"/>
      <c r="B1100" s="6"/>
      <c r="C1100" s="6"/>
      <c r="D1100" s="55">
        <v>520</v>
      </c>
      <c r="E1100" s="56" t="s">
        <v>1371</v>
      </c>
      <c r="F1100" s="168"/>
      <c r="G1100" s="6"/>
      <c r="H1100" s="13"/>
      <c r="I1100" s="6" t="str" cm="1">
        <f t="array" aca="1" ref="I1100" ca="1">_xlfn.IFNA(INDIRECT("'"&amp;"Variable List"&amp;"'!"&amp;ADDRESS(MATCH(A1100,'Variable List'!A:A,0),3)),"")</f>
        <v/>
      </c>
      <c r="J1100" s="6" t="str" cm="1">
        <f t="array" aca="1" ref="J1100" ca="1">_xlfn.IFNA(INDIRECT("'"&amp;"Variable List"&amp;"'!"&amp;ADDRESS(MATCH(A1100,'Variable List'!A:A,0),4)),"")</f>
        <v/>
      </c>
      <c r="K1100" s="6" t="str" cm="1">
        <f t="array" aca="1" ref="K1100" ca="1">_xlfn.IFNA(INDIRECT("'"&amp;"Variable List"&amp;"'!"&amp;ADDRESS(MATCH(A1100,'Variable List'!A:A,0),5)),"")</f>
        <v/>
      </c>
      <c r="L1100" s="6" t="str" cm="1">
        <f t="array" aca="1" ref="L1100" ca="1">_xlfn.IFNA(INDIRECT("'"&amp;"Variable List"&amp;"'!"&amp;ADDRESS(MATCH(A1100,'Variable List'!A:A,0),6)),"")</f>
        <v/>
      </c>
    </row>
    <row r="1101" spans="1:12" s="3" customFormat="1" x14ac:dyDescent="0.25">
      <c r="A1101" s="4"/>
      <c r="B1101" s="6"/>
      <c r="C1101" s="6"/>
      <c r="D1101" s="55">
        <v>524</v>
      </c>
      <c r="E1101" s="56" t="s">
        <v>867</v>
      </c>
      <c r="F1101" s="168"/>
      <c r="G1101" s="6"/>
      <c r="H1101" s="13"/>
      <c r="I1101" s="6" t="str" cm="1">
        <f t="array" aca="1" ref="I1101" ca="1">_xlfn.IFNA(INDIRECT("'"&amp;"Variable List"&amp;"'!"&amp;ADDRESS(MATCH(A1101,'Variable List'!A:A,0),3)),"")</f>
        <v/>
      </c>
      <c r="J1101" s="6" t="str" cm="1">
        <f t="array" aca="1" ref="J1101" ca="1">_xlfn.IFNA(INDIRECT("'"&amp;"Variable List"&amp;"'!"&amp;ADDRESS(MATCH(A1101,'Variable List'!A:A,0),4)),"")</f>
        <v/>
      </c>
      <c r="K1101" s="6" t="str" cm="1">
        <f t="array" aca="1" ref="K1101" ca="1">_xlfn.IFNA(INDIRECT("'"&amp;"Variable List"&amp;"'!"&amp;ADDRESS(MATCH(A1101,'Variable List'!A:A,0),5)),"")</f>
        <v/>
      </c>
      <c r="L1101" s="6" t="str" cm="1">
        <f t="array" aca="1" ref="L1101" ca="1">_xlfn.IFNA(INDIRECT("'"&amp;"Variable List"&amp;"'!"&amp;ADDRESS(MATCH(A1101,'Variable List'!A:A,0),6)),"")</f>
        <v/>
      </c>
    </row>
    <row r="1102" spans="1:12" s="3" customFormat="1" x14ac:dyDescent="0.25">
      <c r="A1102" s="4"/>
      <c r="B1102" s="6"/>
      <c r="C1102" s="6"/>
      <c r="D1102" s="55">
        <v>528</v>
      </c>
      <c r="E1102" s="56" t="s">
        <v>1372</v>
      </c>
      <c r="F1102" s="168"/>
      <c r="G1102" s="6"/>
      <c r="H1102" s="13"/>
      <c r="I1102" s="6" t="str" cm="1">
        <f t="array" aca="1" ref="I1102" ca="1">_xlfn.IFNA(INDIRECT("'"&amp;"Variable List"&amp;"'!"&amp;ADDRESS(MATCH(A1102,'Variable List'!A:A,0),3)),"")</f>
        <v/>
      </c>
      <c r="J1102" s="6" t="str" cm="1">
        <f t="array" aca="1" ref="J1102" ca="1">_xlfn.IFNA(INDIRECT("'"&amp;"Variable List"&amp;"'!"&amp;ADDRESS(MATCH(A1102,'Variable List'!A:A,0),4)),"")</f>
        <v/>
      </c>
      <c r="K1102" s="6" t="str" cm="1">
        <f t="array" aca="1" ref="K1102" ca="1">_xlfn.IFNA(INDIRECT("'"&amp;"Variable List"&amp;"'!"&amp;ADDRESS(MATCH(A1102,'Variable List'!A:A,0),5)),"")</f>
        <v/>
      </c>
      <c r="L1102" s="6" t="str" cm="1">
        <f t="array" aca="1" ref="L1102" ca="1">_xlfn.IFNA(INDIRECT("'"&amp;"Variable List"&amp;"'!"&amp;ADDRESS(MATCH(A1102,'Variable List'!A:A,0),6)),"")</f>
        <v/>
      </c>
    </row>
    <row r="1103" spans="1:12" s="3" customFormat="1" x14ac:dyDescent="0.25">
      <c r="A1103" s="4"/>
      <c r="B1103" s="6"/>
      <c r="C1103" s="6"/>
      <c r="D1103" s="55">
        <v>531</v>
      </c>
      <c r="E1103" s="56" t="s">
        <v>1373</v>
      </c>
      <c r="F1103" s="168"/>
      <c r="G1103" s="6"/>
      <c r="H1103" s="13"/>
      <c r="I1103" s="6" t="str" cm="1">
        <f t="array" aca="1" ref="I1103" ca="1">_xlfn.IFNA(INDIRECT("'"&amp;"Variable List"&amp;"'!"&amp;ADDRESS(MATCH(A1103,'Variable List'!A:A,0),3)),"")</f>
        <v/>
      </c>
      <c r="J1103" s="6" t="str" cm="1">
        <f t="array" aca="1" ref="J1103" ca="1">_xlfn.IFNA(INDIRECT("'"&amp;"Variable List"&amp;"'!"&amp;ADDRESS(MATCH(A1103,'Variable List'!A:A,0),4)),"")</f>
        <v/>
      </c>
      <c r="K1103" s="6" t="str" cm="1">
        <f t="array" aca="1" ref="K1103" ca="1">_xlfn.IFNA(INDIRECT("'"&amp;"Variable List"&amp;"'!"&amp;ADDRESS(MATCH(A1103,'Variable List'!A:A,0),5)),"")</f>
        <v/>
      </c>
      <c r="L1103" s="6" t="str" cm="1">
        <f t="array" aca="1" ref="L1103" ca="1">_xlfn.IFNA(INDIRECT("'"&amp;"Variable List"&amp;"'!"&amp;ADDRESS(MATCH(A1103,'Variable List'!A:A,0),6)),"")</f>
        <v/>
      </c>
    </row>
    <row r="1104" spans="1:12" s="3" customFormat="1" x14ac:dyDescent="0.25">
      <c r="A1104" s="4"/>
      <c r="B1104" s="6"/>
      <c r="C1104" s="6"/>
      <c r="D1104" s="55">
        <v>533</v>
      </c>
      <c r="E1104" s="56" t="s">
        <v>970</v>
      </c>
      <c r="F1104" s="168"/>
      <c r="G1104" s="6"/>
      <c r="H1104" s="13"/>
      <c r="I1104" s="6" t="str" cm="1">
        <f t="array" aca="1" ref="I1104" ca="1">_xlfn.IFNA(INDIRECT("'"&amp;"Variable List"&amp;"'!"&amp;ADDRESS(MATCH(A1104,'Variable List'!A:A,0),3)),"")</f>
        <v/>
      </c>
      <c r="J1104" s="6" t="str" cm="1">
        <f t="array" aca="1" ref="J1104" ca="1">_xlfn.IFNA(INDIRECT("'"&amp;"Variable List"&amp;"'!"&amp;ADDRESS(MATCH(A1104,'Variable List'!A:A,0),4)),"")</f>
        <v/>
      </c>
      <c r="K1104" s="6" t="str" cm="1">
        <f t="array" aca="1" ref="K1104" ca="1">_xlfn.IFNA(INDIRECT("'"&amp;"Variable List"&amp;"'!"&amp;ADDRESS(MATCH(A1104,'Variable List'!A:A,0),5)),"")</f>
        <v/>
      </c>
      <c r="L1104" s="6" t="str" cm="1">
        <f t="array" aca="1" ref="L1104" ca="1">_xlfn.IFNA(INDIRECT("'"&amp;"Variable List"&amp;"'!"&amp;ADDRESS(MATCH(A1104,'Variable List'!A:A,0),6)),"")</f>
        <v/>
      </c>
    </row>
    <row r="1105" spans="1:12" s="3" customFormat="1" x14ac:dyDescent="0.25">
      <c r="A1105" s="4"/>
      <c r="B1105" s="6"/>
      <c r="C1105" s="6"/>
      <c r="D1105" s="55">
        <v>534</v>
      </c>
      <c r="E1105" s="56" t="s">
        <v>1374</v>
      </c>
      <c r="F1105" s="168"/>
      <c r="G1105" s="6"/>
      <c r="H1105" s="13"/>
      <c r="I1105" s="6" t="str" cm="1">
        <f t="array" aca="1" ref="I1105" ca="1">_xlfn.IFNA(INDIRECT("'"&amp;"Variable List"&amp;"'!"&amp;ADDRESS(MATCH(A1105,'Variable List'!A:A,0),3)),"")</f>
        <v/>
      </c>
      <c r="J1105" s="6" t="str" cm="1">
        <f t="array" aca="1" ref="J1105" ca="1">_xlfn.IFNA(INDIRECT("'"&amp;"Variable List"&amp;"'!"&amp;ADDRESS(MATCH(A1105,'Variable List'!A:A,0),4)),"")</f>
        <v/>
      </c>
      <c r="K1105" s="6" t="str" cm="1">
        <f t="array" aca="1" ref="K1105" ca="1">_xlfn.IFNA(INDIRECT("'"&amp;"Variable List"&amp;"'!"&amp;ADDRESS(MATCH(A1105,'Variable List'!A:A,0),5)),"")</f>
        <v/>
      </c>
      <c r="L1105" s="6" t="str" cm="1">
        <f t="array" aca="1" ref="L1105" ca="1">_xlfn.IFNA(INDIRECT("'"&amp;"Variable List"&amp;"'!"&amp;ADDRESS(MATCH(A1105,'Variable List'!A:A,0),6)),"")</f>
        <v/>
      </c>
    </row>
    <row r="1106" spans="1:12" s="3" customFormat="1" x14ac:dyDescent="0.25">
      <c r="A1106" s="4"/>
      <c r="B1106" s="6"/>
      <c r="C1106" s="6"/>
      <c r="D1106" s="55">
        <v>535</v>
      </c>
      <c r="E1106" s="56" t="s">
        <v>1375</v>
      </c>
      <c r="F1106" s="168"/>
      <c r="G1106" s="6"/>
      <c r="H1106" s="13"/>
      <c r="I1106" s="6" t="str" cm="1">
        <f t="array" aca="1" ref="I1106" ca="1">_xlfn.IFNA(INDIRECT("'"&amp;"Variable List"&amp;"'!"&amp;ADDRESS(MATCH(A1106,'Variable List'!A:A,0),3)),"")</f>
        <v/>
      </c>
      <c r="J1106" s="6" t="str" cm="1">
        <f t="array" aca="1" ref="J1106" ca="1">_xlfn.IFNA(INDIRECT("'"&amp;"Variable List"&amp;"'!"&amp;ADDRESS(MATCH(A1106,'Variable List'!A:A,0),4)),"")</f>
        <v/>
      </c>
      <c r="K1106" s="6" t="str" cm="1">
        <f t="array" aca="1" ref="K1106" ca="1">_xlfn.IFNA(INDIRECT("'"&amp;"Variable List"&amp;"'!"&amp;ADDRESS(MATCH(A1106,'Variable List'!A:A,0),5)),"")</f>
        <v/>
      </c>
      <c r="L1106" s="6" t="str" cm="1">
        <f t="array" aca="1" ref="L1106" ca="1">_xlfn.IFNA(INDIRECT("'"&amp;"Variable List"&amp;"'!"&amp;ADDRESS(MATCH(A1106,'Variable List'!A:A,0),6)),"")</f>
        <v/>
      </c>
    </row>
    <row r="1107" spans="1:12" s="3" customFormat="1" x14ac:dyDescent="0.25">
      <c r="A1107" s="4"/>
      <c r="B1107" s="6"/>
      <c r="C1107" s="6"/>
      <c r="D1107" s="55">
        <v>540</v>
      </c>
      <c r="E1107" s="56" t="s">
        <v>1376</v>
      </c>
      <c r="F1107" s="168"/>
      <c r="G1107" s="6"/>
      <c r="H1107" s="13"/>
      <c r="I1107" s="6" t="str" cm="1">
        <f t="array" aca="1" ref="I1107" ca="1">_xlfn.IFNA(INDIRECT("'"&amp;"Variable List"&amp;"'!"&amp;ADDRESS(MATCH(A1107,'Variable List'!A:A,0),3)),"")</f>
        <v/>
      </c>
      <c r="J1107" s="6" t="str" cm="1">
        <f t="array" aca="1" ref="J1107" ca="1">_xlfn.IFNA(INDIRECT("'"&amp;"Variable List"&amp;"'!"&amp;ADDRESS(MATCH(A1107,'Variable List'!A:A,0),4)),"")</f>
        <v/>
      </c>
      <c r="K1107" s="6" t="str" cm="1">
        <f t="array" aca="1" ref="K1107" ca="1">_xlfn.IFNA(INDIRECT("'"&amp;"Variable List"&amp;"'!"&amp;ADDRESS(MATCH(A1107,'Variable List'!A:A,0),5)),"")</f>
        <v/>
      </c>
      <c r="L1107" s="6" t="str" cm="1">
        <f t="array" aca="1" ref="L1107" ca="1">_xlfn.IFNA(INDIRECT("'"&amp;"Variable List"&amp;"'!"&amp;ADDRESS(MATCH(A1107,'Variable List'!A:A,0),6)),"")</f>
        <v/>
      </c>
    </row>
    <row r="1108" spans="1:12" s="3" customFormat="1" x14ac:dyDescent="0.25">
      <c r="A1108" s="4"/>
      <c r="B1108" s="6"/>
      <c r="C1108" s="6"/>
      <c r="D1108" s="55">
        <v>548</v>
      </c>
      <c r="E1108" s="56" t="s">
        <v>1377</v>
      </c>
      <c r="F1108" s="168"/>
      <c r="G1108" s="6"/>
      <c r="H1108" s="13"/>
      <c r="I1108" s="6" t="str" cm="1">
        <f t="array" aca="1" ref="I1108" ca="1">_xlfn.IFNA(INDIRECT("'"&amp;"Variable List"&amp;"'!"&amp;ADDRESS(MATCH(A1108,'Variable List'!A:A,0),3)),"")</f>
        <v/>
      </c>
      <c r="J1108" s="6" t="str" cm="1">
        <f t="array" aca="1" ref="J1108" ca="1">_xlfn.IFNA(INDIRECT("'"&amp;"Variable List"&amp;"'!"&amp;ADDRESS(MATCH(A1108,'Variable List'!A:A,0),4)),"")</f>
        <v/>
      </c>
      <c r="K1108" s="6" t="str" cm="1">
        <f t="array" aca="1" ref="K1108" ca="1">_xlfn.IFNA(INDIRECT("'"&amp;"Variable List"&amp;"'!"&amp;ADDRESS(MATCH(A1108,'Variable List'!A:A,0),5)),"")</f>
        <v/>
      </c>
      <c r="L1108" s="6" t="str" cm="1">
        <f t="array" aca="1" ref="L1108" ca="1">_xlfn.IFNA(INDIRECT("'"&amp;"Variable List"&amp;"'!"&amp;ADDRESS(MATCH(A1108,'Variable List'!A:A,0),6)),"")</f>
        <v/>
      </c>
    </row>
    <row r="1109" spans="1:12" s="3" customFormat="1" x14ac:dyDescent="0.25">
      <c r="A1109" s="4"/>
      <c r="B1109" s="6"/>
      <c r="C1109" s="6"/>
      <c r="D1109" s="55">
        <v>554</v>
      </c>
      <c r="E1109" s="56" t="s">
        <v>1378</v>
      </c>
      <c r="F1109" s="168"/>
      <c r="G1109" s="6"/>
      <c r="H1109" s="13"/>
      <c r="I1109" s="6" t="str" cm="1">
        <f t="array" aca="1" ref="I1109" ca="1">_xlfn.IFNA(INDIRECT("'"&amp;"Variable List"&amp;"'!"&amp;ADDRESS(MATCH(A1109,'Variable List'!A:A,0),3)),"")</f>
        <v/>
      </c>
      <c r="J1109" s="6" t="str" cm="1">
        <f t="array" aca="1" ref="J1109" ca="1">_xlfn.IFNA(INDIRECT("'"&amp;"Variable List"&amp;"'!"&amp;ADDRESS(MATCH(A1109,'Variable List'!A:A,0),4)),"")</f>
        <v/>
      </c>
      <c r="K1109" s="6" t="str" cm="1">
        <f t="array" aca="1" ref="K1109" ca="1">_xlfn.IFNA(INDIRECT("'"&amp;"Variable List"&amp;"'!"&amp;ADDRESS(MATCH(A1109,'Variable List'!A:A,0),5)),"")</f>
        <v/>
      </c>
      <c r="L1109" s="6" t="str" cm="1">
        <f t="array" aca="1" ref="L1109" ca="1">_xlfn.IFNA(INDIRECT("'"&amp;"Variable List"&amp;"'!"&amp;ADDRESS(MATCH(A1109,'Variable List'!A:A,0),6)),"")</f>
        <v/>
      </c>
    </row>
    <row r="1110" spans="1:12" s="3" customFormat="1" x14ac:dyDescent="0.25">
      <c r="A1110" s="4"/>
      <c r="B1110" s="6"/>
      <c r="C1110" s="6"/>
      <c r="D1110" s="55">
        <v>555</v>
      </c>
      <c r="E1110" s="56" t="s">
        <v>1379</v>
      </c>
      <c r="F1110" s="168"/>
      <c r="G1110" s="6"/>
      <c r="H1110" s="13"/>
      <c r="I1110" s="6" t="str" cm="1">
        <f t="array" aca="1" ref="I1110" ca="1">_xlfn.IFNA(INDIRECT("'"&amp;"Variable List"&amp;"'!"&amp;ADDRESS(MATCH(A1110,'Variable List'!A:A,0),3)),"")</f>
        <v/>
      </c>
      <c r="J1110" s="6" t="str" cm="1">
        <f t="array" aca="1" ref="J1110" ca="1">_xlfn.IFNA(INDIRECT("'"&amp;"Variable List"&amp;"'!"&amp;ADDRESS(MATCH(A1110,'Variable List'!A:A,0),4)),"")</f>
        <v/>
      </c>
      <c r="K1110" s="6" t="str" cm="1">
        <f t="array" aca="1" ref="K1110" ca="1">_xlfn.IFNA(INDIRECT("'"&amp;"Variable List"&amp;"'!"&amp;ADDRESS(MATCH(A1110,'Variable List'!A:A,0),5)),"")</f>
        <v/>
      </c>
      <c r="L1110" s="6" t="str" cm="1">
        <f t="array" aca="1" ref="L1110" ca="1">_xlfn.IFNA(INDIRECT("'"&amp;"Variable List"&amp;"'!"&amp;ADDRESS(MATCH(A1110,'Variable List'!A:A,0),6)),"")</f>
        <v/>
      </c>
    </row>
    <row r="1111" spans="1:12" s="3" customFormat="1" x14ac:dyDescent="0.25">
      <c r="A1111" s="4"/>
      <c r="B1111" s="6"/>
      <c r="C1111" s="6"/>
      <c r="D1111" s="55">
        <v>558</v>
      </c>
      <c r="E1111" s="56" t="s">
        <v>1380</v>
      </c>
      <c r="F1111" s="168"/>
      <c r="G1111" s="6"/>
      <c r="H1111" s="13"/>
      <c r="I1111" s="6" t="str" cm="1">
        <f t="array" aca="1" ref="I1111" ca="1">_xlfn.IFNA(INDIRECT("'"&amp;"Variable List"&amp;"'!"&amp;ADDRESS(MATCH(A1111,'Variable List'!A:A,0),3)),"")</f>
        <v/>
      </c>
      <c r="J1111" s="6" t="str" cm="1">
        <f t="array" aca="1" ref="J1111" ca="1">_xlfn.IFNA(INDIRECT("'"&amp;"Variable List"&amp;"'!"&amp;ADDRESS(MATCH(A1111,'Variable List'!A:A,0),4)),"")</f>
        <v/>
      </c>
      <c r="K1111" s="6" t="str" cm="1">
        <f t="array" aca="1" ref="K1111" ca="1">_xlfn.IFNA(INDIRECT("'"&amp;"Variable List"&amp;"'!"&amp;ADDRESS(MATCH(A1111,'Variable List'!A:A,0),5)),"")</f>
        <v/>
      </c>
      <c r="L1111" s="6" t="str" cm="1">
        <f t="array" aca="1" ref="L1111" ca="1">_xlfn.IFNA(INDIRECT("'"&amp;"Variable List"&amp;"'!"&amp;ADDRESS(MATCH(A1111,'Variable List'!A:A,0),6)),"")</f>
        <v/>
      </c>
    </row>
    <row r="1112" spans="1:12" s="3" customFormat="1" x14ac:dyDescent="0.25">
      <c r="A1112" s="4"/>
      <c r="B1112" s="6"/>
      <c r="C1112" s="6"/>
      <c r="D1112" s="55">
        <v>562</v>
      </c>
      <c r="E1112" s="56" t="s">
        <v>1091</v>
      </c>
      <c r="F1112" s="168"/>
      <c r="G1112" s="6"/>
      <c r="H1112" s="13"/>
      <c r="I1112" s="6" t="str" cm="1">
        <f t="array" aca="1" ref="I1112" ca="1">_xlfn.IFNA(INDIRECT("'"&amp;"Variable List"&amp;"'!"&amp;ADDRESS(MATCH(A1112,'Variable List'!A:A,0),3)),"")</f>
        <v/>
      </c>
      <c r="J1112" s="6" t="str" cm="1">
        <f t="array" aca="1" ref="J1112" ca="1">_xlfn.IFNA(INDIRECT("'"&amp;"Variable List"&amp;"'!"&amp;ADDRESS(MATCH(A1112,'Variable List'!A:A,0),4)),"")</f>
        <v/>
      </c>
      <c r="K1112" s="6" t="str" cm="1">
        <f t="array" aca="1" ref="K1112" ca="1">_xlfn.IFNA(INDIRECT("'"&amp;"Variable List"&amp;"'!"&amp;ADDRESS(MATCH(A1112,'Variable List'!A:A,0),5)),"")</f>
        <v/>
      </c>
      <c r="L1112" s="6" t="str" cm="1">
        <f t="array" aca="1" ref="L1112" ca="1">_xlfn.IFNA(INDIRECT("'"&amp;"Variable List"&amp;"'!"&amp;ADDRESS(MATCH(A1112,'Variable List'!A:A,0),6)),"")</f>
        <v/>
      </c>
    </row>
    <row r="1113" spans="1:12" s="3" customFormat="1" x14ac:dyDescent="0.25">
      <c r="A1113" s="4"/>
      <c r="B1113" s="6"/>
      <c r="C1113" s="6"/>
      <c r="D1113" s="55">
        <v>564</v>
      </c>
      <c r="E1113" s="56" t="s">
        <v>1381</v>
      </c>
      <c r="F1113" s="168"/>
      <c r="G1113" s="6"/>
      <c r="H1113" s="13"/>
      <c r="I1113" s="6" t="str" cm="1">
        <f t="array" aca="1" ref="I1113" ca="1">_xlfn.IFNA(INDIRECT("'"&amp;"Variable List"&amp;"'!"&amp;ADDRESS(MATCH(A1113,'Variable List'!A:A,0),3)),"")</f>
        <v/>
      </c>
      <c r="J1113" s="6" t="str" cm="1">
        <f t="array" aca="1" ref="J1113" ca="1">_xlfn.IFNA(INDIRECT("'"&amp;"Variable List"&amp;"'!"&amp;ADDRESS(MATCH(A1113,'Variable List'!A:A,0),4)),"")</f>
        <v/>
      </c>
      <c r="K1113" s="6" t="str" cm="1">
        <f t="array" aca="1" ref="K1113" ca="1">_xlfn.IFNA(INDIRECT("'"&amp;"Variable List"&amp;"'!"&amp;ADDRESS(MATCH(A1113,'Variable List'!A:A,0),5)),"")</f>
        <v/>
      </c>
      <c r="L1113" s="6" t="str" cm="1">
        <f t="array" aca="1" ref="L1113" ca="1">_xlfn.IFNA(INDIRECT("'"&amp;"Variable List"&amp;"'!"&amp;ADDRESS(MATCH(A1113,'Variable List'!A:A,0),6)),"")</f>
        <v/>
      </c>
    </row>
    <row r="1114" spans="1:12" s="3" customFormat="1" x14ac:dyDescent="0.25">
      <c r="A1114" s="4"/>
      <c r="B1114" s="6"/>
      <c r="C1114" s="6"/>
      <c r="D1114" s="55">
        <v>566</v>
      </c>
      <c r="E1114" s="56" t="s">
        <v>1092</v>
      </c>
      <c r="F1114" s="168"/>
      <c r="G1114" s="6"/>
      <c r="H1114" s="13"/>
      <c r="I1114" s="6" t="str" cm="1">
        <f t="array" aca="1" ref="I1114" ca="1">_xlfn.IFNA(INDIRECT("'"&amp;"Variable List"&amp;"'!"&amp;ADDRESS(MATCH(A1114,'Variable List'!A:A,0),3)),"")</f>
        <v/>
      </c>
      <c r="J1114" s="6" t="str" cm="1">
        <f t="array" aca="1" ref="J1114" ca="1">_xlfn.IFNA(INDIRECT("'"&amp;"Variable List"&amp;"'!"&amp;ADDRESS(MATCH(A1114,'Variable List'!A:A,0),4)),"")</f>
        <v/>
      </c>
      <c r="K1114" s="6" t="str" cm="1">
        <f t="array" aca="1" ref="K1114" ca="1">_xlfn.IFNA(INDIRECT("'"&amp;"Variable List"&amp;"'!"&amp;ADDRESS(MATCH(A1114,'Variable List'!A:A,0),5)),"")</f>
        <v/>
      </c>
      <c r="L1114" s="6" t="str" cm="1">
        <f t="array" aca="1" ref="L1114" ca="1">_xlfn.IFNA(INDIRECT("'"&amp;"Variable List"&amp;"'!"&amp;ADDRESS(MATCH(A1114,'Variable List'!A:A,0),6)),"")</f>
        <v/>
      </c>
    </row>
    <row r="1115" spans="1:12" s="3" customFormat="1" x14ac:dyDescent="0.25">
      <c r="A1115" s="4"/>
      <c r="B1115" s="6"/>
      <c r="C1115" s="6"/>
      <c r="D1115" s="55">
        <v>570</v>
      </c>
      <c r="E1115" s="56" t="s">
        <v>1382</v>
      </c>
      <c r="F1115" s="168"/>
      <c r="G1115" s="6"/>
      <c r="H1115" s="13"/>
      <c r="I1115" s="6" t="str" cm="1">
        <f t="array" aca="1" ref="I1115" ca="1">_xlfn.IFNA(INDIRECT("'"&amp;"Variable List"&amp;"'!"&amp;ADDRESS(MATCH(A1115,'Variable List'!A:A,0),3)),"")</f>
        <v/>
      </c>
      <c r="J1115" s="6" t="str" cm="1">
        <f t="array" aca="1" ref="J1115" ca="1">_xlfn.IFNA(INDIRECT("'"&amp;"Variable List"&amp;"'!"&amp;ADDRESS(MATCH(A1115,'Variable List'!A:A,0),4)),"")</f>
        <v/>
      </c>
      <c r="K1115" s="6" t="str" cm="1">
        <f t="array" aca="1" ref="K1115" ca="1">_xlfn.IFNA(INDIRECT("'"&amp;"Variable List"&amp;"'!"&amp;ADDRESS(MATCH(A1115,'Variable List'!A:A,0),5)),"")</f>
        <v/>
      </c>
      <c r="L1115" s="6" t="str" cm="1">
        <f t="array" aca="1" ref="L1115" ca="1">_xlfn.IFNA(INDIRECT("'"&amp;"Variable List"&amp;"'!"&amp;ADDRESS(MATCH(A1115,'Variable List'!A:A,0),6)),"")</f>
        <v/>
      </c>
    </row>
    <row r="1116" spans="1:12" s="3" customFormat="1" x14ac:dyDescent="0.25">
      <c r="A1116" s="4"/>
      <c r="B1116" s="6"/>
      <c r="C1116" s="6"/>
      <c r="D1116" s="55">
        <v>574</v>
      </c>
      <c r="E1116" s="56" t="s">
        <v>1383</v>
      </c>
      <c r="F1116" s="168"/>
      <c r="G1116" s="6"/>
      <c r="H1116" s="13"/>
      <c r="I1116" s="6" t="str" cm="1">
        <f t="array" aca="1" ref="I1116" ca="1">_xlfn.IFNA(INDIRECT("'"&amp;"Variable List"&amp;"'!"&amp;ADDRESS(MATCH(A1116,'Variable List'!A:A,0),3)),"")</f>
        <v/>
      </c>
      <c r="J1116" s="6" t="str" cm="1">
        <f t="array" aca="1" ref="J1116" ca="1">_xlfn.IFNA(INDIRECT("'"&amp;"Variable List"&amp;"'!"&amp;ADDRESS(MATCH(A1116,'Variable List'!A:A,0),4)),"")</f>
        <v/>
      </c>
      <c r="K1116" s="6" t="str" cm="1">
        <f t="array" aca="1" ref="K1116" ca="1">_xlfn.IFNA(INDIRECT("'"&amp;"Variable List"&amp;"'!"&amp;ADDRESS(MATCH(A1116,'Variable List'!A:A,0),5)),"")</f>
        <v/>
      </c>
      <c r="L1116" s="6" t="str" cm="1">
        <f t="array" aca="1" ref="L1116" ca="1">_xlfn.IFNA(INDIRECT("'"&amp;"Variable List"&amp;"'!"&amp;ADDRESS(MATCH(A1116,'Variable List'!A:A,0),6)),"")</f>
        <v/>
      </c>
    </row>
    <row r="1117" spans="1:12" s="3" customFormat="1" x14ac:dyDescent="0.25">
      <c r="A1117" s="4"/>
      <c r="B1117" s="6"/>
      <c r="C1117" s="6"/>
      <c r="D1117" s="55">
        <v>578</v>
      </c>
      <c r="E1117" s="56" t="s">
        <v>1384</v>
      </c>
      <c r="F1117" s="168"/>
      <c r="G1117" s="6"/>
      <c r="H1117" s="13"/>
      <c r="I1117" s="6" t="str" cm="1">
        <f t="array" aca="1" ref="I1117" ca="1">_xlfn.IFNA(INDIRECT("'"&amp;"Variable List"&amp;"'!"&amp;ADDRESS(MATCH(A1117,'Variable List'!A:A,0),3)),"")</f>
        <v/>
      </c>
      <c r="J1117" s="6" t="str" cm="1">
        <f t="array" aca="1" ref="J1117" ca="1">_xlfn.IFNA(INDIRECT("'"&amp;"Variable List"&amp;"'!"&amp;ADDRESS(MATCH(A1117,'Variable List'!A:A,0),4)),"")</f>
        <v/>
      </c>
      <c r="K1117" s="6" t="str" cm="1">
        <f t="array" aca="1" ref="K1117" ca="1">_xlfn.IFNA(INDIRECT("'"&amp;"Variable List"&amp;"'!"&amp;ADDRESS(MATCH(A1117,'Variable List'!A:A,0),5)),"")</f>
        <v/>
      </c>
      <c r="L1117" s="6" t="str" cm="1">
        <f t="array" aca="1" ref="L1117" ca="1">_xlfn.IFNA(INDIRECT("'"&amp;"Variable List"&amp;"'!"&amp;ADDRESS(MATCH(A1117,'Variable List'!A:A,0),6)),"")</f>
        <v/>
      </c>
    </row>
    <row r="1118" spans="1:12" s="3" customFormat="1" x14ac:dyDescent="0.25">
      <c r="A1118" s="4"/>
      <c r="B1118" s="6"/>
      <c r="C1118" s="6"/>
      <c r="D1118" s="55">
        <v>580</v>
      </c>
      <c r="E1118" s="56" t="s">
        <v>1385</v>
      </c>
      <c r="F1118" s="168"/>
      <c r="G1118" s="6"/>
      <c r="H1118" s="13"/>
      <c r="I1118" s="6" t="str" cm="1">
        <f t="array" aca="1" ref="I1118" ca="1">_xlfn.IFNA(INDIRECT("'"&amp;"Variable List"&amp;"'!"&amp;ADDRESS(MATCH(A1118,'Variable List'!A:A,0),3)),"")</f>
        <v/>
      </c>
      <c r="J1118" s="6" t="str" cm="1">
        <f t="array" aca="1" ref="J1118" ca="1">_xlfn.IFNA(INDIRECT("'"&amp;"Variable List"&amp;"'!"&amp;ADDRESS(MATCH(A1118,'Variable List'!A:A,0),4)),"")</f>
        <v/>
      </c>
      <c r="K1118" s="6" t="str" cm="1">
        <f t="array" aca="1" ref="K1118" ca="1">_xlfn.IFNA(INDIRECT("'"&amp;"Variable List"&amp;"'!"&amp;ADDRESS(MATCH(A1118,'Variable List'!A:A,0),5)),"")</f>
        <v/>
      </c>
      <c r="L1118" s="6" t="str" cm="1">
        <f t="array" aca="1" ref="L1118" ca="1">_xlfn.IFNA(INDIRECT("'"&amp;"Variable List"&amp;"'!"&amp;ADDRESS(MATCH(A1118,'Variable List'!A:A,0),6)),"")</f>
        <v/>
      </c>
    </row>
    <row r="1119" spans="1:12" s="3" customFormat="1" x14ac:dyDescent="0.25">
      <c r="A1119" s="4"/>
      <c r="B1119" s="6"/>
      <c r="C1119" s="6"/>
      <c r="D1119" s="55">
        <v>583</v>
      </c>
      <c r="E1119" s="56" t="s">
        <v>1386</v>
      </c>
      <c r="F1119" s="168"/>
      <c r="G1119" s="6"/>
      <c r="H1119" s="13"/>
      <c r="I1119" s="6" t="str" cm="1">
        <f t="array" aca="1" ref="I1119" ca="1">_xlfn.IFNA(INDIRECT("'"&amp;"Variable List"&amp;"'!"&amp;ADDRESS(MATCH(A1119,'Variable List'!A:A,0),3)),"")</f>
        <v/>
      </c>
      <c r="J1119" s="6" t="str" cm="1">
        <f t="array" aca="1" ref="J1119" ca="1">_xlfn.IFNA(INDIRECT("'"&amp;"Variable List"&amp;"'!"&amp;ADDRESS(MATCH(A1119,'Variable List'!A:A,0),4)),"")</f>
        <v/>
      </c>
      <c r="K1119" s="6" t="str" cm="1">
        <f t="array" aca="1" ref="K1119" ca="1">_xlfn.IFNA(INDIRECT("'"&amp;"Variable List"&amp;"'!"&amp;ADDRESS(MATCH(A1119,'Variable List'!A:A,0),5)),"")</f>
        <v/>
      </c>
      <c r="L1119" s="6" t="str" cm="1">
        <f t="array" aca="1" ref="L1119" ca="1">_xlfn.IFNA(INDIRECT("'"&amp;"Variable List"&amp;"'!"&amp;ADDRESS(MATCH(A1119,'Variable List'!A:A,0),6)),"")</f>
        <v/>
      </c>
    </row>
    <row r="1120" spans="1:12" s="3" customFormat="1" x14ac:dyDescent="0.25">
      <c r="A1120" s="4"/>
      <c r="B1120" s="6"/>
      <c r="C1120" s="6"/>
      <c r="D1120" s="55">
        <v>584</v>
      </c>
      <c r="E1120" s="56" t="s">
        <v>1387</v>
      </c>
      <c r="F1120" s="168"/>
      <c r="G1120" s="6"/>
      <c r="H1120" s="13"/>
      <c r="I1120" s="6" t="str" cm="1">
        <f t="array" aca="1" ref="I1120" ca="1">_xlfn.IFNA(INDIRECT("'"&amp;"Variable List"&amp;"'!"&amp;ADDRESS(MATCH(A1120,'Variable List'!A:A,0),3)),"")</f>
        <v/>
      </c>
      <c r="J1120" s="6" t="str" cm="1">
        <f t="array" aca="1" ref="J1120" ca="1">_xlfn.IFNA(INDIRECT("'"&amp;"Variable List"&amp;"'!"&amp;ADDRESS(MATCH(A1120,'Variable List'!A:A,0),4)),"")</f>
        <v/>
      </c>
      <c r="K1120" s="6" t="str" cm="1">
        <f t="array" aca="1" ref="K1120" ca="1">_xlfn.IFNA(INDIRECT("'"&amp;"Variable List"&amp;"'!"&amp;ADDRESS(MATCH(A1120,'Variable List'!A:A,0),5)),"")</f>
        <v/>
      </c>
      <c r="L1120" s="6" t="str" cm="1">
        <f t="array" aca="1" ref="L1120" ca="1">_xlfn.IFNA(INDIRECT("'"&amp;"Variable List"&amp;"'!"&amp;ADDRESS(MATCH(A1120,'Variable List'!A:A,0),6)),"")</f>
        <v/>
      </c>
    </row>
    <row r="1121" spans="1:12" s="3" customFormat="1" x14ac:dyDescent="0.25">
      <c r="A1121" s="4"/>
      <c r="B1121" s="6"/>
      <c r="C1121" s="6"/>
      <c r="D1121" s="55">
        <v>585</v>
      </c>
      <c r="E1121" s="56" t="s">
        <v>1388</v>
      </c>
      <c r="F1121" s="168"/>
      <c r="G1121" s="6"/>
      <c r="H1121" s="13"/>
      <c r="I1121" s="6" t="str" cm="1">
        <f t="array" aca="1" ref="I1121" ca="1">_xlfn.IFNA(INDIRECT("'"&amp;"Variable List"&amp;"'!"&amp;ADDRESS(MATCH(A1121,'Variable List'!A:A,0),3)),"")</f>
        <v/>
      </c>
      <c r="J1121" s="6" t="str" cm="1">
        <f t="array" aca="1" ref="J1121" ca="1">_xlfn.IFNA(INDIRECT("'"&amp;"Variable List"&amp;"'!"&amp;ADDRESS(MATCH(A1121,'Variable List'!A:A,0),4)),"")</f>
        <v/>
      </c>
      <c r="K1121" s="6" t="str" cm="1">
        <f t="array" aca="1" ref="K1121" ca="1">_xlfn.IFNA(INDIRECT("'"&amp;"Variable List"&amp;"'!"&amp;ADDRESS(MATCH(A1121,'Variable List'!A:A,0),5)),"")</f>
        <v/>
      </c>
      <c r="L1121" s="6" t="str" cm="1">
        <f t="array" aca="1" ref="L1121" ca="1">_xlfn.IFNA(INDIRECT("'"&amp;"Variable List"&amp;"'!"&amp;ADDRESS(MATCH(A1121,'Variable List'!A:A,0),6)),"")</f>
        <v/>
      </c>
    </row>
    <row r="1122" spans="1:12" s="3" customFormat="1" x14ac:dyDescent="0.25">
      <c r="A1122" s="4"/>
      <c r="B1122" s="6"/>
      <c r="C1122" s="6"/>
      <c r="D1122" s="55">
        <v>586</v>
      </c>
      <c r="E1122" s="56" t="s">
        <v>1389</v>
      </c>
      <c r="F1122" s="168"/>
      <c r="G1122" s="6"/>
      <c r="H1122" s="13"/>
      <c r="I1122" s="6" t="str" cm="1">
        <f t="array" aca="1" ref="I1122" ca="1">_xlfn.IFNA(INDIRECT("'"&amp;"Variable List"&amp;"'!"&amp;ADDRESS(MATCH(A1122,'Variable List'!A:A,0),3)),"")</f>
        <v/>
      </c>
      <c r="J1122" s="6" t="str" cm="1">
        <f t="array" aca="1" ref="J1122" ca="1">_xlfn.IFNA(INDIRECT("'"&amp;"Variable List"&amp;"'!"&amp;ADDRESS(MATCH(A1122,'Variable List'!A:A,0),4)),"")</f>
        <v/>
      </c>
      <c r="K1122" s="6" t="str" cm="1">
        <f t="array" aca="1" ref="K1122" ca="1">_xlfn.IFNA(INDIRECT("'"&amp;"Variable List"&amp;"'!"&amp;ADDRESS(MATCH(A1122,'Variable List'!A:A,0),5)),"")</f>
        <v/>
      </c>
      <c r="L1122" s="6" t="str" cm="1">
        <f t="array" aca="1" ref="L1122" ca="1">_xlfn.IFNA(INDIRECT("'"&amp;"Variable List"&amp;"'!"&amp;ADDRESS(MATCH(A1122,'Variable List'!A:A,0),6)),"")</f>
        <v/>
      </c>
    </row>
    <row r="1123" spans="1:12" s="3" customFormat="1" x14ac:dyDescent="0.25">
      <c r="A1123" s="4"/>
      <c r="B1123" s="6"/>
      <c r="C1123" s="6"/>
      <c r="D1123" s="55">
        <v>591</v>
      </c>
      <c r="E1123" s="56" t="s">
        <v>1390</v>
      </c>
      <c r="F1123" s="168"/>
      <c r="G1123" s="6"/>
      <c r="H1123" s="13"/>
      <c r="I1123" s="6" t="str" cm="1">
        <f t="array" aca="1" ref="I1123" ca="1">_xlfn.IFNA(INDIRECT("'"&amp;"Variable List"&amp;"'!"&amp;ADDRESS(MATCH(A1123,'Variable List'!A:A,0),3)),"")</f>
        <v/>
      </c>
      <c r="J1123" s="6" t="str" cm="1">
        <f t="array" aca="1" ref="J1123" ca="1">_xlfn.IFNA(INDIRECT("'"&amp;"Variable List"&amp;"'!"&amp;ADDRESS(MATCH(A1123,'Variable List'!A:A,0),4)),"")</f>
        <v/>
      </c>
      <c r="K1123" s="6" t="str" cm="1">
        <f t="array" aca="1" ref="K1123" ca="1">_xlfn.IFNA(INDIRECT("'"&amp;"Variable List"&amp;"'!"&amp;ADDRESS(MATCH(A1123,'Variable List'!A:A,0),5)),"")</f>
        <v/>
      </c>
      <c r="L1123" s="6" t="str" cm="1">
        <f t="array" aca="1" ref="L1123" ca="1">_xlfn.IFNA(INDIRECT("'"&amp;"Variable List"&amp;"'!"&amp;ADDRESS(MATCH(A1123,'Variable List'!A:A,0),6)),"")</f>
        <v/>
      </c>
    </row>
    <row r="1124" spans="1:12" s="3" customFormat="1" x14ac:dyDescent="0.25">
      <c r="A1124" s="4"/>
      <c r="B1124" s="6"/>
      <c r="C1124" s="6"/>
      <c r="D1124" s="55">
        <v>598</v>
      </c>
      <c r="E1124" s="56" t="s">
        <v>1391</v>
      </c>
      <c r="F1124" s="168"/>
      <c r="G1124" s="6"/>
      <c r="H1124" s="13"/>
      <c r="I1124" s="6" t="str" cm="1">
        <f t="array" aca="1" ref="I1124" ca="1">_xlfn.IFNA(INDIRECT("'"&amp;"Variable List"&amp;"'!"&amp;ADDRESS(MATCH(A1124,'Variable List'!A:A,0),3)),"")</f>
        <v/>
      </c>
      <c r="J1124" s="6" t="str" cm="1">
        <f t="array" aca="1" ref="J1124" ca="1">_xlfn.IFNA(INDIRECT("'"&amp;"Variable List"&amp;"'!"&amp;ADDRESS(MATCH(A1124,'Variable List'!A:A,0),4)),"")</f>
        <v/>
      </c>
      <c r="K1124" s="6" t="str" cm="1">
        <f t="array" aca="1" ref="K1124" ca="1">_xlfn.IFNA(INDIRECT("'"&amp;"Variable List"&amp;"'!"&amp;ADDRESS(MATCH(A1124,'Variable List'!A:A,0),5)),"")</f>
        <v/>
      </c>
      <c r="L1124" s="6" t="str" cm="1">
        <f t="array" aca="1" ref="L1124" ca="1">_xlfn.IFNA(INDIRECT("'"&amp;"Variable List"&amp;"'!"&amp;ADDRESS(MATCH(A1124,'Variable List'!A:A,0),6)),"")</f>
        <v/>
      </c>
    </row>
    <row r="1125" spans="1:12" s="3" customFormat="1" x14ac:dyDescent="0.25">
      <c r="A1125" s="4"/>
      <c r="B1125" s="6"/>
      <c r="C1125" s="6"/>
      <c r="D1125" s="55">
        <v>600</v>
      </c>
      <c r="E1125" s="56" t="s">
        <v>933</v>
      </c>
      <c r="F1125" s="168"/>
      <c r="G1125" s="6"/>
      <c r="H1125" s="13"/>
      <c r="I1125" s="6" t="str" cm="1">
        <f t="array" aca="1" ref="I1125" ca="1">_xlfn.IFNA(INDIRECT("'"&amp;"Variable List"&amp;"'!"&amp;ADDRESS(MATCH(A1125,'Variable List'!A:A,0),3)),"")</f>
        <v/>
      </c>
      <c r="J1125" s="6" t="str" cm="1">
        <f t="array" aca="1" ref="J1125" ca="1">_xlfn.IFNA(INDIRECT("'"&amp;"Variable List"&amp;"'!"&amp;ADDRESS(MATCH(A1125,'Variable List'!A:A,0),4)),"")</f>
        <v/>
      </c>
      <c r="K1125" s="6" t="str" cm="1">
        <f t="array" aca="1" ref="K1125" ca="1">_xlfn.IFNA(INDIRECT("'"&amp;"Variable List"&amp;"'!"&amp;ADDRESS(MATCH(A1125,'Variable List'!A:A,0),5)),"")</f>
        <v/>
      </c>
      <c r="L1125" s="6" t="str" cm="1">
        <f t="array" aca="1" ref="L1125" ca="1">_xlfn.IFNA(INDIRECT("'"&amp;"Variable List"&amp;"'!"&amp;ADDRESS(MATCH(A1125,'Variable List'!A:A,0),6)),"")</f>
        <v/>
      </c>
    </row>
    <row r="1126" spans="1:12" s="3" customFormat="1" x14ac:dyDescent="0.25">
      <c r="A1126" s="4"/>
      <c r="B1126" s="6"/>
      <c r="C1126" s="6"/>
      <c r="D1126" s="55">
        <v>604</v>
      </c>
      <c r="E1126" s="56" t="s">
        <v>935</v>
      </c>
      <c r="F1126" s="168"/>
      <c r="G1126" s="6"/>
      <c r="H1126" s="13"/>
      <c r="I1126" s="6" t="str" cm="1">
        <f t="array" aca="1" ref="I1126" ca="1">_xlfn.IFNA(INDIRECT("'"&amp;"Variable List"&amp;"'!"&amp;ADDRESS(MATCH(A1126,'Variable List'!A:A,0),3)),"")</f>
        <v/>
      </c>
      <c r="J1126" s="6" t="str" cm="1">
        <f t="array" aca="1" ref="J1126" ca="1">_xlfn.IFNA(INDIRECT("'"&amp;"Variable List"&amp;"'!"&amp;ADDRESS(MATCH(A1126,'Variable List'!A:A,0),4)),"")</f>
        <v/>
      </c>
      <c r="K1126" s="6" t="str" cm="1">
        <f t="array" aca="1" ref="K1126" ca="1">_xlfn.IFNA(INDIRECT("'"&amp;"Variable List"&amp;"'!"&amp;ADDRESS(MATCH(A1126,'Variable List'!A:A,0),5)),"")</f>
        <v/>
      </c>
      <c r="L1126" s="6" t="str" cm="1">
        <f t="array" aca="1" ref="L1126" ca="1">_xlfn.IFNA(INDIRECT("'"&amp;"Variable List"&amp;"'!"&amp;ADDRESS(MATCH(A1126,'Variable List'!A:A,0),6)),"")</f>
        <v/>
      </c>
    </row>
    <row r="1127" spans="1:12" s="3" customFormat="1" x14ac:dyDescent="0.25">
      <c r="A1127" s="4"/>
      <c r="B1127" s="6"/>
      <c r="C1127" s="6"/>
      <c r="D1127" s="55">
        <v>608</v>
      </c>
      <c r="E1127" s="56" t="s">
        <v>853</v>
      </c>
      <c r="F1127" s="168"/>
      <c r="G1127" s="6"/>
      <c r="H1127" s="13"/>
      <c r="I1127" s="6" t="str" cm="1">
        <f t="array" aca="1" ref="I1127" ca="1">_xlfn.IFNA(INDIRECT("'"&amp;"Variable List"&amp;"'!"&amp;ADDRESS(MATCH(A1127,'Variable List'!A:A,0),3)),"")</f>
        <v/>
      </c>
      <c r="J1127" s="6" t="str" cm="1">
        <f t="array" aca="1" ref="J1127" ca="1">_xlfn.IFNA(INDIRECT("'"&amp;"Variable List"&amp;"'!"&amp;ADDRESS(MATCH(A1127,'Variable List'!A:A,0),4)),"")</f>
        <v/>
      </c>
      <c r="K1127" s="6" t="str" cm="1">
        <f t="array" aca="1" ref="K1127" ca="1">_xlfn.IFNA(INDIRECT("'"&amp;"Variable List"&amp;"'!"&amp;ADDRESS(MATCH(A1127,'Variable List'!A:A,0),5)),"")</f>
        <v/>
      </c>
      <c r="L1127" s="6" t="str" cm="1">
        <f t="array" aca="1" ref="L1127" ca="1">_xlfn.IFNA(INDIRECT("'"&amp;"Variable List"&amp;"'!"&amp;ADDRESS(MATCH(A1127,'Variable List'!A:A,0),6)),"")</f>
        <v/>
      </c>
    </row>
    <row r="1128" spans="1:12" s="3" customFormat="1" x14ac:dyDescent="0.25">
      <c r="A1128" s="4"/>
      <c r="B1128" s="6"/>
      <c r="C1128" s="6"/>
      <c r="D1128" s="55">
        <v>612</v>
      </c>
      <c r="E1128" s="56" t="s">
        <v>1392</v>
      </c>
      <c r="F1128" s="168"/>
      <c r="G1128" s="6"/>
      <c r="H1128" s="13"/>
      <c r="I1128" s="6" t="str" cm="1">
        <f t="array" aca="1" ref="I1128" ca="1">_xlfn.IFNA(INDIRECT("'"&amp;"Variable List"&amp;"'!"&amp;ADDRESS(MATCH(A1128,'Variable List'!A:A,0),3)),"")</f>
        <v/>
      </c>
      <c r="J1128" s="6" t="str" cm="1">
        <f t="array" aca="1" ref="J1128" ca="1">_xlfn.IFNA(INDIRECT("'"&amp;"Variable List"&amp;"'!"&amp;ADDRESS(MATCH(A1128,'Variable List'!A:A,0),4)),"")</f>
        <v/>
      </c>
      <c r="K1128" s="6" t="str" cm="1">
        <f t="array" aca="1" ref="K1128" ca="1">_xlfn.IFNA(INDIRECT("'"&amp;"Variable List"&amp;"'!"&amp;ADDRESS(MATCH(A1128,'Variable List'!A:A,0),5)),"")</f>
        <v/>
      </c>
      <c r="L1128" s="6" t="str" cm="1">
        <f t="array" aca="1" ref="L1128" ca="1">_xlfn.IFNA(INDIRECT("'"&amp;"Variable List"&amp;"'!"&amp;ADDRESS(MATCH(A1128,'Variable List'!A:A,0),6)),"")</f>
        <v/>
      </c>
    </row>
    <row r="1129" spans="1:12" s="3" customFormat="1" x14ac:dyDescent="0.25">
      <c r="A1129" s="4"/>
      <c r="B1129" s="6"/>
      <c r="C1129" s="6"/>
      <c r="D1129" s="55">
        <v>616</v>
      </c>
      <c r="E1129" s="56" t="s">
        <v>723</v>
      </c>
      <c r="F1129" s="168"/>
      <c r="G1129" s="6"/>
      <c r="H1129" s="13"/>
      <c r="I1129" s="6" t="str" cm="1">
        <f t="array" aca="1" ref="I1129" ca="1">_xlfn.IFNA(INDIRECT("'"&amp;"Variable List"&amp;"'!"&amp;ADDRESS(MATCH(A1129,'Variable List'!A:A,0),3)),"")</f>
        <v/>
      </c>
      <c r="J1129" s="6" t="str" cm="1">
        <f t="array" aca="1" ref="J1129" ca="1">_xlfn.IFNA(INDIRECT("'"&amp;"Variable List"&amp;"'!"&amp;ADDRESS(MATCH(A1129,'Variable List'!A:A,0),4)),"")</f>
        <v/>
      </c>
      <c r="K1129" s="6" t="str" cm="1">
        <f t="array" aca="1" ref="K1129" ca="1">_xlfn.IFNA(INDIRECT("'"&amp;"Variable List"&amp;"'!"&amp;ADDRESS(MATCH(A1129,'Variable List'!A:A,0),5)),"")</f>
        <v/>
      </c>
      <c r="L1129" s="6" t="str" cm="1">
        <f t="array" aca="1" ref="L1129" ca="1">_xlfn.IFNA(INDIRECT("'"&amp;"Variable List"&amp;"'!"&amp;ADDRESS(MATCH(A1129,'Variable List'!A:A,0),6)),"")</f>
        <v/>
      </c>
    </row>
    <row r="1130" spans="1:12" s="3" customFormat="1" x14ac:dyDescent="0.25">
      <c r="A1130" s="4"/>
      <c r="B1130" s="6"/>
      <c r="C1130" s="6"/>
      <c r="D1130" s="55">
        <v>620</v>
      </c>
      <c r="E1130" s="56" t="s">
        <v>1393</v>
      </c>
      <c r="F1130" s="168"/>
      <c r="G1130" s="6"/>
      <c r="H1130" s="13"/>
      <c r="I1130" s="6" t="str" cm="1">
        <f t="array" aca="1" ref="I1130" ca="1">_xlfn.IFNA(INDIRECT("'"&amp;"Variable List"&amp;"'!"&amp;ADDRESS(MATCH(A1130,'Variable List'!A:A,0),3)),"")</f>
        <v/>
      </c>
      <c r="J1130" s="6" t="str" cm="1">
        <f t="array" aca="1" ref="J1130" ca="1">_xlfn.IFNA(INDIRECT("'"&amp;"Variable List"&amp;"'!"&amp;ADDRESS(MATCH(A1130,'Variable List'!A:A,0),4)),"")</f>
        <v/>
      </c>
      <c r="K1130" s="6" t="str" cm="1">
        <f t="array" aca="1" ref="K1130" ca="1">_xlfn.IFNA(INDIRECT("'"&amp;"Variable List"&amp;"'!"&amp;ADDRESS(MATCH(A1130,'Variable List'!A:A,0),5)),"")</f>
        <v/>
      </c>
      <c r="L1130" s="6" t="str" cm="1">
        <f t="array" aca="1" ref="L1130" ca="1">_xlfn.IFNA(INDIRECT("'"&amp;"Variable List"&amp;"'!"&amp;ADDRESS(MATCH(A1130,'Variable List'!A:A,0),6)),"")</f>
        <v/>
      </c>
    </row>
    <row r="1131" spans="1:12" s="3" customFormat="1" x14ac:dyDescent="0.25">
      <c r="A1131" s="4"/>
      <c r="B1131" s="6"/>
      <c r="C1131" s="6"/>
      <c r="D1131" s="55">
        <v>624</v>
      </c>
      <c r="E1131" s="56" t="s">
        <v>1067</v>
      </c>
      <c r="F1131" s="168"/>
      <c r="G1131" s="6"/>
      <c r="H1131" s="13"/>
      <c r="I1131" s="6" t="str" cm="1">
        <f t="array" aca="1" ref="I1131" ca="1">_xlfn.IFNA(INDIRECT("'"&amp;"Variable List"&amp;"'!"&amp;ADDRESS(MATCH(A1131,'Variable List'!A:A,0),3)),"")</f>
        <v/>
      </c>
      <c r="J1131" s="6" t="str" cm="1">
        <f t="array" aca="1" ref="J1131" ca="1">_xlfn.IFNA(INDIRECT("'"&amp;"Variable List"&amp;"'!"&amp;ADDRESS(MATCH(A1131,'Variable List'!A:A,0),4)),"")</f>
        <v/>
      </c>
      <c r="K1131" s="6" t="str" cm="1">
        <f t="array" aca="1" ref="K1131" ca="1">_xlfn.IFNA(INDIRECT("'"&amp;"Variable List"&amp;"'!"&amp;ADDRESS(MATCH(A1131,'Variable List'!A:A,0),5)),"")</f>
        <v/>
      </c>
      <c r="L1131" s="6" t="str" cm="1">
        <f t="array" aca="1" ref="L1131" ca="1">_xlfn.IFNA(INDIRECT("'"&amp;"Variable List"&amp;"'!"&amp;ADDRESS(MATCH(A1131,'Variable List'!A:A,0),6)),"")</f>
        <v/>
      </c>
    </row>
    <row r="1132" spans="1:12" s="3" customFormat="1" x14ac:dyDescent="0.25">
      <c r="A1132" s="4"/>
      <c r="B1132" s="6"/>
      <c r="C1132" s="6"/>
      <c r="D1132" s="55">
        <v>626</v>
      </c>
      <c r="E1132" s="56" t="s">
        <v>1394</v>
      </c>
      <c r="F1132" s="168"/>
      <c r="G1132" s="6"/>
      <c r="H1132" s="13"/>
      <c r="I1132" s="6" t="str" cm="1">
        <f t="array" aca="1" ref="I1132" ca="1">_xlfn.IFNA(INDIRECT("'"&amp;"Variable List"&amp;"'!"&amp;ADDRESS(MATCH(A1132,'Variable List'!A:A,0),3)),"")</f>
        <v/>
      </c>
      <c r="J1132" s="6" t="str" cm="1">
        <f t="array" aca="1" ref="J1132" ca="1">_xlfn.IFNA(INDIRECT("'"&amp;"Variable List"&amp;"'!"&amp;ADDRESS(MATCH(A1132,'Variable List'!A:A,0),4)),"")</f>
        <v/>
      </c>
      <c r="K1132" s="6" t="str" cm="1">
        <f t="array" aca="1" ref="K1132" ca="1">_xlfn.IFNA(INDIRECT("'"&amp;"Variable List"&amp;"'!"&amp;ADDRESS(MATCH(A1132,'Variable List'!A:A,0),5)),"")</f>
        <v/>
      </c>
      <c r="L1132" s="6" t="str" cm="1">
        <f t="array" aca="1" ref="L1132" ca="1">_xlfn.IFNA(INDIRECT("'"&amp;"Variable List"&amp;"'!"&amp;ADDRESS(MATCH(A1132,'Variable List'!A:A,0),6)),"")</f>
        <v/>
      </c>
    </row>
    <row r="1133" spans="1:12" s="3" customFormat="1" x14ac:dyDescent="0.25">
      <c r="A1133" s="4"/>
      <c r="B1133" s="6"/>
      <c r="C1133" s="6"/>
      <c r="D1133" s="55">
        <v>630</v>
      </c>
      <c r="E1133" s="56" t="s">
        <v>916</v>
      </c>
      <c r="F1133" s="168"/>
      <c r="G1133" s="6"/>
      <c r="H1133" s="13"/>
      <c r="I1133" s="6" t="str" cm="1">
        <f t="array" aca="1" ref="I1133" ca="1">_xlfn.IFNA(INDIRECT("'"&amp;"Variable List"&amp;"'!"&amp;ADDRESS(MATCH(A1133,'Variable List'!A:A,0),3)),"")</f>
        <v/>
      </c>
      <c r="J1133" s="6" t="str" cm="1">
        <f t="array" aca="1" ref="J1133" ca="1">_xlfn.IFNA(INDIRECT("'"&amp;"Variable List"&amp;"'!"&amp;ADDRESS(MATCH(A1133,'Variable List'!A:A,0),4)),"")</f>
        <v/>
      </c>
      <c r="K1133" s="6" t="str" cm="1">
        <f t="array" aca="1" ref="K1133" ca="1">_xlfn.IFNA(INDIRECT("'"&amp;"Variable List"&amp;"'!"&amp;ADDRESS(MATCH(A1133,'Variable List'!A:A,0),5)),"")</f>
        <v/>
      </c>
      <c r="L1133" s="6" t="str" cm="1">
        <f t="array" aca="1" ref="L1133" ca="1">_xlfn.IFNA(INDIRECT("'"&amp;"Variable List"&amp;"'!"&amp;ADDRESS(MATCH(A1133,'Variable List'!A:A,0),6)),"")</f>
        <v/>
      </c>
    </row>
    <row r="1134" spans="1:12" s="3" customFormat="1" x14ac:dyDescent="0.25">
      <c r="A1134" s="4"/>
      <c r="B1134" s="6"/>
      <c r="C1134" s="6"/>
      <c r="D1134" s="55">
        <v>634</v>
      </c>
      <c r="E1134" s="56" t="s">
        <v>1395</v>
      </c>
      <c r="F1134" s="168"/>
      <c r="G1134" s="6"/>
      <c r="H1134" s="13"/>
      <c r="I1134" s="6" t="str" cm="1">
        <f t="array" aca="1" ref="I1134" ca="1">_xlfn.IFNA(INDIRECT("'"&amp;"Variable List"&amp;"'!"&amp;ADDRESS(MATCH(A1134,'Variable List'!A:A,0),3)),"")</f>
        <v/>
      </c>
      <c r="J1134" s="6" t="str" cm="1">
        <f t="array" aca="1" ref="J1134" ca="1">_xlfn.IFNA(INDIRECT("'"&amp;"Variable List"&amp;"'!"&amp;ADDRESS(MATCH(A1134,'Variable List'!A:A,0),4)),"")</f>
        <v/>
      </c>
      <c r="K1134" s="6" t="str" cm="1">
        <f t="array" aca="1" ref="K1134" ca="1">_xlfn.IFNA(INDIRECT("'"&amp;"Variable List"&amp;"'!"&amp;ADDRESS(MATCH(A1134,'Variable List'!A:A,0),5)),"")</f>
        <v/>
      </c>
      <c r="L1134" s="6" t="str" cm="1">
        <f t="array" aca="1" ref="L1134" ca="1">_xlfn.IFNA(INDIRECT("'"&amp;"Variable List"&amp;"'!"&amp;ADDRESS(MATCH(A1134,'Variable List'!A:A,0),6)),"")</f>
        <v/>
      </c>
    </row>
    <row r="1135" spans="1:12" s="3" customFormat="1" x14ac:dyDescent="0.25">
      <c r="A1135" s="4"/>
      <c r="B1135" s="6"/>
      <c r="C1135" s="6"/>
      <c r="D1135" s="55">
        <v>638</v>
      </c>
      <c r="E1135" s="56" t="s">
        <v>1396</v>
      </c>
      <c r="F1135" s="168"/>
      <c r="G1135" s="6"/>
      <c r="H1135" s="13"/>
      <c r="I1135" s="6" t="str" cm="1">
        <f t="array" aca="1" ref="I1135" ca="1">_xlfn.IFNA(INDIRECT("'"&amp;"Variable List"&amp;"'!"&amp;ADDRESS(MATCH(A1135,'Variable List'!A:A,0),3)),"")</f>
        <v/>
      </c>
      <c r="J1135" s="6" t="str" cm="1">
        <f t="array" aca="1" ref="J1135" ca="1">_xlfn.IFNA(INDIRECT("'"&amp;"Variable List"&amp;"'!"&amp;ADDRESS(MATCH(A1135,'Variable List'!A:A,0),4)),"")</f>
        <v/>
      </c>
      <c r="K1135" s="6" t="str" cm="1">
        <f t="array" aca="1" ref="K1135" ca="1">_xlfn.IFNA(INDIRECT("'"&amp;"Variable List"&amp;"'!"&amp;ADDRESS(MATCH(A1135,'Variable List'!A:A,0),5)),"")</f>
        <v/>
      </c>
      <c r="L1135" s="6" t="str" cm="1">
        <f t="array" aca="1" ref="L1135" ca="1">_xlfn.IFNA(INDIRECT("'"&amp;"Variable List"&amp;"'!"&amp;ADDRESS(MATCH(A1135,'Variable List'!A:A,0),6)),"")</f>
        <v/>
      </c>
    </row>
    <row r="1136" spans="1:12" s="3" customFormat="1" x14ac:dyDescent="0.25">
      <c r="A1136" s="4"/>
      <c r="B1136" s="6"/>
      <c r="C1136" s="6"/>
      <c r="D1136" s="55">
        <v>642</v>
      </c>
      <c r="E1136" s="56" t="s">
        <v>1397</v>
      </c>
      <c r="F1136" s="168"/>
      <c r="G1136" s="6"/>
      <c r="H1136" s="13"/>
      <c r="I1136" s="6" t="str" cm="1">
        <f t="array" aca="1" ref="I1136" ca="1">_xlfn.IFNA(INDIRECT("'"&amp;"Variable List"&amp;"'!"&amp;ADDRESS(MATCH(A1136,'Variable List'!A:A,0),3)),"")</f>
        <v/>
      </c>
      <c r="J1136" s="6" t="str" cm="1">
        <f t="array" aca="1" ref="J1136" ca="1">_xlfn.IFNA(INDIRECT("'"&amp;"Variable List"&amp;"'!"&amp;ADDRESS(MATCH(A1136,'Variable List'!A:A,0),4)),"")</f>
        <v/>
      </c>
      <c r="K1136" s="6" t="str" cm="1">
        <f t="array" aca="1" ref="K1136" ca="1">_xlfn.IFNA(INDIRECT("'"&amp;"Variable List"&amp;"'!"&amp;ADDRESS(MATCH(A1136,'Variable List'!A:A,0),5)),"")</f>
        <v/>
      </c>
      <c r="L1136" s="6" t="str" cm="1">
        <f t="array" aca="1" ref="L1136" ca="1">_xlfn.IFNA(INDIRECT("'"&amp;"Variable List"&amp;"'!"&amp;ADDRESS(MATCH(A1136,'Variable List'!A:A,0),6)),"")</f>
        <v/>
      </c>
    </row>
    <row r="1137" spans="1:12" s="3" customFormat="1" x14ac:dyDescent="0.25">
      <c r="A1137" s="4"/>
      <c r="B1137" s="6"/>
      <c r="C1137" s="6"/>
      <c r="D1137" s="55">
        <v>643</v>
      </c>
      <c r="E1137" s="56" t="s">
        <v>1398</v>
      </c>
      <c r="F1137" s="168"/>
      <c r="G1137" s="6"/>
      <c r="H1137" s="13"/>
      <c r="I1137" s="6" t="str" cm="1">
        <f t="array" aca="1" ref="I1137" ca="1">_xlfn.IFNA(INDIRECT("'"&amp;"Variable List"&amp;"'!"&amp;ADDRESS(MATCH(A1137,'Variable List'!A:A,0),3)),"")</f>
        <v/>
      </c>
      <c r="J1137" s="6" t="str" cm="1">
        <f t="array" aca="1" ref="J1137" ca="1">_xlfn.IFNA(INDIRECT("'"&amp;"Variable List"&amp;"'!"&amp;ADDRESS(MATCH(A1137,'Variable List'!A:A,0),4)),"")</f>
        <v/>
      </c>
      <c r="K1137" s="6" t="str" cm="1">
        <f t="array" aca="1" ref="K1137" ca="1">_xlfn.IFNA(INDIRECT("'"&amp;"Variable List"&amp;"'!"&amp;ADDRESS(MATCH(A1137,'Variable List'!A:A,0),5)),"")</f>
        <v/>
      </c>
      <c r="L1137" s="6" t="str" cm="1">
        <f t="array" aca="1" ref="L1137" ca="1">_xlfn.IFNA(INDIRECT("'"&amp;"Variable List"&amp;"'!"&amp;ADDRESS(MATCH(A1137,'Variable List'!A:A,0),6)),"")</f>
        <v/>
      </c>
    </row>
    <row r="1138" spans="1:12" s="3" customFormat="1" x14ac:dyDescent="0.25">
      <c r="A1138" s="4"/>
      <c r="B1138" s="6"/>
      <c r="C1138" s="6"/>
      <c r="D1138" s="55">
        <v>646</v>
      </c>
      <c r="E1138" s="56" t="s">
        <v>1095</v>
      </c>
      <c r="F1138" s="168"/>
      <c r="G1138" s="6"/>
      <c r="H1138" s="13"/>
      <c r="I1138" s="6" t="str" cm="1">
        <f t="array" aca="1" ref="I1138" ca="1">_xlfn.IFNA(INDIRECT("'"&amp;"Variable List"&amp;"'!"&amp;ADDRESS(MATCH(A1138,'Variable List'!A:A,0),3)),"")</f>
        <v/>
      </c>
      <c r="J1138" s="6" t="str" cm="1">
        <f t="array" aca="1" ref="J1138" ca="1">_xlfn.IFNA(INDIRECT("'"&amp;"Variable List"&amp;"'!"&amp;ADDRESS(MATCH(A1138,'Variable List'!A:A,0),4)),"")</f>
        <v/>
      </c>
      <c r="K1138" s="6" t="str" cm="1">
        <f t="array" aca="1" ref="K1138" ca="1">_xlfn.IFNA(INDIRECT("'"&amp;"Variable List"&amp;"'!"&amp;ADDRESS(MATCH(A1138,'Variable List'!A:A,0),5)),"")</f>
        <v/>
      </c>
      <c r="L1138" s="6" t="str" cm="1">
        <f t="array" aca="1" ref="L1138" ca="1">_xlfn.IFNA(INDIRECT("'"&amp;"Variable List"&amp;"'!"&amp;ADDRESS(MATCH(A1138,'Variable List'!A:A,0),6)),"")</f>
        <v/>
      </c>
    </row>
    <row r="1139" spans="1:12" s="3" customFormat="1" x14ac:dyDescent="0.25">
      <c r="A1139" s="4"/>
      <c r="B1139" s="6"/>
      <c r="C1139" s="6"/>
      <c r="D1139" s="55">
        <v>652</v>
      </c>
      <c r="E1139" s="56" t="s">
        <v>1399</v>
      </c>
      <c r="F1139" s="168"/>
      <c r="G1139" s="6"/>
      <c r="H1139" s="13"/>
      <c r="I1139" s="6" t="str" cm="1">
        <f t="array" aca="1" ref="I1139" ca="1">_xlfn.IFNA(INDIRECT("'"&amp;"Variable List"&amp;"'!"&amp;ADDRESS(MATCH(A1139,'Variable List'!A:A,0),3)),"")</f>
        <v/>
      </c>
      <c r="J1139" s="6" t="str" cm="1">
        <f t="array" aca="1" ref="J1139" ca="1">_xlfn.IFNA(INDIRECT("'"&amp;"Variable List"&amp;"'!"&amp;ADDRESS(MATCH(A1139,'Variable List'!A:A,0),4)),"")</f>
        <v/>
      </c>
      <c r="K1139" s="6" t="str" cm="1">
        <f t="array" aca="1" ref="K1139" ca="1">_xlfn.IFNA(INDIRECT("'"&amp;"Variable List"&amp;"'!"&amp;ADDRESS(MATCH(A1139,'Variable List'!A:A,0),5)),"")</f>
        <v/>
      </c>
      <c r="L1139" s="6" t="str" cm="1">
        <f t="array" aca="1" ref="L1139" ca="1">_xlfn.IFNA(INDIRECT("'"&amp;"Variable List"&amp;"'!"&amp;ADDRESS(MATCH(A1139,'Variable List'!A:A,0),6)),"")</f>
        <v/>
      </c>
    </row>
    <row r="1140" spans="1:12" s="3" customFormat="1" x14ac:dyDescent="0.25">
      <c r="A1140" s="4"/>
      <c r="B1140" s="6"/>
      <c r="C1140" s="6"/>
      <c r="D1140" s="55">
        <v>654</v>
      </c>
      <c r="E1140" s="56" t="s">
        <v>1400</v>
      </c>
      <c r="F1140" s="168"/>
      <c r="G1140" s="6"/>
      <c r="H1140" s="13"/>
      <c r="I1140" s="6" t="str" cm="1">
        <f t="array" aca="1" ref="I1140" ca="1">_xlfn.IFNA(INDIRECT("'"&amp;"Variable List"&amp;"'!"&amp;ADDRESS(MATCH(A1140,'Variable List'!A:A,0),3)),"")</f>
        <v/>
      </c>
      <c r="J1140" s="6" t="str" cm="1">
        <f t="array" aca="1" ref="J1140" ca="1">_xlfn.IFNA(INDIRECT("'"&amp;"Variable List"&amp;"'!"&amp;ADDRESS(MATCH(A1140,'Variable List'!A:A,0),4)),"")</f>
        <v/>
      </c>
      <c r="K1140" s="6" t="str" cm="1">
        <f t="array" aca="1" ref="K1140" ca="1">_xlfn.IFNA(INDIRECT("'"&amp;"Variable List"&amp;"'!"&amp;ADDRESS(MATCH(A1140,'Variable List'!A:A,0),5)),"")</f>
        <v/>
      </c>
      <c r="L1140" s="6" t="str" cm="1">
        <f t="array" aca="1" ref="L1140" ca="1">_xlfn.IFNA(INDIRECT("'"&amp;"Variable List"&amp;"'!"&amp;ADDRESS(MATCH(A1140,'Variable List'!A:A,0),6)),"")</f>
        <v/>
      </c>
    </row>
    <row r="1141" spans="1:12" s="3" customFormat="1" x14ac:dyDescent="0.25">
      <c r="A1141" s="4"/>
      <c r="B1141" s="6"/>
      <c r="C1141" s="6"/>
      <c r="D1141" s="55">
        <v>657</v>
      </c>
      <c r="E1141" s="56" t="s">
        <v>1002</v>
      </c>
      <c r="F1141" s="168"/>
      <c r="G1141" s="6"/>
      <c r="H1141" s="13"/>
      <c r="I1141" s="6" t="str" cm="1">
        <f t="array" aca="1" ref="I1141" ca="1">_xlfn.IFNA(INDIRECT("'"&amp;"Variable List"&amp;"'!"&amp;ADDRESS(MATCH(A1141,'Variable List'!A:A,0),3)),"")</f>
        <v/>
      </c>
      <c r="J1141" s="6" t="str" cm="1">
        <f t="array" aca="1" ref="J1141" ca="1">_xlfn.IFNA(INDIRECT("'"&amp;"Variable List"&amp;"'!"&amp;ADDRESS(MATCH(A1141,'Variable List'!A:A,0),4)),"")</f>
        <v/>
      </c>
      <c r="K1141" s="6" t="str" cm="1">
        <f t="array" aca="1" ref="K1141" ca="1">_xlfn.IFNA(INDIRECT("'"&amp;"Variable List"&amp;"'!"&amp;ADDRESS(MATCH(A1141,'Variable List'!A:A,0),5)),"")</f>
        <v/>
      </c>
      <c r="L1141" s="6" t="str" cm="1">
        <f t="array" aca="1" ref="L1141" ca="1">_xlfn.IFNA(INDIRECT("'"&amp;"Variable List"&amp;"'!"&amp;ADDRESS(MATCH(A1141,'Variable List'!A:A,0),6)),"")</f>
        <v/>
      </c>
    </row>
    <row r="1142" spans="1:12" s="3" customFormat="1" x14ac:dyDescent="0.25">
      <c r="A1142" s="4"/>
      <c r="B1142" s="6"/>
      <c r="C1142" s="6"/>
      <c r="D1142" s="55">
        <v>658</v>
      </c>
      <c r="E1142" s="56" t="s">
        <v>1401</v>
      </c>
      <c r="F1142" s="168"/>
      <c r="G1142" s="6"/>
      <c r="H1142" s="13"/>
      <c r="I1142" s="6" t="str" cm="1">
        <f t="array" aca="1" ref="I1142" ca="1">_xlfn.IFNA(INDIRECT("'"&amp;"Variable List"&amp;"'!"&amp;ADDRESS(MATCH(A1142,'Variable List'!A:A,0),3)),"")</f>
        <v/>
      </c>
      <c r="J1142" s="6" t="str" cm="1">
        <f t="array" aca="1" ref="J1142" ca="1">_xlfn.IFNA(INDIRECT("'"&amp;"Variable List"&amp;"'!"&amp;ADDRESS(MATCH(A1142,'Variable List'!A:A,0),4)),"")</f>
        <v/>
      </c>
      <c r="K1142" s="6" t="str" cm="1">
        <f t="array" aca="1" ref="K1142" ca="1">_xlfn.IFNA(INDIRECT("'"&amp;"Variable List"&amp;"'!"&amp;ADDRESS(MATCH(A1142,'Variable List'!A:A,0),5)),"")</f>
        <v/>
      </c>
      <c r="L1142" s="6" t="str" cm="1">
        <f t="array" aca="1" ref="L1142" ca="1">_xlfn.IFNA(INDIRECT("'"&amp;"Variable List"&amp;"'!"&amp;ADDRESS(MATCH(A1142,'Variable List'!A:A,0),6)),"")</f>
        <v/>
      </c>
    </row>
    <row r="1143" spans="1:12" s="3" customFormat="1" x14ac:dyDescent="0.25">
      <c r="A1143" s="4"/>
      <c r="B1143" s="6"/>
      <c r="C1143" s="6"/>
      <c r="D1143" s="55">
        <v>659</v>
      </c>
      <c r="E1143" s="56" t="s">
        <v>1402</v>
      </c>
      <c r="F1143" s="168"/>
      <c r="G1143" s="6"/>
      <c r="H1143" s="13"/>
      <c r="I1143" s="6" t="str" cm="1">
        <f t="array" aca="1" ref="I1143" ca="1">_xlfn.IFNA(INDIRECT("'"&amp;"Variable List"&amp;"'!"&amp;ADDRESS(MATCH(A1143,'Variable List'!A:A,0),3)),"")</f>
        <v/>
      </c>
      <c r="J1143" s="6" t="str" cm="1">
        <f t="array" aca="1" ref="J1143" ca="1">_xlfn.IFNA(INDIRECT("'"&amp;"Variable List"&amp;"'!"&amp;ADDRESS(MATCH(A1143,'Variable List'!A:A,0),4)),"")</f>
        <v/>
      </c>
      <c r="K1143" s="6" t="str" cm="1">
        <f t="array" aca="1" ref="K1143" ca="1">_xlfn.IFNA(INDIRECT("'"&amp;"Variable List"&amp;"'!"&amp;ADDRESS(MATCH(A1143,'Variable List'!A:A,0),5)),"")</f>
        <v/>
      </c>
      <c r="L1143" s="6" t="str" cm="1">
        <f t="array" aca="1" ref="L1143" ca="1">_xlfn.IFNA(INDIRECT("'"&amp;"Variable List"&amp;"'!"&amp;ADDRESS(MATCH(A1143,'Variable List'!A:A,0),6)),"")</f>
        <v/>
      </c>
    </row>
    <row r="1144" spans="1:12" s="3" customFormat="1" x14ac:dyDescent="0.25">
      <c r="A1144" s="4"/>
      <c r="B1144" s="6"/>
      <c r="C1144" s="6"/>
      <c r="D1144" s="55">
        <v>660</v>
      </c>
      <c r="E1144" s="56" t="s">
        <v>966</v>
      </c>
      <c r="F1144" s="168"/>
      <c r="G1144" s="6"/>
      <c r="H1144" s="13"/>
      <c r="I1144" s="6" t="str" cm="1">
        <f t="array" aca="1" ref="I1144" ca="1">_xlfn.IFNA(INDIRECT("'"&amp;"Variable List"&amp;"'!"&amp;ADDRESS(MATCH(A1144,'Variable List'!A:A,0),3)),"")</f>
        <v/>
      </c>
      <c r="J1144" s="6" t="str" cm="1">
        <f t="array" aca="1" ref="J1144" ca="1">_xlfn.IFNA(INDIRECT("'"&amp;"Variable List"&amp;"'!"&amp;ADDRESS(MATCH(A1144,'Variable List'!A:A,0),4)),"")</f>
        <v/>
      </c>
      <c r="K1144" s="6" t="str" cm="1">
        <f t="array" aca="1" ref="K1144" ca="1">_xlfn.IFNA(INDIRECT("'"&amp;"Variable List"&amp;"'!"&amp;ADDRESS(MATCH(A1144,'Variable List'!A:A,0),5)),"")</f>
        <v/>
      </c>
      <c r="L1144" s="6" t="str" cm="1">
        <f t="array" aca="1" ref="L1144" ca="1">_xlfn.IFNA(INDIRECT("'"&amp;"Variable List"&amp;"'!"&amp;ADDRESS(MATCH(A1144,'Variable List'!A:A,0),6)),"")</f>
        <v/>
      </c>
    </row>
    <row r="1145" spans="1:12" s="3" customFormat="1" x14ac:dyDescent="0.25">
      <c r="A1145" s="4"/>
      <c r="B1145" s="6"/>
      <c r="C1145" s="6"/>
      <c r="D1145" s="55">
        <v>662</v>
      </c>
      <c r="E1145" s="56" t="s">
        <v>1004</v>
      </c>
      <c r="F1145" s="168"/>
      <c r="G1145" s="6"/>
      <c r="H1145" s="13"/>
      <c r="I1145" s="6" t="str" cm="1">
        <f t="array" aca="1" ref="I1145" ca="1">_xlfn.IFNA(INDIRECT("'"&amp;"Variable List"&amp;"'!"&amp;ADDRESS(MATCH(A1145,'Variable List'!A:A,0),3)),"")</f>
        <v/>
      </c>
      <c r="J1145" s="6" t="str" cm="1">
        <f t="array" aca="1" ref="J1145" ca="1">_xlfn.IFNA(INDIRECT("'"&amp;"Variable List"&amp;"'!"&amp;ADDRESS(MATCH(A1145,'Variable List'!A:A,0),4)),"")</f>
        <v/>
      </c>
      <c r="K1145" s="6" t="str" cm="1">
        <f t="array" aca="1" ref="K1145" ca="1">_xlfn.IFNA(INDIRECT("'"&amp;"Variable List"&amp;"'!"&amp;ADDRESS(MATCH(A1145,'Variable List'!A:A,0),5)),"")</f>
        <v/>
      </c>
      <c r="L1145" s="6" t="str" cm="1">
        <f t="array" aca="1" ref="L1145" ca="1">_xlfn.IFNA(INDIRECT("'"&amp;"Variable List"&amp;"'!"&amp;ADDRESS(MATCH(A1145,'Variable List'!A:A,0),6)),"")</f>
        <v/>
      </c>
    </row>
    <row r="1146" spans="1:12" s="3" customFormat="1" x14ac:dyDescent="0.25">
      <c r="A1146" s="4"/>
      <c r="B1146" s="6"/>
      <c r="C1146" s="6"/>
      <c r="D1146" s="55">
        <v>663</v>
      </c>
      <c r="E1146" s="56" t="s">
        <v>1403</v>
      </c>
      <c r="F1146" s="168"/>
      <c r="G1146" s="6"/>
      <c r="H1146" s="13"/>
      <c r="I1146" s="6" t="str" cm="1">
        <f t="array" aca="1" ref="I1146" ca="1">_xlfn.IFNA(INDIRECT("'"&amp;"Variable List"&amp;"'!"&amp;ADDRESS(MATCH(A1146,'Variable List'!A:A,0),3)),"")</f>
        <v/>
      </c>
      <c r="J1146" s="6" t="str" cm="1">
        <f t="array" aca="1" ref="J1146" ca="1">_xlfn.IFNA(INDIRECT("'"&amp;"Variable List"&amp;"'!"&amp;ADDRESS(MATCH(A1146,'Variable List'!A:A,0),4)),"")</f>
        <v/>
      </c>
      <c r="K1146" s="6" t="str" cm="1">
        <f t="array" aca="1" ref="K1146" ca="1">_xlfn.IFNA(INDIRECT("'"&amp;"Variable List"&amp;"'!"&amp;ADDRESS(MATCH(A1146,'Variable List'!A:A,0),5)),"")</f>
        <v/>
      </c>
      <c r="L1146" s="6" t="str" cm="1">
        <f t="array" aca="1" ref="L1146" ca="1">_xlfn.IFNA(INDIRECT("'"&amp;"Variable List"&amp;"'!"&amp;ADDRESS(MATCH(A1146,'Variable List'!A:A,0),6)),"")</f>
        <v/>
      </c>
    </row>
    <row r="1147" spans="1:12" s="3" customFormat="1" x14ac:dyDescent="0.25">
      <c r="A1147" s="4"/>
      <c r="B1147" s="6"/>
      <c r="C1147" s="6"/>
      <c r="D1147" s="55">
        <v>670</v>
      </c>
      <c r="E1147" s="56" t="s">
        <v>1404</v>
      </c>
      <c r="F1147" s="168"/>
      <c r="G1147" s="6"/>
      <c r="H1147" s="13"/>
      <c r="I1147" s="6" t="str" cm="1">
        <f t="array" aca="1" ref="I1147" ca="1">_xlfn.IFNA(INDIRECT("'"&amp;"Variable List"&amp;"'!"&amp;ADDRESS(MATCH(A1147,'Variable List'!A:A,0),3)),"")</f>
        <v/>
      </c>
      <c r="J1147" s="6" t="str" cm="1">
        <f t="array" aca="1" ref="J1147" ca="1">_xlfn.IFNA(INDIRECT("'"&amp;"Variable List"&amp;"'!"&amp;ADDRESS(MATCH(A1147,'Variable List'!A:A,0),4)),"")</f>
        <v/>
      </c>
      <c r="K1147" s="6" t="str" cm="1">
        <f t="array" aca="1" ref="K1147" ca="1">_xlfn.IFNA(INDIRECT("'"&amp;"Variable List"&amp;"'!"&amp;ADDRESS(MATCH(A1147,'Variable List'!A:A,0),5)),"")</f>
        <v/>
      </c>
      <c r="L1147" s="6" t="str" cm="1">
        <f t="array" aca="1" ref="L1147" ca="1">_xlfn.IFNA(INDIRECT("'"&amp;"Variable List"&amp;"'!"&amp;ADDRESS(MATCH(A1147,'Variable List'!A:A,0),6)),"")</f>
        <v/>
      </c>
    </row>
    <row r="1148" spans="1:12" s="3" customFormat="1" x14ac:dyDescent="0.25">
      <c r="A1148" s="4"/>
      <c r="B1148" s="6"/>
      <c r="C1148" s="6"/>
      <c r="D1148" s="55">
        <v>674</v>
      </c>
      <c r="E1148" s="56" t="s">
        <v>1405</v>
      </c>
      <c r="F1148" s="168"/>
      <c r="G1148" s="6"/>
      <c r="H1148" s="13"/>
      <c r="I1148" s="6" t="str" cm="1">
        <f t="array" aca="1" ref="I1148" ca="1">_xlfn.IFNA(INDIRECT("'"&amp;"Variable List"&amp;"'!"&amp;ADDRESS(MATCH(A1148,'Variable List'!A:A,0),3)),"")</f>
        <v/>
      </c>
      <c r="J1148" s="6" t="str" cm="1">
        <f t="array" aca="1" ref="J1148" ca="1">_xlfn.IFNA(INDIRECT("'"&amp;"Variable List"&amp;"'!"&amp;ADDRESS(MATCH(A1148,'Variable List'!A:A,0),4)),"")</f>
        <v/>
      </c>
      <c r="K1148" s="6" t="str" cm="1">
        <f t="array" aca="1" ref="K1148" ca="1">_xlfn.IFNA(INDIRECT("'"&amp;"Variable List"&amp;"'!"&amp;ADDRESS(MATCH(A1148,'Variable List'!A:A,0),5)),"")</f>
        <v/>
      </c>
      <c r="L1148" s="6" t="str" cm="1">
        <f t="array" aca="1" ref="L1148" ca="1">_xlfn.IFNA(INDIRECT("'"&amp;"Variable List"&amp;"'!"&amp;ADDRESS(MATCH(A1148,'Variable List'!A:A,0),6)),"")</f>
        <v/>
      </c>
    </row>
    <row r="1149" spans="1:12" s="3" customFormat="1" x14ac:dyDescent="0.25">
      <c r="A1149" s="4"/>
      <c r="B1149" s="6"/>
      <c r="C1149" s="6"/>
      <c r="D1149" s="55">
        <v>678</v>
      </c>
      <c r="E1149" s="56" t="s">
        <v>1097</v>
      </c>
      <c r="F1149" s="168"/>
      <c r="G1149" s="6"/>
      <c r="H1149" s="13"/>
      <c r="I1149" s="6" t="str" cm="1">
        <f t="array" aca="1" ref="I1149" ca="1">_xlfn.IFNA(INDIRECT("'"&amp;"Variable List"&amp;"'!"&amp;ADDRESS(MATCH(A1149,'Variable List'!A:A,0),3)),"")</f>
        <v/>
      </c>
      <c r="J1149" s="6" t="str" cm="1">
        <f t="array" aca="1" ref="J1149" ca="1">_xlfn.IFNA(INDIRECT("'"&amp;"Variable List"&amp;"'!"&amp;ADDRESS(MATCH(A1149,'Variable List'!A:A,0),4)),"")</f>
        <v/>
      </c>
      <c r="K1149" s="6" t="str" cm="1">
        <f t="array" aca="1" ref="K1149" ca="1">_xlfn.IFNA(INDIRECT("'"&amp;"Variable List"&amp;"'!"&amp;ADDRESS(MATCH(A1149,'Variable List'!A:A,0),5)),"")</f>
        <v/>
      </c>
      <c r="L1149" s="6" t="str" cm="1">
        <f t="array" aca="1" ref="L1149" ca="1">_xlfn.IFNA(INDIRECT("'"&amp;"Variable List"&amp;"'!"&amp;ADDRESS(MATCH(A1149,'Variable List'!A:A,0),6)),"")</f>
        <v/>
      </c>
    </row>
    <row r="1150" spans="1:12" s="3" customFormat="1" x14ac:dyDescent="0.25">
      <c r="A1150" s="4"/>
      <c r="B1150" s="6"/>
      <c r="C1150" s="6"/>
      <c r="D1150" s="55">
        <v>682</v>
      </c>
      <c r="E1150" s="56" t="s">
        <v>1406</v>
      </c>
      <c r="F1150" s="168"/>
      <c r="G1150" s="6"/>
      <c r="H1150" s="13"/>
      <c r="I1150" s="6" t="str" cm="1">
        <f t="array" aca="1" ref="I1150" ca="1">_xlfn.IFNA(INDIRECT("'"&amp;"Variable List"&amp;"'!"&amp;ADDRESS(MATCH(A1150,'Variable List'!A:A,0),3)),"")</f>
        <v/>
      </c>
      <c r="J1150" s="6" t="str" cm="1">
        <f t="array" aca="1" ref="J1150" ca="1">_xlfn.IFNA(INDIRECT("'"&amp;"Variable List"&amp;"'!"&amp;ADDRESS(MATCH(A1150,'Variable List'!A:A,0),4)),"")</f>
        <v/>
      </c>
      <c r="K1150" s="6" t="str" cm="1">
        <f t="array" aca="1" ref="K1150" ca="1">_xlfn.IFNA(INDIRECT("'"&amp;"Variable List"&amp;"'!"&amp;ADDRESS(MATCH(A1150,'Variable List'!A:A,0),5)),"")</f>
        <v/>
      </c>
      <c r="L1150" s="6" t="str" cm="1">
        <f t="array" aca="1" ref="L1150" ca="1">_xlfn.IFNA(INDIRECT("'"&amp;"Variable List"&amp;"'!"&amp;ADDRESS(MATCH(A1150,'Variable List'!A:A,0),6)),"")</f>
        <v/>
      </c>
    </row>
    <row r="1151" spans="1:12" s="3" customFormat="1" x14ac:dyDescent="0.25">
      <c r="A1151" s="4"/>
      <c r="B1151" s="6"/>
      <c r="C1151" s="6"/>
      <c r="D1151" s="55">
        <v>686</v>
      </c>
      <c r="E1151" s="56" t="s">
        <v>1099</v>
      </c>
      <c r="F1151" s="168"/>
      <c r="G1151" s="6"/>
      <c r="H1151" s="13"/>
      <c r="I1151" s="6" t="str" cm="1">
        <f t="array" aca="1" ref="I1151" ca="1">_xlfn.IFNA(INDIRECT("'"&amp;"Variable List"&amp;"'!"&amp;ADDRESS(MATCH(A1151,'Variable List'!A:A,0),3)),"")</f>
        <v/>
      </c>
      <c r="J1151" s="6" t="str" cm="1">
        <f t="array" aca="1" ref="J1151" ca="1">_xlfn.IFNA(INDIRECT("'"&amp;"Variable List"&amp;"'!"&amp;ADDRESS(MATCH(A1151,'Variable List'!A:A,0),4)),"")</f>
        <v/>
      </c>
      <c r="K1151" s="6" t="str" cm="1">
        <f t="array" aca="1" ref="K1151" ca="1">_xlfn.IFNA(INDIRECT("'"&amp;"Variable List"&amp;"'!"&amp;ADDRESS(MATCH(A1151,'Variable List'!A:A,0),5)),"")</f>
        <v/>
      </c>
      <c r="L1151" s="6" t="str" cm="1">
        <f t="array" aca="1" ref="L1151" ca="1">_xlfn.IFNA(INDIRECT("'"&amp;"Variable List"&amp;"'!"&amp;ADDRESS(MATCH(A1151,'Variable List'!A:A,0),6)),"")</f>
        <v/>
      </c>
    </row>
    <row r="1152" spans="1:12" s="3" customFormat="1" x14ac:dyDescent="0.25">
      <c r="A1152" s="4"/>
      <c r="B1152" s="6"/>
      <c r="C1152" s="6"/>
      <c r="D1152" s="55">
        <v>688</v>
      </c>
      <c r="E1152" s="56" t="s">
        <v>737</v>
      </c>
      <c r="F1152" s="168"/>
      <c r="G1152" s="6"/>
      <c r="H1152" s="13"/>
      <c r="I1152" s="6" t="str" cm="1">
        <f t="array" aca="1" ref="I1152" ca="1">_xlfn.IFNA(INDIRECT("'"&amp;"Variable List"&amp;"'!"&amp;ADDRESS(MATCH(A1152,'Variable List'!A:A,0),3)),"")</f>
        <v/>
      </c>
      <c r="J1152" s="6" t="str" cm="1">
        <f t="array" aca="1" ref="J1152" ca="1">_xlfn.IFNA(INDIRECT("'"&amp;"Variable List"&amp;"'!"&amp;ADDRESS(MATCH(A1152,'Variable List'!A:A,0),4)),"")</f>
        <v/>
      </c>
      <c r="K1152" s="6" t="str" cm="1">
        <f t="array" aca="1" ref="K1152" ca="1">_xlfn.IFNA(INDIRECT("'"&amp;"Variable List"&amp;"'!"&amp;ADDRESS(MATCH(A1152,'Variable List'!A:A,0),5)),"")</f>
        <v/>
      </c>
      <c r="L1152" s="6" t="str" cm="1">
        <f t="array" aca="1" ref="L1152" ca="1">_xlfn.IFNA(INDIRECT("'"&amp;"Variable List"&amp;"'!"&amp;ADDRESS(MATCH(A1152,'Variable List'!A:A,0),6)),"")</f>
        <v/>
      </c>
    </row>
    <row r="1153" spans="1:12" s="3" customFormat="1" x14ac:dyDescent="0.25">
      <c r="A1153" s="4"/>
      <c r="B1153" s="6"/>
      <c r="C1153" s="6"/>
      <c r="D1153" s="55">
        <v>690</v>
      </c>
      <c r="E1153" s="56" t="s">
        <v>1101</v>
      </c>
      <c r="F1153" s="168"/>
      <c r="G1153" s="6"/>
      <c r="H1153" s="13"/>
      <c r="I1153" s="6" t="str" cm="1">
        <f t="array" aca="1" ref="I1153" ca="1">_xlfn.IFNA(INDIRECT("'"&amp;"Variable List"&amp;"'!"&amp;ADDRESS(MATCH(A1153,'Variable List'!A:A,0),3)),"")</f>
        <v/>
      </c>
      <c r="J1153" s="6" t="str" cm="1">
        <f t="array" aca="1" ref="J1153" ca="1">_xlfn.IFNA(INDIRECT("'"&amp;"Variable List"&amp;"'!"&amp;ADDRESS(MATCH(A1153,'Variable List'!A:A,0),4)),"")</f>
        <v/>
      </c>
      <c r="K1153" s="6" t="str" cm="1">
        <f t="array" aca="1" ref="K1153" ca="1">_xlfn.IFNA(INDIRECT("'"&amp;"Variable List"&amp;"'!"&amp;ADDRESS(MATCH(A1153,'Variable List'!A:A,0),5)),"")</f>
        <v/>
      </c>
      <c r="L1153" s="6" t="str" cm="1">
        <f t="array" aca="1" ref="L1153" ca="1">_xlfn.IFNA(INDIRECT("'"&amp;"Variable List"&amp;"'!"&amp;ADDRESS(MATCH(A1153,'Variable List'!A:A,0),6)),"")</f>
        <v/>
      </c>
    </row>
    <row r="1154" spans="1:12" s="3" customFormat="1" x14ac:dyDescent="0.25">
      <c r="A1154" s="4"/>
      <c r="B1154" s="6"/>
      <c r="C1154" s="6"/>
      <c r="D1154" s="55">
        <v>694</v>
      </c>
      <c r="E1154" s="56" t="s">
        <v>1103</v>
      </c>
      <c r="F1154" s="168"/>
      <c r="G1154" s="6"/>
      <c r="H1154" s="13"/>
      <c r="I1154" s="6" t="str" cm="1">
        <f t="array" aca="1" ref="I1154" ca="1">_xlfn.IFNA(INDIRECT("'"&amp;"Variable List"&amp;"'!"&amp;ADDRESS(MATCH(A1154,'Variable List'!A:A,0),3)),"")</f>
        <v/>
      </c>
      <c r="J1154" s="6" t="str" cm="1">
        <f t="array" aca="1" ref="J1154" ca="1">_xlfn.IFNA(INDIRECT("'"&amp;"Variable List"&amp;"'!"&amp;ADDRESS(MATCH(A1154,'Variable List'!A:A,0),4)),"")</f>
        <v/>
      </c>
      <c r="K1154" s="6" t="str" cm="1">
        <f t="array" aca="1" ref="K1154" ca="1">_xlfn.IFNA(INDIRECT("'"&amp;"Variable List"&amp;"'!"&amp;ADDRESS(MATCH(A1154,'Variable List'!A:A,0),5)),"")</f>
        <v/>
      </c>
      <c r="L1154" s="6" t="str" cm="1">
        <f t="array" aca="1" ref="L1154" ca="1">_xlfn.IFNA(INDIRECT("'"&amp;"Variable List"&amp;"'!"&amp;ADDRESS(MATCH(A1154,'Variable List'!A:A,0),6)),"")</f>
        <v/>
      </c>
    </row>
    <row r="1155" spans="1:12" s="3" customFormat="1" x14ac:dyDescent="0.25">
      <c r="A1155" s="4"/>
      <c r="B1155" s="6"/>
      <c r="C1155" s="6"/>
      <c r="D1155" s="55">
        <v>702</v>
      </c>
      <c r="E1155" s="56" t="s">
        <v>1407</v>
      </c>
      <c r="F1155" s="168"/>
      <c r="G1155" s="6"/>
      <c r="H1155" s="13"/>
      <c r="I1155" s="6" t="str" cm="1">
        <f t="array" aca="1" ref="I1155" ca="1">_xlfn.IFNA(INDIRECT("'"&amp;"Variable List"&amp;"'!"&amp;ADDRESS(MATCH(A1155,'Variable List'!A:A,0),3)),"")</f>
        <v/>
      </c>
      <c r="J1155" s="6" t="str" cm="1">
        <f t="array" aca="1" ref="J1155" ca="1">_xlfn.IFNA(INDIRECT("'"&amp;"Variable List"&amp;"'!"&amp;ADDRESS(MATCH(A1155,'Variable List'!A:A,0),4)),"")</f>
        <v/>
      </c>
      <c r="K1155" s="6" t="str" cm="1">
        <f t="array" aca="1" ref="K1155" ca="1">_xlfn.IFNA(INDIRECT("'"&amp;"Variable List"&amp;"'!"&amp;ADDRESS(MATCH(A1155,'Variable List'!A:A,0),5)),"")</f>
        <v/>
      </c>
      <c r="L1155" s="6" t="str" cm="1">
        <f t="array" aca="1" ref="L1155" ca="1">_xlfn.IFNA(INDIRECT("'"&amp;"Variable List"&amp;"'!"&amp;ADDRESS(MATCH(A1155,'Variable List'!A:A,0),6)),"")</f>
        <v/>
      </c>
    </row>
    <row r="1156" spans="1:12" s="3" customFormat="1" x14ac:dyDescent="0.25">
      <c r="A1156" s="4"/>
      <c r="B1156" s="6"/>
      <c r="C1156" s="6"/>
      <c r="D1156" s="55">
        <v>703</v>
      </c>
      <c r="E1156" s="56" t="s">
        <v>1408</v>
      </c>
      <c r="F1156" s="168"/>
      <c r="G1156" s="6"/>
      <c r="H1156" s="13"/>
      <c r="I1156" s="6" t="str" cm="1">
        <f t="array" aca="1" ref="I1156" ca="1">_xlfn.IFNA(INDIRECT("'"&amp;"Variable List"&amp;"'!"&amp;ADDRESS(MATCH(A1156,'Variable List'!A:A,0),3)),"")</f>
        <v/>
      </c>
      <c r="J1156" s="6" t="str" cm="1">
        <f t="array" aca="1" ref="J1156" ca="1">_xlfn.IFNA(INDIRECT("'"&amp;"Variable List"&amp;"'!"&amp;ADDRESS(MATCH(A1156,'Variable List'!A:A,0),4)),"")</f>
        <v/>
      </c>
      <c r="K1156" s="6" t="str" cm="1">
        <f t="array" aca="1" ref="K1156" ca="1">_xlfn.IFNA(INDIRECT("'"&amp;"Variable List"&amp;"'!"&amp;ADDRESS(MATCH(A1156,'Variable List'!A:A,0),5)),"")</f>
        <v/>
      </c>
      <c r="L1156" s="6" t="str" cm="1">
        <f t="array" aca="1" ref="L1156" ca="1">_xlfn.IFNA(INDIRECT("'"&amp;"Variable List"&amp;"'!"&amp;ADDRESS(MATCH(A1156,'Variable List'!A:A,0),6)),"")</f>
        <v/>
      </c>
    </row>
    <row r="1157" spans="1:12" s="3" customFormat="1" x14ac:dyDescent="0.25">
      <c r="A1157" s="4"/>
      <c r="B1157" s="6"/>
      <c r="C1157" s="6"/>
      <c r="D1157" s="55">
        <v>704</v>
      </c>
      <c r="E1157" s="56" t="s">
        <v>849</v>
      </c>
      <c r="F1157" s="168"/>
      <c r="G1157" s="6"/>
      <c r="H1157" s="13"/>
      <c r="I1157" s="6" t="str" cm="1">
        <f t="array" aca="1" ref="I1157" ca="1">_xlfn.IFNA(INDIRECT("'"&amp;"Variable List"&amp;"'!"&amp;ADDRESS(MATCH(A1157,'Variable List'!A:A,0),3)),"")</f>
        <v/>
      </c>
      <c r="J1157" s="6" t="str" cm="1">
        <f t="array" aca="1" ref="J1157" ca="1">_xlfn.IFNA(INDIRECT("'"&amp;"Variable List"&amp;"'!"&amp;ADDRESS(MATCH(A1157,'Variable List'!A:A,0),4)),"")</f>
        <v/>
      </c>
      <c r="K1157" s="6" t="str" cm="1">
        <f t="array" aca="1" ref="K1157" ca="1">_xlfn.IFNA(INDIRECT("'"&amp;"Variable List"&amp;"'!"&amp;ADDRESS(MATCH(A1157,'Variable List'!A:A,0),5)),"")</f>
        <v/>
      </c>
      <c r="L1157" s="6" t="str" cm="1">
        <f t="array" aca="1" ref="L1157" ca="1">_xlfn.IFNA(INDIRECT("'"&amp;"Variable List"&amp;"'!"&amp;ADDRESS(MATCH(A1157,'Variable List'!A:A,0),6)),"")</f>
        <v/>
      </c>
    </row>
    <row r="1158" spans="1:12" s="3" customFormat="1" x14ac:dyDescent="0.25">
      <c r="A1158" s="4"/>
      <c r="B1158" s="6"/>
      <c r="C1158" s="6"/>
      <c r="D1158" s="55">
        <v>705</v>
      </c>
      <c r="E1158" s="56" t="s">
        <v>1409</v>
      </c>
      <c r="F1158" s="168"/>
      <c r="G1158" s="6"/>
      <c r="H1158" s="13"/>
      <c r="I1158" s="6" t="str" cm="1">
        <f t="array" aca="1" ref="I1158" ca="1">_xlfn.IFNA(INDIRECT("'"&amp;"Variable List"&amp;"'!"&amp;ADDRESS(MATCH(A1158,'Variable List'!A:A,0),3)),"")</f>
        <v/>
      </c>
      <c r="J1158" s="6" t="str" cm="1">
        <f t="array" aca="1" ref="J1158" ca="1">_xlfn.IFNA(INDIRECT("'"&amp;"Variable List"&amp;"'!"&amp;ADDRESS(MATCH(A1158,'Variable List'!A:A,0),4)),"")</f>
        <v/>
      </c>
      <c r="K1158" s="6" t="str" cm="1">
        <f t="array" aca="1" ref="K1158" ca="1">_xlfn.IFNA(INDIRECT("'"&amp;"Variable List"&amp;"'!"&amp;ADDRESS(MATCH(A1158,'Variable List'!A:A,0),5)),"")</f>
        <v/>
      </c>
      <c r="L1158" s="6" t="str" cm="1">
        <f t="array" aca="1" ref="L1158" ca="1">_xlfn.IFNA(INDIRECT("'"&amp;"Variable List"&amp;"'!"&amp;ADDRESS(MATCH(A1158,'Variable List'!A:A,0),6)),"")</f>
        <v/>
      </c>
    </row>
    <row r="1159" spans="1:12" s="3" customFormat="1" x14ac:dyDescent="0.25">
      <c r="A1159" s="4"/>
      <c r="B1159" s="6"/>
      <c r="C1159" s="6"/>
      <c r="D1159" s="55">
        <v>706</v>
      </c>
      <c r="E1159" s="56" t="s">
        <v>1019</v>
      </c>
      <c r="F1159" s="168"/>
      <c r="G1159" s="6"/>
      <c r="H1159" s="13"/>
      <c r="I1159" s="6" t="str" cm="1">
        <f t="array" aca="1" ref="I1159" ca="1">_xlfn.IFNA(INDIRECT("'"&amp;"Variable List"&amp;"'!"&amp;ADDRESS(MATCH(A1159,'Variable List'!A:A,0),3)),"")</f>
        <v/>
      </c>
      <c r="J1159" s="6" t="str" cm="1">
        <f t="array" aca="1" ref="J1159" ca="1">_xlfn.IFNA(INDIRECT("'"&amp;"Variable List"&amp;"'!"&amp;ADDRESS(MATCH(A1159,'Variable List'!A:A,0),4)),"")</f>
        <v/>
      </c>
      <c r="K1159" s="6" t="str" cm="1">
        <f t="array" aca="1" ref="K1159" ca="1">_xlfn.IFNA(INDIRECT("'"&amp;"Variable List"&amp;"'!"&amp;ADDRESS(MATCH(A1159,'Variable List'!A:A,0),5)),"")</f>
        <v/>
      </c>
      <c r="L1159" s="6" t="str" cm="1">
        <f t="array" aca="1" ref="L1159" ca="1">_xlfn.IFNA(INDIRECT("'"&amp;"Variable List"&amp;"'!"&amp;ADDRESS(MATCH(A1159,'Variable List'!A:A,0),6)),"")</f>
        <v/>
      </c>
    </row>
    <row r="1160" spans="1:12" s="3" customFormat="1" x14ac:dyDescent="0.25">
      <c r="A1160" s="4"/>
      <c r="B1160" s="6"/>
      <c r="C1160" s="6"/>
      <c r="D1160" s="55">
        <v>707</v>
      </c>
      <c r="E1160" s="56" t="s">
        <v>1023</v>
      </c>
      <c r="F1160" s="168"/>
      <c r="G1160" s="6"/>
      <c r="H1160" s="13"/>
      <c r="I1160" s="6" t="str" cm="1">
        <f t="array" aca="1" ref="I1160" ca="1">_xlfn.IFNA(INDIRECT("'"&amp;"Variable List"&amp;"'!"&amp;ADDRESS(MATCH(A1160,'Variable List'!A:A,0),3)),"")</f>
        <v/>
      </c>
      <c r="J1160" s="6" t="str" cm="1">
        <f t="array" aca="1" ref="J1160" ca="1">_xlfn.IFNA(INDIRECT("'"&amp;"Variable List"&amp;"'!"&amp;ADDRESS(MATCH(A1160,'Variable List'!A:A,0),4)),"")</f>
        <v/>
      </c>
      <c r="K1160" s="6" t="str" cm="1">
        <f t="array" aca="1" ref="K1160" ca="1">_xlfn.IFNA(INDIRECT("'"&amp;"Variable List"&amp;"'!"&amp;ADDRESS(MATCH(A1160,'Variable List'!A:A,0),5)),"")</f>
        <v/>
      </c>
      <c r="L1160" s="6" t="str" cm="1">
        <f t="array" aca="1" ref="L1160" ca="1">_xlfn.IFNA(INDIRECT("'"&amp;"Variable List"&amp;"'!"&amp;ADDRESS(MATCH(A1160,'Variable List'!A:A,0),6)),"")</f>
        <v/>
      </c>
    </row>
    <row r="1161" spans="1:12" s="3" customFormat="1" x14ac:dyDescent="0.25">
      <c r="A1161" s="4"/>
      <c r="B1161" s="6"/>
      <c r="C1161" s="6"/>
      <c r="D1161" s="55">
        <v>710</v>
      </c>
      <c r="E1161" s="56" t="s">
        <v>1029</v>
      </c>
      <c r="F1161" s="168"/>
      <c r="G1161" s="6"/>
      <c r="H1161" s="13"/>
      <c r="I1161" s="6" t="str" cm="1">
        <f t="array" aca="1" ref="I1161" ca="1">_xlfn.IFNA(INDIRECT("'"&amp;"Variable List"&amp;"'!"&amp;ADDRESS(MATCH(A1161,'Variable List'!A:A,0),3)),"")</f>
        <v/>
      </c>
      <c r="J1161" s="6" t="str" cm="1">
        <f t="array" aca="1" ref="J1161" ca="1">_xlfn.IFNA(INDIRECT("'"&amp;"Variable List"&amp;"'!"&amp;ADDRESS(MATCH(A1161,'Variable List'!A:A,0),4)),"")</f>
        <v/>
      </c>
      <c r="K1161" s="6" t="str" cm="1">
        <f t="array" aca="1" ref="K1161" ca="1">_xlfn.IFNA(INDIRECT("'"&amp;"Variable List"&amp;"'!"&amp;ADDRESS(MATCH(A1161,'Variable List'!A:A,0),5)),"")</f>
        <v/>
      </c>
      <c r="L1161" s="6" t="str" cm="1">
        <f t="array" aca="1" ref="L1161" ca="1">_xlfn.IFNA(INDIRECT("'"&amp;"Variable List"&amp;"'!"&amp;ADDRESS(MATCH(A1161,'Variable List'!A:A,0),6)),"")</f>
        <v/>
      </c>
    </row>
    <row r="1162" spans="1:12" s="3" customFormat="1" x14ac:dyDescent="0.25">
      <c r="A1162" s="4"/>
      <c r="B1162" s="6"/>
      <c r="C1162" s="6"/>
      <c r="D1162" s="55">
        <v>716</v>
      </c>
      <c r="E1162" s="56" t="s">
        <v>1119</v>
      </c>
      <c r="F1162" s="168"/>
      <c r="G1162" s="6"/>
      <c r="H1162" s="13"/>
      <c r="I1162" s="6" t="str" cm="1">
        <f t="array" aca="1" ref="I1162" ca="1">_xlfn.IFNA(INDIRECT("'"&amp;"Variable List"&amp;"'!"&amp;ADDRESS(MATCH(A1162,'Variable List'!A:A,0),3)),"")</f>
        <v/>
      </c>
      <c r="J1162" s="6" t="str" cm="1">
        <f t="array" aca="1" ref="J1162" ca="1">_xlfn.IFNA(INDIRECT("'"&amp;"Variable List"&amp;"'!"&amp;ADDRESS(MATCH(A1162,'Variable List'!A:A,0),4)),"")</f>
        <v/>
      </c>
      <c r="K1162" s="6" t="str" cm="1">
        <f t="array" aca="1" ref="K1162" ca="1">_xlfn.IFNA(INDIRECT("'"&amp;"Variable List"&amp;"'!"&amp;ADDRESS(MATCH(A1162,'Variable List'!A:A,0),5)),"")</f>
        <v/>
      </c>
      <c r="L1162" s="6" t="str" cm="1">
        <f t="array" aca="1" ref="L1162" ca="1">_xlfn.IFNA(INDIRECT("'"&amp;"Variable List"&amp;"'!"&amp;ADDRESS(MATCH(A1162,'Variable List'!A:A,0),6)),"")</f>
        <v/>
      </c>
    </row>
    <row r="1163" spans="1:12" s="3" customFormat="1" x14ac:dyDescent="0.25">
      <c r="A1163" s="4"/>
      <c r="B1163" s="6"/>
      <c r="C1163" s="6"/>
      <c r="D1163" s="55">
        <v>728</v>
      </c>
      <c r="E1163" s="56" t="s">
        <v>1410</v>
      </c>
      <c r="F1163" s="168"/>
      <c r="G1163" s="6"/>
      <c r="H1163" s="13"/>
      <c r="I1163" s="6" t="str" cm="1">
        <f t="array" aca="1" ref="I1163" ca="1">_xlfn.IFNA(INDIRECT("'"&amp;"Variable List"&amp;"'!"&amp;ADDRESS(MATCH(A1163,'Variable List'!A:A,0),3)),"")</f>
        <v/>
      </c>
      <c r="J1163" s="6" t="str" cm="1">
        <f t="array" aca="1" ref="J1163" ca="1">_xlfn.IFNA(INDIRECT("'"&amp;"Variable List"&amp;"'!"&amp;ADDRESS(MATCH(A1163,'Variable List'!A:A,0),4)),"")</f>
        <v/>
      </c>
      <c r="K1163" s="6" t="str" cm="1">
        <f t="array" aca="1" ref="K1163" ca="1">_xlfn.IFNA(INDIRECT("'"&amp;"Variable List"&amp;"'!"&amp;ADDRESS(MATCH(A1163,'Variable List'!A:A,0),5)),"")</f>
        <v/>
      </c>
      <c r="L1163" s="6" t="str" cm="1">
        <f t="array" aca="1" ref="L1163" ca="1">_xlfn.IFNA(INDIRECT("'"&amp;"Variable List"&amp;"'!"&amp;ADDRESS(MATCH(A1163,'Variable List'!A:A,0),6)),"")</f>
        <v/>
      </c>
    </row>
    <row r="1164" spans="1:12" s="3" customFormat="1" x14ac:dyDescent="0.25">
      <c r="A1164" s="4"/>
      <c r="B1164" s="6"/>
      <c r="C1164" s="6"/>
      <c r="D1164" s="55">
        <v>729</v>
      </c>
      <c r="E1164" s="56" t="s">
        <v>1105</v>
      </c>
      <c r="F1164" s="168"/>
      <c r="G1164" s="6"/>
      <c r="H1164" s="13"/>
      <c r="I1164" s="6" t="str" cm="1">
        <f t="array" aca="1" ref="I1164" ca="1">_xlfn.IFNA(INDIRECT("'"&amp;"Variable List"&amp;"'!"&amp;ADDRESS(MATCH(A1164,'Variable List'!A:A,0),3)),"")</f>
        <v/>
      </c>
      <c r="J1164" s="6" t="str" cm="1">
        <f t="array" aca="1" ref="J1164" ca="1">_xlfn.IFNA(INDIRECT("'"&amp;"Variable List"&amp;"'!"&amp;ADDRESS(MATCH(A1164,'Variable List'!A:A,0),4)),"")</f>
        <v/>
      </c>
      <c r="K1164" s="6" t="str" cm="1">
        <f t="array" aca="1" ref="K1164" ca="1">_xlfn.IFNA(INDIRECT("'"&amp;"Variable List"&amp;"'!"&amp;ADDRESS(MATCH(A1164,'Variable List'!A:A,0),5)),"")</f>
        <v/>
      </c>
      <c r="L1164" s="6" t="str" cm="1">
        <f t="array" aca="1" ref="L1164" ca="1">_xlfn.IFNA(INDIRECT("'"&amp;"Variable List"&amp;"'!"&amp;ADDRESS(MATCH(A1164,'Variable List'!A:A,0),6)),"")</f>
        <v/>
      </c>
    </row>
    <row r="1165" spans="1:12" s="3" customFormat="1" x14ac:dyDescent="0.25">
      <c r="A1165" s="4"/>
      <c r="B1165" s="6"/>
      <c r="C1165" s="6"/>
      <c r="D1165" s="55">
        <v>732</v>
      </c>
      <c r="E1165" s="56" t="s">
        <v>1411</v>
      </c>
      <c r="F1165" s="168"/>
      <c r="G1165" s="6"/>
      <c r="H1165" s="13"/>
      <c r="I1165" s="6" t="str" cm="1">
        <f t="array" aca="1" ref="I1165" ca="1">_xlfn.IFNA(INDIRECT("'"&amp;"Variable List"&amp;"'!"&amp;ADDRESS(MATCH(A1165,'Variable List'!A:A,0),3)),"")</f>
        <v/>
      </c>
      <c r="J1165" s="6" t="str" cm="1">
        <f t="array" aca="1" ref="J1165" ca="1">_xlfn.IFNA(INDIRECT("'"&amp;"Variable List"&amp;"'!"&amp;ADDRESS(MATCH(A1165,'Variable List'!A:A,0),4)),"")</f>
        <v/>
      </c>
      <c r="K1165" s="6" t="str" cm="1">
        <f t="array" aca="1" ref="K1165" ca="1">_xlfn.IFNA(INDIRECT("'"&amp;"Variable List"&amp;"'!"&amp;ADDRESS(MATCH(A1165,'Variable List'!A:A,0),5)),"")</f>
        <v/>
      </c>
      <c r="L1165" s="6" t="str" cm="1">
        <f t="array" aca="1" ref="L1165" ca="1">_xlfn.IFNA(INDIRECT("'"&amp;"Variable List"&amp;"'!"&amp;ADDRESS(MATCH(A1165,'Variable List'!A:A,0),6)),"")</f>
        <v/>
      </c>
    </row>
    <row r="1166" spans="1:12" s="3" customFormat="1" x14ac:dyDescent="0.25">
      <c r="A1166" s="4"/>
      <c r="B1166" s="6"/>
      <c r="C1166" s="6"/>
      <c r="D1166" s="55">
        <v>740</v>
      </c>
      <c r="E1166" s="56" t="s">
        <v>939</v>
      </c>
      <c r="F1166" s="168"/>
      <c r="G1166" s="6"/>
      <c r="H1166" s="13"/>
      <c r="I1166" s="6" t="str" cm="1">
        <f t="array" aca="1" ref="I1166" ca="1">_xlfn.IFNA(INDIRECT("'"&amp;"Variable List"&amp;"'!"&amp;ADDRESS(MATCH(A1166,'Variable List'!A:A,0),3)),"")</f>
        <v/>
      </c>
      <c r="J1166" s="6" t="str" cm="1">
        <f t="array" aca="1" ref="J1166" ca="1">_xlfn.IFNA(INDIRECT("'"&amp;"Variable List"&amp;"'!"&amp;ADDRESS(MATCH(A1166,'Variable List'!A:A,0),4)),"")</f>
        <v/>
      </c>
      <c r="K1166" s="6" t="str" cm="1">
        <f t="array" aca="1" ref="K1166" ca="1">_xlfn.IFNA(INDIRECT("'"&amp;"Variable List"&amp;"'!"&amp;ADDRESS(MATCH(A1166,'Variable List'!A:A,0),5)),"")</f>
        <v/>
      </c>
      <c r="L1166" s="6" t="str" cm="1">
        <f t="array" aca="1" ref="L1166" ca="1">_xlfn.IFNA(INDIRECT("'"&amp;"Variable List"&amp;"'!"&amp;ADDRESS(MATCH(A1166,'Variable List'!A:A,0),6)),"")</f>
        <v/>
      </c>
    </row>
    <row r="1167" spans="1:12" s="3" customFormat="1" x14ac:dyDescent="0.25">
      <c r="A1167" s="4"/>
      <c r="B1167" s="6"/>
      <c r="C1167" s="6"/>
      <c r="D1167" s="55">
        <v>744</v>
      </c>
      <c r="E1167" s="56" t="s">
        <v>1412</v>
      </c>
      <c r="F1167" s="168"/>
      <c r="G1167" s="6"/>
      <c r="H1167" s="13"/>
      <c r="I1167" s="6" t="str" cm="1">
        <f t="array" aca="1" ref="I1167" ca="1">_xlfn.IFNA(INDIRECT("'"&amp;"Variable List"&amp;"'!"&amp;ADDRESS(MATCH(A1167,'Variable List'!A:A,0),3)),"")</f>
        <v/>
      </c>
      <c r="J1167" s="6" t="str" cm="1">
        <f t="array" aca="1" ref="J1167" ca="1">_xlfn.IFNA(INDIRECT("'"&amp;"Variable List"&amp;"'!"&amp;ADDRESS(MATCH(A1167,'Variable List'!A:A,0),4)),"")</f>
        <v/>
      </c>
      <c r="K1167" s="6" t="str" cm="1">
        <f t="array" aca="1" ref="K1167" ca="1">_xlfn.IFNA(INDIRECT("'"&amp;"Variable List"&amp;"'!"&amp;ADDRESS(MATCH(A1167,'Variable List'!A:A,0),5)),"")</f>
        <v/>
      </c>
      <c r="L1167" s="6" t="str" cm="1">
        <f t="array" aca="1" ref="L1167" ca="1">_xlfn.IFNA(INDIRECT("'"&amp;"Variable List"&amp;"'!"&amp;ADDRESS(MATCH(A1167,'Variable List'!A:A,0),6)),"")</f>
        <v/>
      </c>
    </row>
    <row r="1168" spans="1:12" s="3" customFormat="1" x14ac:dyDescent="0.25">
      <c r="A1168" s="4"/>
      <c r="B1168" s="6"/>
      <c r="C1168" s="6"/>
      <c r="D1168" s="55">
        <v>748</v>
      </c>
      <c r="E1168" s="56" t="s">
        <v>1109</v>
      </c>
      <c r="F1168" s="168"/>
      <c r="G1168" s="6"/>
      <c r="H1168" s="13"/>
      <c r="I1168" s="6" t="str" cm="1">
        <f t="array" aca="1" ref="I1168" ca="1">_xlfn.IFNA(INDIRECT("'"&amp;"Variable List"&amp;"'!"&amp;ADDRESS(MATCH(A1168,'Variable List'!A:A,0),3)),"")</f>
        <v/>
      </c>
      <c r="J1168" s="6" t="str" cm="1">
        <f t="array" aca="1" ref="J1168" ca="1">_xlfn.IFNA(INDIRECT("'"&amp;"Variable List"&amp;"'!"&amp;ADDRESS(MATCH(A1168,'Variable List'!A:A,0),4)),"")</f>
        <v/>
      </c>
      <c r="K1168" s="6" t="str" cm="1">
        <f t="array" aca="1" ref="K1168" ca="1">_xlfn.IFNA(INDIRECT("'"&amp;"Variable List"&amp;"'!"&amp;ADDRESS(MATCH(A1168,'Variable List'!A:A,0),5)),"")</f>
        <v/>
      </c>
      <c r="L1168" s="6" t="str" cm="1">
        <f t="array" aca="1" ref="L1168" ca="1">_xlfn.IFNA(INDIRECT("'"&amp;"Variable List"&amp;"'!"&amp;ADDRESS(MATCH(A1168,'Variable List'!A:A,0),6)),"")</f>
        <v/>
      </c>
    </row>
    <row r="1169" spans="1:12" s="3" customFormat="1" x14ac:dyDescent="0.25">
      <c r="A1169" s="4"/>
      <c r="B1169" s="6"/>
      <c r="C1169" s="6"/>
      <c r="D1169" s="55">
        <v>752</v>
      </c>
      <c r="E1169" s="56" t="s">
        <v>1413</v>
      </c>
      <c r="F1169" s="168"/>
      <c r="G1169" s="6"/>
      <c r="H1169" s="13"/>
      <c r="I1169" s="6" t="str" cm="1">
        <f t="array" aca="1" ref="I1169" ca="1">_xlfn.IFNA(INDIRECT("'"&amp;"Variable List"&amp;"'!"&amp;ADDRESS(MATCH(A1169,'Variable List'!A:A,0),3)),"")</f>
        <v/>
      </c>
      <c r="J1169" s="6" t="str" cm="1">
        <f t="array" aca="1" ref="J1169" ca="1">_xlfn.IFNA(INDIRECT("'"&amp;"Variable List"&amp;"'!"&amp;ADDRESS(MATCH(A1169,'Variable List'!A:A,0),4)),"")</f>
        <v/>
      </c>
      <c r="K1169" s="6" t="str" cm="1">
        <f t="array" aca="1" ref="K1169" ca="1">_xlfn.IFNA(INDIRECT("'"&amp;"Variable List"&amp;"'!"&amp;ADDRESS(MATCH(A1169,'Variable List'!A:A,0),5)),"")</f>
        <v/>
      </c>
      <c r="L1169" s="6" t="str" cm="1">
        <f t="array" aca="1" ref="L1169" ca="1">_xlfn.IFNA(INDIRECT("'"&amp;"Variable List"&amp;"'!"&amp;ADDRESS(MATCH(A1169,'Variable List'!A:A,0),6)),"")</f>
        <v/>
      </c>
    </row>
    <row r="1170" spans="1:12" s="3" customFormat="1" x14ac:dyDescent="0.25">
      <c r="A1170" s="4"/>
      <c r="B1170" s="6"/>
      <c r="C1170" s="6"/>
      <c r="D1170" s="55">
        <v>756</v>
      </c>
      <c r="E1170" s="56" t="s">
        <v>1414</v>
      </c>
      <c r="F1170" s="168"/>
      <c r="G1170" s="6"/>
      <c r="H1170" s="13"/>
      <c r="I1170" s="6" t="str" cm="1">
        <f t="array" aca="1" ref="I1170" ca="1">_xlfn.IFNA(INDIRECT("'"&amp;"Variable List"&amp;"'!"&amp;ADDRESS(MATCH(A1170,'Variable List'!A:A,0),3)),"")</f>
        <v/>
      </c>
      <c r="J1170" s="6" t="str" cm="1">
        <f t="array" aca="1" ref="J1170" ca="1">_xlfn.IFNA(INDIRECT("'"&amp;"Variable List"&amp;"'!"&amp;ADDRESS(MATCH(A1170,'Variable List'!A:A,0),4)),"")</f>
        <v/>
      </c>
      <c r="K1170" s="6" t="str" cm="1">
        <f t="array" aca="1" ref="K1170" ca="1">_xlfn.IFNA(INDIRECT("'"&amp;"Variable List"&amp;"'!"&amp;ADDRESS(MATCH(A1170,'Variable List'!A:A,0),5)),"")</f>
        <v/>
      </c>
      <c r="L1170" s="6" t="str" cm="1">
        <f t="array" aca="1" ref="L1170" ca="1">_xlfn.IFNA(INDIRECT("'"&amp;"Variable List"&amp;"'!"&amp;ADDRESS(MATCH(A1170,'Variable List'!A:A,0),6)),"")</f>
        <v/>
      </c>
    </row>
    <row r="1171" spans="1:12" s="3" customFormat="1" x14ac:dyDescent="0.25">
      <c r="A1171" s="4"/>
      <c r="B1171" s="6"/>
      <c r="C1171" s="6"/>
      <c r="D1171" s="55">
        <v>760</v>
      </c>
      <c r="E1171" s="56" t="s">
        <v>1415</v>
      </c>
      <c r="F1171" s="168"/>
      <c r="G1171" s="6"/>
      <c r="H1171" s="13"/>
      <c r="I1171" s="6" t="str" cm="1">
        <f t="array" aca="1" ref="I1171" ca="1">_xlfn.IFNA(INDIRECT("'"&amp;"Variable List"&amp;"'!"&amp;ADDRESS(MATCH(A1171,'Variable List'!A:A,0),3)),"")</f>
        <v/>
      </c>
      <c r="J1171" s="6" t="str" cm="1">
        <f t="array" aca="1" ref="J1171" ca="1">_xlfn.IFNA(INDIRECT("'"&amp;"Variable List"&amp;"'!"&amp;ADDRESS(MATCH(A1171,'Variable List'!A:A,0),4)),"")</f>
        <v/>
      </c>
      <c r="K1171" s="6" t="str" cm="1">
        <f t="array" aca="1" ref="K1171" ca="1">_xlfn.IFNA(INDIRECT("'"&amp;"Variable List"&amp;"'!"&amp;ADDRESS(MATCH(A1171,'Variable List'!A:A,0),5)),"")</f>
        <v/>
      </c>
      <c r="L1171" s="6" t="str" cm="1">
        <f t="array" aca="1" ref="L1171" ca="1">_xlfn.IFNA(INDIRECT("'"&amp;"Variable List"&amp;"'!"&amp;ADDRESS(MATCH(A1171,'Variable List'!A:A,0),6)),"")</f>
        <v/>
      </c>
    </row>
    <row r="1172" spans="1:12" s="3" customFormat="1" x14ac:dyDescent="0.25">
      <c r="A1172" s="4"/>
      <c r="B1172" s="6"/>
      <c r="C1172" s="6"/>
      <c r="D1172" s="55">
        <v>762</v>
      </c>
      <c r="E1172" s="56" t="s">
        <v>1416</v>
      </c>
      <c r="F1172" s="168"/>
      <c r="G1172" s="6"/>
      <c r="H1172" s="13"/>
      <c r="I1172" s="6" t="str" cm="1">
        <f t="array" aca="1" ref="I1172" ca="1">_xlfn.IFNA(INDIRECT("'"&amp;"Variable List"&amp;"'!"&amp;ADDRESS(MATCH(A1172,'Variable List'!A:A,0),3)),"")</f>
        <v/>
      </c>
      <c r="J1172" s="6" t="str" cm="1">
        <f t="array" aca="1" ref="J1172" ca="1">_xlfn.IFNA(INDIRECT("'"&amp;"Variable List"&amp;"'!"&amp;ADDRESS(MATCH(A1172,'Variable List'!A:A,0),4)),"")</f>
        <v/>
      </c>
      <c r="K1172" s="6" t="str" cm="1">
        <f t="array" aca="1" ref="K1172" ca="1">_xlfn.IFNA(INDIRECT("'"&amp;"Variable List"&amp;"'!"&amp;ADDRESS(MATCH(A1172,'Variable List'!A:A,0),5)),"")</f>
        <v/>
      </c>
      <c r="L1172" s="6" t="str" cm="1">
        <f t="array" aca="1" ref="L1172" ca="1">_xlfn.IFNA(INDIRECT("'"&amp;"Variable List"&amp;"'!"&amp;ADDRESS(MATCH(A1172,'Variable List'!A:A,0),6)),"")</f>
        <v/>
      </c>
    </row>
    <row r="1173" spans="1:12" s="3" customFormat="1" x14ac:dyDescent="0.25">
      <c r="A1173" s="4"/>
      <c r="B1173" s="6"/>
      <c r="C1173" s="6"/>
      <c r="D1173" s="55">
        <v>764</v>
      </c>
      <c r="E1173" s="56" t="s">
        <v>865</v>
      </c>
      <c r="F1173" s="168"/>
      <c r="G1173" s="6"/>
      <c r="H1173" s="13"/>
      <c r="I1173" s="6" t="str" cm="1">
        <f t="array" aca="1" ref="I1173" ca="1">_xlfn.IFNA(INDIRECT("'"&amp;"Variable List"&amp;"'!"&amp;ADDRESS(MATCH(A1173,'Variable List'!A:A,0),3)),"")</f>
        <v/>
      </c>
      <c r="J1173" s="6" t="str" cm="1">
        <f t="array" aca="1" ref="J1173" ca="1">_xlfn.IFNA(INDIRECT("'"&amp;"Variable List"&amp;"'!"&amp;ADDRESS(MATCH(A1173,'Variable List'!A:A,0),4)),"")</f>
        <v/>
      </c>
      <c r="K1173" s="6" t="str" cm="1">
        <f t="array" aca="1" ref="K1173" ca="1">_xlfn.IFNA(INDIRECT("'"&amp;"Variable List"&amp;"'!"&amp;ADDRESS(MATCH(A1173,'Variable List'!A:A,0),5)),"")</f>
        <v/>
      </c>
      <c r="L1173" s="6" t="str" cm="1">
        <f t="array" aca="1" ref="L1173" ca="1">_xlfn.IFNA(INDIRECT("'"&amp;"Variable List"&amp;"'!"&amp;ADDRESS(MATCH(A1173,'Variable List'!A:A,0),6)),"")</f>
        <v/>
      </c>
    </row>
    <row r="1174" spans="1:12" s="3" customFormat="1" x14ac:dyDescent="0.25">
      <c r="A1174" s="4"/>
      <c r="B1174" s="6"/>
      <c r="C1174" s="6"/>
      <c r="D1174" s="55">
        <v>768</v>
      </c>
      <c r="E1174" s="56" t="s">
        <v>1113</v>
      </c>
      <c r="F1174" s="168"/>
      <c r="G1174" s="6"/>
      <c r="H1174" s="13"/>
      <c r="I1174" s="6" t="str" cm="1">
        <f t="array" aca="1" ref="I1174" ca="1">_xlfn.IFNA(INDIRECT("'"&amp;"Variable List"&amp;"'!"&amp;ADDRESS(MATCH(A1174,'Variable List'!A:A,0),3)),"")</f>
        <v/>
      </c>
      <c r="J1174" s="6" t="str" cm="1">
        <f t="array" aca="1" ref="J1174" ca="1">_xlfn.IFNA(INDIRECT("'"&amp;"Variable List"&amp;"'!"&amp;ADDRESS(MATCH(A1174,'Variable List'!A:A,0),4)),"")</f>
        <v/>
      </c>
      <c r="K1174" s="6" t="str" cm="1">
        <f t="array" aca="1" ref="K1174" ca="1">_xlfn.IFNA(INDIRECT("'"&amp;"Variable List"&amp;"'!"&amp;ADDRESS(MATCH(A1174,'Variable List'!A:A,0),5)),"")</f>
        <v/>
      </c>
      <c r="L1174" s="6" t="str" cm="1">
        <f t="array" aca="1" ref="L1174" ca="1">_xlfn.IFNA(INDIRECT("'"&amp;"Variable List"&amp;"'!"&amp;ADDRESS(MATCH(A1174,'Variable List'!A:A,0),6)),"")</f>
        <v/>
      </c>
    </row>
    <row r="1175" spans="1:12" s="3" customFormat="1" x14ac:dyDescent="0.25">
      <c r="A1175" s="4"/>
      <c r="B1175" s="6"/>
      <c r="C1175" s="6"/>
      <c r="D1175" s="55">
        <v>772</v>
      </c>
      <c r="E1175" s="56" t="s">
        <v>1417</v>
      </c>
      <c r="F1175" s="168"/>
      <c r="G1175" s="6"/>
      <c r="H1175" s="13"/>
      <c r="I1175" s="6" t="str" cm="1">
        <f t="array" aca="1" ref="I1175" ca="1">_xlfn.IFNA(INDIRECT("'"&amp;"Variable List"&amp;"'!"&amp;ADDRESS(MATCH(A1175,'Variable List'!A:A,0),3)),"")</f>
        <v/>
      </c>
      <c r="J1175" s="6" t="str" cm="1">
        <f t="array" aca="1" ref="J1175" ca="1">_xlfn.IFNA(INDIRECT("'"&amp;"Variable List"&amp;"'!"&amp;ADDRESS(MATCH(A1175,'Variable List'!A:A,0),4)),"")</f>
        <v/>
      </c>
      <c r="K1175" s="6" t="str" cm="1">
        <f t="array" aca="1" ref="K1175" ca="1">_xlfn.IFNA(INDIRECT("'"&amp;"Variable List"&amp;"'!"&amp;ADDRESS(MATCH(A1175,'Variable List'!A:A,0),5)),"")</f>
        <v/>
      </c>
      <c r="L1175" s="6" t="str" cm="1">
        <f t="array" aca="1" ref="L1175" ca="1">_xlfn.IFNA(INDIRECT("'"&amp;"Variable List"&amp;"'!"&amp;ADDRESS(MATCH(A1175,'Variable List'!A:A,0),6)),"")</f>
        <v/>
      </c>
    </row>
    <row r="1176" spans="1:12" s="3" customFormat="1" x14ac:dyDescent="0.25">
      <c r="A1176" s="4"/>
      <c r="B1176" s="6"/>
      <c r="C1176" s="6"/>
      <c r="D1176" s="55">
        <v>776</v>
      </c>
      <c r="E1176" s="56" t="s">
        <v>1418</v>
      </c>
      <c r="F1176" s="168"/>
      <c r="G1176" s="6"/>
      <c r="H1176" s="13"/>
      <c r="I1176" s="6" t="str" cm="1">
        <f t="array" aca="1" ref="I1176" ca="1">_xlfn.IFNA(INDIRECT("'"&amp;"Variable List"&amp;"'!"&amp;ADDRESS(MATCH(A1176,'Variable List'!A:A,0),3)),"")</f>
        <v/>
      </c>
      <c r="J1176" s="6" t="str" cm="1">
        <f t="array" aca="1" ref="J1176" ca="1">_xlfn.IFNA(INDIRECT("'"&amp;"Variable List"&amp;"'!"&amp;ADDRESS(MATCH(A1176,'Variable List'!A:A,0),4)),"")</f>
        <v/>
      </c>
      <c r="K1176" s="6" t="str" cm="1">
        <f t="array" aca="1" ref="K1176" ca="1">_xlfn.IFNA(INDIRECT("'"&amp;"Variable List"&amp;"'!"&amp;ADDRESS(MATCH(A1176,'Variable List'!A:A,0),5)),"")</f>
        <v/>
      </c>
      <c r="L1176" s="6" t="str" cm="1">
        <f t="array" aca="1" ref="L1176" ca="1">_xlfn.IFNA(INDIRECT("'"&amp;"Variable List"&amp;"'!"&amp;ADDRESS(MATCH(A1176,'Variable List'!A:A,0),6)),"")</f>
        <v/>
      </c>
    </row>
    <row r="1177" spans="1:12" s="3" customFormat="1" x14ac:dyDescent="0.25">
      <c r="A1177" s="4"/>
      <c r="B1177" s="6"/>
      <c r="C1177" s="6"/>
      <c r="D1177" s="55">
        <v>780</v>
      </c>
      <c r="E1177" s="56" t="s">
        <v>1419</v>
      </c>
      <c r="F1177" s="168"/>
      <c r="G1177" s="6"/>
      <c r="H1177" s="13"/>
      <c r="I1177" s="6" t="str" cm="1">
        <f t="array" aca="1" ref="I1177" ca="1">_xlfn.IFNA(INDIRECT("'"&amp;"Variable List"&amp;"'!"&amp;ADDRESS(MATCH(A1177,'Variable List'!A:A,0),3)),"")</f>
        <v/>
      </c>
      <c r="J1177" s="6" t="str" cm="1">
        <f t="array" aca="1" ref="J1177" ca="1">_xlfn.IFNA(INDIRECT("'"&amp;"Variable List"&amp;"'!"&amp;ADDRESS(MATCH(A1177,'Variable List'!A:A,0),4)),"")</f>
        <v/>
      </c>
      <c r="K1177" s="6" t="str" cm="1">
        <f t="array" aca="1" ref="K1177" ca="1">_xlfn.IFNA(INDIRECT("'"&amp;"Variable List"&amp;"'!"&amp;ADDRESS(MATCH(A1177,'Variable List'!A:A,0),5)),"")</f>
        <v/>
      </c>
      <c r="L1177" s="6" t="str" cm="1">
        <f t="array" aca="1" ref="L1177" ca="1">_xlfn.IFNA(INDIRECT("'"&amp;"Variable List"&amp;"'!"&amp;ADDRESS(MATCH(A1177,'Variable List'!A:A,0),6)),"")</f>
        <v/>
      </c>
    </row>
    <row r="1178" spans="1:12" s="3" customFormat="1" x14ac:dyDescent="0.25">
      <c r="A1178" s="4"/>
      <c r="B1178" s="6"/>
      <c r="C1178" s="6"/>
      <c r="D1178" s="55">
        <v>781</v>
      </c>
      <c r="E1178" s="56" t="s">
        <v>1008</v>
      </c>
      <c r="F1178" s="168"/>
      <c r="G1178" s="6"/>
      <c r="H1178" s="13"/>
      <c r="I1178" s="6" t="str" cm="1">
        <f t="array" aca="1" ref="I1178" ca="1">_xlfn.IFNA(INDIRECT("'"&amp;"Variable List"&amp;"'!"&amp;ADDRESS(MATCH(A1178,'Variable List'!A:A,0),3)),"")</f>
        <v/>
      </c>
      <c r="J1178" s="6" t="str" cm="1">
        <f t="array" aca="1" ref="J1178" ca="1">_xlfn.IFNA(INDIRECT("'"&amp;"Variable List"&amp;"'!"&amp;ADDRESS(MATCH(A1178,'Variable List'!A:A,0),4)),"")</f>
        <v/>
      </c>
      <c r="K1178" s="6" t="str" cm="1">
        <f t="array" aca="1" ref="K1178" ca="1">_xlfn.IFNA(INDIRECT("'"&amp;"Variable List"&amp;"'!"&amp;ADDRESS(MATCH(A1178,'Variable List'!A:A,0),5)),"")</f>
        <v/>
      </c>
      <c r="L1178" s="6" t="str" cm="1">
        <f t="array" aca="1" ref="L1178" ca="1">_xlfn.IFNA(INDIRECT("'"&amp;"Variable List"&amp;"'!"&amp;ADDRESS(MATCH(A1178,'Variable List'!A:A,0),6)),"")</f>
        <v/>
      </c>
    </row>
    <row r="1179" spans="1:12" s="3" customFormat="1" x14ac:dyDescent="0.25">
      <c r="A1179" s="4"/>
      <c r="B1179" s="6"/>
      <c r="C1179" s="6"/>
      <c r="D1179" s="55">
        <v>782</v>
      </c>
      <c r="E1179" s="56" t="s">
        <v>1006</v>
      </c>
      <c r="F1179" s="168"/>
      <c r="G1179" s="6"/>
      <c r="H1179" s="13"/>
      <c r="I1179" s="6" t="str" cm="1">
        <f t="array" aca="1" ref="I1179" ca="1">_xlfn.IFNA(INDIRECT("'"&amp;"Variable List"&amp;"'!"&amp;ADDRESS(MATCH(A1179,'Variable List'!A:A,0),3)),"")</f>
        <v/>
      </c>
      <c r="J1179" s="6" t="str" cm="1">
        <f t="array" aca="1" ref="J1179" ca="1">_xlfn.IFNA(INDIRECT("'"&amp;"Variable List"&amp;"'!"&amp;ADDRESS(MATCH(A1179,'Variable List'!A:A,0),4)),"")</f>
        <v/>
      </c>
      <c r="K1179" s="6" t="str" cm="1">
        <f t="array" aca="1" ref="K1179" ca="1">_xlfn.IFNA(INDIRECT("'"&amp;"Variable List"&amp;"'!"&amp;ADDRESS(MATCH(A1179,'Variable List'!A:A,0),5)),"")</f>
        <v/>
      </c>
      <c r="L1179" s="6" t="str" cm="1">
        <f t="array" aca="1" ref="L1179" ca="1">_xlfn.IFNA(INDIRECT("'"&amp;"Variable List"&amp;"'!"&amp;ADDRESS(MATCH(A1179,'Variable List'!A:A,0),6)),"")</f>
        <v/>
      </c>
    </row>
    <row r="1180" spans="1:12" s="3" customFormat="1" x14ac:dyDescent="0.25">
      <c r="A1180" s="4"/>
      <c r="B1180" s="6"/>
      <c r="C1180" s="6"/>
      <c r="D1180" s="55">
        <v>784</v>
      </c>
      <c r="E1180" s="56" t="s">
        <v>1420</v>
      </c>
      <c r="F1180" s="168"/>
      <c r="G1180" s="6"/>
      <c r="H1180" s="13"/>
      <c r="I1180" s="6" t="str" cm="1">
        <f t="array" aca="1" ref="I1180" ca="1">_xlfn.IFNA(INDIRECT("'"&amp;"Variable List"&amp;"'!"&amp;ADDRESS(MATCH(A1180,'Variable List'!A:A,0),3)),"")</f>
        <v/>
      </c>
      <c r="J1180" s="6" t="str" cm="1">
        <f t="array" aca="1" ref="J1180" ca="1">_xlfn.IFNA(INDIRECT("'"&amp;"Variable List"&amp;"'!"&amp;ADDRESS(MATCH(A1180,'Variable List'!A:A,0),4)),"")</f>
        <v/>
      </c>
      <c r="K1180" s="6" t="str" cm="1">
        <f t="array" aca="1" ref="K1180" ca="1">_xlfn.IFNA(INDIRECT("'"&amp;"Variable List"&amp;"'!"&amp;ADDRESS(MATCH(A1180,'Variable List'!A:A,0),5)),"")</f>
        <v/>
      </c>
      <c r="L1180" s="6" t="str" cm="1">
        <f t="array" aca="1" ref="L1180" ca="1">_xlfn.IFNA(INDIRECT("'"&amp;"Variable List"&amp;"'!"&amp;ADDRESS(MATCH(A1180,'Variable List'!A:A,0),6)),"")</f>
        <v/>
      </c>
    </row>
    <row r="1181" spans="1:12" s="3" customFormat="1" x14ac:dyDescent="0.25">
      <c r="A1181" s="4"/>
      <c r="B1181" s="6"/>
      <c r="C1181" s="6"/>
      <c r="D1181" s="55">
        <v>788</v>
      </c>
      <c r="E1181" s="56" t="s">
        <v>1421</v>
      </c>
      <c r="F1181" s="168"/>
      <c r="G1181" s="6"/>
      <c r="H1181" s="13"/>
      <c r="I1181" s="6" t="str" cm="1">
        <f t="array" aca="1" ref="I1181" ca="1">_xlfn.IFNA(INDIRECT("'"&amp;"Variable List"&amp;"'!"&amp;ADDRESS(MATCH(A1181,'Variable List'!A:A,0),3)),"")</f>
        <v/>
      </c>
      <c r="J1181" s="6" t="str" cm="1">
        <f t="array" aca="1" ref="J1181" ca="1">_xlfn.IFNA(INDIRECT("'"&amp;"Variable List"&amp;"'!"&amp;ADDRESS(MATCH(A1181,'Variable List'!A:A,0),4)),"")</f>
        <v/>
      </c>
      <c r="K1181" s="6" t="str" cm="1">
        <f t="array" aca="1" ref="K1181" ca="1">_xlfn.IFNA(INDIRECT("'"&amp;"Variable List"&amp;"'!"&amp;ADDRESS(MATCH(A1181,'Variable List'!A:A,0),5)),"")</f>
        <v/>
      </c>
      <c r="L1181" s="6" t="str" cm="1">
        <f t="array" aca="1" ref="L1181" ca="1">_xlfn.IFNA(INDIRECT("'"&amp;"Variable List"&amp;"'!"&amp;ADDRESS(MATCH(A1181,'Variable List'!A:A,0),6)),"")</f>
        <v/>
      </c>
    </row>
    <row r="1182" spans="1:12" s="3" customFormat="1" x14ac:dyDescent="0.25">
      <c r="A1182" s="4"/>
      <c r="B1182" s="6"/>
      <c r="C1182" s="6"/>
      <c r="D1182" s="55">
        <v>792</v>
      </c>
      <c r="E1182" s="56" t="s">
        <v>719</v>
      </c>
      <c r="F1182" s="168"/>
      <c r="G1182" s="6"/>
      <c r="H1182" s="13"/>
      <c r="I1182" s="6" t="str" cm="1">
        <f t="array" aca="1" ref="I1182" ca="1">_xlfn.IFNA(INDIRECT("'"&amp;"Variable List"&amp;"'!"&amp;ADDRESS(MATCH(A1182,'Variable List'!A:A,0),3)),"")</f>
        <v/>
      </c>
      <c r="J1182" s="6" t="str" cm="1">
        <f t="array" aca="1" ref="J1182" ca="1">_xlfn.IFNA(INDIRECT("'"&amp;"Variable List"&amp;"'!"&amp;ADDRESS(MATCH(A1182,'Variable List'!A:A,0),4)),"")</f>
        <v/>
      </c>
      <c r="K1182" s="6" t="str" cm="1">
        <f t="array" aca="1" ref="K1182" ca="1">_xlfn.IFNA(INDIRECT("'"&amp;"Variable List"&amp;"'!"&amp;ADDRESS(MATCH(A1182,'Variable List'!A:A,0),5)),"")</f>
        <v/>
      </c>
      <c r="L1182" s="6" t="str" cm="1">
        <f t="array" aca="1" ref="L1182" ca="1">_xlfn.IFNA(INDIRECT("'"&amp;"Variable List"&amp;"'!"&amp;ADDRESS(MATCH(A1182,'Variable List'!A:A,0),6)),"")</f>
        <v/>
      </c>
    </row>
    <row r="1183" spans="1:12" s="3" customFormat="1" x14ac:dyDescent="0.25">
      <c r="A1183" s="4"/>
      <c r="B1183" s="6"/>
      <c r="C1183" s="6"/>
      <c r="D1183" s="55">
        <v>795</v>
      </c>
      <c r="E1183" s="56" t="s">
        <v>1422</v>
      </c>
      <c r="F1183" s="168"/>
      <c r="G1183" s="6"/>
      <c r="H1183" s="13"/>
      <c r="I1183" s="6" t="str" cm="1">
        <f t="array" aca="1" ref="I1183" ca="1">_xlfn.IFNA(INDIRECT("'"&amp;"Variable List"&amp;"'!"&amp;ADDRESS(MATCH(A1183,'Variable List'!A:A,0),3)),"")</f>
        <v/>
      </c>
      <c r="J1183" s="6" t="str" cm="1">
        <f t="array" aca="1" ref="J1183" ca="1">_xlfn.IFNA(INDIRECT("'"&amp;"Variable List"&amp;"'!"&amp;ADDRESS(MATCH(A1183,'Variable List'!A:A,0),4)),"")</f>
        <v/>
      </c>
      <c r="K1183" s="6" t="str" cm="1">
        <f t="array" aca="1" ref="K1183" ca="1">_xlfn.IFNA(INDIRECT("'"&amp;"Variable List"&amp;"'!"&amp;ADDRESS(MATCH(A1183,'Variable List'!A:A,0),5)),"")</f>
        <v/>
      </c>
      <c r="L1183" s="6" t="str" cm="1">
        <f t="array" aca="1" ref="L1183" ca="1">_xlfn.IFNA(INDIRECT("'"&amp;"Variable List"&amp;"'!"&amp;ADDRESS(MATCH(A1183,'Variable List'!A:A,0),6)),"")</f>
        <v/>
      </c>
    </row>
    <row r="1184" spans="1:12" s="3" customFormat="1" x14ac:dyDescent="0.25">
      <c r="A1184" s="4"/>
      <c r="B1184" s="6"/>
      <c r="C1184" s="6"/>
      <c r="D1184" s="55">
        <v>796</v>
      </c>
      <c r="E1184" s="56" t="s">
        <v>1014</v>
      </c>
      <c r="F1184" s="168"/>
      <c r="G1184" s="6"/>
      <c r="H1184" s="13"/>
      <c r="I1184" s="6" t="str" cm="1">
        <f t="array" aca="1" ref="I1184" ca="1">_xlfn.IFNA(INDIRECT("'"&amp;"Variable List"&amp;"'!"&amp;ADDRESS(MATCH(A1184,'Variable List'!A:A,0),3)),"")</f>
        <v/>
      </c>
      <c r="J1184" s="6" t="str" cm="1">
        <f t="array" aca="1" ref="J1184" ca="1">_xlfn.IFNA(INDIRECT("'"&amp;"Variable List"&amp;"'!"&amp;ADDRESS(MATCH(A1184,'Variable List'!A:A,0),4)),"")</f>
        <v/>
      </c>
      <c r="K1184" s="6" t="str" cm="1">
        <f t="array" aca="1" ref="K1184" ca="1">_xlfn.IFNA(INDIRECT("'"&amp;"Variable List"&amp;"'!"&amp;ADDRESS(MATCH(A1184,'Variable List'!A:A,0),5)),"")</f>
        <v/>
      </c>
      <c r="L1184" s="6" t="str" cm="1">
        <f t="array" aca="1" ref="L1184" ca="1">_xlfn.IFNA(INDIRECT("'"&amp;"Variable List"&amp;"'!"&amp;ADDRESS(MATCH(A1184,'Variable List'!A:A,0),6)),"")</f>
        <v/>
      </c>
    </row>
    <row r="1185" spans="1:12" s="3" customFormat="1" x14ac:dyDescent="0.25">
      <c r="A1185" s="4"/>
      <c r="B1185" s="6"/>
      <c r="C1185" s="6"/>
      <c r="D1185" s="55">
        <v>798</v>
      </c>
      <c r="E1185" s="56" t="s">
        <v>1423</v>
      </c>
      <c r="F1185" s="168"/>
      <c r="G1185" s="6"/>
      <c r="H1185" s="13"/>
      <c r="I1185" s="6" t="str" cm="1">
        <f t="array" aca="1" ref="I1185" ca="1">_xlfn.IFNA(INDIRECT("'"&amp;"Variable List"&amp;"'!"&amp;ADDRESS(MATCH(A1185,'Variable List'!A:A,0),3)),"")</f>
        <v/>
      </c>
      <c r="J1185" s="6" t="str" cm="1">
        <f t="array" aca="1" ref="J1185" ca="1">_xlfn.IFNA(INDIRECT("'"&amp;"Variable List"&amp;"'!"&amp;ADDRESS(MATCH(A1185,'Variable List'!A:A,0),4)),"")</f>
        <v/>
      </c>
      <c r="K1185" s="6" t="str" cm="1">
        <f t="array" aca="1" ref="K1185" ca="1">_xlfn.IFNA(INDIRECT("'"&amp;"Variable List"&amp;"'!"&amp;ADDRESS(MATCH(A1185,'Variable List'!A:A,0),5)),"")</f>
        <v/>
      </c>
      <c r="L1185" s="6" t="str" cm="1">
        <f t="array" aca="1" ref="L1185" ca="1">_xlfn.IFNA(INDIRECT("'"&amp;"Variable List"&amp;"'!"&amp;ADDRESS(MATCH(A1185,'Variable List'!A:A,0),6)),"")</f>
        <v/>
      </c>
    </row>
    <row r="1186" spans="1:12" s="3" customFormat="1" x14ac:dyDescent="0.25">
      <c r="A1186" s="4"/>
      <c r="B1186" s="6"/>
      <c r="C1186" s="6"/>
      <c r="D1186" s="55">
        <v>800</v>
      </c>
      <c r="E1186" s="56" t="s">
        <v>1115</v>
      </c>
      <c r="F1186" s="168"/>
      <c r="G1186" s="6"/>
      <c r="H1186" s="13"/>
      <c r="I1186" s="6" t="str" cm="1">
        <f t="array" aca="1" ref="I1186" ca="1">_xlfn.IFNA(INDIRECT("'"&amp;"Variable List"&amp;"'!"&amp;ADDRESS(MATCH(A1186,'Variable List'!A:A,0),3)),"")</f>
        <v/>
      </c>
      <c r="J1186" s="6" t="str" cm="1">
        <f t="array" aca="1" ref="J1186" ca="1">_xlfn.IFNA(INDIRECT("'"&amp;"Variable List"&amp;"'!"&amp;ADDRESS(MATCH(A1186,'Variable List'!A:A,0),4)),"")</f>
        <v/>
      </c>
      <c r="K1186" s="6" t="str" cm="1">
        <f t="array" aca="1" ref="K1186" ca="1">_xlfn.IFNA(INDIRECT("'"&amp;"Variable List"&amp;"'!"&amp;ADDRESS(MATCH(A1186,'Variable List'!A:A,0),5)),"")</f>
        <v/>
      </c>
      <c r="L1186" s="6" t="str" cm="1">
        <f t="array" aca="1" ref="L1186" ca="1">_xlfn.IFNA(INDIRECT("'"&amp;"Variable List"&amp;"'!"&amp;ADDRESS(MATCH(A1186,'Variable List'!A:A,0),6)),"")</f>
        <v/>
      </c>
    </row>
    <row r="1187" spans="1:12" s="3" customFormat="1" x14ac:dyDescent="0.25">
      <c r="A1187" s="4"/>
      <c r="B1187" s="6"/>
      <c r="C1187" s="6"/>
      <c r="D1187" s="55">
        <v>804</v>
      </c>
      <c r="E1187" s="56" t="s">
        <v>1424</v>
      </c>
      <c r="F1187" s="168"/>
      <c r="G1187" s="6"/>
      <c r="H1187" s="13"/>
      <c r="I1187" s="6" t="str" cm="1">
        <f t="array" aca="1" ref="I1187" ca="1">_xlfn.IFNA(INDIRECT("'"&amp;"Variable List"&amp;"'!"&amp;ADDRESS(MATCH(A1187,'Variable List'!A:A,0),3)),"")</f>
        <v/>
      </c>
      <c r="J1187" s="6" t="str" cm="1">
        <f t="array" aca="1" ref="J1187" ca="1">_xlfn.IFNA(INDIRECT("'"&amp;"Variable List"&amp;"'!"&amp;ADDRESS(MATCH(A1187,'Variable List'!A:A,0),4)),"")</f>
        <v/>
      </c>
      <c r="K1187" s="6" t="str" cm="1">
        <f t="array" aca="1" ref="K1187" ca="1">_xlfn.IFNA(INDIRECT("'"&amp;"Variable List"&amp;"'!"&amp;ADDRESS(MATCH(A1187,'Variable List'!A:A,0),5)),"")</f>
        <v/>
      </c>
      <c r="L1187" s="6" t="str" cm="1">
        <f t="array" aca="1" ref="L1187" ca="1">_xlfn.IFNA(INDIRECT("'"&amp;"Variable List"&amp;"'!"&amp;ADDRESS(MATCH(A1187,'Variable List'!A:A,0),6)),"")</f>
        <v/>
      </c>
    </row>
    <row r="1188" spans="1:12" s="3" customFormat="1" x14ac:dyDescent="0.25">
      <c r="A1188" s="4"/>
      <c r="B1188" s="6"/>
      <c r="C1188" s="6"/>
      <c r="D1188" s="55">
        <v>807</v>
      </c>
      <c r="E1188" s="56" t="s">
        <v>1425</v>
      </c>
      <c r="F1188" s="168"/>
      <c r="G1188" s="6"/>
      <c r="H1188" s="13"/>
      <c r="I1188" s="6" t="str" cm="1">
        <f t="array" aca="1" ref="I1188" ca="1">_xlfn.IFNA(INDIRECT("'"&amp;"Variable List"&amp;"'!"&amp;ADDRESS(MATCH(A1188,'Variable List'!A:A,0),3)),"")</f>
        <v/>
      </c>
      <c r="J1188" s="6" t="str" cm="1">
        <f t="array" aca="1" ref="J1188" ca="1">_xlfn.IFNA(INDIRECT("'"&amp;"Variable List"&amp;"'!"&amp;ADDRESS(MATCH(A1188,'Variable List'!A:A,0),4)),"")</f>
        <v/>
      </c>
      <c r="K1188" s="6" t="str" cm="1">
        <f t="array" aca="1" ref="K1188" ca="1">_xlfn.IFNA(INDIRECT("'"&amp;"Variable List"&amp;"'!"&amp;ADDRESS(MATCH(A1188,'Variable List'!A:A,0),5)),"")</f>
        <v/>
      </c>
      <c r="L1188" s="6" t="str" cm="1">
        <f t="array" aca="1" ref="L1188" ca="1">_xlfn.IFNA(INDIRECT("'"&amp;"Variable List"&amp;"'!"&amp;ADDRESS(MATCH(A1188,'Variable List'!A:A,0),6)),"")</f>
        <v/>
      </c>
    </row>
    <row r="1189" spans="1:12" s="3" customFormat="1" x14ac:dyDescent="0.25">
      <c r="A1189" s="4"/>
      <c r="B1189" s="6"/>
      <c r="C1189" s="6"/>
      <c r="D1189" s="55">
        <v>818</v>
      </c>
      <c r="E1189" s="56" t="s">
        <v>1426</v>
      </c>
      <c r="F1189" s="168"/>
      <c r="G1189" s="6"/>
      <c r="H1189" s="13"/>
      <c r="I1189" s="6" t="str" cm="1">
        <f t="array" aca="1" ref="I1189" ca="1">_xlfn.IFNA(INDIRECT("'"&amp;"Variable List"&amp;"'!"&amp;ADDRESS(MATCH(A1189,'Variable List'!A:A,0),3)),"")</f>
        <v/>
      </c>
      <c r="J1189" s="6" t="str" cm="1">
        <f t="array" aca="1" ref="J1189" ca="1">_xlfn.IFNA(INDIRECT("'"&amp;"Variable List"&amp;"'!"&amp;ADDRESS(MATCH(A1189,'Variable List'!A:A,0),4)),"")</f>
        <v/>
      </c>
      <c r="K1189" s="6" t="str" cm="1">
        <f t="array" aca="1" ref="K1189" ca="1">_xlfn.IFNA(INDIRECT("'"&amp;"Variable List"&amp;"'!"&amp;ADDRESS(MATCH(A1189,'Variable List'!A:A,0),5)),"")</f>
        <v/>
      </c>
      <c r="L1189" s="6" t="str" cm="1">
        <f t="array" aca="1" ref="L1189" ca="1">_xlfn.IFNA(INDIRECT("'"&amp;"Variable List"&amp;"'!"&amp;ADDRESS(MATCH(A1189,'Variable List'!A:A,0),6)),"")</f>
        <v/>
      </c>
    </row>
    <row r="1190" spans="1:12" s="3" customFormat="1" x14ac:dyDescent="0.25">
      <c r="A1190" s="4"/>
      <c r="B1190" s="6"/>
      <c r="C1190" s="6"/>
      <c r="D1190" s="55">
        <v>831</v>
      </c>
      <c r="E1190" s="56" t="s">
        <v>1427</v>
      </c>
      <c r="F1190" s="168"/>
      <c r="G1190" s="6"/>
      <c r="H1190" s="13"/>
      <c r="I1190" s="6" t="str" cm="1">
        <f t="array" aca="1" ref="I1190" ca="1">_xlfn.IFNA(INDIRECT("'"&amp;"Variable List"&amp;"'!"&amp;ADDRESS(MATCH(A1190,'Variable List'!A:A,0),3)),"")</f>
        <v/>
      </c>
      <c r="J1190" s="6" t="str" cm="1">
        <f t="array" aca="1" ref="J1190" ca="1">_xlfn.IFNA(INDIRECT("'"&amp;"Variable List"&amp;"'!"&amp;ADDRESS(MATCH(A1190,'Variable List'!A:A,0),4)),"")</f>
        <v/>
      </c>
      <c r="K1190" s="6" t="str" cm="1">
        <f t="array" aca="1" ref="K1190" ca="1">_xlfn.IFNA(INDIRECT("'"&amp;"Variable List"&amp;"'!"&amp;ADDRESS(MATCH(A1190,'Variable List'!A:A,0),5)),"")</f>
        <v/>
      </c>
      <c r="L1190" s="6" t="str" cm="1">
        <f t="array" aca="1" ref="L1190" ca="1">_xlfn.IFNA(INDIRECT("'"&amp;"Variable List"&amp;"'!"&amp;ADDRESS(MATCH(A1190,'Variable List'!A:A,0),6)),"")</f>
        <v/>
      </c>
    </row>
    <row r="1191" spans="1:12" s="3" customFormat="1" x14ac:dyDescent="0.25">
      <c r="A1191" s="4"/>
      <c r="B1191" s="6"/>
      <c r="C1191" s="6"/>
      <c r="D1191" s="55">
        <v>832</v>
      </c>
      <c r="E1191" s="56" t="s">
        <v>1428</v>
      </c>
      <c r="F1191" s="168"/>
      <c r="G1191" s="6"/>
      <c r="H1191" s="13"/>
      <c r="I1191" s="6" t="str" cm="1">
        <f t="array" aca="1" ref="I1191" ca="1">_xlfn.IFNA(INDIRECT("'"&amp;"Variable List"&amp;"'!"&amp;ADDRESS(MATCH(A1191,'Variable List'!A:A,0),3)),"")</f>
        <v/>
      </c>
      <c r="J1191" s="6" t="str" cm="1">
        <f t="array" aca="1" ref="J1191" ca="1">_xlfn.IFNA(INDIRECT("'"&amp;"Variable List"&amp;"'!"&amp;ADDRESS(MATCH(A1191,'Variable List'!A:A,0),4)),"")</f>
        <v/>
      </c>
      <c r="K1191" s="6" t="str" cm="1">
        <f t="array" aca="1" ref="K1191" ca="1">_xlfn.IFNA(INDIRECT("'"&amp;"Variable List"&amp;"'!"&amp;ADDRESS(MATCH(A1191,'Variable List'!A:A,0),5)),"")</f>
        <v/>
      </c>
      <c r="L1191" s="6" t="str" cm="1">
        <f t="array" aca="1" ref="L1191" ca="1">_xlfn.IFNA(INDIRECT("'"&amp;"Variable List"&amp;"'!"&amp;ADDRESS(MATCH(A1191,'Variable List'!A:A,0),6)),"")</f>
        <v/>
      </c>
    </row>
    <row r="1192" spans="1:12" s="3" customFormat="1" x14ac:dyDescent="0.25">
      <c r="A1192" s="4"/>
      <c r="B1192" s="6"/>
      <c r="C1192" s="6"/>
      <c r="D1192" s="55">
        <v>833</v>
      </c>
      <c r="E1192" s="56" t="s">
        <v>1429</v>
      </c>
      <c r="F1192" s="168"/>
      <c r="G1192" s="6"/>
      <c r="H1192" s="13"/>
      <c r="I1192" s="6" t="str" cm="1">
        <f t="array" aca="1" ref="I1192" ca="1">_xlfn.IFNA(INDIRECT("'"&amp;"Variable List"&amp;"'!"&amp;ADDRESS(MATCH(A1192,'Variable List'!A:A,0),3)),"")</f>
        <v/>
      </c>
      <c r="J1192" s="6" t="str" cm="1">
        <f t="array" aca="1" ref="J1192" ca="1">_xlfn.IFNA(INDIRECT("'"&amp;"Variable List"&amp;"'!"&amp;ADDRESS(MATCH(A1192,'Variable List'!A:A,0),4)),"")</f>
        <v/>
      </c>
      <c r="K1192" s="6" t="str" cm="1">
        <f t="array" aca="1" ref="K1192" ca="1">_xlfn.IFNA(INDIRECT("'"&amp;"Variable List"&amp;"'!"&amp;ADDRESS(MATCH(A1192,'Variable List'!A:A,0),5)),"")</f>
        <v/>
      </c>
      <c r="L1192" s="6" t="str" cm="1">
        <f t="array" aca="1" ref="L1192" ca="1">_xlfn.IFNA(INDIRECT("'"&amp;"Variable List"&amp;"'!"&amp;ADDRESS(MATCH(A1192,'Variable List'!A:A,0),6)),"")</f>
        <v/>
      </c>
    </row>
    <row r="1193" spans="1:12" s="3" customFormat="1" x14ac:dyDescent="0.25">
      <c r="A1193" s="4"/>
      <c r="B1193" s="6"/>
      <c r="C1193" s="6"/>
      <c r="D1193" s="55">
        <v>834</v>
      </c>
      <c r="E1193" s="56" t="s">
        <v>1111</v>
      </c>
      <c r="F1193" s="168"/>
      <c r="G1193" s="6"/>
      <c r="H1193" s="13"/>
      <c r="I1193" s="6" t="str" cm="1">
        <f t="array" aca="1" ref="I1193" ca="1">_xlfn.IFNA(INDIRECT("'"&amp;"Variable List"&amp;"'!"&amp;ADDRESS(MATCH(A1193,'Variable List'!A:A,0),3)),"")</f>
        <v/>
      </c>
      <c r="J1193" s="6" t="str" cm="1">
        <f t="array" aca="1" ref="J1193" ca="1">_xlfn.IFNA(INDIRECT("'"&amp;"Variable List"&amp;"'!"&amp;ADDRESS(MATCH(A1193,'Variable List'!A:A,0),4)),"")</f>
        <v/>
      </c>
      <c r="K1193" s="6" t="str" cm="1">
        <f t="array" aca="1" ref="K1193" ca="1">_xlfn.IFNA(INDIRECT("'"&amp;"Variable List"&amp;"'!"&amp;ADDRESS(MATCH(A1193,'Variable List'!A:A,0),5)),"")</f>
        <v/>
      </c>
      <c r="L1193" s="6" t="str" cm="1">
        <f t="array" aca="1" ref="L1193" ca="1">_xlfn.IFNA(INDIRECT("'"&amp;"Variable List"&amp;"'!"&amp;ADDRESS(MATCH(A1193,'Variable List'!A:A,0),6)),"")</f>
        <v/>
      </c>
    </row>
    <row r="1194" spans="1:12" s="3" customFormat="1" x14ac:dyDescent="0.25">
      <c r="A1194" s="4"/>
      <c r="B1194" s="6"/>
      <c r="C1194" s="6"/>
      <c r="D1194" s="55">
        <v>840</v>
      </c>
      <c r="E1194" s="56" t="s">
        <v>1430</v>
      </c>
      <c r="F1194" s="168"/>
      <c r="G1194" s="6"/>
      <c r="H1194" s="13"/>
      <c r="I1194" s="6" t="str" cm="1">
        <f t="array" aca="1" ref="I1194" ca="1">_xlfn.IFNA(INDIRECT("'"&amp;"Variable List"&amp;"'!"&amp;ADDRESS(MATCH(A1194,'Variable List'!A:A,0),3)),"")</f>
        <v/>
      </c>
      <c r="J1194" s="6" t="str" cm="1">
        <f t="array" aca="1" ref="J1194" ca="1">_xlfn.IFNA(INDIRECT("'"&amp;"Variable List"&amp;"'!"&amp;ADDRESS(MATCH(A1194,'Variable List'!A:A,0),4)),"")</f>
        <v/>
      </c>
      <c r="K1194" s="6" t="str" cm="1">
        <f t="array" aca="1" ref="K1194" ca="1">_xlfn.IFNA(INDIRECT("'"&amp;"Variable List"&amp;"'!"&amp;ADDRESS(MATCH(A1194,'Variable List'!A:A,0),5)),"")</f>
        <v/>
      </c>
      <c r="L1194" s="6" t="str" cm="1">
        <f t="array" aca="1" ref="L1194" ca="1">_xlfn.IFNA(INDIRECT("'"&amp;"Variable List"&amp;"'!"&amp;ADDRESS(MATCH(A1194,'Variable List'!A:A,0),6)),"")</f>
        <v/>
      </c>
    </row>
    <row r="1195" spans="1:12" s="3" customFormat="1" x14ac:dyDescent="0.25">
      <c r="A1195" s="4"/>
      <c r="B1195" s="6"/>
      <c r="C1195" s="6"/>
      <c r="D1195" s="55">
        <v>850</v>
      </c>
      <c r="E1195" s="56" t="s">
        <v>1016</v>
      </c>
      <c r="F1195" s="168"/>
      <c r="G1195" s="6"/>
      <c r="H1195" s="13"/>
      <c r="I1195" s="6" t="str" cm="1">
        <f t="array" aca="1" ref="I1195" ca="1">_xlfn.IFNA(INDIRECT("'"&amp;"Variable List"&amp;"'!"&amp;ADDRESS(MATCH(A1195,'Variable List'!A:A,0),3)),"")</f>
        <v/>
      </c>
      <c r="J1195" s="6" t="str" cm="1">
        <f t="array" aca="1" ref="J1195" ca="1">_xlfn.IFNA(INDIRECT("'"&amp;"Variable List"&amp;"'!"&amp;ADDRESS(MATCH(A1195,'Variable List'!A:A,0),4)),"")</f>
        <v/>
      </c>
      <c r="K1195" s="6" t="str" cm="1">
        <f t="array" aca="1" ref="K1195" ca="1">_xlfn.IFNA(INDIRECT("'"&amp;"Variable List"&amp;"'!"&amp;ADDRESS(MATCH(A1195,'Variable List'!A:A,0),5)),"")</f>
        <v/>
      </c>
      <c r="L1195" s="6" t="str" cm="1">
        <f t="array" aca="1" ref="L1195" ca="1">_xlfn.IFNA(INDIRECT("'"&amp;"Variable List"&amp;"'!"&amp;ADDRESS(MATCH(A1195,'Variable List'!A:A,0),6)),"")</f>
        <v/>
      </c>
    </row>
    <row r="1196" spans="1:12" s="3" customFormat="1" x14ac:dyDescent="0.25">
      <c r="A1196" s="4"/>
      <c r="B1196" s="6"/>
      <c r="C1196" s="6"/>
      <c r="D1196" s="55">
        <v>854</v>
      </c>
      <c r="E1196" s="56" t="s">
        <v>1033</v>
      </c>
      <c r="F1196" s="168"/>
      <c r="G1196" s="6"/>
      <c r="H1196" s="13"/>
      <c r="I1196" s="6" t="str" cm="1">
        <f t="array" aca="1" ref="I1196" ca="1">_xlfn.IFNA(INDIRECT("'"&amp;"Variable List"&amp;"'!"&amp;ADDRESS(MATCH(A1196,'Variable List'!A:A,0),3)),"")</f>
        <v/>
      </c>
      <c r="J1196" s="6" t="str" cm="1">
        <f t="array" aca="1" ref="J1196" ca="1">_xlfn.IFNA(INDIRECT("'"&amp;"Variable List"&amp;"'!"&amp;ADDRESS(MATCH(A1196,'Variable List'!A:A,0),4)),"")</f>
        <v/>
      </c>
      <c r="K1196" s="6" t="str" cm="1">
        <f t="array" aca="1" ref="K1196" ca="1">_xlfn.IFNA(INDIRECT("'"&amp;"Variable List"&amp;"'!"&amp;ADDRESS(MATCH(A1196,'Variable List'!A:A,0),5)),"")</f>
        <v/>
      </c>
      <c r="L1196" s="6" t="str" cm="1">
        <f t="array" aca="1" ref="L1196" ca="1">_xlfn.IFNA(INDIRECT("'"&amp;"Variable List"&amp;"'!"&amp;ADDRESS(MATCH(A1196,'Variable List'!A:A,0),6)),"")</f>
        <v/>
      </c>
    </row>
    <row r="1197" spans="1:12" s="3" customFormat="1" x14ac:dyDescent="0.25">
      <c r="A1197" s="4"/>
      <c r="B1197" s="6"/>
      <c r="C1197" s="6"/>
      <c r="D1197" s="55">
        <v>858</v>
      </c>
      <c r="E1197" s="56" t="s">
        <v>941</v>
      </c>
      <c r="F1197" s="168"/>
      <c r="G1197" s="6"/>
      <c r="H1197" s="13"/>
      <c r="I1197" s="6" t="str" cm="1">
        <f t="array" aca="1" ref="I1197" ca="1">_xlfn.IFNA(INDIRECT("'"&amp;"Variable List"&amp;"'!"&amp;ADDRESS(MATCH(A1197,'Variable List'!A:A,0),3)),"")</f>
        <v/>
      </c>
      <c r="J1197" s="6" t="str" cm="1">
        <f t="array" aca="1" ref="J1197" ca="1">_xlfn.IFNA(INDIRECT("'"&amp;"Variable List"&amp;"'!"&amp;ADDRESS(MATCH(A1197,'Variable List'!A:A,0),4)),"")</f>
        <v/>
      </c>
      <c r="K1197" s="6" t="str" cm="1">
        <f t="array" aca="1" ref="K1197" ca="1">_xlfn.IFNA(INDIRECT("'"&amp;"Variable List"&amp;"'!"&amp;ADDRESS(MATCH(A1197,'Variable List'!A:A,0),5)),"")</f>
        <v/>
      </c>
      <c r="L1197" s="6" t="str" cm="1">
        <f t="array" aca="1" ref="L1197" ca="1">_xlfn.IFNA(INDIRECT("'"&amp;"Variable List"&amp;"'!"&amp;ADDRESS(MATCH(A1197,'Variable List'!A:A,0),6)),"")</f>
        <v/>
      </c>
    </row>
    <row r="1198" spans="1:12" s="3" customFormat="1" x14ac:dyDescent="0.25">
      <c r="A1198" s="4"/>
      <c r="B1198" s="6"/>
      <c r="C1198" s="6"/>
      <c r="D1198" s="55">
        <v>860</v>
      </c>
      <c r="E1198" s="56" t="s">
        <v>1431</v>
      </c>
      <c r="F1198" s="168"/>
      <c r="G1198" s="6"/>
      <c r="H1198" s="13"/>
      <c r="I1198" s="6" t="str" cm="1">
        <f t="array" aca="1" ref="I1198" ca="1">_xlfn.IFNA(INDIRECT("'"&amp;"Variable List"&amp;"'!"&amp;ADDRESS(MATCH(A1198,'Variable List'!A:A,0),3)),"")</f>
        <v/>
      </c>
      <c r="J1198" s="6" t="str" cm="1">
        <f t="array" aca="1" ref="J1198" ca="1">_xlfn.IFNA(INDIRECT("'"&amp;"Variable List"&amp;"'!"&amp;ADDRESS(MATCH(A1198,'Variable List'!A:A,0),4)),"")</f>
        <v/>
      </c>
      <c r="K1198" s="6" t="str" cm="1">
        <f t="array" aca="1" ref="K1198" ca="1">_xlfn.IFNA(INDIRECT("'"&amp;"Variable List"&amp;"'!"&amp;ADDRESS(MATCH(A1198,'Variable List'!A:A,0),5)),"")</f>
        <v/>
      </c>
      <c r="L1198" s="6" t="str" cm="1">
        <f t="array" aca="1" ref="L1198" ca="1">_xlfn.IFNA(INDIRECT("'"&amp;"Variable List"&amp;"'!"&amp;ADDRESS(MATCH(A1198,'Variable List'!A:A,0),6)),"")</f>
        <v/>
      </c>
    </row>
    <row r="1199" spans="1:12" s="3" customFormat="1" x14ac:dyDescent="0.25">
      <c r="A1199" s="4"/>
      <c r="B1199" s="6"/>
      <c r="C1199" s="6"/>
      <c r="D1199" s="55">
        <v>862</v>
      </c>
      <c r="E1199" s="56" t="s">
        <v>943</v>
      </c>
      <c r="F1199" s="168"/>
      <c r="G1199" s="6"/>
      <c r="H1199" s="13"/>
      <c r="I1199" s="6" t="str" cm="1">
        <f t="array" aca="1" ref="I1199" ca="1">_xlfn.IFNA(INDIRECT("'"&amp;"Variable List"&amp;"'!"&amp;ADDRESS(MATCH(A1199,'Variable List'!A:A,0),3)),"")</f>
        <v/>
      </c>
      <c r="J1199" s="6" t="str" cm="1">
        <f t="array" aca="1" ref="J1199" ca="1">_xlfn.IFNA(INDIRECT("'"&amp;"Variable List"&amp;"'!"&amp;ADDRESS(MATCH(A1199,'Variable List'!A:A,0),4)),"")</f>
        <v/>
      </c>
      <c r="K1199" s="6" t="str" cm="1">
        <f t="array" aca="1" ref="K1199" ca="1">_xlfn.IFNA(INDIRECT("'"&amp;"Variable List"&amp;"'!"&amp;ADDRESS(MATCH(A1199,'Variable List'!A:A,0),5)),"")</f>
        <v/>
      </c>
      <c r="L1199" s="6" t="str" cm="1">
        <f t="array" aca="1" ref="L1199" ca="1">_xlfn.IFNA(INDIRECT("'"&amp;"Variable List"&amp;"'!"&amp;ADDRESS(MATCH(A1199,'Variable List'!A:A,0),6)),"")</f>
        <v/>
      </c>
    </row>
    <row r="1200" spans="1:12" s="3" customFormat="1" x14ac:dyDescent="0.25">
      <c r="A1200" s="4"/>
      <c r="B1200" s="6"/>
      <c r="C1200" s="6"/>
      <c r="D1200" s="55">
        <v>876</v>
      </c>
      <c r="E1200" s="56" t="s">
        <v>1432</v>
      </c>
      <c r="F1200" s="168"/>
      <c r="G1200" s="6"/>
      <c r="H1200" s="13"/>
      <c r="I1200" s="6" t="str" cm="1">
        <f t="array" aca="1" ref="I1200" ca="1">_xlfn.IFNA(INDIRECT("'"&amp;"Variable List"&amp;"'!"&amp;ADDRESS(MATCH(A1200,'Variable List'!A:A,0),3)),"")</f>
        <v/>
      </c>
      <c r="J1200" s="6" t="str" cm="1">
        <f t="array" aca="1" ref="J1200" ca="1">_xlfn.IFNA(INDIRECT("'"&amp;"Variable List"&amp;"'!"&amp;ADDRESS(MATCH(A1200,'Variable List'!A:A,0),4)),"")</f>
        <v/>
      </c>
      <c r="K1200" s="6" t="str" cm="1">
        <f t="array" aca="1" ref="K1200" ca="1">_xlfn.IFNA(INDIRECT("'"&amp;"Variable List"&amp;"'!"&amp;ADDRESS(MATCH(A1200,'Variable List'!A:A,0),5)),"")</f>
        <v/>
      </c>
      <c r="L1200" s="6" t="str" cm="1">
        <f t="array" aca="1" ref="L1200" ca="1">_xlfn.IFNA(INDIRECT("'"&amp;"Variable List"&amp;"'!"&amp;ADDRESS(MATCH(A1200,'Variable List'!A:A,0),6)),"")</f>
        <v/>
      </c>
    </row>
    <row r="1201" spans="1:12" s="3" customFormat="1" x14ac:dyDescent="0.25">
      <c r="A1201" s="4"/>
      <c r="B1201" s="6"/>
      <c r="C1201" s="6"/>
      <c r="D1201" s="55">
        <v>877</v>
      </c>
      <c r="E1201" s="56" t="s">
        <v>1433</v>
      </c>
      <c r="F1201" s="168"/>
      <c r="G1201" s="6"/>
      <c r="H1201" s="13"/>
      <c r="I1201" s="6" t="str" cm="1">
        <f t="array" aca="1" ref="I1201" ca="1">_xlfn.IFNA(INDIRECT("'"&amp;"Variable List"&amp;"'!"&amp;ADDRESS(MATCH(A1201,'Variable List'!A:A,0),3)),"")</f>
        <v/>
      </c>
      <c r="J1201" s="6" t="str" cm="1">
        <f t="array" aca="1" ref="J1201" ca="1">_xlfn.IFNA(INDIRECT("'"&amp;"Variable List"&amp;"'!"&amp;ADDRESS(MATCH(A1201,'Variable List'!A:A,0),4)),"")</f>
        <v/>
      </c>
      <c r="K1201" s="6" t="str" cm="1">
        <f t="array" aca="1" ref="K1201" ca="1">_xlfn.IFNA(INDIRECT("'"&amp;"Variable List"&amp;"'!"&amp;ADDRESS(MATCH(A1201,'Variable List'!A:A,0),5)),"")</f>
        <v/>
      </c>
      <c r="L1201" s="6" t="str" cm="1">
        <f t="array" aca="1" ref="L1201" ca="1">_xlfn.IFNA(INDIRECT("'"&amp;"Variable List"&amp;"'!"&amp;ADDRESS(MATCH(A1201,'Variable List'!A:A,0),6)),"")</f>
        <v/>
      </c>
    </row>
    <row r="1202" spans="1:12" s="3" customFormat="1" x14ac:dyDescent="0.25">
      <c r="A1202" s="4"/>
      <c r="B1202" s="6"/>
      <c r="C1202" s="6"/>
      <c r="D1202" s="55">
        <v>878</v>
      </c>
      <c r="E1202" s="56" t="s">
        <v>1434</v>
      </c>
      <c r="F1202" s="168"/>
      <c r="G1202" s="6"/>
      <c r="H1202" s="13"/>
      <c r="I1202" s="6" t="str" cm="1">
        <f t="array" aca="1" ref="I1202" ca="1">_xlfn.IFNA(INDIRECT("'"&amp;"Variable List"&amp;"'!"&amp;ADDRESS(MATCH(A1202,'Variable List'!A:A,0),3)),"")</f>
        <v/>
      </c>
      <c r="J1202" s="6" t="str" cm="1">
        <f t="array" aca="1" ref="J1202" ca="1">_xlfn.IFNA(INDIRECT("'"&amp;"Variable List"&amp;"'!"&amp;ADDRESS(MATCH(A1202,'Variable List'!A:A,0),4)),"")</f>
        <v/>
      </c>
      <c r="K1202" s="6" t="str" cm="1">
        <f t="array" aca="1" ref="K1202" ca="1">_xlfn.IFNA(INDIRECT("'"&amp;"Variable List"&amp;"'!"&amp;ADDRESS(MATCH(A1202,'Variable List'!A:A,0),5)),"")</f>
        <v/>
      </c>
      <c r="L1202" s="6" t="str" cm="1">
        <f t="array" aca="1" ref="L1202" ca="1">_xlfn.IFNA(INDIRECT("'"&amp;"Variable List"&amp;"'!"&amp;ADDRESS(MATCH(A1202,'Variable List'!A:A,0),6)),"")</f>
        <v/>
      </c>
    </row>
    <row r="1203" spans="1:12" s="3" customFormat="1" x14ac:dyDescent="0.25">
      <c r="A1203" s="4"/>
      <c r="B1203" s="6"/>
      <c r="C1203" s="6"/>
      <c r="D1203" s="55">
        <v>882</v>
      </c>
      <c r="E1203" s="56" t="s">
        <v>1435</v>
      </c>
      <c r="F1203" s="168"/>
      <c r="G1203" s="6"/>
      <c r="H1203" s="13"/>
      <c r="I1203" s="6" t="str" cm="1">
        <f t="array" aca="1" ref="I1203" ca="1">_xlfn.IFNA(INDIRECT("'"&amp;"Variable List"&amp;"'!"&amp;ADDRESS(MATCH(A1203,'Variable List'!A:A,0),3)),"")</f>
        <v/>
      </c>
      <c r="J1203" s="6" t="str" cm="1">
        <f t="array" aca="1" ref="J1203" ca="1">_xlfn.IFNA(INDIRECT("'"&amp;"Variable List"&amp;"'!"&amp;ADDRESS(MATCH(A1203,'Variable List'!A:A,0),4)),"")</f>
        <v/>
      </c>
      <c r="K1203" s="6" t="str" cm="1">
        <f t="array" aca="1" ref="K1203" ca="1">_xlfn.IFNA(INDIRECT("'"&amp;"Variable List"&amp;"'!"&amp;ADDRESS(MATCH(A1203,'Variable List'!A:A,0),5)),"")</f>
        <v/>
      </c>
      <c r="L1203" s="6" t="str" cm="1">
        <f t="array" aca="1" ref="L1203" ca="1">_xlfn.IFNA(INDIRECT("'"&amp;"Variable List"&amp;"'!"&amp;ADDRESS(MATCH(A1203,'Variable List'!A:A,0),6)),"")</f>
        <v/>
      </c>
    </row>
    <row r="1204" spans="1:12" s="3" customFormat="1" x14ac:dyDescent="0.25">
      <c r="A1204" s="4"/>
      <c r="B1204" s="6"/>
      <c r="C1204" s="6"/>
      <c r="D1204" s="55">
        <v>887</v>
      </c>
      <c r="E1204" s="56" t="s">
        <v>1436</v>
      </c>
      <c r="F1204" s="168"/>
      <c r="G1204" s="6"/>
      <c r="H1204" s="13"/>
      <c r="I1204" s="6" t="str" cm="1">
        <f t="array" aca="1" ref="I1204" ca="1">_xlfn.IFNA(INDIRECT("'"&amp;"Variable List"&amp;"'!"&amp;ADDRESS(MATCH(A1204,'Variable List'!A:A,0),3)),"")</f>
        <v/>
      </c>
      <c r="J1204" s="6" t="str" cm="1">
        <f t="array" aca="1" ref="J1204" ca="1">_xlfn.IFNA(INDIRECT("'"&amp;"Variable List"&amp;"'!"&amp;ADDRESS(MATCH(A1204,'Variable List'!A:A,0),4)),"")</f>
        <v/>
      </c>
      <c r="K1204" s="6" t="str" cm="1">
        <f t="array" aca="1" ref="K1204" ca="1">_xlfn.IFNA(INDIRECT("'"&amp;"Variable List"&amp;"'!"&amp;ADDRESS(MATCH(A1204,'Variable List'!A:A,0),5)),"")</f>
        <v/>
      </c>
      <c r="L1204" s="6" t="str" cm="1">
        <f t="array" aca="1" ref="L1204" ca="1">_xlfn.IFNA(INDIRECT("'"&amp;"Variable List"&amp;"'!"&amp;ADDRESS(MATCH(A1204,'Variable List'!A:A,0),6)),"")</f>
        <v/>
      </c>
    </row>
    <row r="1205" spans="1:12" s="3" customFormat="1" x14ac:dyDescent="0.25">
      <c r="A1205" s="4"/>
      <c r="B1205" s="6"/>
      <c r="C1205" s="6"/>
      <c r="D1205" s="55">
        <v>894</v>
      </c>
      <c r="E1205" s="56" t="s">
        <v>1117</v>
      </c>
      <c r="F1205" s="168"/>
      <c r="G1205" s="6"/>
      <c r="H1205" s="13"/>
      <c r="I1205" s="6" t="str" cm="1">
        <f t="array" aca="1" ref="I1205" ca="1">_xlfn.IFNA(INDIRECT("'"&amp;"Variable List"&amp;"'!"&amp;ADDRESS(MATCH(A1205,'Variable List'!A:A,0),3)),"")</f>
        <v/>
      </c>
      <c r="J1205" s="6" t="str" cm="1">
        <f t="array" aca="1" ref="J1205" ca="1">_xlfn.IFNA(INDIRECT("'"&amp;"Variable List"&amp;"'!"&amp;ADDRESS(MATCH(A1205,'Variable List'!A:A,0),4)),"")</f>
        <v/>
      </c>
      <c r="K1205" s="6" t="str" cm="1">
        <f t="array" aca="1" ref="K1205" ca="1">_xlfn.IFNA(INDIRECT("'"&amp;"Variable List"&amp;"'!"&amp;ADDRESS(MATCH(A1205,'Variable List'!A:A,0),5)),"")</f>
        <v/>
      </c>
      <c r="L1205" s="6" t="str" cm="1">
        <f t="array" aca="1" ref="L1205" ca="1">_xlfn.IFNA(INDIRECT("'"&amp;"Variable List"&amp;"'!"&amp;ADDRESS(MATCH(A1205,'Variable List'!A:A,0),6)),"")</f>
        <v/>
      </c>
    </row>
    <row r="1206" spans="1:12" s="3" customFormat="1" x14ac:dyDescent="0.25">
      <c r="A1206" s="4"/>
      <c r="B1206" s="6"/>
      <c r="C1206" s="6"/>
      <c r="D1206" s="55">
        <v>901</v>
      </c>
      <c r="E1206" s="56" t="s">
        <v>717</v>
      </c>
      <c r="F1206" s="168"/>
      <c r="G1206" s="6"/>
      <c r="H1206" s="13"/>
      <c r="I1206" s="6" t="str" cm="1">
        <f t="array" aca="1" ref="I1206" ca="1">_xlfn.IFNA(INDIRECT("'"&amp;"Variable List"&amp;"'!"&amp;ADDRESS(MATCH(A1206,'Variable List'!A:A,0),3)),"")</f>
        <v/>
      </c>
      <c r="J1206" s="6" t="str" cm="1">
        <f t="array" aca="1" ref="J1206" ca="1">_xlfn.IFNA(INDIRECT("'"&amp;"Variable List"&amp;"'!"&amp;ADDRESS(MATCH(A1206,'Variable List'!A:A,0),4)),"")</f>
        <v/>
      </c>
      <c r="K1206" s="6" t="str" cm="1">
        <f t="array" aca="1" ref="K1206" ca="1">_xlfn.IFNA(INDIRECT("'"&amp;"Variable List"&amp;"'!"&amp;ADDRESS(MATCH(A1206,'Variable List'!A:A,0),5)),"")</f>
        <v/>
      </c>
      <c r="L1206" s="6" t="str" cm="1">
        <f t="array" aca="1" ref="L1206" ca="1">_xlfn.IFNA(INDIRECT("'"&amp;"Variable List"&amp;"'!"&amp;ADDRESS(MATCH(A1206,'Variable List'!A:A,0),6)),"")</f>
        <v/>
      </c>
    </row>
    <row r="1207" spans="1:12" s="3" customFormat="1" x14ac:dyDescent="0.25">
      <c r="A1207" s="4"/>
      <c r="B1207" s="6"/>
      <c r="C1207" s="6"/>
      <c r="D1207" s="55">
        <v>902</v>
      </c>
      <c r="E1207" s="56" t="s">
        <v>721</v>
      </c>
      <c r="F1207" s="168"/>
      <c r="G1207" s="6"/>
      <c r="H1207" s="13"/>
      <c r="I1207" s="6" t="str" cm="1">
        <f t="array" aca="1" ref="I1207" ca="1">_xlfn.IFNA(INDIRECT("'"&amp;"Variable List"&amp;"'!"&amp;ADDRESS(MATCH(A1207,'Variable List'!A:A,0),3)),"")</f>
        <v/>
      </c>
      <c r="J1207" s="6" t="str" cm="1">
        <f t="array" aca="1" ref="J1207" ca="1">_xlfn.IFNA(INDIRECT("'"&amp;"Variable List"&amp;"'!"&amp;ADDRESS(MATCH(A1207,'Variable List'!A:A,0),4)),"")</f>
        <v/>
      </c>
      <c r="K1207" s="6" t="str" cm="1">
        <f t="array" aca="1" ref="K1207" ca="1">_xlfn.IFNA(INDIRECT("'"&amp;"Variable List"&amp;"'!"&amp;ADDRESS(MATCH(A1207,'Variable List'!A:A,0),5)),"")</f>
        <v/>
      </c>
      <c r="L1207" s="6" t="str" cm="1">
        <f t="array" aca="1" ref="L1207" ca="1">_xlfn.IFNA(INDIRECT("'"&amp;"Variable List"&amp;"'!"&amp;ADDRESS(MATCH(A1207,'Variable List'!A:A,0),6)),"")</f>
        <v/>
      </c>
    </row>
    <row r="1208" spans="1:12" s="3" customFormat="1" x14ac:dyDescent="0.25">
      <c r="A1208" s="4"/>
      <c r="B1208" s="6"/>
      <c r="C1208" s="6"/>
      <c r="D1208" s="55">
        <v>903</v>
      </c>
      <c r="E1208" s="56" t="s">
        <v>1437</v>
      </c>
      <c r="F1208" s="168"/>
      <c r="G1208" s="6"/>
      <c r="H1208" s="13"/>
      <c r="I1208" s="6" t="str" cm="1">
        <f t="array" aca="1" ref="I1208" ca="1">_xlfn.IFNA(INDIRECT("'"&amp;"Variable List"&amp;"'!"&amp;ADDRESS(MATCH(A1208,'Variable List'!A:A,0),3)),"")</f>
        <v/>
      </c>
      <c r="J1208" s="6" t="str" cm="1">
        <f t="array" aca="1" ref="J1208" ca="1">_xlfn.IFNA(INDIRECT("'"&amp;"Variable List"&amp;"'!"&amp;ADDRESS(MATCH(A1208,'Variable List'!A:A,0),4)),"")</f>
        <v/>
      </c>
      <c r="K1208" s="6" t="str" cm="1">
        <f t="array" aca="1" ref="K1208" ca="1">_xlfn.IFNA(INDIRECT("'"&amp;"Variable List"&amp;"'!"&amp;ADDRESS(MATCH(A1208,'Variable List'!A:A,0),5)),"")</f>
        <v/>
      </c>
      <c r="L1208" s="6" t="str" cm="1">
        <f t="array" aca="1" ref="L1208" ca="1">_xlfn.IFNA(INDIRECT("'"&amp;"Variable List"&amp;"'!"&amp;ADDRESS(MATCH(A1208,'Variable List'!A:A,0),6)),"")</f>
        <v/>
      </c>
    </row>
    <row r="1209" spans="1:12" s="3" customFormat="1" x14ac:dyDescent="0.25">
      <c r="A1209" s="4"/>
      <c r="B1209" s="6"/>
      <c r="C1209" s="6"/>
      <c r="D1209" s="55">
        <v>912</v>
      </c>
      <c r="E1209" s="56" t="s">
        <v>1438</v>
      </c>
      <c r="F1209" s="168"/>
      <c r="G1209" s="6"/>
      <c r="H1209" s="13"/>
      <c r="I1209" s="6" t="str" cm="1">
        <f t="array" aca="1" ref="I1209" ca="1">_xlfn.IFNA(INDIRECT("'"&amp;"Variable List"&amp;"'!"&amp;ADDRESS(MATCH(A1209,'Variable List'!A:A,0),3)),"")</f>
        <v/>
      </c>
      <c r="J1209" s="6" t="str" cm="1">
        <f t="array" aca="1" ref="J1209" ca="1">_xlfn.IFNA(INDIRECT("'"&amp;"Variable List"&amp;"'!"&amp;ADDRESS(MATCH(A1209,'Variable List'!A:A,0),4)),"")</f>
        <v/>
      </c>
      <c r="K1209" s="6" t="str" cm="1">
        <f t="array" aca="1" ref="K1209" ca="1">_xlfn.IFNA(INDIRECT("'"&amp;"Variable List"&amp;"'!"&amp;ADDRESS(MATCH(A1209,'Variable List'!A:A,0),5)),"")</f>
        <v/>
      </c>
      <c r="L1209" s="6" t="str" cm="1">
        <f t="array" aca="1" ref="L1209" ca="1">_xlfn.IFNA(INDIRECT("'"&amp;"Variable List"&amp;"'!"&amp;ADDRESS(MATCH(A1209,'Variable List'!A:A,0),6)),"")</f>
        <v/>
      </c>
    </row>
    <row r="1210" spans="1:12" s="3" customFormat="1" x14ac:dyDescent="0.25">
      <c r="A1210" s="4"/>
      <c r="B1210" s="6"/>
      <c r="C1210" s="6"/>
      <c r="D1210" s="55">
        <v>913</v>
      </c>
      <c r="E1210" s="56" t="s">
        <v>1439</v>
      </c>
      <c r="F1210" s="168"/>
      <c r="G1210" s="6"/>
      <c r="H1210" s="13"/>
      <c r="I1210" s="6" t="str" cm="1">
        <f t="array" aca="1" ref="I1210" ca="1">_xlfn.IFNA(INDIRECT("'"&amp;"Variable List"&amp;"'!"&amp;ADDRESS(MATCH(A1210,'Variable List'!A:A,0),3)),"")</f>
        <v/>
      </c>
      <c r="J1210" s="6" t="str" cm="1">
        <f t="array" aca="1" ref="J1210" ca="1">_xlfn.IFNA(INDIRECT("'"&amp;"Variable List"&amp;"'!"&amp;ADDRESS(MATCH(A1210,'Variable List'!A:A,0),4)),"")</f>
        <v/>
      </c>
      <c r="K1210" s="6" t="str" cm="1">
        <f t="array" aca="1" ref="K1210" ca="1">_xlfn.IFNA(INDIRECT("'"&amp;"Variable List"&amp;"'!"&amp;ADDRESS(MATCH(A1210,'Variable List'!A:A,0),5)),"")</f>
        <v/>
      </c>
      <c r="L1210" s="6" t="str" cm="1">
        <f t="array" aca="1" ref="L1210" ca="1">_xlfn.IFNA(INDIRECT("'"&amp;"Variable List"&amp;"'!"&amp;ADDRESS(MATCH(A1210,'Variable List'!A:A,0),6)),"")</f>
        <v/>
      </c>
    </row>
    <row r="1211" spans="1:12" s="3" customFormat="1" x14ac:dyDescent="0.25">
      <c r="A1211" s="4"/>
      <c r="B1211" s="6"/>
      <c r="C1211" s="6"/>
      <c r="D1211" s="55">
        <v>914</v>
      </c>
      <c r="E1211" s="56" t="s">
        <v>1440</v>
      </c>
      <c r="F1211" s="168"/>
      <c r="G1211" s="6"/>
      <c r="H1211" s="13"/>
      <c r="I1211" s="6" t="str" cm="1">
        <f t="array" aca="1" ref="I1211" ca="1">_xlfn.IFNA(INDIRECT("'"&amp;"Variable List"&amp;"'!"&amp;ADDRESS(MATCH(A1211,'Variable List'!A:A,0),3)),"")</f>
        <v/>
      </c>
      <c r="J1211" s="6" t="str" cm="1">
        <f t="array" aca="1" ref="J1211" ca="1">_xlfn.IFNA(INDIRECT("'"&amp;"Variable List"&amp;"'!"&amp;ADDRESS(MATCH(A1211,'Variable List'!A:A,0),4)),"")</f>
        <v/>
      </c>
      <c r="K1211" s="6" t="str" cm="1">
        <f t="array" aca="1" ref="K1211" ca="1">_xlfn.IFNA(INDIRECT("'"&amp;"Variable List"&amp;"'!"&amp;ADDRESS(MATCH(A1211,'Variable List'!A:A,0),5)),"")</f>
        <v/>
      </c>
      <c r="L1211" s="6" t="str" cm="1">
        <f t="array" aca="1" ref="L1211" ca="1">_xlfn.IFNA(INDIRECT("'"&amp;"Variable List"&amp;"'!"&amp;ADDRESS(MATCH(A1211,'Variable List'!A:A,0),6)),"")</f>
        <v/>
      </c>
    </row>
    <row r="1212" spans="1:12" s="3" customFormat="1" x14ac:dyDescent="0.25">
      <c r="A1212" s="4"/>
      <c r="B1212" s="6"/>
      <c r="C1212" s="6"/>
      <c r="D1212" s="55">
        <v>915</v>
      </c>
      <c r="E1212" s="56" t="s">
        <v>1441</v>
      </c>
      <c r="F1212" s="168"/>
      <c r="G1212" s="6"/>
      <c r="H1212" s="13"/>
      <c r="I1212" s="6" t="str" cm="1">
        <f t="array" aca="1" ref="I1212" ca="1">_xlfn.IFNA(INDIRECT("'"&amp;"Variable List"&amp;"'!"&amp;ADDRESS(MATCH(A1212,'Variable List'!A:A,0),3)),"")</f>
        <v/>
      </c>
      <c r="J1212" s="6" t="str" cm="1">
        <f t="array" aca="1" ref="J1212" ca="1">_xlfn.IFNA(INDIRECT("'"&amp;"Variable List"&amp;"'!"&amp;ADDRESS(MATCH(A1212,'Variable List'!A:A,0),4)),"")</f>
        <v/>
      </c>
      <c r="K1212" s="6" t="str" cm="1">
        <f t="array" aca="1" ref="K1212" ca="1">_xlfn.IFNA(INDIRECT("'"&amp;"Variable List"&amp;"'!"&amp;ADDRESS(MATCH(A1212,'Variable List'!A:A,0),5)),"")</f>
        <v/>
      </c>
      <c r="L1212" s="6" t="str" cm="1">
        <f t="array" aca="1" ref="L1212" ca="1">_xlfn.IFNA(INDIRECT("'"&amp;"Variable List"&amp;"'!"&amp;ADDRESS(MATCH(A1212,'Variable List'!A:A,0),6)),"")</f>
        <v/>
      </c>
    </row>
    <row r="1213" spans="1:12" s="3" customFormat="1" x14ac:dyDescent="0.25">
      <c r="A1213" s="4"/>
      <c r="B1213" s="6"/>
      <c r="C1213" s="6"/>
      <c r="D1213" s="55">
        <v>916</v>
      </c>
      <c r="E1213" s="56" t="s">
        <v>1442</v>
      </c>
      <c r="F1213" s="168"/>
      <c r="G1213" s="6"/>
      <c r="H1213" s="13"/>
      <c r="I1213" s="6" t="str" cm="1">
        <f t="array" aca="1" ref="I1213" ca="1">_xlfn.IFNA(INDIRECT("'"&amp;"Variable List"&amp;"'!"&amp;ADDRESS(MATCH(A1213,'Variable List'!A:A,0),3)),"")</f>
        <v/>
      </c>
      <c r="J1213" s="6" t="str" cm="1">
        <f t="array" aca="1" ref="J1213" ca="1">_xlfn.IFNA(INDIRECT("'"&amp;"Variable List"&amp;"'!"&amp;ADDRESS(MATCH(A1213,'Variable List'!A:A,0),4)),"")</f>
        <v/>
      </c>
      <c r="K1213" s="6" t="str" cm="1">
        <f t="array" aca="1" ref="K1213" ca="1">_xlfn.IFNA(INDIRECT("'"&amp;"Variable List"&amp;"'!"&amp;ADDRESS(MATCH(A1213,'Variable List'!A:A,0),5)),"")</f>
        <v/>
      </c>
      <c r="L1213" s="6" t="str" cm="1">
        <f t="array" aca="1" ref="L1213" ca="1">_xlfn.IFNA(INDIRECT("'"&amp;"Variable List"&amp;"'!"&amp;ADDRESS(MATCH(A1213,'Variable List'!A:A,0),6)),"")</f>
        <v/>
      </c>
    </row>
    <row r="1214" spans="1:12" s="3" customFormat="1" x14ac:dyDescent="0.25">
      <c r="A1214" s="4"/>
      <c r="B1214" s="6"/>
      <c r="C1214" s="6"/>
      <c r="D1214" s="55">
        <v>927</v>
      </c>
      <c r="E1214" s="56" t="s">
        <v>689</v>
      </c>
      <c r="F1214" s="168"/>
      <c r="G1214" s="6"/>
      <c r="H1214" s="13"/>
      <c r="I1214" s="6" t="str" cm="1">
        <f t="array" aca="1" ref="I1214" ca="1">_xlfn.IFNA(INDIRECT("'"&amp;"Variable List"&amp;"'!"&amp;ADDRESS(MATCH(A1214,'Variable List'!A:A,0),3)),"")</f>
        <v/>
      </c>
      <c r="J1214" s="6" t="str" cm="1">
        <f t="array" aca="1" ref="J1214" ca="1">_xlfn.IFNA(INDIRECT("'"&amp;"Variable List"&amp;"'!"&amp;ADDRESS(MATCH(A1214,'Variable List'!A:A,0),4)),"")</f>
        <v/>
      </c>
      <c r="K1214" s="6" t="str" cm="1">
        <f t="array" aca="1" ref="K1214" ca="1">_xlfn.IFNA(INDIRECT("'"&amp;"Variable List"&amp;"'!"&amp;ADDRESS(MATCH(A1214,'Variable List'!A:A,0),5)),"")</f>
        <v/>
      </c>
      <c r="L1214" s="6" t="str" cm="1">
        <f t="array" aca="1" ref="L1214" ca="1">_xlfn.IFNA(INDIRECT("'"&amp;"Variable List"&amp;"'!"&amp;ADDRESS(MATCH(A1214,'Variable List'!A:A,0),6)),"")</f>
        <v/>
      </c>
    </row>
    <row r="1215" spans="1:12" s="3" customFormat="1" x14ac:dyDescent="0.25">
      <c r="A1215" s="4"/>
      <c r="B1215" s="6"/>
      <c r="C1215" s="6"/>
      <c r="D1215" s="55">
        <v>929</v>
      </c>
      <c r="E1215" s="56" t="s">
        <v>1443</v>
      </c>
      <c r="F1215" s="168"/>
      <c r="G1215" s="6"/>
      <c r="H1215" s="13"/>
      <c r="I1215" s="6" t="str" cm="1">
        <f t="array" aca="1" ref="I1215" ca="1">_xlfn.IFNA(INDIRECT("'"&amp;"Variable List"&amp;"'!"&amp;ADDRESS(MATCH(A1215,'Variable List'!A:A,0),3)),"")</f>
        <v/>
      </c>
      <c r="J1215" s="6" t="str" cm="1">
        <f t="array" aca="1" ref="J1215" ca="1">_xlfn.IFNA(INDIRECT("'"&amp;"Variable List"&amp;"'!"&amp;ADDRESS(MATCH(A1215,'Variable List'!A:A,0),4)),"")</f>
        <v/>
      </c>
      <c r="K1215" s="6" t="str" cm="1">
        <f t="array" aca="1" ref="K1215" ca="1">_xlfn.IFNA(INDIRECT("'"&amp;"Variable List"&amp;"'!"&amp;ADDRESS(MATCH(A1215,'Variable List'!A:A,0),5)),"")</f>
        <v/>
      </c>
      <c r="L1215" s="6" t="str" cm="1">
        <f t="array" aca="1" ref="L1215" ca="1">_xlfn.IFNA(INDIRECT("'"&amp;"Variable List"&amp;"'!"&amp;ADDRESS(MATCH(A1215,'Variable List'!A:A,0),6)),"")</f>
        <v/>
      </c>
    </row>
    <row r="1216" spans="1:12" s="3" customFormat="1" x14ac:dyDescent="0.25">
      <c r="A1216" s="4"/>
      <c r="B1216" s="6"/>
      <c r="C1216" s="6"/>
      <c r="D1216" s="55">
        <v>931</v>
      </c>
      <c r="E1216" s="56" t="s">
        <v>1444</v>
      </c>
      <c r="F1216" s="168"/>
      <c r="G1216" s="6"/>
      <c r="H1216" s="13"/>
      <c r="I1216" s="6" t="str" cm="1">
        <f t="array" aca="1" ref="I1216" ca="1">_xlfn.IFNA(INDIRECT("'"&amp;"Variable List"&amp;"'!"&amp;ADDRESS(MATCH(A1216,'Variable List'!A:A,0),3)),"")</f>
        <v/>
      </c>
      <c r="J1216" s="6" t="str" cm="1">
        <f t="array" aca="1" ref="J1216" ca="1">_xlfn.IFNA(INDIRECT("'"&amp;"Variable List"&amp;"'!"&amp;ADDRESS(MATCH(A1216,'Variable List'!A:A,0),4)),"")</f>
        <v/>
      </c>
      <c r="K1216" s="6" t="str" cm="1">
        <f t="array" aca="1" ref="K1216" ca="1">_xlfn.IFNA(INDIRECT("'"&amp;"Variable List"&amp;"'!"&amp;ADDRESS(MATCH(A1216,'Variable List'!A:A,0),5)),"")</f>
        <v/>
      </c>
      <c r="L1216" s="6" t="str" cm="1">
        <f t="array" aca="1" ref="L1216" ca="1">_xlfn.IFNA(INDIRECT("'"&amp;"Variable List"&amp;"'!"&amp;ADDRESS(MATCH(A1216,'Variable List'!A:A,0),6)),"")</f>
        <v/>
      </c>
    </row>
    <row r="1217" spans="1:12" s="3" customFormat="1" x14ac:dyDescent="0.25">
      <c r="A1217" s="4"/>
      <c r="B1217" s="6"/>
      <c r="C1217" s="6"/>
      <c r="D1217" s="55">
        <v>932</v>
      </c>
      <c r="E1217" s="56" t="s">
        <v>1445</v>
      </c>
      <c r="F1217" s="168"/>
      <c r="G1217" s="6"/>
      <c r="H1217" s="13"/>
      <c r="I1217" s="6" t="str" cm="1">
        <f t="array" aca="1" ref="I1217" ca="1">_xlfn.IFNA(INDIRECT("'"&amp;"Variable List"&amp;"'!"&amp;ADDRESS(MATCH(A1217,'Variable List'!A:A,0),3)),"")</f>
        <v/>
      </c>
      <c r="J1217" s="6" t="str" cm="1">
        <f t="array" aca="1" ref="J1217" ca="1">_xlfn.IFNA(INDIRECT("'"&amp;"Variable List"&amp;"'!"&amp;ADDRESS(MATCH(A1217,'Variable List'!A:A,0),4)),"")</f>
        <v/>
      </c>
      <c r="K1217" s="6" t="str" cm="1">
        <f t="array" aca="1" ref="K1217" ca="1">_xlfn.IFNA(INDIRECT("'"&amp;"Variable List"&amp;"'!"&amp;ADDRESS(MATCH(A1217,'Variable List'!A:A,0),5)),"")</f>
        <v/>
      </c>
      <c r="L1217" s="6" t="str" cm="1">
        <f t="array" aca="1" ref="L1217" ca="1">_xlfn.IFNA(INDIRECT("'"&amp;"Variable List"&amp;"'!"&amp;ADDRESS(MATCH(A1217,'Variable List'!A:A,0),6)),"")</f>
        <v/>
      </c>
    </row>
    <row r="1218" spans="1:12" s="3" customFormat="1" x14ac:dyDescent="0.25">
      <c r="A1218" s="4"/>
      <c r="B1218" s="6"/>
      <c r="C1218" s="6"/>
      <c r="D1218" s="55">
        <v>933</v>
      </c>
      <c r="E1218" s="56" t="s">
        <v>1446</v>
      </c>
      <c r="F1218" s="168"/>
      <c r="G1218" s="6"/>
      <c r="H1218" s="13"/>
      <c r="I1218" s="6" t="str" cm="1">
        <f t="array" aca="1" ref="I1218" ca="1">_xlfn.IFNA(INDIRECT("'"&amp;"Variable List"&amp;"'!"&amp;ADDRESS(MATCH(A1218,'Variable List'!A:A,0),3)),"")</f>
        <v/>
      </c>
      <c r="J1218" s="6" t="str" cm="1">
        <f t="array" aca="1" ref="J1218" ca="1">_xlfn.IFNA(INDIRECT("'"&amp;"Variable List"&amp;"'!"&amp;ADDRESS(MATCH(A1218,'Variable List'!A:A,0),4)),"")</f>
        <v/>
      </c>
      <c r="K1218" s="6" t="str" cm="1">
        <f t="array" aca="1" ref="K1218" ca="1">_xlfn.IFNA(INDIRECT("'"&amp;"Variable List"&amp;"'!"&amp;ADDRESS(MATCH(A1218,'Variable List'!A:A,0),5)),"")</f>
        <v/>
      </c>
      <c r="L1218" s="6" t="str" cm="1">
        <f t="array" aca="1" ref="L1218" ca="1">_xlfn.IFNA(INDIRECT("'"&amp;"Variable List"&amp;"'!"&amp;ADDRESS(MATCH(A1218,'Variable List'!A:A,0),6)),"")</f>
        <v/>
      </c>
    </row>
    <row r="1219" spans="1:12" s="3" customFormat="1" x14ac:dyDescent="0.25">
      <c r="A1219" s="4"/>
      <c r="B1219" s="6"/>
      <c r="C1219" s="6"/>
      <c r="D1219" s="55">
        <v>935</v>
      </c>
      <c r="E1219" s="56" t="s">
        <v>1447</v>
      </c>
      <c r="F1219" s="168"/>
      <c r="G1219" s="6"/>
      <c r="H1219" s="13"/>
      <c r="I1219" s="6" t="str" cm="1">
        <f t="array" aca="1" ref="I1219" ca="1">_xlfn.IFNA(INDIRECT("'"&amp;"Variable List"&amp;"'!"&amp;ADDRESS(MATCH(A1219,'Variable List'!A:A,0),3)),"")</f>
        <v/>
      </c>
      <c r="J1219" s="6" t="str" cm="1">
        <f t="array" aca="1" ref="J1219" ca="1">_xlfn.IFNA(INDIRECT("'"&amp;"Variable List"&amp;"'!"&amp;ADDRESS(MATCH(A1219,'Variable List'!A:A,0),4)),"")</f>
        <v/>
      </c>
      <c r="K1219" s="6" t="str" cm="1">
        <f t="array" aca="1" ref="K1219" ca="1">_xlfn.IFNA(INDIRECT("'"&amp;"Variable List"&amp;"'!"&amp;ADDRESS(MATCH(A1219,'Variable List'!A:A,0),5)),"")</f>
        <v/>
      </c>
      <c r="L1219" s="6" t="str" cm="1">
        <f t="array" aca="1" ref="L1219" ca="1">_xlfn.IFNA(INDIRECT("'"&amp;"Variable List"&amp;"'!"&amp;ADDRESS(MATCH(A1219,'Variable List'!A:A,0),6)),"")</f>
        <v/>
      </c>
    </row>
    <row r="1220" spans="1:12" s="3" customFormat="1" x14ac:dyDescent="0.25">
      <c r="A1220" s="4"/>
      <c r="B1220" s="6"/>
      <c r="C1220" s="6"/>
      <c r="D1220" s="55">
        <v>951</v>
      </c>
      <c r="E1220" s="56" t="s">
        <v>727</v>
      </c>
      <c r="F1220" s="168"/>
      <c r="G1220" s="6"/>
      <c r="H1220" s="13"/>
      <c r="I1220" s="6" t="str" cm="1">
        <f t="array" aca="1" ref="I1220" ca="1">_xlfn.IFNA(INDIRECT("'"&amp;"Variable List"&amp;"'!"&amp;ADDRESS(MATCH(A1220,'Variable List'!A:A,0),3)),"")</f>
        <v/>
      </c>
      <c r="J1220" s="6" t="str" cm="1">
        <f t="array" aca="1" ref="J1220" ca="1">_xlfn.IFNA(INDIRECT("'"&amp;"Variable List"&amp;"'!"&amp;ADDRESS(MATCH(A1220,'Variable List'!A:A,0),4)),"")</f>
        <v/>
      </c>
      <c r="K1220" s="6" t="str" cm="1">
        <f t="array" aca="1" ref="K1220" ca="1">_xlfn.IFNA(INDIRECT("'"&amp;"Variable List"&amp;"'!"&amp;ADDRESS(MATCH(A1220,'Variable List'!A:A,0),5)),"")</f>
        <v/>
      </c>
      <c r="L1220" s="6" t="str" cm="1">
        <f t="array" aca="1" ref="L1220" ca="1">_xlfn.IFNA(INDIRECT("'"&amp;"Variable List"&amp;"'!"&amp;ADDRESS(MATCH(A1220,'Variable List'!A:A,0),6)),"")</f>
        <v/>
      </c>
    </row>
    <row r="1221" spans="1:12" s="3" customFormat="1" x14ac:dyDescent="0.25">
      <c r="A1221" s="4"/>
      <c r="B1221" s="6"/>
      <c r="C1221" s="6"/>
      <c r="D1221" s="55">
        <v>971</v>
      </c>
      <c r="E1221" s="56" t="s">
        <v>1448</v>
      </c>
      <c r="F1221" s="168"/>
      <c r="G1221" s="6"/>
      <c r="H1221" s="13"/>
      <c r="I1221" s="6" t="str" cm="1">
        <f t="array" aca="1" ref="I1221" ca="1">_xlfn.IFNA(INDIRECT("'"&amp;"Variable List"&amp;"'!"&amp;ADDRESS(MATCH(A1221,'Variable List'!A:A,0),3)),"")</f>
        <v/>
      </c>
      <c r="J1221" s="6" t="str" cm="1">
        <f t="array" aca="1" ref="J1221" ca="1">_xlfn.IFNA(INDIRECT("'"&amp;"Variable List"&amp;"'!"&amp;ADDRESS(MATCH(A1221,'Variable List'!A:A,0),4)),"")</f>
        <v/>
      </c>
      <c r="K1221" s="6" t="str" cm="1">
        <f t="array" aca="1" ref="K1221" ca="1">_xlfn.IFNA(INDIRECT("'"&amp;"Variable List"&amp;"'!"&amp;ADDRESS(MATCH(A1221,'Variable List'!A:A,0),5)),"")</f>
        <v/>
      </c>
      <c r="L1221" s="6" t="str" cm="1">
        <f t="array" aca="1" ref="L1221" ca="1">_xlfn.IFNA(INDIRECT("'"&amp;"Variable List"&amp;"'!"&amp;ADDRESS(MATCH(A1221,'Variable List'!A:A,0),6)),"")</f>
        <v/>
      </c>
    </row>
    <row r="1222" spans="1:12" s="3" customFormat="1" x14ac:dyDescent="0.25">
      <c r="A1222" s="4"/>
      <c r="B1222" s="6"/>
      <c r="C1222" s="6"/>
      <c r="D1222" s="55">
        <v>972</v>
      </c>
      <c r="E1222" s="56" t="s">
        <v>1449</v>
      </c>
      <c r="F1222" s="168"/>
      <c r="G1222" s="6"/>
      <c r="H1222" s="13"/>
      <c r="I1222" s="6" t="str" cm="1">
        <f t="array" aca="1" ref="I1222" ca="1">_xlfn.IFNA(INDIRECT("'"&amp;"Variable List"&amp;"'!"&amp;ADDRESS(MATCH(A1222,'Variable List'!A:A,0),3)),"")</f>
        <v/>
      </c>
      <c r="J1222" s="6" t="str" cm="1">
        <f t="array" aca="1" ref="J1222" ca="1">_xlfn.IFNA(INDIRECT("'"&amp;"Variable List"&amp;"'!"&amp;ADDRESS(MATCH(A1222,'Variable List'!A:A,0),4)),"")</f>
        <v/>
      </c>
      <c r="K1222" s="6" t="str" cm="1">
        <f t="array" aca="1" ref="K1222" ca="1">_xlfn.IFNA(INDIRECT("'"&amp;"Variable List"&amp;"'!"&amp;ADDRESS(MATCH(A1222,'Variable List'!A:A,0),5)),"")</f>
        <v/>
      </c>
      <c r="L1222" s="6" t="str" cm="1">
        <f t="array" aca="1" ref="L1222" ca="1">_xlfn.IFNA(INDIRECT("'"&amp;"Variable List"&amp;"'!"&amp;ADDRESS(MATCH(A1222,'Variable List'!A:A,0),6)),"")</f>
        <v/>
      </c>
    </row>
    <row r="1223" spans="1:12" s="3" customFormat="1" x14ac:dyDescent="0.25">
      <c r="A1223" s="4"/>
      <c r="B1223" s="6"/>
      <c r="C1223" s="6"/>
      <c r="D1223" s="55">
        <v>973</v>
      </c>
      <c r="E1223" s="56" t="s">
        <v>1450</v>
      </c>
      <c r="F1223" s="168"/>
      <c r="G1223" s="6"/>
      <c r="H1223" s="13"/>
      <c r="I1223" s="6" t="str" cm="1">
        <f t="array" aca="1" ref="I1223" ca="1">_xlfn.IFNA(INDIRECT("'"&amp;"Variable List"&amp;"'!"&amp;ADDRESS(MATCH(A1223,'Variable List'!A:A,0),3)),"")</f>
        <v/>
      </c>
      <c r="J1223" s="6" t="str" cm="1">
        <f t="array" aca="1" ref="J1223" ca="1">_xlfn.IFNA(INDIRECT("'"&amp;"Variable List"&amp;"'!"&amp;ADDRESS(MATCH(A1223,'Variable List'!A:A,0),4)),"")</f>
        <v/>
      </c>
      <c r="K1223" s="6" t="str" cm="1">
        <f t="array" aca="1" ref="K1223" ca="1">_xlfn.IFNA(INDIRECT("'"&amp;"Variable List"&amp;"'!"&amp;ADDRESS(MATCH(A1223,'Variable List'!A:A,0),5)),"")</f>
        <v/>
      </c>
      <c r="L1223" s="6" t="str" cm="1">
        <f t="array" aca="1" ref="L1223" ca="1">_xlfn.IFNA(INDIRECT("'"&amp;"Variable List"&amp;"'!"&amp;ADDRESS(MATCH(A1223,'Variable List'!A:A,0),6)),"")</f>
        <v/>
      </c>
    </row>
    <row r="1224" spans="1:12" s="3" customFormat="1" x14ac:dyDescent="0.25">
      <c r="A1224" s="4"/>
      <c r="B1224" s="6"/>
      <c r="C1224" s="6"/>
      <c r="D1224" s="55">
        <v>974</v>
      </c>
      <c r="E1224" s="56" t="s">
        <v>1451</v>
      </c>
      <c r="F1224" s="168"/>
      <c r="G1224" s="6"/>
      <c r="H1224" s="13"/>
      <c r="I1224" s="6" t="str" cm="1">
        <f t="array" aca="1" ref="I1224" ca="1">_xlfn.IFNA(INDIRECT("'"&amp;"Variable List"&amp;"'!"&amp;ADDRESS(MATCH(A1224,'Variable List'!A:A,0),3)),"")</f>
        <v/>
      </c>
      <c r="J1224" s="6" t="str" cm="1">
        <f t="array" aca="1" ref="J1224" ca="1">_xlfn.IFNA(INDIRECT("'"&amp;"Variable List"&amp;"'!"&amp;ADDRESS(MATCH(A1224,'Variable List'!A:A,0),4)),"")</f>
        <v/>
      </c>
      <c r="K1224" s="6" t="str" cm="1">
        <f t="array" aca="1" ref="K1224" ca="1">_xlfn.IFNA(INDIRECT("'"&amp;"Variable List"&amp;"'!"&amp;ADDRESS(MATCH(A1224,'Variable List'!A:A,0),5)),"")</f>
        <v/>
      </c>
      <c r="L1224" s="6" t="str" cm="1">
        <f t="array" aca="1" ref="L1224" ca="1">_xlfn.IFNA(INDIRECT("'"&amp;"Variable List"&amp;"'!"&amp;ADDRESS(MATCH(A1224,'Variable List'!A:A,0),6)),"")</f>
        <v/>
      </c>
    </row>
    <row r="1225" spans="1:12" s="3" customFormat="1" x14ac:dyDescent="0.25">
      <c r="A1225" s="4"/>
      <c r="B1225" s="6"/>
      <c r="C1225" s="6"/>
      <c r="D1225" s="55">
        <v>980</v>
      </c>
      <c r="E1225" s="56" t="s">
        <v>1452</v>
      </c>
      <c r="F1225" s="168"/>
      <c r="G1225" s="6"/>
      <c r="H1225" s="13"/>
      <c r="I1225" s="6" t="str" cm="1">
        <f t="array" aca="1" ref="I1225" ca="1">_xlfn.IFNA(INDIRECT("'"&amp;"Variable List"&amp;"'!"&amp;ADDRESS(MATCH(A1225,'Variable List'!A:A,0),3)),"")</f>
        <v/>
      </c>
      <c r="J1225" s="6" t="str" cm="1">
        <f t="array" aca="1" ref="J1225" ca="1">_xlfn.IFNA(INDIRECT("'"&amp;"Variable List"&amp;"'!"&amp;ADDRESS(MATCH(A1225,'Variable List'!A:A,0),4)),"")</f>
        <v/>
      </c>
      <c r="K1225" s="6" t="str" cm="1">
        <f t="array" aca="1" ref="K1225" ca="1">_xlfn.IFNA(INDIRECT("'"&amp;"Variable List"&amp;"'!"&amp;ADDRESS(MATCH(A1225,'Variable List'!A:A,0),5)),"")</f>
        <v/>
      </c>
      <c r="L1225" s="6" t="str" cm="1">
        <f t="array" aca="1" ref="L1225" ca="1">_xlfn.IFNA(INDIRECT("'"&amp;"Variable List"&amp;"'!"&amp;ADDRESS(MATCH(A1225,'Variable List'!A:A,0),6)),"")</f>
        <v/>
      </c>
    </row>
    <row r="1226" spans="1:12" s="3" customFormat="1" x14ac:dyDescent="0.25">
      <c r="A1226" s="4"/>
      <c r="B1226" s="6"/>
      <c r="C1226" s="6"/>
      <c r="D1226" s="55">
        <v>981</v>
      </c>
      <c r="E1226" s="56" t="s">
        <v>1453</v>
      </c>
      <c r="F1226" s="168"/>
      <c r="G1226" s="6"/>
      <c r="H1226" s="13"/>
      <c r="I1226" s="6" t="str" cm="1">
        <f t="array" aca="1" ref="I1226" ca="1">_xlfn.IFNA(INDIRECT("'"&amp;"Variable List"&amp;"'!"&amp;ADDRESS(MATCH(A1226,'Variable List'!A:A,0),3)),"")</f>
        <v/>
      </c>
      <c r="J1226" s="6" t="str" cm="1">
        <f t="array" aca="1" ref="J1226" ca="1">_xlfn.IFNA(INDIRECT("'"&amp;"Variable List"&amp;"'!"&amp;ADDRESS(MATCH(A1226,'Variable List'!A:A,0),4)),"")</f>
        <v/>
      </c>
      <c r="K1226" s="6" t="str" cm="1">
        <f t="array" aca="1" ref="K1226" ca="1">_xlfn.IFNA(INDIRECT("'"&amp;"Variable List"&amp;"'!"&amp;ADDRESS(MATCH(A1226,'Variable List'!A:A,0),5)),"")</f>
        <v/>
      </c>
      <c r="L1226" s="6" t="str" cm="1">
        <f t="array" aca="1" ref="L1226" ca="1">_xlfn.IFNA(INDIRECT("'"&amp;"Variable List"&amp;"'!"&amp;ADDRESS(MATCH(A1226,'Variable List'!A:A,0),6)),"")</f>
        <v/>
      </c>
    </row>
    <row r="1227" spans="1:12" s="3" customFormat="1" x14ac:dyDescent="0.25">
      <c r="A1227" s="4"/>
      <c r="B1227" s="6"/>
      <c r="C1227" s="6"/>
      <c r="D1227" s="55">
        <v>982</v>
      </c>
      <c r="E1227" s="56" t="s">
        <v>1454</v>
      </c>
      <c r="F1227" s="168"/>
      <c r="G1227" s="6"/>
      <c r="H1227" s="13"/>
      <c r="I1227" s="6" t="str" cm="1">
        <f t="array" aca="1" ref="I1227" ca="1">_xlfn.IFNA(INDIRECT("'"&amp;"Variable List"&amp;"'!"&amp;ADDRESS(MATCH(A1227,'Variable List'!A:A,0),3)),"")</f>
        <v/>
      </c>
      <c r="J1227" s="6" t="str" cm="1">
        <f t="array" aca="1" ref="J1227" ca="1">_xlfn.IFNA(INDIRECT("'"&amp;"Variable List"&amp;"'!"&amp;ADDRESS(MATCH(A1227,'Variable List'!A:A,0),4)),"")</f>
        <v/>
      </c>
      <c r="K1227" s="6" t="str" cm="1">
        <f t="array" aca="1" ref="K1227" ca="1">_xlfn.IFNA(INDIRECT("'"&amp;"Variable List"&amp;"'!"&amp;ADDRESS(MATCH(A1227,'Variable List'!A:A,0),5)),"")</f>
        <v/>
      </c>
      <c r="L1227" s="6" t="str" cm="1">
        <f t="array" aca="1" ref="L1227" ca="1">_xlfn.IFNA(INDIRECT("'"&amp;"Variable List"&amp;"'!"&amp;ADDRESS(MATCH(A1227,'Variable List'!A:A,0),6)),"")</f>
        <v/>
      </c>
    </row>
    <row r="1228" spans="1:12" s="3" customFormat="1" x14ac:dyDescent="0.25">
      <c r="A1228" s="4"/>
      <c r="B1228" s="6"/>
      <c r="C1228" s="6"/>
      <c r="D1228" s="55">
        <v>983</v>
      </c>
      <c r="E1228" s="56" t="s">
        <v>1455</v>
      </c>
      <c r="F1228" s="168"/>
      <c r="G1228" s="6"/>
      <c r="H1228" s="13"/>
      <c r="I1228" s="6" t="str" cm="1">
        <f t="array" aca="1" ref="I1228" ca="1">_xlfn.IFNA(INDIRECT("'"&amp;"Variable List"&amp;"'!"&amp;ADDRESS(MATCH(A1228,'Variable List'!A:A,0),3)),"")</f>
        <v/>
      </c>
      <c r="J1228" s="6" t="str" cm="1">
        <f t="array" aca="1" ref="J1228" ca="1">_xlfn.IFNA(INDIRECT("'"&amp;"Variable List"&amp;"'!"&amp;ADDRESS(MATCH(A1228,'Variable List'!A:A,0),4)),"")</f>
        <v/>
      </c>
      <c r="K1228" s="6" t="str" cm="1">
        <f t="array" aca="1" ref="K1228" ca="1">_xlfn.IFNA(INDIRECT("'"&amp;"Variable List"&amp;"'!"&amp;ADDRESS(MATCH(A1228,'Variable List'!A:A,0),5)),"")</f>
        <v/>
      </c>
      <c r="L1228" s="6" t="str" cm="1">
        <f t="array" aca="1" ref="L1228" ca="1">_xlfn.IFNA(INDIRECT("'"&amp;"Variable List"&amp;"'!"&amp;ADDRESS(MATCH(A1228,'Variable List'!A:A,0),6)),"")</f>
        <v/>
      </c>
    </row>
    <row r="1229" spans="1:12" s="3" customFormat="1" x14ac:dyDescent="0.25">
      <c r="A1229" s="4"/>
      <c r="B1229" s="6"/>
      <c r="C1229" s="6"/>
      <c r="D1229" s="55">
        <v>984</v>
      </c>
      <c r="E1229" s="56" t="s">
        <v>1456</v>
      </c>
      <c r="F1229" s="168"/>
      <c r="G1229" s="6"/>
      <c r="H1229" s="13"/>
      <c r="I1229" s="6" t="str" cm="1">
        <f t="array" aca="1" ref="I1229" ca="1">_xlfn.IFNA(INDIRECT("'"&amp;"Variable List"&amp;"'!"&amp;ADDRESS(MATCH(A1229,'Variable List'!A:A,0),3)),"")</f>
        <v/>
      </c>
      <c r="J1229" s="6" t="str" cm="1">
        <f t="array" aca="1" ref="J1229" ca="1">_xlfn.IFNA(INDIRECT("'"&amp;"Variable List"&amp;"'!"&amp;ADDRESS(MATCH(A1229,'Variable List'!A:A,0),4)),"")</f>
        <v/>
      </c>
      <c r="K1229" s="6" t="str" cm="1">
        <f t="array" aca="1" ref="K1229" ca="1">_xlfn.IFNA(INDIRECT("'"&amp;"Variable List"&amp;"'!"&amp;ADDRESS(MATCH(A1229,'Variable List'!A:A,0),5)),"")</f>
        <v/>
      </c>
      <c r="L1229" s="6" t="str" cm="1">
        <f t="array" aca="1" ref="L1229" ca="1">_xlfn.IFNA(INDIRECT("'"&amp;"Variable List"&amp;"'!"&amp;ADDRESS(MATCH(A1229,'Variable List'!A:A,0),6)),"")</f>
        <v/>
      </c>
    </row>
    <row r="1230" spans="1:12" s="3" customFormat="1" x14ac:dyDescent="0.25">
      <c r="A1230" s="4"/>
      <c r="B1230" s="6"/>
      <c r="C1230" s="6"/>
      <c r="D1230" s="55">
        <v>985</v>
      </c>
      <c r="E1230" s="56" t="s">
        <v>1457</v>
      </c>
      <c r="F1230" s="168"/>
      <c r="G1230" s="6"/>
      <c r="H1230" s="13"/>
      <c r="I1230" s="6" t="str" cm="1">
        <f t="array" aca="1" ref="I1230" ca="1">_xlfn.IFNA(INDIRECT("'"&amp;"Variable List"&amp;"'!"&amp;ADDRESS(MATCH(A1230,'Variable List'!A:A,0),3)),"")</f>
        <v/>
      </c>
      <c r="J1230" s="6" t="str" cm="1">
        <f t="array" aca="1" ref="J1230" ca="1">_xlfn.IFNA(INDIRECT("'"&amp;"Variable List"&amp;"'!"&amp;ADDRESS(MATCH(A1230,'Variable List'!A:A,0),4)),"")</f>
        <v/>
      </c>
      <c r="K1230" s="6" t="str" cm="1">
        <f t="array" aca="1" ref="K1230" ca="1">_xlfn.IFNA(INDIRECT("'"&amp;"Variable List"&amp;"'!"&amp;ADDRESS(MATCH(A1230,'Variable List'!A:A,0),5)),"")</f>
        <v/>
      </c>
      <c r="L1230" s="6" t="str" cm="1">
        <f t="array" aca="1" ref="L1230" ca="1">_xlfn.IFNA(INDIRECT("'"&amp;"Variable List"&amp;"'!"&amp;ADDRESS(MATCH(A1230,'Variable List'!A:A,0),6)),"")</f>
        <v/>
      </c>
    </row>
    <row r="1231" spans="1:12" s="3" customFormat="1" x14ac:dyDescent="0.25">
      <c r="A1231" s="4"/>
      <c r="B1231" s="6"/>
      <c r="C1231" s="6"/>
      <c r="D1231" s="55">
        <v>986</v>
      </c>
      <c r="E1231" s="56" t="s">
        <v>1458</v>
      </c>
      <c r="F1231" s="168"/>
      <c r="G1231" s="6"/>
      <c r="H1231" s="13"/>
      <c r="I1231" s="6" t="str" cm="1">
        <f t="array" aca="1" ref="I1231" ca="1">_xlfn.IFNA(INDIRECT("'"&amp;"Variable List"&amp;"'!"&amp;ADDRESS(MATCH(A1231,'Variable List'!A:A,0),3)),"")</f>
        <v/>
      </c>
      <c r="J1231" s="6" t="str" cm="1">
        <f t="array" aca="1" ref="J1231" ca="1">_xlfn.IFNA(INDIRECT("'"&amp;"Variable List"&amp;"'!"&amp;ADDRESS(MATCH(A1231,'Variable List'!A:A,0),4)),"")</f>
        <v/>
      </c>
      <c r="K1231" s="6" t="str" cm="1">
        <f t="array" aca="1" ref="K1231" ca="1">_xlfn.IFNA(INDIRECT("'"&amp;"Variable List"&amp;"'!"&amp;ADDRESS(MATCH(A1231,'Variable List'!A:A,0),5)),"")</f>
        <v/>
      </c>
      <c r="L1231" s="6" t="str" cm="1">
        <f t="array" aca="1" ref="L1231" ca="1">_xlfn.IFNA(INDIRECT("'"&amp;"Variable List"&amp;"'!"&amp;ADDRESS(MATCH(A1231,'Variable List'!A:A,0),6)),"")</f>
        <v/>
      </c>
    </row>
    <row r="1232" spans="1:12" s="3" customFormat="1" x14ac:dyDescent="0.25">
      <c r="A1232" s="4"/>
      <c r="B1232" s="6"/>
      <c r="C1232" s="6"/>
      <c r="D1232" s="55">
        <v>987</v>
      </c>
      <c r="E1232" s="56" t="s">
        <v>1459</v>
      </c>
      <c r="F1232" s="168"/>
      <c r="G1232" s="6"/>
      <c r="H1232" s="13"/>
      <c r="I1232" s="6" t="str" cm="1">
        <f t="array" aca="1" ref="I1232" ca="1">_xlfn.IFNA(INDIRECT("'"&amp;"Variable List"&amp;"'!"&amp;ADDRESS(MATCH(A1232,'Variable List'!A:A,0),3)),"")</f>
        <v/>
      </c>
      <c r="J1232" s="6" t="str" cm="1">
        <f t="array" aca="1" ref="J1232" ca="1">_xlfn.IFNA(INDIRECT("'"&amp;"Variable List"&amp;"'!"&amp;ADDRESS(MATCH(A1232,'Variable List'!A:A,0),4)),"")</f>
        <v/>
      </c>
      <c r="K1232" s="6" t="str" cm="1">
        <f t="array" aca="1" ref="K1232" ca="1">_xlfn.IFNA(INDIRECT("'"&amp;"Variable List"&amp;"'!"&amp;ADDRESS(MATCH(A1232,'Variable List'!A:A,0),5)),"")</f>
        <v/>
      </c>
      <c r="L1232" s="6" t="str" cm="1">
        <f t="array" aca="1" ref="L1232" ca="1">_xlfn.IFNA(INDIRECT("'"&amp;"Variable List"&amp;"'!"&amp;ADDRESS(MATCH(A1232,'Variable List'!A:A,0),6)),"")</f>
        <v/>
      </c>
    </row>
    <row r="1233" spans="1:12" s="3" customFormat="1" x14ac:dyDescent="0.25">
      <c r="A1233" s="4"/>
      <c r="B1233" s="6"/>
      <c r="C1233" s="6"/>
      <c r="D1233" s="55">
        <v>988</v>
      </c>
      <c r="E1233" s="56" t="s">
        <v>1460</v>
      </c>
      <c r="F1233" s="168"/>
      <c r="G1233" s="6"/>
      <c r="H1233" s="13"/>
      <c r="I1233" s="6" t="str" cm="1">
        <f t="array" aca="1" ref="I1233" ca="1">_xlfn.IFNA(INDIRECT("'"&amp;"Variable List"&amp;"'!"&amp;ADDRESS(MATCH(A1233,'Variable List'!A:A,0),3)),"")</f>
        <v/>
      </c>
      <c r="J1233" s="6" t="str" cm="1">
        <f t="array" aca="1" ref="J1233" ca="1">_xlfn.IFNA(INDIRECT("'"&amp;"Variable List"&amp;"'!"&amp;ADDRESS(MATCH(A1233,'Variable List'!A:A,0),4)),"")</f>
        <v/>
      </c>
      <c r="K1233" s="6" t="str" cm="1">
        <f t="array" aca="1" ref="K1233" ca="1">_xlfn.IFNA(INDIRECT("'"&amp;"Variable List"&amp;"'!"&amp;ADDRESS(MATCH(A1233,'Variable List'!A:A,0),5)),"")</f>
        <v/>
      </c>
      <c r="L1233" s="6" t="str" cm="1">
        <f t="array" aca="1" ref="L1233" ca="1">_xlfn.IFNA(INDIRECT("'"&amp;"Variable List"&amp;"'!"&amp;ADDRESS(MATCH(A1233,'Variable List'!A:A,0),6)),"")</f>
        <v/>
      </c>
    </row>
    <row r="1234" spans="1:12" s="3" customFormat="1" x14ac:dyDescent="0.25">
      <c r="A1234" s="4"/>
      <c r="B1234" s="6"/>
      <c r="C1234" s="6"/>
      <c r="D1234" s="55">
        <v>989</v>
      </c>
      <c r="E1234" s="56" t="s">
        <v>1461</v>
      </c>
      <c r="F1234" s="168"/>
      <c r="G1234" s="6"/>
      <c r="H1234" s="13"/>
      <c r="I1234" s="6" t="str" cm="1">
        <f t="array" aca="1" ref="I1234" ca="1">_xlfn.IFNA(INDIRECT("'"&amp;"Variable List"&amp;"'!"&amp;ADDRESS(MATCH(A1234,'Variable List'!A:A,0),3)),"")</f>
        <v/>
      </c>
      <c r="J1234" s="6" t="str" cm="1">
        <f t="array" aca="1" ref="J1234" ca="1">_xlfn.IFNA(INDIRECT("'"&amp;"Variable List"&amp;"'!"&amp;ADDRESS(MATCH(A1234,'Variable List'!A:A,0),4)),"")</f>
        <v/>
      </c>
      <c r="K1234" s="6" t="str" cm="1">
        <f t="array" aca="1" ref="K1234" ca="1">_xlfn.IFNA(INDIRECT("'"&amp;"Variable List"&amp;"'!"&amp;ADDRESS(MATCH(A1234,'Variable List'!A:A,0),5)),"")</f>
        <v/>
      </c>
      <c r="L1234" s="6" t="str" cm="1">
        <f t="array" aca="1" ref="L1234" ca="1">_xlfn.IFNA(INDIRECT("'"&amp;"Variable List"&amp;"'!"&amp;ADDRESS(MATCH(A1234,'Variable List'!A:A,0),6)),"")</f>
        <v/>
      </c>
    </row>
    <row r="1235" spans="1:12" s="3" customFormat="1" x14ac:dyDescent="0.25">
      <c r="A1235" s="4"/>
      <c r="B1235" s="6"/>
      <c r="C1235" s="6"/>
      <c r="D1235" s="55">
        <v>997</v>
      </c>
      <c r="E1235" s="56" t="s">
        <v>1248</v>
      </c>
      <c r="F1235" s="168"/>
      <c r="G1235" s="6"/>
      <c r="H1235" s="13"/>
      <c r="I1235" s="6" t="str" cm="1">
        <f t="array" aca="1" ref="I1235" ca="1">_xlfn.IFNA(INDIRECT("'"&amp;"Variable List"&amp;"'!"&amp;ADDRESS(MATCH(A1235,'Variable List'!A:A,0),3)),"")</f>
        <v/>
      </c>
      <c r="J1235" s="6" t="str" cm="1">
        <f t="array" aca="1" ref="J1235" ca="1">_xlfn.IFNA(INDIRECT("'"&amp;"Variable List"&amp;"'!"&amp;ADDRESS(MATCH(A1235,'Variable List'!A:A,0),4)),"")</f>
        <v/>
      </c>
      <c r="K1235" s="6" t="str" cm="1">
        <f t="array" aca="1" ref="K1235" ca="1">_xlfn.IFNA(INDIRECT("'"&amp;"Variable List"&amp;"'!"&amp;ADDRESS(MATCH(A1235,'Variable List'!A:A,0),5)),"")</f>
        <v/>
      </c>
      <c r="L1235" s="6" t="str" cm="1">
        <f t="array" aca="1" ref="L1235" ca="1">_xlfn.IFNA(INDIRECT("'"&amp;"Variable List"&amp;"'!"&amp;ADDRESS(MATCH(A1235,'Variable List'!A:A,0),6)),"")</f>
        <v/>
      </c>
    </row>
    <row r="1236" spans="1:12" s="3" customFormat="1" x14ac:dyDescent="0.25">
      <c r="A1236" s="4"/>
      <c r="B1236" s="6"/>
      <c r="C1236" s="6"/>
      <c r="D1236" s="55">
        <v>998</v>
      </c>
      <c r="E1236" s="56" t="s">
        <v>1462</v>
      </c>
      <c r="F1236" s="168"/>
      <c r="G1236" s="6"/>
      <c r="H1236" s="13"/>
      <c r="I1236" s="6" t="str" cm="1">
        <f t="array" aca="1" ref="I1236" ca="1">_xlfn.IFNA(INDIRECT("'"&amp;"Variable List"&amp;"'!"&amp;ADDRESS(MATCH(A1236,'Variable List'!A:A,0),3)),"")</f>
        <v/>
      </c>
      <c r="J1236" s="6" t="str" cm="1">
        <f t="array" aca="1" ref="J1236" ca="1">_xlfn.IFNA(INDIRECT("'"&amp;"Variable List"&amp;"'!"&amp;ADDRESS(MATCH(A1236,'Variable List'!A:A,0),4)),"")</f>
        <v/>
      </c>
      <c r="K1236" s="6" t="str" cm="1">
        <f t="array" aca="1" ref="K1236" ca="1">_xlfn.IFNA(INDIRECT("'"&amp;"Variable List"&amp;"'!"&amp;ADDRESS(MATCH(A1236,'Variable List'!A:A,0),5)),"")</f>
        <v/>
      </c>
      <c r="L1236" s="6" t="str" cm="1">
        <f t="array" aca="1" ref="L1236" ca="1">_xlfn.IFNA(INDIRECT("'"&amp;"Variable List"&amp;"'!"&amp;ADDRESS(MATCH(A1236,'Variable List'!A:A,0),6)),"")</f>
        <v/>
      </c>
    </row>
    <row r="1237" spans="1:12" s="3" customFormat="1" x14ac:dyDescent="0.25">
      <c r="A1237" s="4"/>
      <c r="B1237" s="6"/>
      <c r="C1237" s="6"/>
      <c r="D1237" s="55">
        <v>999</v>
      </c>
      <c r="E1237" s="56" t="s">
        <v>1463</v>
      </c>
      <c r="F1237" s="168"/>
      <c r="G1237" s="6"/>
      <c r="H1237" s="13"/>
      <c r="I1237" s="6" t="str" cm="1">
        <f t="array" aca="1" ref="I1237" ca="1">_xlfn.IFNA(INDIRECT("'"&amp;"Variable List"&amp;"'!"&amp;ADDRESS(MATCH(A1237,'Variable List'!A:A,0),3)),"")</f>
        <v/>
      </c>
      <c r="J1237" s="6" t="str" cm="1">
        <f t="array" aca="1" ref="J1237" ca="1">_xlfn.IFNA(INDIRECT("'"&amp;"Variable List"&amp;"'!"&amp;ADDRESS(MATCH(A1237,'Variable List'!A:A,0),4)),"")</f>
        <v/>
      </c>
      <c r="K1237" s="6" t="str" cm="1">
        <f t="array" aca="1" ref="K1237" ca="1">_xlfn.IFNA(INDIRECT("'"&amp;"Variable List"&amp;"'!"&amp;ADDRESS(MATCH(A1237,'Variable List'!A:A,0),5)),"")</f>
        <v/>
      </c>
      <c r="L1237" s="6" t="str" cm="1">
        <f t="array" aca="1" ref="L1237" ca="1">_xlfn.IFNA(INDIRECT("'"&amp;"Variable List"&amp;"'!"&amp;ADDRESS(MATCH(A1237,'Variable List'!A:A,0),6)),"")</f>
        <v/>
      </c>
    </row>
    <row r="1238" spans="1:12" s="3" customFormat="1" x14ac:dyDescent="0.25">
      <c r="A1238" s="36" t="s">
        <v>19576</v>
      </c>
      <c r="B1238" s="8" t="s">
        <v>125</v>
      </c>
      <c r="C1238" s="8">
        <v>8</v>
      </c>
      <c r="D1238" s="65">
        <v>-9</v>
      </c>
      <c r="E1238" s="66" t="s">
        <v>192</v>
      </c>
      <c r="F1238" s="167" t="s">
        <v>1464</v>
      </c>
      <c r="G1238" s="8" t="s">
        <v>1283</v>
      </c>
      <c r="H1238" s="37" t="s">
        <v>19582</v>
      </c>
      <c r="I1238" s="8" t="str" cm="1">
        <f t="array" aca="1" ref="I1238" ca="1">_xlfn.IFNA(INDIRECT("'"&amp;"Variable List"&amp;"'!"&amp;ADDRESS(MATCH(A1238,'Variable List'!A:A,0),3)),"")</f>
        <v>no</v>
      </c>
      <c r="J1238" s="8" t="str" cm="1">
        <f t="array" aca="1" ref="J1238" ca="1">_xlfn.IFNA(INDIRECT("'"&amp;"Variable List"&amp;"'!"&amp;ADDRESS(MATCH(A1238,'Variable List'!A:A,0),4)),"")</f>
        <v>no</v>
      </c>
      <c r="K1238" s="8" t="str" cm="1">
        <f t="array" aca="1" ref="K1238" ca="1">_xlfn.IFNA(INDIRECT("'"&amp;"Variable List"&amp;"'!"&amp;ADDRESS(MATCH(A1238,'Variable List'!A:A,0),5)),"")</f>
        <v>no</v>
      </c>
      <c r="L1238" s="8" t="str" cm="1">
        <f t="array" aca="1" ref="L1238" ca="1">_xlfn.IFNA(INDIRECT("'"&amp;"Variable List"&amp;"'!"&amp;ADDRESS(MATCH(A1238,'Variable List'!A:A,0),6)),"")</f>
        <v>yes</v>
      </c>
    </row>
    <row r="1239" spans="1:12" s="3" customFormat="1" x14ac:dyDescent="0.25">
      <c r="A1239" s="3" t="s">
        <v>19577</v>
      </c>
      <c r="B1239" s="6"/>
      <c r="C1239" s="6"/>
      <c r="D1239" s="55">
        <v>1</v>
      </c>
      <c r="E1239" s="56" t="s">
        <v>19578</v>
      </c>
      <c r="F1239" s="168"/>
      <c r="G1239" s="6"/>
      <c r="H1239" s="13"/>
      <c r="I1239" s="6" t="str" cm="1">
        <f t="array" aca="1" ref="I1239" ca="1">_xlfn.IFNA(INDIRECT("'"&amp;"Variable List"&amp;"'!"&amp;ADDRESS(MATCH(A1239,'Variable List'!A:A,0),3)),"")</f>
        <v/>
      </c>
      <c r="J1239" s="6" t="str" cm="1">
        <f t="array" aca="1" ref="J1239" ca="1">_xlfn.IFNA(INDIRECT("'"&amp;"Variable List"&amp;"'!"&amp;ADDRESS(MATCH(A1239,'Variable List'!A:A,0),4)),"")</f>
        <v/>
      </c>
      <c r="K1239" s="6" t="str" cm="1">
        <f t="array" aca="1" ref="K1239" ca="1">_xlfn.IFNA(INDIRECT("'"&amp;"Variable List"&amp;"'!"&amp;ADDRESS(MATCH(A1239,'Variable List'!A:A,0),5)),"")</f>
        <v/>
      </c>
      <c r="L1239" s="6" t="str" cm="1">
        <f t="array" aca="1" ref="L1239" ca="1">_xlfn.IFNA(INDIRECT("'"&amp;"Variable List"&amp;"'!"&amp;ADDRESS(MATCH(A1239,'Variable List'!A:A,0),6)),"")</f>
        <v/>
      </c>
    </row>
    <row r="1240" spans="1:12" s="3" customFormat="1" x14ac:dyDescent="0.25">
      <c r="A1240" s="4"/>
      <c r="B1240" s="6"/>
      <c r="C1240" s="6"/>
      <c r="D1240" s="55">
        <v>2</v>
      </c>
      <c r="E1240" s="56" t="s">
        <v>19579</v>
      </c>
      <c r="F1240" s="168"/>
      <c r="G1240" s="6"/>
      <c r="H1240" s="13"/>
      <c r="I1240" s="6" t="str" cm="1">
        <f t="array" aca="1" ref="I1240" ca="1">_xlfn.IFNA(INDIRECT("'"&amp;"Variable List"&amp;"'!"&amp;ADDRESS(MATCH(A1240,'Variable List'!A:A,0),3)),"")</f>
        <v/>
      </c>
      <c r="J1240" s="6" t="str" cm="1">
        <f t="array" aca="1" ref="J1240" ca="1">_xlfn.IFNA(INDIRECT("'"&amp;"Variable List"&amp;"'!"&amp;ADDRESS(MATCH(A1240,'Variable List'!A:A,0),4)),"")</f>
        <v/>
      </c>
      <c r="K1240" s="6" t="str" cm="1">
        <f t="array" aca="1" ref="K1240" ca="1">_xlfn.IFNA(INDIRECT("'"&amp;"Variable List"&amp;"'!"&amp;ADDRESS(MATCH(A1240,'Variable List'!A:A,0),5)),"")</f>
        <v/>
      </c>
      <c r="L1240" s="6" t="str" cm="1">
        <f t="array" aca="1" ref="L1240" ca="1">_xlfn.IFNA(INDIRECT("'"&amp;"Variable List"&amp;"'!"&amp;ADDRESS(MATCH(A1240,'Variable List'!A:A,0),6)),"")</f>
        <v/>
      </c>
    </row>
    <row r="1241" spans="1:12" s="3" customFormat="1" x14ac:dyDescent="0.25">
      <c r="A1241" s="4"/>
      <c r="B1241" s="6"/>
      <c r="C1241" s="6"/>
      <c r="D1241" s="55">
        <v>3</v>
      </c>
      <c r="E1241" s="56" t="s">
        <v>19326</v>
      </c>
      <c r="F1241" s="168"/>
      <c r="G1241" s="6"/>
      <c r="H1241" s="13"/>
      <c r="I1241" s="6" t="str" cm="1">
        <f t="array" aca="1" ref="I1241" ca="1">_xlfn.IFNA(INDIRECT("'"&amp;"Variable List"&amp;"'!"&amp;ADDRESS(MATCH(A1241,'Variable List'!A:A,0),3)),"")</f>
        <v/>
      </c>
      <c r="J1241" s="6" t="str" cm="1">
        <f t="array" aca="1" ref="J1241" ca="1">_xlfn.IFNA(INDIRECT("'"&amp;"Variable List"&amp;"'!"&amp;ADDRESS(MATCH(A1241,'Variable List'!A:A,0),4)),"")</f>
        <v/>
      </c>
      <c r="K1241" s="6" t="str" cm="1">
        <f t="array" aca="1" ref="K1241" ca="1">_xlfn.IFNA(INDIRECT("'"&amp;"Variable List"&amp;"'!"&amp;ADDRESS(MATCH(A1241,'Variable List'!A:A,0),5)),"")</f>
        <v/>
      </c>
      <c r="L1241" s="6" t="str" cm="1">
        <f t="array" aca="1" ref="L1241" ca="1">_xlfn.IFNA(INDIRECT("'"&amp;"Variable List"&amp;"'!"&amp;ADDRESS(MATCH(A1241,'Variable List'!A:A,0),6)),"")</f>
        <v/>
      </c>
    </row>
    <row r="1242" spans="1:12" s="3" customFormat="1" x14ac:dyDescent="0.25">
      <c r="A1242" s="4"/>
      <c r="B1242" s="6"/>
      <c r="C1242" s="6"/>
      <c r="D1242" s="55">
        <v>4</v>
      </c>
      <c r="E1242" s="56" t="s">
        <v>1017</v>
      </c>
      <c r="F1242" s="168"/>
      <c r="G1242" s="6"/>
      <c r="H1242" s="13"/>
      <c r="I1242" s="6" t="str" cm="1">
        <f t="array" aca="1" ref="I1242" ca="1">_xlfn.IFNA(INDIRECT("'"&amp;"Variable List"&amp;"'!"&amp;ADDRESS(MATCH(A1242,'Variable List'!A:A,0),3)),"")</f>
        <v/>
      </c>
      <c r="J1242" s="6" t="str" cm="1">
        <f t="array" aca="1" ref="J1242" ca="1">_xlfn.IFNA(INDIRECT("'"&amp;"Variable List"&amp;"'!"&amp;ADDRESS(MATCH(A1242,'Variable List'!A:A,0),4)),"")</f>
        <v/>
      </c>
      <c r="K1242" s="6" t="str" cm="1">
        <f t="array" aca="1" ref="K1242" ca="1">_xlfn.IFNA(INDIRECT("'"&amp;"Variable List"&amp;"'!"&amp;ADDRESS(MATCH(A1242,'Variable List'!A:A,0),5)),"")</f>
        <v/>
      </c>
      <c r="L1242" s="6" t="str" cm="1">
        <f t="array" aca="1" ref="L1242" ca="1">_xlfn.IFNA(INDIRECT("'"&amp;"Variable List"&amp;"'!"&amp;ADDRESS(MATCH(A1242,'Variable List'!A:A,0),6)),"")</f>
        <v/>
      </c>
    </row>
    <row r="1243" spans="1:12" s="3" customFormat="1" x14ac:dyDescent="0.25">
      <c r="A1243" s="4"/>
      <c r="B1243" s="6"/>
      <c r="C1243" s="6"/>
      <c r="D1243" s="55">
        <v>5</v>
      </c>
      <c r="E1243" s="56" t="s">
        <v>19580</v>
      </c>
      <c r="F1243" s="168"/>
      <c r="G1243" s="6"/>
      <c r="H1243" s="13"/>
      <c r="I1243" s="6" t="str" cm="1">
        <f t="array" aca="1" ref="I1243" ca="1">_xlfn.IFNA(INDIRECT("'"&amp;"Variable List"&amp;"'!"&amp;ADDRESS(MATCH(A1243,'Variable List'!A:A,0),3)),"")</f>
        <v/>
      </c>
      <c r="J1243" s="6" t="str" cm="1">
        <f t="array" aca="1" ref="J1243" ca="1">_xlfn.IFNA(INDIRECT("'"&amp;"Variable List"&amp;"'!"&amp;ADDRESS(MATCH(A1243,'Variable List'!A:A,0),4)),"")</f>
        <v/>
      </c>
      <c r="K1243" s="6" t="str" cm="1">
        <f t="array" aca="1" ref="K1243" ca="1">_xlfn.IFNA(INDIRECT("'"&amp;"Variable List"&amp;"'!"&amp;ADDRESS(MATCH(A1243,'Variable List'!A:A,0),5)),"")</f>
        <v/>
      </c>
      <c r="L1243" s="6" t="str" cm="1">
        <f t="array" aca="1" ref="L1243" ca="1">_xlfn.IFNA(INDIRECT("'"&amp;"Variable List"&amp;"'!"&amp;ADDRESS(MATCH(A1243,'Variable List'!A:A,0),6)),"")</f>
        <v/>
      </c>
    </row>
    <row r="1244" spans="1:12" s="3" customFormat="1" x14ac:dyDescent="0.25">
      <c r="A1244" s="4"/>
      <c r="B1244" s="6"/>
      <c r="C1244" s="6"/>
      <c r="D1244" s="55">
        <v>6</v>
      </c>
      <c r="E1244" s="56" t="s">
        <v>19581</v>
      </c>
      <c r="F1244" s="168"/>
      <c r="G1244" s="6"/>
      <c r="H1244" s="13"/>
      <c r="I1244" s="6" t="str" cm="1">
        <f t="array" aca="1" ref="I1244" ca="1">_xlfn.IFNA(INDIRECT("'"&amp;"Variable List"&amp;"'!"&amp;ADDRESS(MATCH(A1244,'Variable List'!A:A,0),3)),"")</f>
        <v/>
      </c>
      <c r="J1244" s="6" t="str" cm="1">
        <f t="array" aca="1" ref="J1244" ca="1">_xlfn.IFNA(INDIRECT("'"&amp;"Variable List"&amp;"'!"&amp;ADDRESS(MATCH(A1244,'Variable List'!A:A,0),4)),"")</f>
        <v/>
      </c>
      <c r="K1244" s="6" t="str" cm="1">
        <f t="array" aca="1" ref="K1244" ca="1">_xlfn.IFNA(INDIRECT("'"&amp;"Variable List"&amp;"'!"&amp;ADDRESS(MATCH(A1244,'Variable List'!A:A,0),5)),"")</f>
        <v/>
      </c>
      <c r="L1244" s="6" t="str" cm="1">
        <f t="array" aca="1" ref="L1244" ca="1">_xlfn.IFNA(INDIRECT("'"&amp;"Variable List"&amp;"'!"&amp;ADDRESS(MATCH(A1244,'Variable List'!A:A,0),6)),"")</f>
        <v/>
      </c>
    </row>
    <row r="1245" spans="1:12" s="3" customFormat="1" x14ac:dyDescent="0.25">
      <c r="A1245" s="45"/>
      <c r="B1245" s="7"/>
      <c r="C1245" s="7"/>
      <c r="D1245" s="54">
        <v>7</v>
      </c>
      <c r="E1245" s="53" t="s">
        <v>19341</v>
      </c>
      <c r="F1245" s="169"/>
      <c r="G1245" s="7"/>
      <c r="H1245" s="15"/>
      <c r="I1245" s="7" t="str" cm="1">
        <f t="array" aca="1" ref="I1245" ca="1">_xlfn.IFNA(INDIRECT("'"&amp;"Variable List"&amp;"'!"&amp;ADDRESS(MATCH(A1245,'Variable List'!A:A,0),3)),"")</f>
        <v/>
      </c>
      <c r="J1245" s="7" t="str" cm="1">
        <f t="array" aca="1" ref="J1245" ca="1">_xlfn.IFNA(INDIRECT("'"&amp;"Variable List"&amp;"'!"&amp;ADDRESS(MATCH(A1245,'Variable List'!A:A,0),4)),"")</f>
        <v/>
      </c>
      <c r="K1245" s="7" t="str" cm="1">
        <f t="array" aca="1" ref="K1245" ca="1">_xlfn.IFNA(INDIRECT("'"&amp;"Variable List"&amp;"'!"&amp;ADDRESS(MATCH(A1245,'Variable List'!A:A,0),5)),"")</f>
        <v/>
      </c>
      <c r="L1245" s="7" t="str" cm="1">
        <f t="array" aca="1" ref="L1245" ca="1">_xlfn.IFNA(INDIRECT("'"&amp;"Variable List"&amp;"'!"&amp;ADDRESS(MATCH(A1245,'Variable List'!A:A,0),6)),"")</f>
        <v/>
      </c>
    </row>
    <row r="1246" spans="1:12" s="3" customFormat="1" x14ac:dyDescent="0.25">
      <c r="A1246" s="4" t="s">
        <v>19319</v>
      </c>
      <c r="B1246" s="6" t="s">
        <v>125</v>
      </c>
      <c r="C1246" s="6">
        <v>21</v>
      </c>
      <c r="D1246" s="55">
        <v>-9</v>
      </c>
      <c r="E1246" s="56" t="s">
        <v>192</v>
      </c>
      <c r="F1246" s="168" t="s">
        <v>1464</v>
      </c>
      <c r="G1246" s="6" t="s">
        <v>1283</v>
      </c>
      <c r="H1246" s="13" t="s">
        <v>19321</v>
      </c>
      <c r="I1246" s="6" t="str" cm="1">
        <f t="array" aca="1" ref="I1246" ca="1">_xlfn.IFNA(INDIRECT("'"&amp;"Variable List"&amp;"'!"&amp;ADDRESS(MATCH(A1246,'Variable List'!A:A,0),3)),"")</f>
        <v>no</v>
      </c>
      <c r="J1246" s="6" t="str" cm="1">
        <f t="array" aca="1" ref="J1246" ca="1">_xlfn.IFNA(INDIRECT("'"&amp;"Variable List"&amp;"'!"&amp;ADDRESS(MATCH(A1246,'Variable List'!A:A,0),4)),"")</f>
        <v>no</v>
      </c>
      <c r="K1246" s="6" t="str" cm="1">
        <f t="array" aca="1" ref="K1246" ca="1">_xlfn.IFNA(INDIRECT("'"&amp;"Variable List"&amp;"'!"&amp;ADDRESS(MATCH(A1246,'Variable List'!A:A,0),5)),"")</f>
        <v>yes</v>
      </c>
      <c r="L1246" s="6" t="str" cm="1">
        <f t="array" aca="1" ref="L1246" ca="1">_xlfn.IFNA(INDIRECT("'"&amp;"Variable List"&amp;"'!"&amp;ADDRESS(MATCH(A1246,'Variable List'!A:A,0),6)),"")</f>
        <v>no</v>
      </c>
    </row>
    <row r="1247" spans="1:12" s="3" customFormat="1" x14ac:dyDescent="0.25">
      <c r="A1247" s="3" t="s">
        <v>19320</v>
      </c>
      <c r="B1247" s="6"/>
      <c r="C1247" s="6"/>
      <c r="D1247" s="55">
        <v>1</v>
      </c>
      <c r="E1247" s="56" t="s">
        <v>19322</v>
      </c>
      <c r="F1247" s="168"/>
      <c r="G1247" s="6"/>
      <c r="H1247" s="13"/>
      <c r="I1247" s="6" t="str" cm="1">
        <f t="array" aca="1" ref="I1247" ca="1">_xlfn.IFNA(INDIRECT("'"&amp;"Variable List"&amp;"'!"&amp;ADDRESS(MATCH(A1247,'Variable List'!A:A,0),3)),"")</f>
        <v/>
      </c>
      <c r="J1247" s="6" t="str" cm="1">
        <f t="array" aca="1" ref="J1247" ca="1">_xlfn.IFNA(INDIRECT("'"&amp;"Variable List"&amp;"'!"&amp;ADDRESS(MATCH(A1247,'Variable List'!A:A,0),4)),"")</f>
        <v/>
      </c>
      <c r="K1247" s="6" t="str" cm="1">
        <f t="array" aca="1" ref="K1247" ca="1">_xlfn.IFNA(INDIRECT("'"&amp;"Variable List"&amp;"'!"&amp;ADDRESS(MATCH(A1247,'Variable List'!A:A,0),5)),"")</f>
        <v/>
      </c>
      <c r="L1247" s="6" t="str" cm="1">
        <f t="array" aca="1" ref="L1247" ca="1">_xlfn.IFNA(INDIRECT("'"&amp;"Variable List"&amp;"'!"&amp;ADDRESS(MATCH(A1247,'Variable List'!A:A,0),6)),"")</f>
        <v/>
      </c>
    </row>
    <row r="1248" spans="1:12" s="3" customFormat="1" x14ac:dyDescent="0.25">
      <c r="A1248" s="4"/>
      <c r="B1248" s="6"/>
      <c r="C1248" s="6"/>
      <c r="D1248" s="55">
        <v>2</v>
      </c>
      <c r="E1248" s="56" t="s">
        <v>19323</v>
      </c>
      <c r="F1248" s="168"/>
      <c r="G1248" s="6"/>
      <c r="H1248" s="13"/>
      <c r="I1248" s="6" t="str" cm="1">
        <f t="array" aca="1" ref="I1248" ca="1">_xlfn.IFNA(INDIRECT("'"&amp;"Variable List"&amp;"'!"&amp;ADDRESS(MATCH(A1248,'Variable List'!A:A,0),3)),"")</f>
        <v/>
      </c>
      <c r="J1248" s="6" t="str" cm="1">
        <f t="array" aca="1" ref="J1248" ca="1">_xlfn.IFNA(INDIRECT("'"&amp;"Variable List"&amp;"'!"&amp;ADDRESS(MATCH(A1248,'Variable List'!A:A,0),4)),"")</f>
        <v/>
      </c>
      <c r="K1248" s="6" t="str" cm="1">
        <f t="array" aca="1" ref="K1248" ca="1">_xlfn.IFNA(INDIRECT("'"&amp;"Variable List"&amp;"'!"&amp;ADDRESS(MATCH(A1248,'Variable List'!A:A,0),5)),"")</f>
        <v/>
      </c>
      <c r="L1248" s="6" t="str" cm="1">
        <f t="array" aca="1" ref="L1248" ca="1">_xlfn.IFNA(INDIRECT("'"&amp;"Variable List"&amp;"'!"&amp;ADDRESS(MATCH(A1248,'Variable List'!A:A,0),6)),"")</f>
        <v/>
      </c>
    </row>
    <row r="1249" spans="1:12" s="3" customFormat="1" x14ac:dyDescent="0.25">
      <c r="A1249" s="4"/>
      <c r="B1249" s="6"/>
      <c r="C1249" s="6"/>
      <c r="D1249" s="55">
        <v>3</v>
      </c>
      <c r="E1249" s="56" t="s">
        <v>19324</v>
      </c>
      <c r="F1249" s="168"/>
      <c r="G1249" s="6"/>
      <c r="H1249" s="13"/>
      <c r="I1249" s="6" t="str" cm="1">
        <f t="array" aca="1" ref="I1249" ca="1">_xlfn.IFNA(INDIRECT("'"&amp;"Variable List"&amp;"'!"&amp;ADDRESS(MATCH(A1249,'Variable List'!A:A,0),3)),"")</f>
        <v/>
      </c>
      <c r="J1249" s="6" t="str" cm="1">
        <f t="array" aca="1" ref="J1249" ca="1">_xlfn.IFNA(INDIRECT("'"&amp;"Variable List"&amp;"'!"&amp;ADDRESS(MATCH(A1249,'Variable List'!A:A,0),4)),"")</f>
        <v/>
      </c>
      <c r="K1249" s="6" t="str" cm="1">
        <f t="array" aca="1" ref="K1249" ca="1">_xlfn.IFNA(INDIRECT("'"&amp;"Variable List"&amp;"'!"&amp;ADDRESS(MATCH(A1249,'Variable List'!A:A,0),5)),"")</f>
        <v/>
      </c>
      <c r="L1249" s="6" t="str" cm="1">
        <f t="array" aca="1" ref="L1249" ca="1">_xlfn.IFNA(INDIRECT("'"&amp;"Variable List"&amp;"'!"&amp;ADDRESS(MATCH(A1249,'Variable List'!A:A,0),6)),"")</f>
        <v/>
      </c>
    </row>
    <row r="1250" spans="1:12" s="3" customFormat="1" x14ac:dyDescent="0.25">
      <c r="A1250" s="4"/>
      <c r="B1250" s="6"/>
      <c r="C1250" s="6"/>
      <c r="D1250" s="55">
        <v>4</v>
      </c>
      <c r="E1250" s="56" t="s">
        <v>19325</v>
      </c>
      <c r="F1250" s="168"/>
      <c r="G1250" s="6"/>
      <c r="H1250" s="13"/>
      <c r="I1250" s="6" t="str" cm="1">
        <f t="array" aca="1" ref="I1250" ca="1">_xlfn.IFNA(INDIRECT("'"&amp;"Variable List"&amp;"'!"&amp;ADDRESS(MATCH(A1250,'Variable List'!A:A,0),3)),"")</f>
        <v/>
      </c>
      <c r="J1250" s="6" t="str" cm="1">
        <f t="array" aca="1" ref="J1250" ca="1">_xlfn.IFNA(INDIRECT("'"&amp;"Variable List"&amp;"'!"&amp;ADDRESS(MATCH(A1250,'Variable List'!A:A,0),4)),"")</f>
        <v/>
      </c>
      <c r="K1250" s="6" t="str" cm="1">
        <f t="array" aca="1" ref="K1250" ca="1">_xlfn.IFNA(INDIRECT("'"&amp;"Variable List"&amp;"'!"&amp;ADDRESS(MATCH(A1250,'Variable List'!A:A,0),5)),"")</f>
        <v/>
      </c>
      <c r="L1250" s="6" t="str" cm="1">
        <f t="array" aca="1" ref="L1250" ca="1">_xlfn.IFNA(INDIRECT("'"&amp;"Variable List"&amp;"'!"&amp;ADDRESS(MATCH(A1250,'Variable List'!A:A,0),6)),"")</f>
        <v/>
      </c>
    </row>
    <row r="1251" spans="1:12" s="3" customFormat="1" x14ac:dyDescent="0.25">
      <c r="A1251" s="4"/>
      <c r="B1251" s="6"/>
      <c r="C1251" s="6"/>
      <c r="D1251" s="55">
        <v>5</v>
      </c>
      <c r="E1251" s="56" t="s">
        <v>19326</v>
      </c>
      <c r="F1251" s="168"/>
      <c r="G1251" s="6"/>
      <c r="H1251" s="13"/>
      <c r="I1251" s="6" t="str" cm="1">
        <f t="array" aca="1" ref="I1251" ca="1">_xlfn.IFNA(INDIRECT("'"&amp;"Variable List"&amp;"'!"&amp;ADDRESS(MATCH(A1251,'Variable List'!A:A,0),3)),"")</f>
        <v/>
      </c>
      <c r="J1251" s="6" t="str" cm="1">
        <f t="array" aca="1" ref="J1251" ca="1">_xlfn.IFNA(INDIRECT("'"&amp;"Variable List"&amp;"'!"&amp;ADDRESS(MATCH(A1251,'Variable List'!A:A,0),4)),"")</f>
        <v/>
      </c>
      <c r="K1251" s="6" t="str" cm="1">
        <f t="array" aca="1" ref="K1251" ca="1">_xlfn.IFNA(INDIRECT("'"&amp;"Variable List"&amp;"'!"&amp;ADDRESS(MATCH(A1251,'Variable List'!A:A,0),5)),"")</f>
        <v/>
      </c>
      <c r="L1251" s="6" t="str" cm="1">
        <f t="array" aca="1" ref="L1251" ca="1">_xlfn.IFNA(INDIRECT("'"&amp;"Variable List"&amp;"'!"&amp;ADDRESS(MATCH(A1251,'Variable List'!A:A,0),6)),"")</f>
        <v/>
      </c>
    </row>
    <row r="1252" spans="1:12" s="3" customFormat="1" x14ac:dyDescent="0.25">
      <c r="A1252" s="4"/>
      <c r="B1252" s="6"/>
      <c r="C1252" s="6"/>
      <c r="D1252" s="55">
        <v>6</v>
      </c>
      <c r="E1252" s="56" t="s">
        <v>19327</v>
      </c>
      <c r="F1252" s="168"/>
      <c r="G1252" s="6"/>
      <c r="H1252" s="13"/>
      <c r="I1252" s="6" t="str" cm="1">
        <f t="array" aca="1" ref="I1252" ca="1">_xlfn.IFNA(INDIRECT("'"&amp;"Variable List"&amp;"'!"&amp;ADDRESS(MATCH(A1252,'Variable List'!A:A,0),3)),"")</f>
        <v/>
      </c>
      <c r="J1252" s="6" t="str" cm="1">
        <f t="array" aca="1" ref="J1252" ca="1">_xlfn.IFNA(INDIRECT("'"&amp;"Variable List"&amp;"'!"&amp;ADDRESS(MATCH(A1252,'Variable List'!A:A,0),4)),"")</f>
        <v/>
      </c>
      <c r="K1252" s="6" t="str" cm="1">
        <f t="array" aca="1" ref="K1252" ca="1">_xlfn.IFNA(INDIRECT("'"&amp;"Variable List"&amp;"'!"&amp;ADDRESS(MATCH(A1252,'Variable List'!A:A,0),5)),"")</f>
        <v/>
      </c>
      <c r="L1252" s="6" t="str" cm="1">
        <f t="array" aca="1" ref="L1252" ca="1">_xlfn.IFNA(INDIRECT("'"&amp;"Variable List"&amp;"'!"&amp;ADDRESS(MATCH(A1252,'Variable List'!A:A,0),6)),"")</f>
        <v/>
      </c>
    </row>
    <row r="1253" spans="1:12" s="3" customFormat="1" x14ac:dyDescent="0.25">
      <c r="A1253" s="4"/>
      <c r="B1253" s="6"/>
      <c r="C1253" s="6"/>
      <c r="D1253" s="55">
        <v>7</v>
      </c>
      <c r="E1253" s="56" t="s">
        <v>19328</v>
      </c>
      <c r="F1253" s="168"/>
      <c r="G1253" s="6"/>
      <c r="H1253" s="13"/>
      <c r="I1253" s="6" t="str" cm="1">
        <f t="array" aca="1" ref="I1253" ca="1">_xlfn.IFNA(INDIRECT("'"&amp;"Variable List"&amp;"'!"&amp;ADDRESS(MATCH(A1253,'Variable List'!A:A,0),3)),"")</f>
        <v/>
      </c>
      <c r="J1253" s="6" t="str" cm="1">
        <f t="array" aca="1" ref="J1253" ca="1">_xlfn.IFNA(INDIRECT("'"&amp;"Variable List"&amp;"'!"&amp;ADDRESS(MATCH(A1253,'Variable List'!A:A,0),4)),"")</f>
        <v/>
      </c>
      <c r="K1253" s="6" t="str" cm="1">
        <f t="array" aca="1" ref="K1253" ca="1">_xlfn.IFNA(INDIRECT("'"&amp;"Variable List"&amp;"'!"&amp;ADDRESS(MATCH(A1253,'Variable List'!A:A,0),5)),"")</f>
        <v/>
      </c>
      <c r="L1253" s="6" t="str" cm="1">
        <f t="array" aca="1" ref="L1253" ca="1">_xlfn.IFNA(INDIRECT("'"&amp;"Variable List"&amp;"'!"&amp;ADDRESS(MATCH(A1253,'Variable List'!A:A,0),6)),"")</f>
        <v/>
      </c>
    </row>
    <row r="1254" spans="1:12" s="3" customFormat="1" x14ac:dyDescent="0.25">
      <c r="A1254" s="4"/>
      <c r="B1254" s="6"/>
      <c r="C1254" s="6"/>
      <c r="D1254" s="55">
        <v>8</v>
      </c>
      <c r="E1254" s="56" t="s">
        <v>19329</v>
      </c>
      <c r="F1254" s="168"/>
      <c r="G1254" s="6"/>
      <c r="H1254" s="13"/>
      <c r="I1254" s="6" t="str" cm="1">
        <f t="array" aca="1" ref="I1254" ca="1">_xlfn.IFNA(INDIRECT("'"&amp;"Variable List"&amp;"'!"&amp;ADDRESS(MATCH(A1254,'Variable List'!A:A,0),3)),"")</f>
        <v/>
      </c>
      <c r="J1254" s="6" t="str" cm="1">
        <f t="array" aca="1" ref="J1254" ca="1">_xlfn.IFNA(INDIRECT("'"&amp;"Variable List"&amp;"'!"&amp;ADDRESS(MATCH(A1254,'Variable List'!A:A,0),4)),"")</f>
        <v/>
      </c>
      <c r="K1254" s="6" t="str" cm="1">
        <f t="array" aca="1" ref="K1254" ca="1">_xlfn.IFNA(INDIRECT("'"&amp;"Variable List"&amp;"'!"&amp;ADDRESS(MATCH(A1254,'Variable List'!A:A,0),5)),"")</f>
        <v/>
      </c>
      <c r="L1254" s="6" t="str" cm="1">
        <f t="array" aca="1" ref="L1254" ca="1">_xlfn.IFNA(INDIRECT("'"&amp;"Variable List"&amp;"'!"&amp;ADDRESS(MATCH(A1254,'Variable List'!A:A,0),6)),"")</f>
        <v/>
      </c>
    </row>
    <row r="1255" spans="1:12" s="3" customFormat="1" x14ac:dyDescent="0.25">
      <c r="A1255" s="4"/>
      <c r="B1255" s="6"/>
      <c r="C1255" s="6"/>
      <c r="D1255" s="55">
        <v>9</v>
      </c>
      <c r="E1255" s="56" t="s">
        <v>19330</v>
      </c>
      <c r="F1255" s="168"/>
      <c r="G1255" s="6"/>
      <c r="H1255" s="13"/>
      <c r="I1255" s="6" t="str" cm="1">
        <f t="array" aca="1" ref="I1255" ca="1">_xlfn.IFNA(INDIRECT("'"&amp;"Variable List"&amp;"'!"&amp;ADDRESS(MATCH(A1255,'Variable List'!A:A,0),3)),"")</f>
        <v/>
      </c>
      <c r="J1255" s="6" t="str" cm="1">
        <f t="array" aca="1" ref="J1255" ca="1">_xlfn.IFNA(INDIRECT("'"&amp;"Variable List"&amp;"'!"&amp;ADDRESS(MATCH(A1255,'Variable List'!A:A,0),4)),"")</f>
        <v/>
      </c>
      <c r="K1255" s="6" t="str" cm="1">
        <f t="array" aca="1" ref="K1255" ca="1">_xlfn.IFNA(INDIRECT("'"&amp;"Variable List"&amp;"'!"&amp;ADDRESS(MATCH(A1255,'Variable List'!A:A,0),5)),"")</f>
        <v/>
      </c>
      <c r="L1255" s="6" t="str" cm="1">
        <f t="array" aca="1" ref="L1255" ca="1">_xlfn.IFNA(INDIRECT("'"&amp;"Variable List"&amp;"'!"&amp;ADDRESS(MATCH(A1255,'Variable List'!A:A,0),6)),"")</f>
        <v/>
      </c>
    </row>
    <row r="1256" spans="1:12" s="3" customFormat="1" x14ac:dyDescent="0.25">
      <c r="A1256" s="4"/>
      <c r="B1256" s="6"/>
      <c r="C1256" s="6"/>
      <c r="D1256" s="55">
        <v>10</v>
      </c>
      <c r="E1256" s="56" t="s">
        <v>19331</v>
      </c>
      <c r="F1256" s="168"/>
      <c r="G1256" s="6"/>
      <c r="H1256" s="13"/>
      <c r="I1256" s="6" t="str" cm="1">
        <f t="array" aca="1" ref="I1256" ca="1">_xlfn.IFNA(INDIRECT("'"&amp;"Variable List"&amp;"'!"&amp;ADDRESS(MATCH(A1256,'Variable List'!A:A,0),3)),"")</f>
        <v/>
      </c>
      <c r="J1256" s="6" t="str" cm="1">
        <f t="array" aca="1" ref="J1256" ca="1">_xlfn.IFNA(INDIRECT("'"&amp;"Variable List"&amp;"'!"&amp;ADDRESS(MATCH(A1256,'Variable List'!A:A,0),4)),"")</f>
        <v/>
      </c>
      <c r="K1256" s="6" t="str" cm="1">
        <f t="array" aca="1" ref="K1256" ca="1">_xlfn.IFNA(INDIRECT("'"&amp;"Variable List"&amp;"'!"&amp;ADDRESS(MATCH(A1256,'Variable List'!A:A,0),5)),"")</f>
        <v/>
      </c>
      <c r="L1256" s="6" t="str" cm="1">
        <f t="array" aca="1" ref="L1256" ca="1">_xlfn.IFNA(INDIRECT("'"&amp;"Variable List"&amp;"'!"&amp;ADDRESS(MATCH(A1256,'Variable List'!A:A,0),6)),"")</f>
        <v/>
      </c>
    </row>
    <row r="1257" spans="1:12" s="3" customFormat="1" x14ac:dyDescent="0.25">
      <c r="A1257" s="4"/>
      <c r="B1257" s="6"/>
      <c r="C1257" s="6"/>
      <c r="D1257" s="55">
        <v>11</v>
      </c>
      <c r="E1257" s="56" t="s">
        <v>19332</v>
      </c>
      <c r="F1257" s="168"/>
      <c r="G1257" s="6"/>
      <c r="H1257" s="13"/>
      <c r="I1257" s="6" t="str" cm="1">
        <f t="array" aca="1" ref="I1257" ca="1">_xlfn.IFNA(INDIRECT("'"&amp;"Variable List"&amp;"'!"&amp;ADDRESS(MATCH(A1257,'Variable List'!A:A,0),3)),"")</f>
        <v/>
      </c>
      <c r="J1257" s="6" t="str" cm="1">
        <f t="array" aca="1" ref="J1257" ca="1">_xlfn.IFNA(INDIRECT("'"&amp;"Variable List"&amp;"'!"&amp;ADDRESS(MATCH(A1257,'Variable List'!A:A,0),4)),"")</f>
        <v/>
      </c>
      <c r="K1257" s="6" t="str" cm="1">
        <f t="array" aca="1" ref="K1257" ca="1">_xlfn.IFNA(INDIRECT("'"&amp;"Variable List"&amp;"'!"&amp;ADDRESS(MATCH(A1257,'Variable List'!A:A,0),5)),"")</f>
        <v/>
      </c>
      <c r="L1257" s="6" t="str" cm="1">
        <f t="array" aca="1" ref="L1257" ca="1">_xlfn.IFNA(INDIRECT("'"&amp;"Variable List"&amp;"'!"&amp;ADDRESS(MATCH(A1257,'Variable List'!A:A,0),6)),"")</f>
        <v/>
      </c>
    </row>
    <row r="1258" spans="1:12" s="3" customFormat="1" x14ac:dyDescent="0.25">
      <c r="A1258" s="4"/>
      <c r="B1258" s="6"/>
      <c r="C1258" s="6"/>
      <c r="D1258" s="55">
        <v>12</v>
      </c>
      <c r="E1258" s="56" t="s">
        <v>19333</v>
      </c>
      <c r="F1258" s="168"/>
      <c r="G1258" s="6"/>
      <c r="H1258" s="13"/>
      <c r="I1258" s="6" t="str" cm="1">
        <f t="array" aca="1" ref="I1258" ca="1">_xlfn.IFNA(INDIRECT("'"&amp;"Variable List"&amp;"'!"&amp;ADDRESS(MATCH(A1258,'Variable List'!A:A,0),3)),"")</f>
        <v/>
      </c>
      <c r="J1258" s="6" t="str" cm="1">
        <f t="array" aca="1" ref="J1258" ca="1">_xlfn.IFNA(INDIRECT("'"&amp;"Variable List"&amp;"'!"&amp;ADDRESS(MATCH(A1258,'Variable List'!A:A,0),4)),"")</f>
        <v/>
      </c>
      <c r="K1258" s="6" t="str" cm="1">
        <f t="array" aca="1" ref="K1258" ca="1">_xlfn.IFNA(INDIRECT("'"&amp;"Variable List"&amp;"'!"&amp;ADDRESS(MATCH(A1258,'Variable List'!A:A,0),5)),"")</f>
        <v/>
      </c>
      <c r="L1258" s="6" t="str" cm="1">
        <f t="array" aca="1" ref="L1258" ca="1">_xlfn.IFNA(INDIRECT("'"&amp;"Variable List"&amp;"'!"&amp;ADDRESS(MATCH(A1258,'Variable List'!A:A,0),6)),"")</f>
        <v/>
      </c>
    </row>
    <row r="1259" spans="1:12" s="3" customFormat="1" x14ac:dyDescent="0.25">
      <c r="A1259" s="4"/>
      <c r="B1259" s="6"/>
      <c r="C1259" s="6"/>
      <c r="D1259" s="55">
        <v>13</v>
      </c>
      <c r="E1259" s="56" t="s">
        <v>19334</v>
      </c>
      <c r="F1259" s="168"/>
      <c r="G1259" s="6"/>
      <c r="H1259" s="13"/>
      <c r="I1259" s="6" t="str" cm="1">
        <f t="array" aca="1" ref="I1259" ca="1">_xlfn.IFNA(INDIRECT("'"&amp;"Variable List"&amp;"'!"&amp;ADDRESS(MATCH(A1259,'Variable List'!A:A,0),3)),"")</f>
        <v/>
      </c>
      <c r="J1259" s="6" t="str" cm="1">
        <f t="array" aca="1" ref="J1259" ca="1">_xlfn.IFNA(INDIRECT("'"&amp;"Variable List"&amp;"'!"&amp;ADDRESS(MATCH(A1259,'Variable List'!A:A,0),4)),"")</f>
        <v/>
      </c>
      <c r="K1259" s="6" t="str" cm="1">
        <f t="array" aca="1" ref="K1259" ca="1">_xlfn.IFNA(INDIRECT("'"&amp;"Variable List"&amp;"'!"&amp;ADDRESS(MATCH(A1259,'Variable List'!A:A,0),5)),"")</f>
        <v/>
      </c>
      <c r="L1259" s="6" t="str" cm="1">
        <f t="array" aca="1" ref="L1259" ca="1">_xlfn.IFNA(INDIRECT("'"&amp;"Variable List"&amp;"'!"&amp;ADDRESS(MATCH(A1259,'Variable List'!A:A,0),6)),"")</f>
        <v/>
      </c>
    </row>
    <row r="1260" spans="1:12" s="3" customFormat="1" x14ac:dyDescent="0.25">
      <c r="A1260" s="4"/>
      <c r="B1260" s="6"/>
      <c r="C1260" s="6"/>
      <c r="D1260" s="55">
        <v>14</v>
      </c>
      <c r="E1260" s="56" t="s">
        <v>19335</v>
      </c>
      <c r="F1260" s="168"/>
      <c r="G1260" s="6"/>
      <c r="H1260" s="13"/>
      <c r="I1260" s="6" t="str" cm="1">
        <f t="array" aca="1" ref="I1260" ca="1">_xlfn.IFNA(INDIRECT("'"&amp;"Variable List"&amp;"'!"&amp;ADDRESS(MATCH(A1260,'Variable List'!A:A,0),3)),"")</f>
        <v/>
      </c>
      <c r="J1260" s="6" t="str" cm="1">
        <f t="array" aca="1" ref="J1260" ca="1">_xlfn.IFNA(INDIRECT("'"&amp;"Variable List"&amp;"'!"&amp;ADDRESS(MATCH(A1260,'Variable List'!A:A,0),4)),"")</f>
        <v/>
      </c>
      <c r="K1260" s="6" t="str" cm="1">
        <f t="array" aca="1" ref="K1260" ca="1">_xlfn.IFNA(INDIRECT("'"&amp;"Variable List"&amp;"'!"&amp;ADDRESS(MATCH(A1260,'Variable List'!A:A,0),5)),"")</f>
        <v/>
      </c>
      <c r="L1260" s="6" t="str" cm="1">
        <f t="array" aca="1" ref="L1260" ca="1">_xlfn.IFNA(INDIRECT("'"&amp;"Variable List"&amp;"'!"&amp;ADDRESS(MATCH(A1260,'Variable List'!A:A,0),6)),"")</f>
        <v/>
      </c>
    </row>
    <row r="1261" spans="1:12" s="3" customFormat="1" x14ac:dyDescent="0.25">
      <c r="A1261" s="4"/>
      <c r="B1261" s="6"/>
      <c r="C1261" s="6"/>
      <c r="D1261" s="55">
        <v>15</v>
      </c>
      <c r="E1261" s="56" t="s">
        <v>19336</v>
      </c>
      <c r="F1261" s="168"/>
      <c r="G1261" s="6"/>
      <c r="H1261" s="13"/>
      <c r="I1261" s="6" t="str" cm="1">
        <f t="array" aca="1" ref="I1261" ca="1">_xlfn.IFNA(INDIRECT("'"&amp;"Variable List"&amp;"'!"&amp;ADDRESS(MATCH(A1261,'Variable List'!A:A,0),3)),"")</f>
        <v/>
      </c>
      <c r="J1261" s="6" t="str" cm="1">
        <f t="array" aca="1" ref="J1261" ca="1">_xlfn.IFNA(INDIRECT("'"&amp;"Variable List"&amp;"'!"&amp;ADDRESS(MATCH(A1261,'Variable List'!A:A,0),4)),"")</f>
        <v/>
      </c>
      <c r="K1261" s="6" t="str" cm="1">
        <f t="array" aca="1" ref="K1261" ca="1">_xlfn.IFNA(INDIRECT("'"&amp;"Variable List"&amp;"'!"&amp;ADDRESS(MATCH(A1261,'Variable List'!A:A,0),5)),"")</f>
        <v/>
      </c>
      <c r="L1261" s="6" t="str" cm="1">
        <f t="array" aca="1" ref="L1261" ca="1">_xlfn.IFNA(INDIRECT("'"&amp;"Variable List"&amp;"'!"&amp;ADDRESS(MATCH(A1261,'Variable List'!A:A,0),6)),"")</f>
        <v/>
      </c>
    </row>
    <row r="1262" spans="1:12" s="3" customFormat="1" x14ac:dyDescent="0.25">
      <c r="A1262" s="4"/>
      <c r="B1262" s="6"/>
      <c r="C1262" s="6"/>
      <c r="D1262" s="55">
        <v>16</v>
      </c>
      <c r="E1262" s="56" t="s">
        <v>19337</v>
      </c>
      <c r="F1262" s="168"/>
      <c r="G1262" s="6"/>
      <c r="H1262" s="13"/>
      <c r="I1262" s="6" t="str" cm="1">
        <f t="array" aca="1" ref="I1262" ca="1">_xlfn.IFNA(INDIRECT("'"&amp;"Variable List"&amp;"'!"&amp;ADDRESS(MATCH(A1262,'Variable List'!A:A,0),3)),"")</f>
        <v/>
      </c>
      <c r="J1262" s="6" t="str" cm="1">
        <f t="array" aca="1" ref="J1262" ca="1">_xlfn.IFNA(INDIRECT("'"&amp;"Variable List"&amp;"'!"&amp;ADDRESS(MATCH(A1262,'Variable List'!A:A,0),4)),"")</f>
        <v/>
      </c>
      <c r="K1262" s="6" t="str" cm="1">
        <f t="array" aca="1" ref="K1262" ca="1">_xlfn.IFNA(INDIRECT("'"&amp;"Variable List"&amp;"'!"&amp;ADDRESS(MATCH(A1262,'Variable List'!A:A,0),5)),"")</f>
        <v/>
      </c>
      <c r="L1262" s="6" t="str" cm="1">
        <f t="array" aca="1" ref="L1262" ca="1">_xlfn.IFNA(INDIRECT("'"&amp;"Variable List"&amp;"'!"&amp;ADDRESS(MATCH(A1262,'Variable List'!A:A,0),6)),"")</f>
        <v/>
      </c>
    </row>
    <row r="1263" spans="1:12" s="3" customFormat="1" x14ac:dyDescent="0.25">
      <c r="A1263" s="4"/>
      <c r="B1263" s="6"/>
      <c r="C1263" s="6"/>
      <c r="D1263" s="55">
        <v>17</v>
      </c>
      <c r="E1263" s="56" t="s">
        <v>19338</v>
      </c>
      <c r="F1263" s="168"/>
      <c r="G1263" s="6"/>
      <c r="H1263" s="13"/>
      <c r="I1263" s="6" t="str" cm="1">
        <f t="array" aca="1" ref="I1263" ca="1">_xlfn.IFNA(INDIRECT("'"&amp;"Variable List"&amp;"'!"&amp;ADDRESS(MATCH(A1263,'Variable List'!A:A,0),3)),"")</f>
        <v/>
      </c>
      <c r="J1263" s="6" t="str" cm="1">
        <f t="array" aca="1" ref="J1263" ca="1">_xlfn.IFNA(INDIRECT("'"&amp;"Variable List"&amp;"'!"&amp;ADDRESS(MATCH(A1263,'Variable List'!A:A,0),4)),"")</f>
        <v/>
      </c>
      <c r="K1263" s="6" t="str" cm="1">
        <f t="array" aca="1" ref="K1263" ca="1">_xlfn.IFNA(INDIRECT("'"&amp;"Variable List"&amp;"'!"&amp;ADDRESS(MATCH(A1263,'Variable List'!A:A,0),5)),"")</f>
        <v/>
      </c>
      <c r="L1263" s="6" t="str" cm="1">
        <f t="array" aca="1" ref="L1263" ca="1">_xlfn.IFNA(INDIRECT("'"&amp;"Variable List"&amp;"'!"&amp;ADDRESS(MATCH(A1263,'Variable List'!A:A,0),6)),"")</f>
        <v/>
      </c>
    </row>
    <row r="1264" spans="1:12" s="3" customFormat="1" x14ac:dyDescent="0.25">
      <c r="A1264" s="4"/>
      <c r="B1264" s="6"/>
      <c r="C1264" s="6"/>
      <c r="D1264" s="55">
        <v>18</v>
      </c>
      <c r="E1264" s="56" t="s">
        <v>19339</v>
      </c>
      <c r="F1264" s="168"/>
      <c r="G1264" s="6"/>
      <c r="H1264" s="13"/>
      <c r="I1264" s="6" t="str" cm="1">
        <f t="array" aca="1" ref="I1264" ca="1">_xlfn.IFNA(INDIRECT("'"&amp;"Variable List"&amp;"'!"&amp;ADDRESS(MATCH(A1264,'Variable List'!A:A,0),3)),"")</f>
        <v/>
      </c>
      <c r="J1264" s="6" t="str" cm="1">
        <f t="array" aca="1" ref="J1264" ca="1">_xlfn.IFNA(INDIRECT("'"&amp;"Variable List"&amp;"'!"&amp;ADDRESS(MATCH(A1264,'Variable List'!A:A,0),4)),"")</f>
        <v/>
      </c>
      <c r="K1264" s="6" t="str" cm="1">
        <f t="array" aca="1" ref="K1264" ca="1">_xlfn.IFNA(INDIRECT("'"&amp;"Variable List"&amp;"'!"&amp;ADDRESS(MATCH(A1264,'Variable List'!A:A,0),5)),"")</f>
        <v/>
      </c>
      <c r="L1264" s="6" t="str" cm="1">
        <f t="array" aca="1" ref="L1264" ca="1">_xlfn.IFNA(INDIRECT("'"&amp;"Variable List"&amp;"'!"&amp;ADDRESS(MATCH(A1264,'Variable List'!A:A,0),6)),"")</f>
        <v/>
      </c>
    </row>
    <row r="1265" spans="1:12" s="3" customFormat="1" x14ac:dyDescent="0.25">
      <c r="A1265" s="4"/>
      <c r="B1265" s="6"/>
      <c r="C1265" s="6"/>
      <c r="D1265" s="55">
        <v>19</v>
      </c>
      <c r="E1265" s="56" t="s">
        <v>19340</v>
      </c>
      <c r="F1265" s="168"/>
      <c r="G1265" s="6"/>
      <c r="H1265" s="13"/>
      <c r="I1265" s="6" t="str" cm="1">
        <f t="array" aca="1" ref="I1265" ca="1">_xlfn.IFNA(INDIRECT("'"&amp;"Variable List"&amp;"'!"&amp;ADDRESS(MATCH(A1265,'Variable List'!A:A,0),3)),"")</f>
        <v/>
      </c>
      <c r="J1265" s="6" t="str" cm="1">
        <f t="array" aca="1" ref="J1265" ca="1">_xlfn.IFNA(INDIRECT("'"&amp;"Variable List"&amp;"'!"&amp;ADDRESS(MATCH(A1265,'Variable List'!A:A,0),4)),"")</f>
        <v/>
      </c>
      <c r="K1265" s="6" t="str" cm="1">
        <f t="array" aca="1" ref="K1265" ca="1">_xlfn.IFNA(INDIRECT("'"&amp;"Variable List"&amp;"'!"&amp;ADDRESS(MATCH(A1265,'Variable List'!A:A,0),5)),"")</f>
        <v/>
      </c>
      <c r="L1265" s="6" t="str" cm="1">
        <f t="array" aca="1" ref="L1265" ca="1">_xlfn.IFNA(INDIRECT("'"&amp;"Variable List"&amp;"'!"&amp;ADDRESS(MATCH(A1265,'Variable List'!A:A,0),6)),"")</f>
        <v/>
      </c>
    </row>
    <row r="1266" spans="1:12" s="3" customFormat="1" x14ac:dyDescent="0.25">
      <c r="A1266" s="45"/>
      <c r="B1266" s="7"/>
      <c r="C1266" s="7"/>
      <c r="D1266" s="54">
        <v>20</v>
      </c>
      <c r="E1266" s="53" t="s">
        <v>19341</v>
      </c>
      <c r="F1266" s="169"/>
      <c r="G1266" s="7"/>
      <c r="H1266" s="15"/>
      <c r="I1266" s="7" t="str" cm="1">
        <f t="array" aca="1" ref="I1266" ca="1">_xlfn.IFNA(INDIRECT("'"&amp;"Variable List"&amp;"'!"&amp;ADDRESS(MATCH(A1266,'Variable List'!A:A,0),3)),"")</f>
        <v/>
      </c>
      <c r="J1266" s="7" t="str" cm="1">
        <f t="array" aca="1" ref="J1266" ca="1">_xlfn.IFNA(INDIRECT("'"&amp;"Variable List"&amp;"'!"&amp;ADDRESS(MATCH(A1266,'Variable List'!A:A,0),4)),"")</f>
        <v/>
      </c>
      <c r="K1266" s="7" t="str" cm="1">
        <f t="array" aca="1" ref="K1266" ca="1">_xlfn.IFNA(INDIRECT("'"&amp;"Variable List"&amp;"'!"&amp;ADDRESS(MATCH(A1266,'Variable List'!A:A,0),5)),"")</f>
        <v/>
      </c>
      <c r="L1266" s="7" t="str" cm="1">
        <f t="array" aca="1" ref="L1266" ca="1">_xlfn.IFNA(INDIRECT("'"&amp;"Variable List"&amp;"'!"&amp;ADDRESS(MATCH(A1266,'Variable List'!A:A,0),6)),"")</f>
        <v/>
      </c>
    </row>
    <row r="1267" spans="1:12" s="3" customFormat="1" x14ac:dyDescent="0.25">
      <c r="A1267" s="4" t="s">
        <v>58</v>
      </c>
      <c r="B1267" s="6" t="s">
        <v>125</v>
      </c>
      <c r="C1267" s="6"/>
      <c r="D1267" s="55">
        <v>-9</v>
      </c>
      <c r="E1267" s="56" t="s">
        <v>192</v>
      </c>
      <c r="F1267" s="168" t="s">
        <v>1587</v>
      </c>
      <c r="G1267" s="6" t="s">
        <v>1465</v>
      </c>
      <c r="H1267" s="13"/>
      <c r="I1267" s="6" t="str" cm="1">
        <f t="array" aca="1" ref="I1267" ca="1">_xlfn.IFNA(INDIRECT("'"&amp;"Variable List"&amp;"'!"&amp;ADDRESS(MATCH(A1267,'Variable List'!A:A,0),3)),"")</f>
        <v>yes</v>
      </c>
      <c r="J1267" s="6" t="str" cm="1">
        <f t="array" aca="1" ref="J1267" ca="1">_xlfn.IFNA(INDIRECT("'"&amp;"Variable List"&amp;"'!"&amp;ADDRESS(MATCH(A1267,'Variable List'!A:A,0),4)),"")</f>
        <v>yes</v>
      </c>
      <c r="K1267" s="6" t="str" cm="1">
        <f t="array" aca="1" ref="K1267" ca="1">_xlfn.IFNA(INDIRECT("'"&amp;"Variable List"&amp;"'!"&amp;ADDRESS(MATCH(A1267,'Variable List'!A:A,0),5)),"")</f>
        <v>no</v>
      </c>
      <c r="L1267" s="6" t="str" cm="1">
        <f t="array" aca="1" ref="L1267" ca="1">_xlfn.IFNA(INDIRECT("'"&amp;"Variable List"&amp;"'!"&amp;ADDRESS(MATCH(A1267,'Variable List'!A:A,0),6)),"")</f>
        <v>no</v>
      </c>
    </row>
    <row r="1268" spans="1:12" s="3" customFormat="1" x14ac:dyDescent="0.25">
      <c r="A1268" s="3" t="s">
        <v>1594</v>
      </c>
      <c r="B1268" s="6"/>
      <c r="C1268" s="6"/>
      <c r="D1268" s="55" t="s">
        <v>1466</v>
      </c>
      <c r="E1268" s="56" t="s">
        <v>1248</v>
      </c>
      <c r="F1268" s="168"/>
      <c r="G1268" s="6"/>
      <c r="H1268" s="13"/>
      <c r="I1268" s="6" t="str" cm="1">
        <f t="array" aca="1" ref="I1268" ca="1">_xlfn.IFNA(INDIRECT("'"&amp;"Variable List"&amp;"'!"&amp;ADDRESS(MATCH(A1268,'Variable List'!A:A,0),3)),"")</f>
        <v/>
      </c>
      <c r="J1268" s="6" t="str" cm="1">
        <f t="array" aca="1" ref="J1268" ca="1">_xlfn.IFNA(INDIRECT("'"&amp;"Variable List"&amp;"'!"&amp;ADDRESS(MATCH(A1268,'Variable List'!A:A,0),4)),"")</f>
        <v/>
      </c>
      <c r="K1268" s="6" t="str" cm="1">
        <f t="array" aca="1" ref="K1268" ca="1">_xlfn.IFNA(INDIRECT("'"&amp;"Variable List"&amp;"'!"&amp;ADDRESS(MATCH(A1268,'Variable List'!A:A,0),5)),"")</f>
        <v/>
      </c>
      <c r="L1268" s="6" t="str" cm="1">
        <f t="array" aca="1" ref="L1268" ca="1">_xlfn.IFNA(INDIRECT("'"&amp;"Variable List"&amp;"'!"&amp;ADDRESS(MATCH(A1268,'Variable List'!A:A,0),6)),"")</f>
        <v/>
      </c>
    </row>
    <row r="1269" spans="1:12" s="3" customFormat="1" x14ac:dyDescent="0.25">
      <c r="A1269" s="4"/>
      <c r="B1269" s="6"/>
      <c r="C1269" s="6"/>
      <c r="D1269" s="55" t="s">
        <v>1467</v>
      </c>
      <c r="E1269" s="56" t="s">
        <v>1468</v>
      </c>
      <c r="F1269" s="168"/>
      <c r="G1269" s="6"/>
      <c r="H1269" s="13"/>
      <c r="I1269" s="6" t="str" cm="1">
        <f t="array" aca="1" ref="I1269" ca="1">_xlfn.IFNA(INDIRECT("'"&amp;"Variable List"&amp;"'!"&amp;ADDRESS(MATCH(A1269,'Variable List'!A:A,0),3)),"")</f>
        <v/>
      </c>
      <c r="J1269" s="6" t="str" cm="1">
        <f t="array" aca="1" ref="J1269" ca="1">_xlfn.IFNA(INDIRECT("'"&amp;"Variable List"&amp;"'!"&amp;ADDRESS(MATCH(A1269,'Variable List'!A:A,0),4)),"")</f>
        <v/>
      </c>
      <c r="K1269" s="6" t="str" cm="1">
        <f t="array" aca="1" ref="K1269" ca="1">_xlfn.IFNA(INDIRECT("'"&amp;"Variable List"&amp;"'!"&amp;ADDRESS(MATCH(A1269,'Variable List'!A:A,0),5)),"")</f>
        <v/>
      </c>
      <c r="L1269" s="6" t="str" cm="1">
        <f t="array" aca="1" ref="L1269" ca="1">_xlfn.IFNA(INDIRECT("'"&amp;"Variable List"&amp;"'!"&amp;ADDRESS(MATCH(A1269,'Variable List'!A:A,0),6)),"")</f>
        <v/>
      </c>
    </row>
    <row r="1270" spans="1:12" s="3" customFormat="1" x14ac:dyDescent="0.25">
      <c r="A1270" s="4"/>
      <c r="B1270" s="6"/>
      <c r="C1270" s="6"/>
      <c r="D1270" s="55" t="s">
        <v>1469</v>
      </c>
      <c r="E1270" s="56" t="s">
        <v>1470</v>
      </c>
      <c r="F1270" s="168"/>
      <c r="G1270" s="6"/>
      <c r="H1270" s="13"/>
      <c r="I1270" s="6" t="str" cm="1">
        <f t="array" aca="1" ref="I1270" ca="1">_xlfn.IFNA(INDIRECT("'"&amp;"Variable List"&amp;"'!"&amp;ADDRESS(MATCH(A1270,'Variable List'!A:A,0),3)),"")</f>
        <v/>
      </c>
      <c r="J1270" s="6" t="str" cm="1">
        <f t="array" aca="1" ref="J1270" ca="1">_xlfn.IFNA(INDIRECT("'"&amp;"Variable List"&amp;"'!"&amp;ADDRESS(MATCH(A1270,'Variable List'!A:A,0),4)),"")</f>
        <v/>
      </c>
      <c r="K1270" s="6" t="str" cm="1">
        <f t="array" aca="1" ref="K1270" ca="1">_xlfn.IFNA(INDIRECT("'"&amp;"Variable List"&amp;"'!"&amp;ADDRESS(MATCH(A1270,'Variable List'!A:A,0),5)),"")</f>
        <v/>
      </c>
      <c r="L1270" s="6" t="str" cm="1">
        <f t="array" aca="1" ref="L1270" ca="1">_xlfn.IFNA(INDIRECT("'"&amp;"Variable List"&amp;"'!"&amp;ADDRESS(MATCH(A1270,'Variable List'!A:A,0),6)),"")</f>
        <v/>
      </c>
    </row>
    <row r="1271" spans="1:12" s="3" customFormat="1" x14ac:dyDescent="0.25">
      <c r="A1271" s="4"/>
      <c r="B1271" s="6"/>
      <c r="C1271" s="6"/>
      <c r="D1271" s="55" t="s">
        <v>1471</v>
      </c>
      <c r="E1271" s="56" t="s">
        <v>685</v>
      </c>
      <c r="F1271" s="168"/>
      <c r="G1271" s="6"/>
      <c r="H1271" s="13"/>
      <c r="I1271" s="6" t="str" cm="1">
        <f t="array" aca="1" ref="I1271" ca="1">_xlfn.IFNA(INDIRECT("'"&amp;"Variable List"&amp;"'!"&amp;ADDRESS(MATCH(A1271,'Variable List'!A:A,0),3)),"")</f>
        <v/>
      </c>
      <c r="J1271" s="6" t="str" cm="1">
        <f t="array" aca="1" ref="J1271" ca="1">_xlfn.IFNA(INDIRECT("'"&amp;"Variable List"&amp;"'!"&amp;ADDRESS(MATCH(A1271,'Variable List'!A:A,0),4)),"")</f>
        <v/>
      </c>
      <c r="K1271" s="6" t="str" cm="1">
        <f t="array" aca="1" ref="K1271" ca="1">_xlfn.IFNA(INDIRECT("'"&amp;"Variable List"&amp;"'!"&amp;ADDRESS(MATCH(A1271,'Variable List'!A:A,0),5)),"")</f>
        <v/>
      </c>
      <c r="L1271" s="6" t="str" cm="1">
        <f t="array" aca="1" ref="L1271" ca="1">_xlfn.IFNA(INDIRECT("'"&amp;"Variable List"&amp;"'!"&amp;ADDRESS(MATCH(A1271,'Variable List'!A:A,0),6)),"")</f>
        <v/>
      </c>
    </row>
    <row r="1272" spans="1:12" s="3" customFormat="1" x14ac:dyDescent="0.25">
      <c r="A1272" s="4"/>
      <c r="B1272" s="6"/>
      <c r="C1272" s="6"/>
      <c r="D1272" s="55" t="s">
        <v>1472</v>
      </c>
      <c r="E1272" s="56" t="s">
        <v>1473</v>
      </c>
      <c r="F1272" s="168"/>
      <c r="G1272" s="6"/>
      <c r="H1272" s="13"/>
      <c r="I1272" s="6" t="str" cm="1">
        <f t="array" aca="1" ref="I1272" ca="1">_xlfn.IFNA(INDIRECT("'"&amp;"Variable List"&amp;"'!"&amp;ADDRESS(MATCH(A1272,'Variable List'!A:A,0),3)),"")</f>
        <v/>
      </c>
      <c r="J1272" s="6" t="str" cm="1">
        <f t="array" aca="1" ref="J1272" ca="1">_xlfn.IFNA(INDIRECT("'"&amp;"Variable List"&amp;"'!"&amp;ADDRESS(MATCH(A1272,'Variable List'!A:A,0),4)),"")</f>
        <v/>
      </c>
      <c r="K1272" s="6" t="str" cm="1">
        <f t="array" aca="1" ref="K1272" ca="1">_xlfn.IFNA(INDIRECT("'"&amp;"Variable List"&amp;"'!"&amp;ADDRESS(MATCH(A1272,'Variable List'!A:A,0),5)),"")</f>
        <v/>
      </c>
      <c r="L1272" s="6" t="str" cm="1">
        <f t="array" aca="1" ref="L1272" ca="1">_xlfn.IFNA(INDIRECT("'"&amp;"Variable List"&amp;"'!"&amp;ADDRESS(MATCH(A1272,'Variable List'!A:A,0),6)),"")</f>
        <v/>
      </c>
    </row>
    <row r="1273" spans="1:12" s="3" customFormat="1" x14ac:dyDescent="0.25">
      <c r="A1273" s="4"/>
      <c r="B1273" s="6"/>
      <c r="C1273" s="6"/>
      <c r="D1273" s="55" t="s">
        <v>1474</v>
      </c>
      <c r="E1273" s="56" t="s">
        <v>1475</v>
      </c>
      <c r="F1273" s="168"/>
      <c r="G1273" s="6"/>
      <c r="H1273" s="13"/>
      <c r="I1273" s="6" t="str" cm="1">
        <f t="array" aca="1" ref="I1273" ca="1">_xlfn.IFNA(INDIRECT("'"&amp;"Variable List"&amp;"'!"&amp;ADDRESS(MATCH(A1273,'Variable List'!A:A,0),3)),"")</f>
        <v/>
      </c>
      <c r="J1273" s="6" t="str" cm="1">
        <f t="array" aca="1" ref="J1273" ca="1">_xlfn.IFNA(INDIRECT("'"&amp;"Variable List"&amp;"'!"&amp;ADDRESS(MATCH(A1273,'Variable List'!A:A,0),4)),"")</f>
        <v/>
      </c>
      <c r="K1273" s="6" t="str" cm="1">
        <f t="array" aca="1" ref="K1273" ca="1">_xlfn.IFNA(INDIRECT("'"&amp;"Variable List"&amp;"'!"&amp;ADDRESS(MATCH(A1273,'Variable List'!A:A,0),5)),"")</f>
        <v/>
      </c>
      <c r="L1273" s="6" t="str" cm="1">
        <f t="array" aca="1" ref="L1273" ca="1">_xlfn.IFNA(INDIRECT("'"&amp;"Variable List"&amp;"'!"&amp;ADDRESS(MATCH(A1273,'Variable List'!A:A,0),6)),"")</f>
        <v/>
      </c>
    </row>
    <row r="1274" spans="1:12" s="3" customFormat="1" x14ac:dyDescent="0.25">
      <c r="A1274" s="4"/>
      <c r="B1274" s="6"/>
      <c r="C1274" s="6"/>
      <c r="D1274" s="55" t="s">
        <v>1476</v>
      </c>
      <c r="E1274" s="56" t="s">
        <v>1477</v>
      </c>
      <c r="F1274" s="168"/>
      <c r="G1274" s="6"/>
      <c r="H1274" s="13"/>
      <c r="I1274" s="6" t="str" cm="1">
        <f t="array" aca="1" ref="I1274" ca="1">_xlfn.IFNA(INDIRECT("'"&amp;"Variable List"&amp;"'!"&amp;ADDRESS(MATCH(A1274,'Variable List'!A:A,0),3)),"")</f>
        <v/>
      </c>
      <c r="J1274" s="6" t="str" cm="1">
        <f t="array" aca="1" ref="J1274" ca="1">_xlfn.IFNA(INDIRECT("'"&amp;"Variable List"&amp;"'!"&amp;ADDRESS(MATCH(A1274,'Variable List'!A:A,0),4)),"")</f>
        <v/>
      </c>
      <c r="K1274" s="6" t="str" cm="1">
        <f t="array" aca="1" ref="K1274" ca="1">_xlfn.IFNA(INDIRECT("'"&amp;"Variable List"&amp;"'!"&amp;ADDRESS(MATCH(A1274,'Variable List'!A:A,0),5)),"")</f>
        <v/>
      </c>
      <c r="L1274" s="6" t="str" cm="1">
        <f t="array" aca="1" ref="L1274" ca="1">_xlfn.IFNA(INDIRECT("'"&amp;"Variable List"&amp;"'!"&amp;ADDRESS(MATCH(A1274,'Variable List'!A:A,0),6)),"")</f>
        <v/>
      </c>
    </row>
    <row r="1275" spans="1:12" s="3" customFormat="1" x14ac:dyDescent="0.25">
      <c r="A1275" s="4"/>
      <c r="B1275" s="6"/>
      <c r="C1275" s="6"/>
      <c r="D1275" s="55" t="s">
        <v>1478</v>
      </c>
      <c r="E1275" s="56" t="s">
        <v>687</v>
      </c>
      <c r="F1275" s="168"/>
      <c r="G1275" s="6"/>
      <c r="H1275" s="13"/>
      <c r="I1275" s="6" t="str" cm="1">
        <f t="array" aca="1" ref="I1275" ca="1">_xlfn.IFNA(INDIRECT("'"&amp;"Variable List"&amp;"'!"&amp;ADDRESS(MATCH(A1275,'Variable List'!A:A,0),3)),"")</f>
        <v/>
      </c>
      <c r="J1275" s="6" t="str" cm="1">
        <f t="array" aca="1" ref="J1275" ca="1">_xlfn.IFNA(INDIRECT("'"&amp;"Variable List"&amp;"'!"&amp;ADDRESS(MATCH(A1275,'Variable List'!A:A,0),4)),"")</f>
        <v/>
      </c>
      <c r="K1275" s="6" t="str" cm="1">
        <f t="array" aca="1" ref="K1275" ca="1">_xlfn.IFNA(INDIRECT("'"&amp;"Variable List"&amp;"'!"&amp;ADDRESS(MATCH(A1275,'Variable List'!A:A,0),5)),"")</f>
        <v/>
      </c>
      <c r="L1275" s="6" t="str" cm="1">
        <f t="array" aca="1" ref="L1275" ca="1">_xlfn.IFNA(INDIRECT("'"&amp;"Variable List"&amp;"'!"&amp;ADDRESS(MATCH(A1275,'Variable List'!A:A,0),6)),"")</f>
        <v/>
      </c>
    </row>
    <row r="1276" spans="1:12" s="3" customFormat="1" x14ac:dyDescent="0.25">
      <c r="A1276" s="4"/>
      <c r="B1276" s="6"/>
      <c r="C1276" s="6"/>
      <c r="D1276" s="55" t="s">
        <v>1479</v>
      </c>
      <c r="E1276" s="56" t="s">
        <v>1480</v>
      </c>
      <c r="F1276" s="168"/>
      <c r="G1276" s="6"/>
      <c r="H1276" s="13"/>
      <c r="I1276" s="6" t="str" cm="1">
        <f t="array" aca="1" ref="I1276" ca="1">_xlfn.IFNA(INDIRECT("'"&amp;"Variable List"&amp;"'!"&amp;ADDRESS(MATCH(A1276,'Variable List'!A:A,0),3)),"")</f>
        <v/>
      </c>
      <c r="J1276" s="6" t="str" cm="1">
        <f t="array" aca="1" ref="J1276" ca="1">_xlfn.IFNA(INDIRECT("'"&amp;"Variable List"&amp;"'!"&amp;ADDRESS(MATCH(A1276,'Variable List'!A:A,0),4)),"")</f>
        <v/>
      </c>
      <c r="K1276" s="6" t="str" cm="1">
        <f t="array" aca="1" ref="K1276" ca="1">_xlfn.IFNA(INDIRECT("'"&amp;"Variable List"&amp;"'!"&amp;ADDRESS(MATCH(A1276,'Variable List'!A:A,0),5)),"")</f>
        <v/>
      </c>
      <c r="L1276" s="6" t="str" cm="1">
        <f t="array" aca="1" ref="L1276" ca="1">_xlfn.IFNA(INDIRECT("'"&amp;"Variable List"&amp;"'!"&amp;ADDRESS(MATCH(A1276,'Variable List'!A:A,0),6)),"")</f>
        <v/>
      </c>
    </row>
    <row r="1277" spans="1:12" s="3" customFormat="1" x14ac:dyDescent="0.25">
      <c r="A1277" s="4"/>
      <c r="B1277" s="6"/>
      <c r="C1277" s="6"/>
      <c r="D1277" s="55" t="s">
        <v>1481</v>
      </c>
      <c r="E1277" s="56" t="s">
        <v>1482</v>
      </c>
      <c r="F1277" s="168"/>
      <c r="G1277" s="6"/>
      <c r="H1277" s="13"/>
      <c r="I1277" s="6" t="str" cm="1">
        <f t="array" aca="1" ref="I1277" ca="1">_xlfn.IFNA(INDIRECT("'"&amp;"Variable List"&amp;"'!"&amp;ADDRESS(MATCH(A1277,'Variable List'!A:A,0),3)),"")</f>
        <v/>
      </c>
      <c r="J1277" s="6" t="str" cm="1">
        <f t="array" aca="1" ref="J1277" ca="1">_xlfn.IFNA(INDIRECT("'"&amp;"Variable List"&amp;"'!"&amp;ADDRESS(MATCH(A1277,'Variable List'!A:A,0),4)),"")</f>
        <v/>
      </c>
      <c r="K1277" s="6" t="str" cm="1">
        <f t="array" aca="1" ref="K1277" ca="1">_xlfn.IFNA(INDIRECT("'"&amp;"Variable List"&amp;"'!"&amp;ADDRESS(MATCH(A1277,'Variable List'!A:A,0),5)),"")</f>
        <v/>
      </c>
      <c r="L1277" s="6" t="str" cm="1">
        <f t="array" aca="1" ref="L1277" ca="1">_xlfn.IFNA(INDIRECT("'"&amp;"Variable List"&amp;"'!"&amp;ADDRESS(MATCH(A1277,'Variable List'!A:A,0),6)),"")</f>
        <v/>
      </c>
    </row>
    <row r="1278" spans="1:12" s="3" customFormat="1" x14ac:dyDescent="0.25">
      <c r="A1278" s="4"/>
      <c r="B1278" s="6"/>
      <c r="C1278" s="6"/>
      <c r="D1278" s="55" t="s">
        <v>1483</v>
      </c>
      <c r="E1278" s="56" t="s">
        <v>1484</v>
      </c>
      <c r="F1278" s="168"/>
      <c r="G1278" s="6"/>
      <c r="H1278" s="13"/>
      <c r="I1278" s="6" t="str" cm="1">
        <f t="array" aca="1" ref="I1278" ca="1">_xlfn.IFNA(INDIRECT("'"&amp;"Variable List"&amp;"'!"&amp;ADDRESS(MATCH(A1278,'Variable List'!A:A,0),3)),"")</f>
        <v/>
      </c>
      <c r="J1278" s="6" t="str" cm="1">
        <f t="array" aca="1" ref="J1278" ca="1">_xlfn.IFNA(INDIRECT("'"&amp;"Variable List"&amp;"'!"&amp;ADDRESS(MATCH(A1278,'Variable List'!A:A,0),4)),"")</f>
        <v/>
      </c>
      <c r="K1278" s="6" t="str" cm="1">
        <f t="array" aca="1" ref="K1278" ca="1">_xlfn.IFNA(INDIRECT("'"&amp;"Variable List"&amp;"'!"&amp;ADDRESS(MATCH(A1278,'Variable List'!A:A,0),5)),"")</f>
        <v/>
      </c>
      <c r="L1278" s="6" t="str" cm="1">
        <f t="array" aca="1" ref="L1278" ca="1">_xlfn.IFNA(INDIRECT("'"&amp;"Variable List"&amp;"'!"&amp;ADDRESS(MATCH(A1278,'Variable List'!A:A,0),6)),"")</f>
        <v/>
      </c>
    </row>
    <row r="1279" spans="1:12" s="3" customFormat="1" x14ac:dyDescent="0.25">
      <c r="A1279" s="4"/>
      <c r="B1279" s="6"/>
      <c r="C1279" s="6"/>
      <c r="D1279" s="55" t="s">
        <v>1485</v>
      </c>
      <c r="E1279" s="56" t="s">
        <v>1486</v>
      </c>
      <c r="F1279" s="168"/>
      <c r="G1279" s="6"/>
      <c r="H1279" s="13"/>
      <c r="I1279" s="6" t="str" cm="1">
        <f t="array" aca="1" ref="I1279" ca="1">_xlfn.IFNA(INDIRECT("'"&amp;"Variable List"&amp;"'!"&amp;ADDRESS(MATCH(A1279,'Variable List'!A:A,0),3)),"")</f>
        <v/>
      </c>
      <c r="J1279" s="6" t="str" cm="1">
        <f t="array" aca="1" ref="J1279" ca="1">_xlfn.IFNA(INDIRECT("'"&amp;"Variable List"&amp;"'!"&amp;ADDRESS(MATCH(A1279,'Variable List'!A:A,0),4)),"")</f>
        <v/>
      </c>
      <c r="K1279" s="6" t="str" cm="1">
        <f t="array" aca="1" ref="K1279" ca="1">_xlfn.IFNA(INDIRECT("'"&amp;"Variable List"&amp;"'!"&amp;ADDRESS(MATCH(A1279,'Variable List'!A:A,0),5)),"")</f>
        <v/>
      </c>
      <c r="L1279" s="6" t="str" cm="1">
        <f t="array" aca="1" ref="L1279" ca="1">_xlfn.IFNA(INDIRECT("'"&amp;"Variable List"&amp;"'!"&amp;ADDRESS(MATCH(A1279,'Variable List'!A:A,0),6)),"")</f>
        <v/>
      </c>
    </row>
    <row r="1280" spans="1:12" s="3" customFormat="1" x14ac:dyDescent="0.25">
      <c r="A1280" s="4"/>
      <c r="B1280" s="6"/>
      <c r="C1280" s="6"/>
      <c r="D1280" s="55" t="s">
        <v>1487</v>
      </c>
      <c r="E1280" s="56" t="s">
        <v>1488</v>
      </c>
      <c r="F1280" s="168"/>
      <c r="G1280" s="6"/>
      <c r="H1280" s="13"/>
      <c r="I1280" s="6" t="str" cm="1">
        <f t="array" aca="1" ref="I1280" ca="1">_xlfn.IFNA(INDIRECT("'"&amp;"Variable List"&amp;"'!"&amp;ADDRESS(MATCH(A1280,'Variable List'!A:A,0),3)),"")</f>
        <v/>
      </c>
      <c r="J1280" s="6" t="str" cm="1">
        <f t="array" aca="1" ref="J1280" ca="1">_xlfn.IFNA(INDIRECT("'"&amp;"Variable List"&amp;"'!"&amp;ADDRESS(MATCH(A1280,'Variable List'!A:A,0),4)),"")</f>
        <v/>
      </c>
      <c r="K1280" s="6" t="str" cm="1">
        <f t="array" aca="1" ref="K1280" ca="1">_xlfn.IFNA(INDIRECT("'"&amp;"Variable List"&amp;"'!"&amp;ADDRESS(MATCH(A1280,'Variable List'!A:A,0),5)),"")</f>
        <v/>
      </c>
      <c r="L1280" s="6" t="str" cm="1">
        <f t="array" aca="1" ref="L1280" ca="1">_xlfn.IFNA(INDIRECT("'"&amp;"Variable List"&amp;"'!"&amp;ADDRESS(MATCH(A1280,'Variable List'!A:A,0),6)),"")</f>
        <v/>
      </c>
    </row>
    <row r="1281" spans="1:12" s="3" customFormat="1" x14ac:dyDescent="0.25">
      <c r="A1281" s="4"/>
      <c r="B1281" s="6"/>
      <c r="C1281" s="6"/>
      <c r="D1281" s="55" t="s">
        <v>1489</v>
      </c>
      <c r="E1281" s="56" t="s">
        <v>1490</v>
      </c>
      <c r="F1281" s="168"/>
      <c r="G1281" s="6"/>
      <c r="H1281" s="13"/>
      <c r="I1281" s="6" t="str" cm="1">
        <f t="array" aca="1" ref="I1281" ca="1">_xlfn.IFNA(INDIRECT("'"&amp;"Variable List"&amp;"'!"&amp;ADDRESS(MATCH(A1281,'Variable List'!A:A,0),3)),"")</f>
        <v/>
      </c>
      <c r="J1281" s="6" t="str" cm="1">
        <f t="array" aca="1" ref="J1281" ca="1">_xlfn.IFNA(INDIRECT("'"&amp;"Variable List"&amp;"'!"&amp;ADDRESS(MATCH(A1281,'Variable List'!A:A,0),4)),"")</f>
        <v/>
      </c>
      <c r="K1281" s="6" t="str" cm="1">
        <f t="array" aca="1" ref="K1281" ca="1">_xlfn.IFNA(INDIRECT("'"&amp;"Variable List"&amp;"'!"&amp;ADDRESS(MATCH(A1281,'Variable List'!A:A,0),5)),"")</f>
        <v/>
      </c>
      <c r="L1281" s="6" t="str" cm="1">
        <f t="array" aca="1" ref="L1281" ca="1">_xlfn.IFNA(INDIRECT("'"&amp;"Variable List"&amp;"'!"&amp;ADDRESS(MATCH(A1281,'Variable List'!A:A,0),6)),"")</f>
        <v/>
      </c>
    </row>
    <row r="1282" spans="1:12" s="3" customFormat="1" x14ac:dyDescent="0.25">
      <c r="A1282" s="4"/>
      <c r="B1282" s="6"/>
      <c r="C1282" s="6"/>
      <c r="D1282" s="55" t="s">
        <v>1491</v>
      </c>
      <c r="E1282" s="56" t="s">
        <v>1492</v>
      </c>
      <c r="F1282" s="168"/>
      <c r="G1282" s="6"/>
      <c r="H1282" s="13"/>
      <c r="I1282" s="6" t="str" cm="1">
        <f t="array" aca="1" ref="I1282" ca="1">_xlfn.IFNA(INDIRECT("'"&amp;"Variable List"&amp;"'!"&amp;ADDRESS(MATCH(A1282,'Variable List'!A:A,0),3)),"")</f>
        <v/>
      </c>
      <c r="J1282" s="6" t="str" cm="1">
        <f t="array" aca="1" ref="J1282" ca="1">_xlfn.IFNA(INDIRECT("'"&amp;"Variable List"&amp;"'!"&amp;ADDRESS(MATCH(A1282,'Variable List'!A:A,0),4)),"")</f>
        <v/>
      </c>
      <c r="K1282" s="6" t="str" cm="1">
        <f t="array" aca="1" ref="K1282" ca="1">_xlfn.IFNA(INDIRECT("'"&amp;"Variable List"&amp;"'!"&amp;ADDRESS(MATCH(A1282,'Variable List'!A:A,0),5)),"")</f>
        <v/>
      </c>
      <c r="L1282" s="6" t="str" cm="1">
        <f t="array" aca="1" ref="L1282" ca="1">_xlfn.IFNA(INDIRECT("'"&amp;"Variable List"&amp;"'!"&amp;ADDRESS(MATCH(A1282,'Variable List'!A:A,0),6)),"")</f>
        <v/>
      </c>
    </row>
    <row r="1283" spans="1:12" s="3" customFormat="1" x14ac:dyDescent="0.25">
      <c r="A1283" s="4"/>
      <c r="B1283" s="6"/>
      <c r="C1283" s="6"/>
      <c r="D1283" s="55" t="s">
        <v>1493</v>
      </c>
      <c r="E1283" s="56" t="s">
        <v>681</v>
      </c>
      <c r="F1283" s="168"/>
      <c r="G1283" s="6"/>
      <c r="H1283" s="13"/>
      <c r="I1283" s="6" t="str" cm="1">
        <f t="array" aca="1" ref="I1283" ca="1">_xlfn.IFNA(INDIRECT("'"&amp;"Variable List"&amp;"'!"&amp;ADDRESS(MATCH(A1283,'Variable List'!A:A,0),3)),"")</f>
        <v/>
      </c>
      <c r="J1283" s="6" t="str" cm="1">
        <f t="array" aca="1" ref="J1283" ca="1">_xlfn.IFNA(INDIRECT("'"&amp;"Variable List"&amp;"'!"&amp;ADDRESS(MATCH(A1283,'Variable List'!A:A,0),4)),"")</f>
        <v/>
      </c>
      <c r="K1283" s="6" t="str" cm="1">
        <f t="array" aca="1" ref="K1283" ca="1">_xlfn.IFNA(INDIRECT("'"&amp;"Variable List"&amp;"'!"&amp;ADDRESS(MATCH(A1283,'Variable List'!A:A,0),5)),"")</f>
        <v/>
      </c>
      <c r="L1283" s="6" t="str" cm="1">
        <f t="array" aca="1" ref="L1283" ca="1">_xlfn.IFNA(INDIRECT("'"&amp;"Variable List"&amp;"'!"&amp;ADDRESS(MATCH(A1283,'Variable List'!A:A,0),6)),"")</f>
        <v/>
      </c>
    </row>
    <row r="1284" spans="1:12" s="3" customFormat="1" x14ac:dyDescent="0.25">
      <c r="A1284" s="4"/>
      <c r="B1284" s="6"/>
      <c r="C1284" s="6"/>
      <c r="D1284" s="55" t="s">
        <v>1494</v>
      </c>
      <c r="E1284" s="56" t="s">
        <v>1495</v>
      </c>
      <c r="F1284" s="168"/>
      <c r="G1284" s="6"/>
      <c r="H1284" s="13"/>
      <c r="I1284" s="6" t="str" cm="1">
        <f t="array" aca="1" ref="I1284" ca="1">_xlfn.IFNA(INDIRECT("'"&amp;"Variable List"&amp;"'!"&amp;ADDRESS(MATCH(A1284,'Variable List'!A:A,0),3)),"")</f>
        <v/>
      </c>
      <c r="J1284" s="6" t="str" cm="1">
        <f t="array" aca="1" ref="J1284" ca="1">_xlfn.IFNA(INDIRECT("'"&amp;"Variable List"&amp;"'!"&amp;ADDRESS(MATCH(A1284,'Variable List'!A:A,0),4)),"")</f>
        <v/>
      </c>
      <c r="K1284" s="6" t="str" cm="1">
        <f t="array" aca="1" ref="K1284" ca="1">_xlfn.IFNA(INDIRECT("'"&amp;"Variable List"&amp;"'!"&amp;ADDRESS(MATCH(A1284,'Variable List'!A:A,0),5)),"")</f>
        <v/>
      </c>
      <c r="L1284" s="6" t="str" cm="1">
        <f t="array" aca="1" ref="L1284" ca="1">_xlfn.IFNA(INDIRECT("'"&amp;"Variable List"&amp;"'!"&amp;ADDRESS(MATCH(A1284,'Variable List'!A:A,0),6)),"")</f>
        <v/>
      </c>
    </row>
    <row r="1285" spans="1:12" s="3" customFormat="1" x14ac:dyDescent="0.25">
      <c r="A1285" s="4"/>
      <c r="B1285" s="6"/>
      <c r="C1285" s="6"/>
      <c r="D1285" s="55" t="s">
        <v>1496</v>
      </c>
      <c r="E1285" s="56" t="s">
        <v>1497</v>
      </c>
      <c r="F1285" s="168"/>
      <c r="G1285" s="6"/>
      <c r="H1285" s="13"/>
      <c r="I1285" s="6" t="str" cm="1">
        <f t="array" aca="1" ref="I1285" ca="1">_xlfn.IFNA(INDIRECT("'"&amp;"Variable List"&amp;"'!"&amp;ADDRESS(MATCH(A1285,'Variable List'!A:A,0),3)),"")</f>
        <v/>
      </c>
      <c r="J1285" s="6" t="str" cm="1">
        <f t="array" aca="1" ref="J1285" ca="1">_xlfn.IFNA(INDIRECT("'"&amp;"Variable List"&amp;"'!"&amp;ADDRESS(MATCH(A1285,'Variable List'!A:A,0),4)),"")</f>
        <v/>
      </c>
      <c r="K1285" s="6" t="str" cm="1">
        <f t="array" aca="1" ref="K1285" ca="1">_xlfn.IFNA(INDIRECT("'"&amp;"Variable List"&amp;"'!"&amp;ADDRESS(MATCH(A1285,'Variable List'!A:A,0),5)),"")</f>
        <v/>
      </c>
      <c r="L1285" s="6" t="str" cm="1">
        <f t="array" aca="1" ref="L1285" ca="1">_xlfn.IFNA(INDIRECT("'"&amp;"Variable List"&amp;"'!"&amp;ADDRESS(MATCH(A1285,'Variable List'!A:A,0),6)),"")</f>
        <v/>
      </c>
    </row>
    <row r="1286" spans="1:12" s="3" customFormat="1" x14ac:dyDescent="0.25">
      <c r="A1286" s="4"/>
      <c r="B1286" s="6"/>
      <c r="C1286" s="6"/>
      <c r="D1286" s="55" t="s">
        <v>1498</v>
      </c>
      <c r="E1286" s="56" t="s">
        <v>1499</v>
      </c>
      <c r="F1286" s="168"/>
      <c r="G1286" s="6"/>
      <c r="H1286" s="13"/>
      <c r="I1286" s="6" t="str" cm="1">
        <f t="array" aca="1" ref="I1286" ca="1">_xlfn.IFNA(INDIRECT("'"&amp;"Variable List"&amp;"'!"&amp;ADDRESS(MATCH(A1286,'Variable List'!A:A,0),3)),"")</f>
        <v/>
      </c>
      <c r="J1286" s="6" t="str" cm="1">
        <f t="array" aca="1" ref="J1286" ca="1">_xlfn.IFNA(INDIRECT("'"&amp;"Variable List"&amp;"'!"&amp;ADDRESS(MATCH(A1286,'Variable List'!A:A,0),4)),"")</f>
        <v/>
      </c>
      <c r="K1286" s="6" t="str" cm="1">
        <f t="array" aca="1" ref="K1286" ca="1">_xlfn.IFNA(INDIRECT("'"&amp;"Variable List"&amp;"'!"&amp;ADDRESS(MATCH(A1286,'Variable List'!A:A,0),5)),"")</f>
        <v/>
      </c>
      <c r="L1286" s="6" t="str" cm="1">
        <f t="array" aca="1" ref="L1286" ca="1">_xlfn.IFNA(INDIRECT("'"&amp;"Variable List"&amp;"'!"&amp;ADDRESS(MATCH(A1286,'Variable List'!A:A,0),6)),"")</f>
        <v/>
      </c>
    </row>
    <row r="1287" spans="1:12" s="3" customFormat="1" x14ac:dyDescent="0.25">
      <c r="A1287" s="4"/>
      <c r="B1287" s="6"/>
      <c r="C1287" s="6"/>
      <c r="D1287" s="55" t="s">
        <v>1500</v>
      </c>
      <c r="E1287" s="56" t="s">
        <v>1501</v>
      </c>
      <c r="F1287" s="168"/>
      <c r="G1287" s="6"/>
      <c r="H1287" s="13"/>
      <c r="I1287" s="6" t="str" cm="1">
        <f t="array" aca="1" ref="I1287" ca="1">_xlfn.IFNA(INDIRECT("'"&amp;"Variable List"&amp;"'!"&amp;ADDRESS(MATCH(A1287,'Variable List'!A:A,0),3)),"")</f>
        <v/>
      </c>
      <c r="J1287" s="6" t="str" cm="1">
        <f t="array" aca="1" ref="J1287" ca="1">_xlfn.IFNA(INDIRECT("'"&amp;"Variable List"&amp;"'!"&amp;ADDRESS(MATCH(A1287,'Variable List'!A:A,0),4)),"")</f>
        <v/>
      </c>
      <c r="K1287" s="6" t="str" cm="1">
        <f t="array" aca="1" ref="K1287" ca="1">_xlfn.IFNA(INDIRECT("'"&amp;"Variable List"&amp;"'!"&amp;ADDRESS(MATCH(A1287,'Variable List'!A:A,0),5)),"")</f>
        <v/>
      </c>
      <c r="L1287" s="6" t="str" cm="1">
        <f t="array" aca="1" ref="L1287" ca="1">_xlfn.IFNA(INDIRECT("'"&amp;"Variable List"&amp;"'!"&amp;ADDRESS(MATCH(A1287,'Variable List'!A:A,0),6)),"")</f>
        <v/>
      </c>
    </row>
    <row r="1288" spans="1:12" s="3" customFormat="1" x14ac:dyDescent="0.25">
      <c r="A1288" s="4"/>
      <c r="B1288" s="6"/>
      <c r="C1288" s="6"/>
      <c r="D1288" s="55" t="s">
        <v>1502</v>
      </c>
      <c r="E1288" s="56" t="s">
        <v>1503</v>
      </c>
      <c r="F1288" s="168"/>
      <c r="G1288" s="6"/>
      <c r="H1288" s="13"/>
      <c r="I1288" s="6" t="str" cm="1">
        <f t="array" aca="1" ref="I1288" ca="1">_xlfn.IFNA(INDIRECT("'"&amp;"Variable List"&amp;"'!"&amp;ADDRESS(MATCH(A1288,'Variable List'!A:A,0),3)),"")</f>
        <v/>
      </c>
      <c r="J1288" s="6" t="str" cm="1">
        <f t="array" aca="1" ref="J1288" ca="1">_xlfn.IFNA(INDIRECT("'"&amp;"Variable List"&amp;"'!"&amp;ADDRESS(MATCH(A1288,'Variable List'!A:A,0),4)),"")</f>
        <v/>
      </c>
      <c r="K1288" s="6" t="str" cm="1">
        <f t="array" aca="1" ref="K1288" ca="1">_xlfn.IFNA(INDIRECT("'"&amp;"Variable List"&amp;"'!"&amp;ADDRESS(MATCH(A1288,'Variable List'!A:A,0),5)),"")</f>
        <v/>
      </c>
      <c r="L1288" s="6" t="str" cm="1">
        <f t="array" aca="1" ref="L1288" ca="1">_xlfn.IFNA(INDIRECT("'"&amp;"Variable List"&amp;"'!"&amp;ADDRESS(MATCH(A1288,'Variable List'!A:A,0),6)),"")</f>
        <v/>
      </c>
    </row>
    <row r="1289" spans="1:12" s="3" customFormat="1" x14ac:dyDescent="0.25">
      <c r="A1289" s="4"/>
      <c r="B1289" s="6"/>
      <c r="C1289" s="6"/>
      <c r="D1289" s="55" t="s">
        <v>1504</v>
      </c>
      <c r="E1289" s="56" t="s">
        <v>1505</v>
      </c>
      <c r="F1289" s="168"/>
      <c r="G1289" s="6"/>
      <c r="H1289" s="13"/>
      <c r="I1289" s="6" t="str" cm="1">
        <f t="array" aca="1" ref="I1289" ca="1">_xlfn.IFNA(INDIRECT("'"&amp;"Variable List"&amp;"'!"&amp;ADDRESS(MATCH(A1289,'Variable List'!A:A,0),3)),"")</f>
        <v/>
      </c>
      <c r="J1289" s="6" t="str" cm="1">
        <f t="array" aca="1" ref="J1289" ca="1">_xlfn.IFNA(INDIRECT("'"&amp;"Variable List"&amp;"'!"&amp;ADDRESS(MATCH(A1289,'Variable List'!A:A,0),4)),"")</f>
        <v/>
      </c>
      <c r="K1289" s="6" t="str" cm="1">
        <f t="array" aca="1" ref="K1289" ca="1">_xlfn.IFNA(INDIRECT("'"&amp;"Variable List"&amp;"'!"&amp;ADDRESS(MATCH(A1289,'Variable List'!A:A,0),5)),"")</f>
        <v/>
      </c>
      <c r="L1289" s="6" t="str" cm="1">
        <f t="array" aca="1" ref="L1289" ca="1">_xlfn.IFNA(INDIRECT("'"&amp;"Variable List"&amp;"'!"&amp;ADDRESS(MATCH(A1289,'Variable List'!A:A,0),6)),"")</f>
        <v/>
      </c>
    </row>
    <row r="1290" spans="1:12" s="3" customFormat="1" x14ac:dyDescent="0.25">
      <c r="A1290" s="4"/>
      <c r="B1290" s="6"/>
      <c r="C1290" s="6"/>
      <c r="D1290" s="55" t="s">
        <v>1506</v>
      </c>
      <c r="E1290" s="56" t="s">
        <v>1507</v>
      </c>
      <c r="F1290" s="168"/>
      <c r="G1290" s="6"/>
      <c r="H1290" s="13"/>
      <c r="I1290" s="6" t="str" cm="1">
        <f t="array" aca="1" ref="I1290" ca="1">_xlfn.IFNA(INDIRECT("'"&amp;"Variable List"&amp;"'!"&amp;ADDRESS(MATCH(A1290,'Variable List'!A:A,0),3)),"")</f>
        <v/>
      </c>
      <c r="J1290" s="6" t="str" cm="1">
        <f t="array" aca="1" ref="J1290" ca="1">_xlfn.IFNA(INDIRECT("'"&amp;"Variable List"&amp;"'!"&amp;ADDRESS(MATCH(A1290,'Variable List'!A:A,0),4)),"")</f>
        <v/>
      </c>
      <c r="K1290" s="6" t="str" cm="1">
        <f t="array" aca="1" ref="K1290" ca="1">_xlfn.IFNA(INDIRECT("'"&amp;"Variable List"&amp;"'!"&amp;ADDRESS(MATCH(A1290,'Variable List'!A:A,0),5)),"")</f>
        <v/>
      </c>
      <c r="L1290" s="6" t="str" cm="1">
        <f t="array" aca="1" ref="L1290" ca="1">_xlfn.IFNA(INDIRECT("'"&amp;"Variable List"&amp;"'!"&amp;ADDRESS(MATCH(A1290,'Variable List'!A:A,0),6)),"")</f>
        <v/>
      </c>
    </row>
    <row r="1291" spans="1:12" s="3" customFormat="1" x14ac:dyDescent="0.25">
      <c r="A1291" s="4"/>
      <c r="B1291" s="6"/>
      <c r="C1291" s="6"/>
      <c r="D1291" s="55" t="s">
        <v>1508</v>
      </c>
      <c r="E1291" s="56" t="s">
        <v>1509</v>
      </c>
      <c r="F1291" s="168"/>
      <c r="G1291" s="6"/>
      <c r="H1291" s="13"/>
      <c r="I1291" s="6" t="str" cm="1">
        <f t="array" aca="1" ref="I1291" ca="1">_xlfn.IFNA(INDIRECT("'"&amp;"Variable List"&amp;"'!"&amp;ADDRESS(MATCH(A1291,'Variable List'!A:A,0),3)),"")</f>
        <v/>
      </c>
      <c r="J1291" s="6" t="str" cm="1">
        <f t="array" aca="1" ref="J1291" ca="1">_xlfn.IFNA(INDIRECT("'"&amp;"Variable List"&amp;"'!"&amp;ADDRESS(MATCH(A1291,'Variable List'!A:A,0),4)),"")</f>
        <v/>
      </c>
      <c r="K1291" s="6" t="str" cm="1">
        <f t="array" aca="1" ref="K1291" ca="1">_xlfn.IFNA(INDIRECT("'"&amp;"Variable List"&amp;"'!"&amp;ADDRESS(MATCH(A1291,'Variable List'!A:A,0),5)),"")</f>
        <v/>
      </c>
      <c r="L1291" s="6" t="str" cm="1">
        <f t="array" aca="1" ref="L1291" ca="1">_xlfn.IFNA(INDIRECT("'"&amp;"Variable List"&amp;"'!"&amp;ADDRESS(MATCH(A1291,'Variable List'!A:A,0),6)),"")</f>
        <v/>
      </c>
    </row>
    <row r="1292" spans="1:12" s="3" customFormat="1" x14ac:dyDescent="0.25">
      <c r="A1292" s="4"/>
      <c r="B1292" s="6"/>
      <c r="C1292" s="6"/>
      <c r="D1292" s="55" t="s">
        <v>1510</v>
      </c>
      <c r="E1292" s="56" t="s">
        <v>1511</v>
      </c>
      <c r="F1292" s="168"/>
      <c r="G1292" s="6"/>
      <c r="H1292" s="13"/>
      <c r="I1292" s="6" t="str" cm="1">
        <f t="array" aca="1" ref="I1292" ca="1">_xlfn.IFNA(INDIRECT("'"&amp;"Variable List"&amp;"'!"&amp;ADDRESS(MATCH(A1292,'Variable List'!A:A,0),3)),"")</f>
        <v/>
      </c>
      <c r="J1292" s="6" t="str" cm="1">
        <f t="array" aca="1" ref="J1292" ca="1">_xlfn.IFNA(INDIRECT("'"&amp;"Variable List"&amp;"'!"&amp;ADDRESS(MATCH(A1292,'Variable List'!A:A,0),4)),"")</f>
        <v/>
      </c>
      <c r="K1292" s="6" t="str" cm="1">
        <f t="array" aca="1" ref="K1292" ca="1">_xlfn.IFNA(INDIRECT("'"&amp;"Variable List"&amp;"'!"&amp;ADDRESS(MATCH(A1292,'Variable List'!A:A,0),5)),"")</f>
        <v/>
      </c>
      <c r="L1292" s="6" t="str" cm="1">
        <f t="array" aca="1" ref="L1292" ca="1">_xlfn.IFNA(INDIRECT("'"&amp;"Variable List"&amp;"'!"&amp;ADDRESS(MATCH(A1292,'Variable List'!A:A,0),6)),"")</f>
        <v/>
      </c>
    </row>
    <row r="1293" spans="1:12" s="3" customFormat="1" x14ac:dyDescent="0.25">
      <c r="A1293" s="4"/>
      <c r="B1293" s="6"/>
      <c r="C1293" s="6"/>
      <c r="D1293" s="55" t="s">
        <v>1512</v>
      </c>
      <c r="E1293" s="56" t="s">
        <v>1513</v>
      </c>
      <c r="F1293" s="168"/>
      <c r="G1293" s="6"/>
      <c r="H1293" s="13"/>
      <c r="I1293" s="6" t="str" cm="1">
        <f t="array" aca="1" ref="I1293" ca="1">_xlfn.IFNA(INDIRECT("'"&amp;"Variable List"&amp;"'!"&amp;ADDRESS(MATCH(A1293,'Variable List'!A:A,0),3)),"")</f>
        <v/>
      </c>
      <c r="J1293" s="6" t="str" cm="1">
        <f t="array" aca="1" ref="J1293" ca="1">_xlfn.IFNA(INDIRECT("'"&amp;"Variable List"&amp;"'!"&amp;ADDRESS(MATCH(A1293,'Variable List'!A:A,0),4)),"")</f>
        <v/>
      </c>
      <c r="K1293" s="6" t="str" cm="1">
        <f t="array" aca="1" ref="K1293" ca="1">_xlfn.IFNA(INDIRECT("'"&amp;"Variable List"&amp;"'!"&amp;ADDRESS(MATCH(A1293,'Variable List'!A:A,0),5)),"")</f>
        <v/>
      </c>
      <c r="L1293" s="6" t="str" cm="1">
        <f t="array" aca="1" ref="L1293" ca="1">_xlfn.IFNA(INDIRECT("'"&amp;"Variable List"&amp;"'!"&amp;ADDRESS(MATCH(A1293,'Variable List'!A:A,0),6)),"")</f>
        <v/>
      </c>
    </row>
    <row r="1294" spans="1:12" s="3" customFormat="1" x14ac:dyDescent="0.25">
      <c r="A1294" s="4"/>
      <c r="B1294" s="6"/>
      <c r="C1294" s="6"/>
      <c r="D1294" s="55" t="s">
        <v>1514</v>
      </c>
      <c r="E1294" s="56" t="s">
        <v>1515</v>
      </c>
      <c r="F1294" s="168"/>
      <c r="G1294" s="6"/>
      <c r="H1294" s="13"/>
      <c r="I1294" s="6" t="str" cm="1">
        <f t="array" aca="1" ref="I1294" ca="1">_xlfn.IFNA(INDIRECT("'"&amp;"Variable List"&amp;"'!"&amp;ADDRESS(MATCH(A1294,'Variable List'!A:A,0),3)),"")</f>
        <v/>
      </c>
      <c r="J1294" s="6" t="str" cm="1">
        <f t="array" aca="1" ref="J1294" ca="1">_xlfn.IFNA(INDIRECT("'"&amp;"Variable List"&amp;"'!"&amp;ADDRESS(MATCH(A1294,'Variable List'!A:A,0),4)),"")</f>
        <v/>
      </c>
      <c r="K1294" s="6" t="str" cm="1">
        <f t="array" aca="1" ref="K1294" ca="1">_xlfn.IFNA(INDIRECT("'"&amp;"Variable List"&amp;"'!"&amp;ADDRESS(MATCH(A1294,'Variable List'!A:A,0),5)),"")</f>
        <v/>
      </c>
      <c r="L1294" s="6" t="str" cm="1">
        <f t="array" aca="1" ref="L1294" ca="1">_xlfn.IFNA(INDIRECT("'"&amp;"Variable List"&amp;"'!"&amp;ADDRESS(MATCH(A1294,'Variable List'!A:A,0),6)),"")</f>
        <v/>
      </c>
    </row>
    <row r="1295" spans="1:12" s="3" customFormat="1" x14ac:dyDescent="0.25">
      <c r="A1295" s="4"/>
      <c r="B1295" s="6"/>
      <c r="C1295" s="6"/>
      <c r="D1295" s="55" t="s">
        <v>1516</v>
      </c>
      <c r="E1295" s="56" t="s">
        <v>1517</v>
      </c>
      <c r="F1295" s="168"/>
      <c r="G1295" s="6"/>
      <c r="H1295" s="13"/>
      <c r="I1295" s="6" t="str" cm="1">
        <f t="array" aca="1" ref="I1295" ca="1">_xlfn.IFNA(INDIRECT("'"&amp;"Variable List"&amp;"'!"&amp;ADDRESS(MATCH(A1295,'Variable List'!A:A,0),3)),"")</f>
        <v/>
      </c>
      <c r="J1295" s="6" t="str" cm="1">
        <f t="array" aca="1" ref="J1295" ca="1">_xlfn.IFNA(INDIRECT("'"&amp;"Variable List"&amp;"'!"&amp;ADDRESS(MATCH(A1295,'Variable List'!A:A,0),4)),"")</f>
        <v/>
      </c>
      <c r="K1295" s="6" t="str" cm="1">
        <f t="array" aca="1" ref="K1295" ca="1">_xlfn.IFNA(INDIRECT("'"&amp;"Variable List"&amp;"'!"&amp;ADDRESS(MATCH(A1295,'Variable List'!A:A,0),5)),"")</f>
        <v/>
      </c>
      <c r="L1295" s="6" t="str" cm="1">
        <f t="array" aca="1" ref="L1295" ca="1">_xlfn.IFNA(INDIRECT("'"&amp;"Variable List"&amp;"'!"&amp;ADDRESS(MATCH(A1295,'Variable List'!A:A,0),6)),"")</f>
        <v/>
      </c>
    </row>
    <row r="1296" spans="1:12" s="3" customFormat="1" x14ac:dyDescent="0.25">
      <c r="A1296" s="4"/>
      <c r="B1296" s="6"/>
      <c r="C1296" s="6"/>
      <c r="D1296" s="55" t="s">
        <v>1518</v>
      </c>
      <c r="E1296" s="56" t="s">
        <v>1519</v>
      </c>
      <c r="F1296" s="168"/>
      <c r="G1296" s="6"/>
      <c r="H1296" s="13"/>
      <c r="I1296" s="6" t="str" cm="1">
        <f t="array" aca="1" ref="I1296" ca="1">_xlfn.IFNA(INDIRECT("'"&amp;"Variable List"&amp;"'!"&amp;ADDRESS(MATCH(A1296,'Variable List'!A:A,0),3)),"")</f>
        <v/>
      </c>
      <c r="J1296" s="6" t="str" cm="1">
        <f t="array" aca="1" ref="J1296" ca="1">_xlfn.IFNA(INDIRECT("'"&amp;"Variable List"&amp;"'!"&amp;ADDRESS(MATCH(A1296,'Variable List'!A:A,0),4)),"")</f>
        <v/>
      </c>
      <c r="K1296" s="6" t="str" cm="1">
        <f t="array" aca="1" ref="K1296" ca="1">_xlfn.IFNA(INDIRECT("'"&amp;"Variable List"&amp;"'!"&amp;ADDRESS(MATCH(A1296,'Variable List'!A:A,0),5)),"")</f>
        <v/>
      </c>
      <c r="L1296" s="6" t="str" cm="1">
        <f t="array" aca="1" ref="L1296" ca="1">_xlfn.IFNA(INDIRECT("'"&amp;"Variable List"&amp;"'!"&amp;ADDRESS(MATCH(A1296,'Variable List'!A:A,0),6)),"")</f>
        <v/>
      </c>
    </row>
    <row r="1297" spans="1:12" s="3" customFormat="1" x14ac:dyDescent="0.25">
      <c r="A1297" s="4"/>
      <c r="B1297" s="6"/>
      <c r="C1297" s="6"/>
      <c r="D1297" s="55" t="s">
        <v>1520</v>
      </c>
      <c r="E1297" s="56" t="s">
        <v>1521</v>
      </c>
      <c r="F1297" s="168"/>
      <c r="G1297" s="6"/>
      <c r="H1297" s="13"/>
      <c r="I1297" s="6" t="str" cm="1">
        <f t="array" aca="1" ref="I1297" ca="1">_xlfn.IFNA(INDIRECT("'"&amp;"Variable List"&amp;"'!"&amp;ADDRESS(MATCH(A1297,'Variable List'!A:A,0),3)),"")</f>
        <v/>
      </c>
      <c r="J1297" s="6" t="str" cm="1">
        <f t="array" aca="1" ref="J1297" ca="1">_xlfn.IFNA(INDIRECT("'"&amp;"Variable List"&amp;"'!"&amp;ADDRESS(MATCH(A1297,'Variable List'!A:A,0),4)),"")</f>
        <v/>
      </c>
      <c r="K1297" s="6" t="str" cm="1">
        <f t="array" aca="1" ref="K1297" ca="1">_xlfn.IFNA(INDIRECT("'"&amp;"Variable List"&amp;"'!"&amp;ADDRESS(MATCH(A1297,'Variable List'!A:A,0),5)),"")</f>
        <v/>
      </c>
      <c r="L1297" s="6" t="str" cm="1">
        <f t="array" aca="1" ref="L1297" ca="1">_xlfn.IFNA(INDIRECT("'"&amp;"Variable List"&amp;"'!"&amp;ADDRESS(MATCH(A1297,'Variable List'!A:A,0),6)),"")</f>
        <v/>
      </c>
    </row>
    <row r="1298" spans="1:12" s="3" customFormat="1" x14ac:dyDescent="0.25">
      <c r="A1298" s="4"/>
      <c r="B1298" s="6"/>
      <c r="C1298" s="6"/>
      <c r="D1298" s="55" t="s">
        <v>1522</v>
      </c>
      <c r="E1298" s="56" t="s">
        <v>1523</v>
      </c>
      <c r="F1298" s="168"/>
      <c r="G1298" s="6"/>
      <c r="H1298" s="13"/>
      <c r="I1298" s="6" t="str" cm="1">
        <f t="array" aca="1" ref="I1298" ca="1">_xlfn.IFNA(INDIRECT("'"&amp;"Variable List"&amp;"'!"&amp;ADDRESS(MATCH(A1298,'Variable List'!A:A,0),3)),"")</f>
        <v/>
      </c>
      <c r="J1298" s="6" t="str" cm="1">
        <f t="array" aca="1" ref="J1298" ca="1">_xlfn.IFNA(INDIRECT("'"&amp;"Variable List"&amp;"'!"&amp;ADDRESS(MATCH(A1298,'Variable List'!A:A,0),4)),"")</f>
        <v/>
      </c>
      <c r="K1298" s="6" t="str" cm="1">
        <f t="array" aca="1" ref="K1298" ca="1">_xlfn.IFNA(INDIRECT("'"&amp;"Variable List"&amp;"'!"&amp;ADDRESS(MATCH(A1298,'Variable List'!A:A,0),5)),"")</f>
        <v/>
      </c>
      <c r="L1298" s="6" t="str" cm="1">
        <f t="array" aca="1" ref="L1298" ca="1">_xlfn.IFNA(INDIRECT("'"&amp;"Variable List"&amp;"'!"&amp;ADDRESS(MATCH(A1298,'Variable List'!A:A,0),6)),"")</f>
        <v/>
      </c>
    </row>
    <row r="1299" spans="1:12" s="3" customFormat="1" x14ac:dyDescent="0.25">
      <c r="A1299" s="4"/>
      <c r="B1299" s="6"/>
      <c r="C1299" s="6"/>
      <c r="D1299" s="55" t="s">
        <v>1524</v>
      </c>
      <c r="E1299" s="56" t="s">
        <v>683</v>
      </c>
      <c r="F1299" s="168"/>
      <c r="G1299" s="6"/>
      <c r="H1299" s="13"/>
      <c r="I1299" s="6" t="str" cm="1">
        <f t="array" aca="1" ref="I1299" ca="1">_xlfn.IFNA(INDIRECT("'"&amp;"Variable List"&amp;"'!"&amp;ADDRESS(MATCH(A1299,'Variable List'!A:A,0),3)),"")</f>
        <v/>
      </c>
      <c r="J1299" s="6" t="str" cm="1">
        <f t="array" aca="1" ref="J1299" ca="1">_xlfn.IFNA(INDIRECT("'"&amp;"Variable List"&amp;"'!"&amp;ADDRESS(MATCH(A1299,'Variable List'!A:A,0),4)),"")</f>
        <v/>
      </c>
      <c r="K1299" s="6" t="str" cm="1">
        <f t="array" aca="1" ref="K1299" ca="1">_xlfn.IFNA(INDIRECT("'"&amp;"Variable List"&amp;"'!"&amp;ADDRESS(MATCH(A1299,'Variable List'!A:A,0),5)),"")</f>
        <v/>
      </c>
      <c r="L1299" s="6" t="str" cm="1">
        <f t="array" aca="1" ref="L1299" ca="1">_xlfn.IFNA(INDIRECT("'"&amp;"Variable List"&amp;"'!"&amp;ADDRESS(MATCH(A1299,'Variable List'!A:A,0),6)),"")</f>
        <v/>
      </c>
    </row>
    <row r="1300" spans="1:12" s="3" customFormat="1" x14ac:dyDescent="0.25">
      <c r="A1300" s="4"/>
      <c r="B1300" s="6"/>
      <c r="C1300" s="6"/>
      <c r="D1300" s="55" t="s">
        <v>1525</v>
      </c>
      <c r="E1300" s="56" t="s">
        <v>1526</v>
      </c>
      <c r="F1300" s="168"/>
      <c r="G1300" s="6"/>
      <c r="H1300" s="13"/>
      <c r="I1300" s="6" t="str" cm="1">
        <f t="array" aca="1" ref="I1300" ca="1">_xlfn.IFNA(INDIRECT("'"&amp;"Variable List"&amp;"'!"&amp;ADDRESS(MATCH(A1300,'Variable List'!A:A,0),3)),"")</f>
        <v/>
      </c>
      <c r="J1300" s="6" t="str" cm="1">
        <f t="array" aca="1" ref="J1300" ca="1">_xlfn.IFNA(INDIRECT("'"&amp;"Variable List"&amp;"'!"&amp;ADDRESS(MATCH(A1300,'Variable List'!A:A,0),4)),"")</f>
        <v/>
      </c>
      <c r="K1300" s="6" t="str" cm="1">
        <f t="array" aca="1" ref="K1300" ca="1">_xlfn.IFNA(INDIRECT("'"&amp;"Variable List"&amp;"'!"&amp;ADDRESS(MATCH(A1300,'Variable List'!A:A,0),5)),"")</f>
        <v/>
      </c>
      <c r="L1300" s="6" t="str" cm="1">
        <f t="array" aca="1" ref="L1300" ca="1">_xlfn.IFNA(INDIRECT("'"&amp;"Variable List"&amp;"'!"&amp;ADDRESS(MATCH(A1300,'Variable List'!A:A,0),6)),"")</f>
        <v/>
      </c>
    </row>
    <row r="1301" spans="1:12" s="3" customFormat="1" x14ac:dyDescent="0.25">
      <c r="A1301" s="4"/>
      <c r="B1301" s="6"/>
      <c r="C1301" s="6"/>
      <c r="D1301" s="55" t="s">
        <v>1527</v>
      </c>
      <c r="E1301" s="56" t="s">
        <v>1528</v>
      </c>
      <c r="F1301" s="168"/>
      <c r="G1301" s="6"/>
      <c r="H1301" s="13"/>
      <c r="I1301" s="6" t="str" cm="1">
        <f t="array" aca="1" ref="I1301" ca="1">_xlfn.IFNA(INDIRECT("'"&amp;"Variable List"&amp;"'!"&amp;ADDRESS(MATCH(A1301,'Variable List'!A:A,0),3)),"")</f>
        <v/>
      </c>
      <c r="J1301" s="6" t="str" cm="1">
        <f t="array" aca="1" ref="J1301" ca="1">_xlfn.IFNA(INDIRECT("'"&amp;"Variable List"&amp;"'!"&amp;ADDRESS(MATCH(A1301,'Variable List'!A:A,0),4)),"")</f>
        <v/>
      </c>
      <c r="K1301" s="6" t="str" cm="1">
        <f t="array" aca="1" ref="K1301" ca="1">_xlfn.IFNA(INDIRECT("'"&amp;"Variable List"&amp;"'!"&amp;ADDRESS(MATCH(A1301,'Variable List'!A:A,0),5)),"")</f>
        <v/>
      </c>
      <c r="L1301" s="6" t="str" cm="1">
        <f t="array" aca="1" ref="L1301" ca="1">_xlfn.IFNA(INDIRECT("'"&amp;"Variable List"&amp;"'!"&amp;ADDRESS(MATCH(A1301,'Variable List'!A:A,0),6)),"")</f>
        <v/>
      </c>
    </row>
    <row r="1302" spans="1:12" s="3" customFormat="1" x14ac:dyDescent="0.25">
      <c r="A1302" s="4"/>
      <c r="B1302" s="6"/>
      <c r="C1302" s="6"/>
      <c r="D1302" s="55" t="s">
        <v>1529</v>
      </c>
      <c r="E1302" s="56" t="s">
        <v>1530</v>
      </c>
      <c r="F1302" s="168"/>
      <c r="G1302" s="6"/>
      <c r="H1302" s="13"/>
      <c r="I1302" s="6" t="str" cm="1">
        <f t="array" aca="1" ref="I1302" ca="1">_xlfn.IFNA(INDIRECT("'"&amp;"Variable List"&amp;"'!"&amp;ADDRESS(MATCH(A1302,'Variable List'!A:A,0),3)),"")</f>
        <v/>
      </c>
      <c r="J1302" s="6" t="str" cm="1">
        <f t="array" aca="1" ref="J1302" ca="1">_xlfn.IFNA(INDIRECT("'"&amp;"Variable List"&amp;"'!"&amp;ADDRESS(MATCH(A1302,'Variable List'!A:A,0),4)),"")</f>
        <v/>
      </c>
      <c r="K1302" s="6" t="str" cm="1">
        <f t="array" aca="1" ref="K1302" ca="1">_xlfn.IFNA(INDIRECT("'"&amp;"Variable List"&amp;"'!"&amp;ADDRESS(MATCH(A1302,'Variable List'!A:A,0),5)),"")</f>
        <v/>
      </c>
      <c r="L1302" s="6" t="str" cm="1">
        <f t="array" aca="1" ref="L1302" ca="1">_xlfn.IFNA(INDIRECT("'"&amp;"Variable List"&amp;"'!"&amp;ADDRESS(MATCH(A1302,'Variable List'!A:A,0),6)),"")</f>
        <v/>
      </c>
    </row>
    <row r="1303" spans="1:12" s="3" customFormat="1" x14ac:dyDescent="0.25">
      <c r="A1303" s="4"/>
      <c r="B1303" s="6"/>
      <c r="C1303" s="6"/>
      <c r="D1303" s="55" t="s">
        <v>1531</v>
      </c>
      <c r="E1303" s="56" t="s">
        <v>1532</v>
      </c>
      <c r="F1303" s="168"/>
      <c r="G1303" s="6"/>
      <c r="H1303" s="13"/>
      <c r="I1303" s="6" t="str" cm="1">
        <f t="array" aca="1" ref="I1303" ca="1">_xlfn.IFNA(INDIRECT("'"&amp;"Variable List"&amp;"'!"&amp;ADDRESS(MATCH(A1303,'Variable List'!A:A,0),3)),"")</f>
        <v/>
      </c>
      <c r="J1303" s="6" t="str" cm="1">
        <f t="array" aca="1" ref="J1303" ca="1">_xlfn.IFNA(INDIRECT("'"&amp;"Variable List"&amp;"'!"&amp;ADDRESS(MATCH(A1303,'Variable List'!A:A,0),4)),"")</f>
        <v/>
      </c>
      <c r="K1303" s="6" t="str" cm="1">
        <f t="array" aca="1" ref="K1303" ca="1">_xlfn.IFNA(INDIRECT("'"&amp;"Variable List"&amp;"'!"&amp;ADDRESS(MATCH(A1303,'Variable List'!A:A,0),5)),"")</f>
        <v/>
      </c>
      <c r="L1303" s="6" t="str" cm="1">
        <f t="array" aca="1" ref="L1303" ca="1">_xlfn.IFNA(INDIRECT("'"&amp;"Variable List"&amp;"'!"&amp;ADDRESS(MATCH(A1303,'Variable List'!A:A,0),6)),"")</f>
        <v/>
      </c>
    </row>
    <row r="1304" spans="1:12" s="3" customFormat="1" x14ac:dyDescent="0.25">
      <c r="A1304" s="4"/>
      <c r="B1304" s="6"/>
      <c r="C1304" s="6"/>
      <c r="D1304" s="55" t="s">
        <v>1533</v>
      </c>
      <c r="E1304" s="56" t="s">
        <v>1534</v>
      </c>
      <c r="F1304" s="168"/>
      <c r="G1304" s="6"/>
      <c r="H1304" s="13"/>
      <c r="I1304" s="6" t="str" cm="1">
        <f t="array" aca="1" ref="I1304" ca="1">_xlfn.IFNA(INDIRECT("'"&amp;"Variable List"&amp;"'!"&amp;ADDRESS(MATCH(A1304,'Variable List'!A:A,0),3)),"")</f>
        <v/>
      </c>
      <c r="J1304" s="6" t="str" cm="1">
        <f t="array" aca="1" ref="J1304" ca="1">_xlfn.IFNA(INDIRECT("'"&amp;"Variable List"&amp;"'!"&amp;ADDRESS(MATCH(A1304,'Variable List'!A:A,0),4)),"")</f>
        <v/>
      </c>
      <c r="K1304" s="6" t="str" cm="1">
        <f t="array" aca="1" ref="K1304" ca="1">_xlfn.IFNA(INDIRECT("'"&amp;"Variable List"&amp;"'!"&amp;ADDRESS(MATCH(A1304,'Variable List'!A:A,0),5)),"")</f>
        <v/>
      </c>
      <c r="L1304" s="6" t="str" cm="1">
        <f t="array" aca="1" ref="L1304" ca="1">_xlfn.IFNA(INDIRECT("'"&amp;"Variable List"&amp;"'!"&amp;ADDRESS(MATCH(A1304,'Variable List'!A:A,0),6)),"")</f>
        <v/>
      </c>
    </row>
    <row r="1305" spans="1:12" s="3" customFormat="1" x14ac:dyDescent="0.25">
      <c r="A1305" s="4"/>
      <c r="B1305" s="6"/>
      <c r="C1305" s="6"/>
      <c r="D1305" s="55" t="s">
        <v>1535</v>
      </c>
      <c r="E1305" s="56" t="s">
        <v>1536</v>
      </c>
      <c r="F1305" s="168"/>
      <c r="G1305" s="6"/>
      <c r="H1305" s="13"/>
      <c r="I1305" s="6" t="str" cm="1">
        <f t="array" aca="1" ref="I1305" ca="1">_xlfn.IFNA(INDIRECT("'"&amp;"Variable List"&amp;"'!"&amp;ADDRESS(MATCH(A1305,'Variable List'!A:A,0),3)),"")</f>
        <v/>
      </c>
      <c r="J1305" s="6" t="str" cm="1">
        <f t="array" aca="1" ref="J1305" ca="1">_xlfn.IFNA(INDIRECT("'"&amp;"Variable List"&amp;"'!"&amp;ADDRESS(MATCH(A1305,'Variable List'!A:A,0),4)),"")</f>
        <v/>
      </c>
      <c r="K1305" s="6" t="str" cm="1">
        <f t="array" aca="1" ref="K1305" ca="1">_xlfn.IFNA(INDIRECT("'"&amp;"Variable List"&amp;"'!"&amp;ADDRESS(MATCH(A1305,'Variable List'!A:A,0),5)),"")</f>
        <v/>
      </c>
      <c r="L1305" s="6" t="str" cm="1">
        <f t="array" aca="1" ref="L1305" ca="1">_xlfn.IFNA(INDIRECT("'"&amp;"Variable List"&amp;"'!"&amp;ADDRESS(MATCH(A1305,'Variable List'!A:A,0),6)),"")</f>
        <v/>
      </c>
    </row>
    <row r="1306" spans="1:12" s="3" customFormat="1" x14ac:dyDescent="0.25">
      <c r="A1306" s="4"/>
      <c r="B1306" s="6"/>
      <c r="C1306" s="6"/>
      <c r="D1306" s="55" t="s">
        <v>1537</v>
      </c>
      <c r="E1306" s="56" t="s">
        <v>1538</v>
      </c>
      <c r="F1306" s="168"/>
      <c r="G1306" s="6"/>
      <c r="H1306" s="13"/>
      <c r="I1306" s="6" t="str" cm="1">
        <f t="array" aca="1" ref="I1306" ca="1">_xlfn.IFNA(INDIRECT("'"&amp;"Variable List"&amp;"'!"&amp;ADDRESS(MATCH(A1306,'Variable List'!A:A,0),3)),"")</f>
        <v/>
      </c>
      <c r="J1306" s="6" t="str" cm="1">
        <f t="array" aca="1" ref="J1306" ca="1">_xlfn.IFNA(INDIRECT("'"&amp;"Variable List"&amp;"'!"&amp;ADDRESS(MATCH(A1306,'Variable List'!A:A,0),4)),"")</f>
        <v/>
      </c>
      <c r="K1306" s="6" t="str" cm="1">
        <f t="array" aca="1" ref="K1306" ca="1">_xlfn.IFNA(INDIRECT("'"&amp;"Variable List"&amp;"'!"&amp;ADDRESS(MATCH(A1306,'Variable List'!A:A,0),5)),"")</f>
        <v/>
      </c>
      <c r="L1306" s="6" t="str" cm="1">
        <f t="array" aca="1" ref="L1306" ca="1">_xlfn.IFNA(INDIRECT("'"&amp;"Variable List"&amp;"'!"&amp;ADDRESS(MATCH(A1306,'Variable List'!A:A,0),6)),"")</f>
        <v/>
      </c>
    </row>
    <row r="1307" spans="1:12" s="3" customFormat="1" x14ac:dyDescent="0.25">
      <c r="A1307" s="4"/>
      <c r="B1307" s="6"/>
      <c r="C1307" s="6"/>
      <c r="D1307" s="55" t="s">
        <v>1539</v>
      </c>
      <c r="E1307" s="56" t="s">
        <v>1540</v>
      </c>
      <c r="F1307" s="168"/>
      <c r="G1307" s="6"/>
      <c r="H1307" s="13"/>
      <c r="I1307" s="6" t="str" cm="1">
        <f t="array" aca="1" ref="I1307" ca="1">_xlfn.IFNA(INDIRECT("'"&amp;"Variable List"&amp;"'!"&amp;ADDRESS(MATCH(A1307,'Variable List'!A:A,0),3)),"")</f>
        <v/>
      </c>
      <c r="J1307" s="6" t="str" cm="1">
        <f t="array" aca="1" ref="J1307" ca="1">_xlfn.IFNA(INDIRECT("'"&amp;"Variable List"&amp;"'!"&amp;ADDRESS(MATCH(A1307,'Variable List'!A:A,0),4)),"")</f>
        <v/>
      </c>
      <c r="K1307" s="6" t="str" cm="1">
        <f t="array" aca="1" ref="K1307" ca="1">_xlfn.IFNA(INDIRECT("'"&amp;"Variable List"&amp;"'!"&amp;ADDRESS(MATCH(A1307,'Variable List'!A:A,0),5)),"")</f>
        <v/>
      </c>
      <c r="L1307" s="6" t="str" cm="1">
        <f t="array" aca="1" ref="L1307" ca="1">_xlfn.IFNA(INDIRECT("'"&amp;"Variable List"&amp;"'!"&amp;ADDRESS(MATCH(A1307,'Variable List'!A:A,0),6)),"")</f>
        <v/>
      </c>
    </row>
    <row r="1308" spans="1:12" s="3" customFormat="1" x14ac:dyDescent="0.25">
      <c r="A1308" s="4"/>
      <c r="B1308" s="6"/>
      <c r="C1308" s="6"/>
      <c r="D1308" s="55" t="s">
        <v>1541</v>
      </c>
      <c r="E1308" s="56" t="s">
        <v>1542</v>
      </c>
      <c r="F1308" s="168"/>
      <c r="G1308" s="6"/>
      <c r="H1308" s="13"/>
      <c r="I1308" s="6" t="str" cm="1">
        <f t="array" aca="1" ref="I1308" ca="1">_xlfn.IFNA(INDIRECT("'"&amp;"Variable List"&amp;"'!"&amp;ADDRESS(MATCH(A1308,'Variable List'!A:A,0),3)),"")</f>
        <v/>
      </c>
      <c r="J1308" s="6" t="str" cm="1">
        <f t="array" aca="1" ref="J1308" ca="1">_xlfn.IFNA(INDIRECT("'"&amp;"Variable List"&amp;"'!"&amp;ADDRESS(MATCH(A1308,'Variable List'!A:A,0),4)),"")</f>
        <v/>
      </c>
      <c r="K1308" s="6" t="str" cm="1">
        <f t="array" aca="1" ref="K1308" ca="1">_xlfn.IFNA(INDIRECT("'"&amp;"Variable List"&amp;"'!"&amp;ADDRESS(MATCH(A1308,'Variable List'!A:A,0),5)),"")</f>
        <v/>
      </c>
      <c r="L1308" s="6" t="str" cm="1">
        <f t="array" aca="1" ref="L1308" ca="1">_xlfn.IFNA(INDIRECT("'"&amp;"Variable List"&amp;"'!"&amp;ADDRESS(MATCH(A1308,'Variable List'!A:A,0),6)),"")</f>
        <v/>
      </c>
    </row>
    <row r="1309" spans="1:12" s="3" customFormat="1" x14ac:dyDescent="0.25">
      <c r="A1309" s="4"/>
      <c r="B1309" s="6"/>
      <c r="C1309" s="6"/>
      <c r="D1309" s="55" t="s">
        <v>1543</v>
      </c>
      <c r="E1309" s="56" t="s">
        <v>1544</v>
      </c>
      <c r="F1309" s="168"/>
      <c r="G1309" s="6"/>
      <c r="H1309" s="13"/>
      <c r="I1309" s="6" t="str" cm="1">
        <f t="array" aca="1" ref="I1309" ca="1">_xlfn.IFNA(INDIRECT("'"&amp;"Variable List"&amp;"'!"&amp;ADDRESS(MATCH(A1309,'Variable List'!A:A,0),3)),"")</f>
        <v/>
      </c>
      <c r="J1309" s="6" t="str" cm="1">
        <f t="array" aca="1" ref="J1309" ca="1">_xlfn.IFNA(INDIRECT("'"&amp;"Variable List"&amp;"'!"&amp;ADDRESS(MATCH(A1309,'Variable List'!A:A,0),4)),"")</f>
        <v/>
      </c>
      <c r="K1309" s="6" t="str" cm="1">
        <f t="array" aca="1" ref="K1309" ca="1">_xlfn.IFNA(INDIRECT("'"&amp;"Variable List"&amp;"'!"&amp;ADDRESS(MATCH(A1309,'Variable List'!A:A,0),5)),"")</f>
        <v/>
      </c>
      <c r="L1309" s="6" t="str" cm="1">
        <f t="array" aca="1" ref="L1309" ca="1">_xlfn.IFNA(INDIRECT("'"&amp;"Variable List"&amp;"'!"&amp;ADDRESS(MATCH(A1309,'Variable List'!A:A,0),6)),"")</f>
        <v/>
      </c>
    </row>
    <row r="1310" spans="1:12" s="3" customFormat="1" x14ac:dyDescent="0.25">
      <c r="A1310" s="4"/>
      <c r="B1310" s="6"/>
      <c r="C1310" s="6"/>
      <c r="D1310" s="55" t="s">
        <v>1545</v>
      </c>
      <c r="E1310" s="56" t="s">
        <v>1546</v>
      </c>
      <c r="F1310" s="168"/>
      <c r="G1310" s="6"/>
      <c r="H1310" s="13"/>
      <c r="I1310" s="6" t="str" cm="1">
        <f t="array" aca="1" ref="I1310" ca="1">_xlfn.IFNA(INDIRECT("'"&amp;"Variable List"&amp;"'!"&amp;ADDRESS(MATCH(A1310,'Variable List'!A:A,0),3)),"")</f>
        <v/>
      </c>
      <c r="J1310" s="6" t="str" cm="1">
        <f t="array" aca="1" ref="J1310" ca="1">_xlfn.IFNA(INDIRECT("'"&amp;"Variable List"&amp;"'!"&amp;ADDRESS(MATCH(A1310,'Variable List'!A:A,0),4)),"")</f>
        <v/>
      </c>
      <c r="K1310" s="6" t="str" cm="1">
        <f t="array" aca="1" ref="K1310" ca="1">_xlfn.IFNA(INDIRECT("'"&amp;"Variable List"&amp;"'!"&amp;ADDRESS(MATCH(A1310,'Variable List'!A:A,0),5)),"")</f>
        <v/>
      </c>
      <c r="L1310" s="6" t="str" cm="1">
        <f t="array" aca="1" ref="L1310" ca="1">_xlfn.IFNA(INDIRECT("'"&amp;"Variable List"&amp;"'!"&amp;ADDRESS(MATCH(A1310,'Variable List'!A:A,0),6)),"")</f>
        <v/>
      </c>
    </row>
    <row r="1311" spans="1:12" s="3" customFormat="1" x14ac:dyDescent="0.25">
      <c r="A1311" s="4"/>
      <c r="B1311" s="6"/>
      <c r="C1311" s="6"/>
      <c r="D1311" s="55" t="s">
        <v>1547</v>
      </c>
      <c r="E1311" s="56" t="s">
        <v>1548</v>
      </c>
      <c r="F1311" s="168"/>
      <c r="G1311" s="6"/>
      <c r="H1311" s="13"/>
      <c r="I1311" s="6" t="str" cm="1">
        <f t="array" aca="1" ref="I1311" ca="1">_xlfn.IFNA(INDIRECT("'"&amp;"Variable List"&amp;"'!"&amp;ADDRESS(MATCH(A1311,'Variable List'!A:A,0),3)),"")</f>
        <v/>
      </c>
      <c r="J1311" s="6" t="str" cm="1">
        <f t="array" aca="1" ref="J1311" ca="1">_xlfn.IFNA(INDIRECT("'"&amp;"Variable List"&amp;"'!"&amp;ADDRESS(MATCH(A1311,'Variable List'!A:A,0),4)),"")</f>
        <v/>
      </c>
      <c r="K1311" s="6" t="str" cm="1">
        <f t="array" aca="1" ref="K1311" ca="1">_xlfn.IFNA(INDIRECT("'"&amp;"Variable List"&amp;"'!"&amp;ADDRESS(MATCH(A1311,'Variable List'!A:A,0),5)),"")</f>
        <v/>
      </c>
      <c r="L1311" s="6" t="str" cm="1">
        <f t="array" aca="1" ref="L1311" ca="1">_xlfn.IFNA(INDIRECT("'"&amp;"Variable List"&amp;"'!"&amp;ADDRESS(MATCH(A1311,'Variable List'!A:A,0),6)),"")</f>
        <v/>
      </c>
    </row>
    <row r="1312" spans="1:12" s="3" customFormat="1" x14ac:dyDescent="0.25">
      <c r="A1312" s="4"/>
      <c r="B1312" s="6"/>
      <c r="C1312" s="6"/>
      <c r="D1312" s="55" t="s">
        <v>1549</v>
      </c>
      <c r="E1312" s="56" t="s">
        <v>1550</v>
      </c>
      <c r="F1312" s="168"/>
      <c r="G1312" s="6"/>
      <c r="H1312" s="13"/>
      <c r="I1312" s="6" t="str" cm="1">
        <f t="array" aca="1" ref="I1312" ca="1">_xlfn.IFNA(INDIRECT("'"&amp;"Variable List"&amp;"'!"&amp;ADDRESS(MATCH(A1312,'Variable List'!A:A,0),3)),"")</f>
        <v/>
      </c>
      <c r="J1312" s="6" t="str" cm="1">
        <f t="array" aca="1" ref="J1312" ca="1">_xlfn.IFNA(INDIRECT("'"&amp;"Variable List"&amp;"'!"&amp;ADDRESS(MATCH(A1312,'Variable List'!A:A,0),4)),"")</f>
        <v/>
      </c>
      <c r="K1312" s="6" t="str" cm="1">
        <f t="array" aca="1" ref="K1312" ca="1">_xlfn.IFNA(INDIRECT("'"&amp;"Variable List"&amp;"'!"&amp;ADDRESS(MATCH(A1312,'Variable List'!A:A,0),5)),"")</f>
        <v/>
      </c>
      <c r="L1312" s="6" t="str" cm="1">
        <f t="array" aca="1" ref="L1312" ca="1">_xlfn.IFNA(INDIRECT("'"&amp;"Variable List"&amp;"'!"&amp;ADDRESS(MATCH(A1312,'Variable List'!A:A,0),6)),"")</f>
        <v/>
      </c>
    </row>
    <row r="1313" spans="1:12" s="3" customFormat="1" x14ac:dyDescent="0.25">
      <c r="A1313" s="4"/>
      <c r="B1313" s="6"/>
      <c r="C1313" s="6"/>
      <c r="D1313" s="55" t="s">
        <v>1551</v>
      </c>
      <c r="E1313" s="56" t="s">
        <v>1552</v>
      </c>
      <c r="F1313" s="168"/>
      <c r="G1313" s="6"/>
      <c r="H1313" s="13"/>
      <c r="I1313" s="6" t="str" cm="1">
        <f t="array" aca="1" ref="I1313" ca="1">_xlfn.IFNA(INDIRECT("'"&amp;"Variable List"&amp;"'!"&amp;ADDRESS(MATCH(A1313,'Variable List'!A:A,0),3)),"")</f>
        <v/>
      </c>
      <c r="J1313" s="6" t="str" cm="1">
        <f t="array" aca="1" ref="J1313" ca="1">_xlfn.IFNA(INDIRECT("'"&amp;"Variable List"&amp;"'!"&amp;ADDRESS(MATCH(A1313,'Variable List'!A:A,0),4)),"")</f>
        <v/>
      </c>
      <c r="K1313" s="6" t="str" cm="1">
        <f t="array" aca="1" ref="K1313" ca="1">_xlfn.IFNA(INDIRECT("'"&amp;"Variable List"&amp;"'!"&amp;ADDRESS(MATCH(A1313,'Variable List'!A:A,0),5)),"")</f>
        <v/>
      </c>
      <c r="L1313" s="6" t="str" cm="1">
        <f t="array" aca="1" ref="L1313" ca="1">_xlfn.IFNA(INDIRECT("'"&amp;"Variable List"&amp;"'!"&amp;ADDRESS(MATCH(A1313,'Variable List'!A:A,0),6)),"")</f>
        <v/>
      </c>
    </row>
    <row r="1314" spans="1:12" s="3" customFormat="1" x14ac:dyDescent="0.25">
      <c r="A1314" s="4"/>
      <c r="B1314" s="6"/>
      <c r="C1314" s="6"/>
      <c r="D1314" s="55" t="s">
        <v>1553</v>
      </c>
      <c r="E1314" s="56" t="s">
        <v>1554</v>
      </c>
      <c r="F1314" s="168"/>
      <c r="G1314" s="6"/>
      <c r="H1314" s="13"/>
      <c r="I1314" s="6" t="str" cm="1">
        <f t="array" aca="1" ref="I1314" ca="1">_xlfn.IFNA(INDIRECT("'"&amp;"Variable List"&amp;"'!"&amp;ADDRESS(MATCH(A1314,'Variable List'!A:A,0),3)),"")</f>
        <v/>
      </c>
      <c r="J1314" s="6" t="str" cm="1">
        <f t="array" aca="1" ref="J1314" ca="1">_xlfn.IFNA(INDIRECT("'"&amp;"Variable List"&amp;"'!"&amp;ADDRESS(MATCH(A1314,'Variable List'!A:A,0),4)),"")</f>
        <v/>
      </c>
      <c r="K1314" s="6" t="str" cm="1">
        <f t="array" aca="1" ref="K1314" ca="1">_xlfn.IFNA(INDIRECT("'"&amp;"Variable List"&amp;"'!"&amp;ADDRESS(MATCH(A1314,'Variable List'!A:A,0),5)),"")</f>
        <v/>
      </c>
      <c r="L1314" s="6" t="str" cm="1">
        <f t="array" aca="1" ref="L1314" ca="1">_xlfn.IFNA(INDIRECT("'"&amp;"Variable List"&amp;"'!"&amp;ADDRESS(MATCH(A1314,'Variable List'!A:A,0),6)),"")</f>
        <v/>
      </c>
    </row>
    <row r="1315" spans="1:12" s="3" customFormat="1" x14ac:dyDescent="0.25">
      <c r="A1315" s="4"/>
      <c r="B1315" s="6"/>
      <c r="C1315" s="6"/>
      <c r="D1315" s="55" t="s">
        <v>1555</v>
      </c>
      <c r="E1315" s="56" t="s">
        <v>1556</v>
      </c>
      <c r="F1315" s="168"/>
      <c r="G1315" s="6"/>
      <c r="H1315" s="13"/>
      <c r="I1315" s="6" t="str" cm="1">
        <f t="array" aca="1" ref="I1315" ca="1">_xlfn.IFNA(INDIRECT("'"&amp;"Variable List"&amp;"'!"&amp;ADDRESS(MATCH(A1315,'Variable List'!A:A,0),3)),"")</f>
        <v/>
      </c>
      <c r="J1315" s="6" t="str" cm="1">
        <f t="array" aca="1" ref="J1315" ca="1">_xlfn.IFNA(INDIRECT("'"&amp;"Variable List"&amp;"'!"&amp;ADDRESS(MATCH(A1315,'Variable List'!A:A,0),4)),"")</f>
        <v/>
      </c>
      <c r="K1315" s="6" t="str" cm="1">
        <f t="array" aca="1" ref="K1315" ca="1">_xlfn.IFNA(INDIRECT("'"&amp;"Variable List"&amp;"'!"&amp;ADDRESS(MATCH(A1315,'Variable List'!A:A,0),5)),"")</f>
        <v/>
      </c>
      <c r="L1315" s="6" t="str" cm="1">
        <f t="array" aca="1" ref="L1315" ca="1">_xlfn.IFNA(INDIRECT("'"&amp;"Variable List"&amp;"'!"&amp;ADDRESS(MATCH(A1315,'Variable List'!A:A,0),6)),"")</f>
        <v/>
      </c>
    </row>
    <row r="1316" spans="1:12" s="3" customFormat="1" x14ac:dyDescent="0.25">
      <c r="A1316" s="4"/>
      <c r="B1316" s="6"/>
      <c r="C1316" s="6"/>
      <c r="D1316" s="55" t="s">
        <v>1557</v>
      </c>
      <c r="E1316" s="56" t="s">
        <v>1558</v>
      </c>
      <c r="F1316" s="168"/>
      <c r="G1316" s="6"/>
      <c r="H1316" s="13"/>
      <c r="I1316" s="6" t="str" cm="1">
        <f t="array" aca="1" ref="I1316" ca="1">_xlfn.IFNA(INDIRECT("'"&amp;"Variable List"&amp;"'!"&amp;ADDRESS(MATCH(A1316,'Variable List'!A:A,0),3)),"")</f>
        <v/>
      </c>
      <c r="J1316" s="6" t="str" cm="1">
        <f t="array" aca="1" ref="J1316" ca="1">_xlfn.IFNA(INDIRECT("'"&amp;"Variable List"&amp;"'!"&amp;ADDRESS(MATCH(A1316,'Variable List'!A:A,0),4)),"")</f>
        <v/>
      </c>
      <c r="K1316" s="6" t="str" cm="1">
        <f t="array" aca="1" ref="K1316" ca="1">_xlfn.IFNA(INDIRECT("'"&amp;"Variable List"&amp;"'!"&amp;ADDRESS(MATCH(A1316,'Variable List'!A:A,0),5)),"")</f>
        <v/>
      </c>
      <c r="L1316" s="6" t="str" cm="1">
        <f t="array" aca="1" ref="L1316" ca="1">_xlfn.IFNA(INDIRECT("'"&amp;"Variable List"&amp;"'!"&amp;ADDRESS(MATCH(A1316,'Variable List'!A:A,0),6)),"")</f>
        <v/>
      </c>
    </row>
    <row r="1317" spans="1:12" s="3" customFormat="1" x14ac:dyDescent="0.25">
      <c r="A1317" s="4"/>
      <c r="B1317" s="6"/>
      <c r="C1317" s="6"/>
      <c r="D1317" s="55" t="s">
        <v>1559</v>
      </c>
      <c r="E1317" s="56" t="s">
        <v>1560</v>
      </c>
      <c r="F1317" s="168"/>
      <c r="G1317" s="6"/>
      <c r="H1317" s="13"/>
      <c r="I1317" s="6" t="str" cm="1">
        <f t="array" aca="1" ref="I1317" ca="1">_xlfn.IFNA(INDIRECT("'"&amp;"Variable List"&amp;"'!"&amp;ADDRESS(MATCH(A1317,'Variable List'!A:A,0),3)),"")</f>
        <v/>
      </c>
      <c r="J1317" s="6" t="str" cm="1">
        <f t="array" aca="1" ref="J1317" ca="1">_xlfn.IFNA(INDIRECT("'"&amp;"Variable List"&amp;"'!"&amp;ADDRESS(MATCH(A1317,'Variable List'!A:A,0),4)),"")</f>
        <v/>
      </c>
      <c r="K1317" s="6" t="str" cm="1">
        <f t="array" aca="1" ref="K1317" ca="1">_xlfn.IFNA(INDIRECT("'"&amp;"Variable List"&amp;"'!"&amp;ADDRESS(MATCH(A1317,'Variable List'!A:A,0),5)),"")</f>
        <v/>
      </c>
      <c r="L1317" s="6" t="str" cm="1">
        <f t="array" aca="1" ref="L1317" ca="1">_xlfn.IFNA(INDIRECT("'"&amp;"Variable List"&amp;"'!"&amp;ADDRESS(MATCH(A1317,'Variable List'!A:A,0),6)),"")</f>
        <v/>
      </c>
    </row>
    <row r="1318" spans="1:12" s="3" customFormat="1" x14ac:dyDescent="0.25">
      <c r="A1318" s="4"/>
      <c r="B1318" s="6"/>
      <c r="C1318" s="6"/>
      <c r="D1318" s="55" t="s">
        <v>1561</v>
      </c>
      <c r="E1318" s="56" t="s">
        <v>1562</v>
      </c>
      <c r="F1318" s="168"/>
      <c r="G1318" s="6"/>
      <c r="H1318" s="13"/>
      <c r="I1318" s="6" t="str" cm="1">
        <f t="array" aca="1" ref="I1318" ca="1">_xlfn.IFNA(INDIRECT("'"&amp;"Variable List"&amp;"'!"&amp;ADDRESS(MATCH(A1318,'Variable List'!A:A,0),3)),"")</f>
        <v/>
      </c>
      <c r="J1318" s="6" t="str" cm="1">
        <f t="array" aca="1" ref="J1318" ca="1">_xlfn.IFNA(INDIRECT("'"&amp;"Variable List"&amp;"'!"&amp;ADDRESS(MATCH(A1318,'Variable List'!A:A,0),4)),"")</f>
        <v/>
      </c>
      <c r="K1318" s="6" t="str" cm="1">
        <f t="array" aca="1" ref="K1318" ca="1">_xlfn.IFNA(INDIRECT("'"&amp;"Variable List"&amp;"'!"&amp;ADDRESS(MATCH(A1318,'Variable List'!A:A,0),5)),"")</f>
        <v/>
      </c>
      <c r="L1318" s="6" t="str" cm="1">
        <f t="array" aca="1" ref="L1318" ca="1">_xlfn.IFNA(INDIRECT("'"&amp;"Variable List"&amp;"'!"&amp;ADDRESS(MATCH(A1318,'Variable List'!A:A,0),6)),"")</f>
        <v/>
      </c>
    </row>
    <row r="1319" spans="1:12" s="3" customFormat="1" x14ac:dyDescent="0.25">
      <c r="A1319" s="4"/>
      <c r="B1319" s="6"/>
      <c r="C1319" s="6"/>
      <c r="D1319" s="55" t="s">
        <v>1563</v>
      </c>
      <c r="E1319" s="56" t="s">
        <v>1564</v>
      </c>
      <c r="F1319" s="168"/>
      <c r="G1319" s="6"/>
      <c r="H1319" s="13"/>
      <c r="I1319" s="6" t="str" cm="1">
        <f t="array" aca="1" ref="I1319" ca="1">_xlfn.IFNA(INDIRECT("'"&amp;"Variable List"&amp;"'!"&amp;ADDRESS(MATCH(A1319,'Variable List'!A:A,0),3)),"")</f>
        <v/>
      </c>
      <c r="J1319" s="6" t="str" cm="1">
        <f t="array" aca="1" ref="J1319" ca="1">_xlfn.IFNA(INDIRECT("'"&amp;"Variable List"&amp;"'!"&amp;ADDRESS(MATCH(A1319,'Variable List'!A:A,0),4)),"")</f>
        <v/>
      </c>
      <c r="K1319" s="6" t="str" cm="1">
        <f t="array" aca="1" ref="K1319" ca="1">_xlfn.IFNA(INDIRECT("'"&amp;"Variable List"&amp;"'!"&amp;ADDRESS(MATCH(A1319,'Variable List'!A:A,0),5)),"")</f>
        <v/>
      </c>
      <c r="L1319" s="6" t="str" cm="1">
        <f t="array" aca="1" ref="L1319" ca="1">_xlfn.IFNA(INDIRECT("'"&amp;"Variable List"&amp;"'!"&amp;ADDRESS(MATCH(A1319,'Variable List'!A:A,0),6)),"")</f>
        <v/>
      </c>
    </row>
    <row r="1320" spans="1:12" s="3" customFormat="1" x14ac:dyDescent="0.25">
      <c r="A1320" s="4"/>
      <c r="B1320" s="6"/>
      <c r="C1320" s="6"/>
      <c r="D1320" s="55" t="s">
        <v>1565</v>
      </c>
      <c r="E1320" s="56" t="s">
        <v>1566</v>
      </c>
      <c r="F1320" s="168"/>
      <c r="G1320" s="6"/>
      <c r="H1320" s="13"/>
      <c r="I1320" s="6" t="str" cm="1">
        <f t="array" aca="1" ref="I1320" ca="1">_xlfn.IFNA(INDIRECT("'"&amp;"Variable List"&amp;"'!"&amp;ADDRESS(MATCH(A1320,'Variable List'!A:A,0),3)),"")</f>
        <v/>
      </c>
      <c r="J1320" s="6" t="str" cm="1">
        <f t="array" aca="1" ref="J1320" ca="1">_xlfn.IFNA(INDIRECT("'"&amp;"Variable List"&amp;"'!"&amp;ADDRESS(MATCH(A1320,'Variable List'!A:A,0),4)),"")</f>
        <v/>
      </c>
      <c r="K1320" s="6" t="str" cm="1">
        <f t="array" aca="1" ref="K1320" ca="1">_xlfn.IFNA(INDIRECT("'"&amp;"Variable List"&amp;"'!"&amp;ADDRESS(MATCH(A1320,'Variable List'!A:A,0),5)),"")</f>
        <v/>
      </c>
      <c r="L1320" s="6" t="str" cm="1">
        <f t="array" aca="1" ref="L1320" ca="1">_xlfn.IFNA(INDIRECT("'"&amp;"Variable List"&amp;"'!"&amp;ADDRESS(MATCH(A1320,'Variable List'!A:A,0),6)),"")</f>
        <v/>
      </c>
    </row>
    <row r="1321" spans="1:12" s="3" customFormat="1" x14ac:dyDescent="0.25">
      <c r="A1321" s="4"/>
      <c r="B1321" s="6"/>
      <c r="C1321" s="6"/>
      <c r="D1321" s="55" t="s">
        <v>1567</v>
      </c>
      <c r="E1321" s="56" t="s">
        <v>1568</v>
      </c>
      <c r="F1321" s="168"/>
      <c r="G1321" s="6"/>
      <c r="H1321" s="13"/>
      <c r="I1321" s="6" t="str" cm="1">
        <f t="array" aca="1" ref="I1321" ca="1">_xlfn.IFNA(INDIRECT("'"&amp;"Variable List"&amp;"'!"&amp;ADDRESS(MATCH(A1321,'Variable List'!A:A,0),3)),"")</f>
        <v/>
      </c>
      <c r="J1321" s="6" t="str" cm="1">
        <f t="array" aca="1" ref="J1321" ca="1">_xlfn.IFNA(INDIRECT("'"&amp;"Variable List"&amp;"'!"&amp;ADDRESS(MATCH(A1321,'Variable List'!A:A,0),4)),"")</f>
        <v/>
      </c>
      <c r="K1321" s="6" t="str" cm="1">
        <f t="array" aca="1" ref="K1321" ca="1">_xlfn.IFNA(INDIRECT("'"&amp;"Variable List"&amp;"'!"&amp;ADDRESS(MATCH(A1321,'Variable List'!A:A,0),5)),"")</f>
        <v/>
      </c>
      <c r="L1321" s="6" t="str" cm="1">
        <f t="array" aca="1" ref="L1321" ca="1">_xlfn.IFNA(INDIRECT("'"&amp;"Variable List"&amp;"'!"&amp;ADDRESS(MATCH(A1321,'Variable List'!A:A,0),6)),"")</f>
        <v/>
      </c>
    </row>
    <row r="1322" spans="1:12" s="3" customFormat="1" x14ac:dyDescent="0.25">
      <c r="A1322" s="4"/>
      <c r="B1322" s="6"/>
      <c r="C1322" s="6"/>
      <c r="D1322" s="55" t="s">
        <v>1569</v>
      </c>
      <c r="E1322" s="56" t="s">
        <v>1570</v>
      </c>
      <c r="F1322" s="168"/>
      <c r="G1322" s="6"/>
      <c r="H1322" s="13"/>
      <c r="I1322" s="6" t="str" cm="1">
        <f t="array" aca="1" ref="I1322" ca="1">_xlfn.IFNA(INDIRECT("'"&amp;"Variable List"&amp;"'!"&amp;ADDRESS(MATCH(A1322,'Variable List'!A:A,0),3)),"")</f>
        <v/>
      </c>
      <c r="J1322" s="6" t="str" cm="1">
        <f t="array" aca="1" ref="J1322" ca="1">_xlfn.IFNA(INDIRECT("'"&amp;"Variable List"&amp;"'!"&amp;ADDRESS(MATCH(A1322,'Variable List'!A:A,0),4)),"")</f>
        <v/>
      </c>
      <c r="K1322" s="6" t="str" cm="1">
        <f t="array" aca="1" ref="K1322" ca="1">_xlfn.IFNA(INDIRECT("'"&amp;"Variable List"&amp;"'!"&amp;ADDRESS(MATCH(A1322,'Variable List'!A:A,0),5)),"")</f>
        <v/>
      </c>
      <c r="L1322" s="6" t="str" cm="1">
        <f t="array" aca="1" ref="L1322" ca="1">_xlfn.IFNA(INDIRECT("'"&amp;"Variable List"&amp;"'!"&amp;ADDRESS(MATCH(A1322,'Variable List'!A:A,0),6)),"")</f>
        <v/>
      </c>
    </row>
    <row r="1323" spans="1:12" s="3" customFormat="1" x14ac:dyDescent="0.25">
      <c r="A1323" s="4"/>
      <c r="B1323" s="6"/>
      <c r="C1323" s="6"/>
      <c r="D1323" s="55" t="s">
        <v>1571</v>
      </c>
      <c r="E1323" s="56" t="s">
        <v>1572</v>
      </c>
      <c r="F1323" s="168"/>
      <c r="G1323" s="6"/>
      <c r="H1323" s="13"/>
      <c r="I1323" s="6" t="str" cm="1">
        <f t="array" aca="1" ref="I1323" ca="1">_xlfn.IFNA(INDIRECT("'"&amp;"Variable List"&amp;"'!"&amp;ADDRESS(MATCH(A1323,'Variable List'!A:A,0),3)),"")</f>
        <v/>
      </c>
      <c r="J1323" s="6" t="str" cm="1">
        <f t="array" aca="1" ref="J1323" ca="1">_xlfn.IFNA(INDIRECT("'"&amp;"Variable List"&amp;"'!"&amp;ADDRESS(MATCH(A1323,'Variable List'!A:A,0),4)),"")</f>
        <v/>
      </c>
      <c r="K1323" s="6" t="str" cm="1">
        <f t="array" aca="1" ref="K1323" ca="1">_xlfn.IFNA(INDIRECT("'"&amp;"Variable List"&amp;"'!"&amp;ADDRESS(MATCH(A1323,'Variable List'!A:A,0),5)),"")</f>
        <v/>
      </c>
      <c r="L1323" s="6" t="str" cm="1">
        <f t="array" aca="1" ref="L1323" ca="1">_xlfn.IFNA(INDIRECT("'"&amp;"Variable List"&amp;"'!"&amp;ADDRESS(MATCH(A1323,'Variable List'!A:A,0),6)),"")</f>
        <v/>
      </c>
    </row>
    <row r="1324" spans="1:12" s="3" customFormat="1" x14ac:dyDescent="0.25">
      <c r="A1324" s="4"/>
      <c r="B1324" s="6"/>
      <c r="C1324" s="6"/>
      <c r="D1324" s="55" t="s">
        <v>1573</v>
      </c>
      <c r="E1324" s="56" t="s">
        <v>1574</v>
      </c>
      <c r="F1324" s="168"/>
      <c r="G1324" s="6"/>
      <c r="H1324" s="13"/>
      <c r="I1324" s="6" t="str" cm="1">
        <f t="array" aca="1" ref="I1324" ca="1">_xlfn.IFNA(INDIRECT("'"&amp;"Variable List"&amp;"'!"&amp;ADDRESS(MATCH(A1324,'Variable List'!A:A,0),3)),"")</f>
        <v/>
      </c>
      <c r="J1324" s="6" t="str" cm="1">
        <f t="array" aca="1" ref="J1324" ca="1">_xlfn.IFNA(INDIRECT("'"&amp;"Variable List"&amp;"'!"&amp;ADDRESS(MATCH(A1324,'Variable List'!A:A,0),4)),"")</f>
        <v/>
      </c>
      <c r="K1324" s="6" t="str" cm="1">
        <f t="array" aca="1" ref="K1324" ca="1">_xlfn.IFNA(INDIRECT("'"&amp;"Variable List"&amp;"'!"&amp;ADDRESS(MATCH(A1324,'Variable List'!A:A,0),5)),"")</f>
        <v/>
      </c>
      <c r="L1324" s="6" t="str" cm="1">
        <f t="array" aca="1" ref="L1324" ca="1">_xlfn.IFNA(INDIRECT("'"&amp;"Variable List"&amp;"'!"&amp;ADDRESS(MATCH(A1324,'Variable List'!A:A,0),6)),"")</f>
        <v/>
      </c>
    </row>
    <row r="1325" spans="1:12" s="3" customFormat="1" x14ac:dyDescent="0.25">
      <c r="A1325" s="4"/>
      <c r="B1325" s="6"/>
      <c r="C1325" s="6"/>
      <c r="D1325" s="55" t="s">
        <v>1575</v>
      </c>
      <c r="E1325" s="56" t="s">
        <v>1576</v>
      </c>
      <c r="F1325" s="168"/>
      <c r="G1325" s="6"/>
      <c r="H1325" s="13"/>
      <c r="I1325" s="6" t="str" cm="1">
        <f t="array" aca="1" ref="I1325" ca="1">_xlfn.IFNA(INDIRECT("'"&amp;"Variable List"&amp;"'!"&amp;ADDRESS(MATCH(A1325,'Variable List'!A:A,0),3)),"")</f>
        <v/>
      </c>
      <c r="J1325" s="6" t="str" cm="1">
        <f t="array" aca="1" ref="J1325" ca="1">_xlfn.IFNA(INDIRECT("'"&amp;"Variable List"&amp;"'!"&amp;ADDRESS(MATCH(A1325,'Variable List'!A:A,0),4)),"")</f>
        <v/>
      </c>
      <c r="K1325" s="6" t="str" cm="1">
        <f t="array" aca="1" ref="K1325" ca="1">_xlfn.IFNA(INDIRECT("'"&amp;"Variable List"&amp;"'!"&amp;ADDRESS(MATCH(A1325,'Variable List'!A:A,0),5)),"")</f>
        <v/>
      </c>
      <c r="L1325" s="6" t="str" cm="1">
        <f t="array" aca="1" ref="L1325" ca="1">_xlfn.IFNA(INDIRECT("'"&amp;"Variable List"&amp;"'!"&amp;ADDRESS(MATCH(A1325,'Variable List'!A:A,0),6)),"")</f>
        <v/>
      </c>
    </row>
    <row r="1326" spans="1:12" s="3" customFormat="1" x14ac:dyDescent="0.25">
      <c r="A1326" s="4"/>
      <c r="B1326" s="6"/>
      <c r="C1326" s="6"/>
      <c r="D1326" s="55" t="s">
        <v>1577</v>
      </c>
      <c r="E1326" s="56" t="s">
        <v>1578</v>
      </c>
      <c r="F1326" s="168"/>
      <c r="G1326" s="6"/>
      <c r="H1326" s="13"/>
      <c r="I1326" s="6" t="str" cm="1">
        <f t="array" aca="1" ref="I1326" ca="1">_xlfn.IFNA(INDIRECT("'"&amp;"Variable List"&amp;"'!"&amp;ADDRESS(MATCH(A1326,'Variable List'!A:A,0),3)),"")</f>
        <v/>
      </c>
      <c r="J1326" s="6" t="str" cm="1">
        <f t="array" aca="1" ref="J1326" ca="1">_xlfn.IFNA(INDIRECT("'"&amp;"Variable List"&amp;"'!"&amp;ADDRESS(MATCH(A1326,'Variable List'!A:A,0),4)),"")</f>
        <v/>
      </c>
      <c r="K1326" s="6" t="str" cm="1">
        <f t="array" aca="1" ref="K1326" ca="1">_xlfn.IFNA(INDIRECT("'"&amp;"Variable List"&amp;"'!"&amp;ADDRESS(MATCH(A1326,'Variable List'!A:A,0),5)),"")</f>
        <v/>
      </c>
      <c r="L1326" s="6" t="str" cm="1">
        <f t="array" aca="1" ref="L1326" ca="1">_xlfn.IFNA(INDIRECT("'"&amp;"Variable List"&amp;"'!"&amp;ADDRESS(MATCH(A1326,'Variable List'!A:A,0),6)),"")</f>
        <v/>
      </c>
    </row>
    <row r="1327" spans="1:12" s="3" customFormat="1" x14ac:dyDescent="0.25">
      <c r="A1327" s="4"/>
      <c r="B1327" s="6"/>
      <c r="C1327" s="6"/>
      <c r="D1327" s="55" t="s">
        <v>1579</v>
      </c>
      <c r="E1327" s="56" t="s">
        <v>1580</v>
      </c>
      <c r="F1327" s="168"/>
      <c r="G1327" s="6"/>
      <c r="H1327" s="13"/>
      <c r="I1327" s="6" t="str" cm="1">
        <f t="array" aca="1" ref="I1327" ca="1">_xlfn.IFNA(INDIRECT("'"&amp;"Variable List"&amp;"'!"&amp;ADDRESS(MATCH(A1327,'Variable List'!A:A,0),3)),"")</f>
        <v/>
      </c>
      <c r="J1327" s="6" t="str" cm="1">
        <f t="array" aca="1" ref="J1327" ca="1">_xlfn.IFNA(INDIRECT("'"&amp;"Variable List"&amp;"'!"&amp;ADDRESS(MATCH(A1327,'Variable List'!A:A,0),4)),"")</f>
        <v/>
      </c>
      <c r="K1327" s="6" t="str" cm="1">
        <f t="array" aca="1" ref="K1327" ca="1">_xlfn.IFNA(INDIRECT("'"&amp;"Variable List"&amp;"'!"&amp;ADDRESS(MATCH(A1327,'Variable List'!A:A,0),5)),"")</f>
        <v/>
      </c>
      <c r="L1327" s="6" t="str" cm="1">
        <f t="array" aca="1" ref="L1327" ca="1">_xlfn.IFNA(INDIRECT("'"&amp;"Variable List"&amp;"'!"&amp;ADDRESS(MATCH(A1327,'Variable List'!A:A,0),6)),"")</f>
        <v/>
      </c>
    </row>
    <row r="1328" spans="1:12" s="3" customFormat="1" x14ac:dyDescent="0.25">
      <c r="A1328" s="4"/>
      <c r="B1328" s="6"/>
      <c r="C1328" s="6"/>
      <c r="D1328" s="55" t="s">
        <v>1581</v>
      </c>
      <c r="E1328" s="56" t="s">
        <v>1582</v>
      </c>
      <c r="F1328" s="168"/>
      <c r="G1328" s="6"/>
      <c r="H1328" s="13"/>
      <c r="I1328" s="6" t="str" cm="1">
        <f t="array" aca="1" ref="I1328" ca="1">_xlfn.IFNA(INDIRECT("'"&amp;"Variable List"&amp;"'!"&amp;ADDRESS(MATCH(A1328,'Variable List'!A:A,0),3)),"")</f>
        <v/>
      </c>
      <c r="J1328" s="6" t="str" cm="1">
        <f t="array" aca="1" ref="J1328" ca="1">_xlfn.IFNA(INDIRECT("'"&amp;"Variable List"&amp;"'!"&amp;ADDRESS(MATCH(A1328,'Variable List'!A:A,0),4)),"")</f>
        <v/>
      </c>
      <c r="K1328" s="6" t="str" cm="1">
        <f t="array" aca="1" ref="K1328" ca="1">_xlfn.IFNA(INDIRECT("'"&amp;"Variable List"&amp;"'!"&amp;ADDRESS(MATCH(A1328,'Variable List'!A:A,0),5)),"")</f>
        <v/>
      </c>
      <c r="L1328" s="6" t="str" cm="1">
        <f t="array" aca="1" ref="L1328" ca="1">_xlfn.IFNA(INDIRECT("'"&amp;"Variable List"&amp;"'!"&amp;ADDRESS(MATCH(A1328,'Variable List'!A:A,0),6)),"")</f>
        <v/>
      </c>
    </row>
    <row r="1329" spans="1:12" s="3" customFormat="1" x14ac:dyDescent="0.25">
      <c r="A1329" s="4"/>
      <c r="B1329" s="6"/>
      <c r="C1329" s="6"/>
      <c r="D1329" s="55" t="s">
        <v>1583</v>
      </c>
      <c r="E1329" s="56" t="s">
        <v>1584</v>
      </c>
      <c r="F1329" s="168"/>
      <c r="G1329" s="6"/>
      <c r="H1329" s="13"/>
      <c r="I1329" s="6" t="str" cm="1">
        <f t="array" aca="1" ref="I1329" ca="1">_xlfn.IFNA(INDIRECT("'"&amp;"Variable List"&amp;"'!"&amp;ADDRESS(MATCH(A1329,'Variable List'!A:A,0),3)),"")</f>
        <v/>
      </c>
      <c r="J1329" s="6" t="str" cm="1">
        <f t="array" aca="1" ref="J1329" ca="1">_xlfn.IFNA(INDIRECT("'"&amp;"Variable List"&amp;"'!"&amp;ADDRESS(MATCH(A1329,'Variable List'!A:A,0),4)),"")</f>
        <v/>
      </c>
      <c r="K1329" s="6" t="str" cm="1">
        <f t="array" aca="1" ref="K1329" ca="1">_xlfn.IFNA(INDIRECT("'"&amp;"Variable List"&amp;"'!"&amp;ADDRESS(MATCH(A1329,'Variable List'!A:A,0),5)),"")</f>
        <v/>
      </c>
      <c r="L1329" s="6" t="str" cm="1">
        <f t="array" aca="1" ref="L1329" ca="1">_xlfn.IFNA(INDIRECT("'"&amp;"Variable List"&amp;"'!"&amp;ADDRESS(MATCH(A1329,'Variable List'!A:A,0),6)),"")</f>
        <v/>
      </c>
    </row>
    <row r="1330" spans="1:12" s="3" customFormat="1" x14ac:dyDescent="0.25">
      <c r="A1330" s="45"/>
      <c r="B1330" s="7"/>
      <c r="C1330" s="7"/>
      <c r="D1330" s="54" t="s">
        <v>1585</v>
      </c>
      <c r="E1330" s="53" t="s">
        <v>1586</v>
      </c>
      <c r="F1330" s="169"/>
      <c r="G1330" s="7"/>
      <c r="H1330" s="15"/>
      <c r="I1330" s="7" t="str" cm="1">
        <f t="array" aca="1" ref="I1330" ca="1">_xlfn.IFNA(INDIRECT("'"&amp;"Variable List"&amp;"'!"&amp;ADDRESS(MATCH(A1330,'Variable List'!A:A,0),3)),"")</f>
        <v/>
      </c>
      <c r="J1330" s="6" t="str" cm="1">
        <f t="array" aca="1" ref="J1330" ca="1">_xlfn.IFNA(INDIRECT("'"&amp;"Variable List"&amp;"'!"&amp;ADDRESS(MATCH(A1330,'Variable List'!A:A,0),4)),"")</f>
        <v/>
      </c>
      <c r="K1330" s="6" t="str" cm="1">
        <f t="array" aca="1" ref="K1330" ca="1">_xlfn.IFNA(INDIRECT("'"&amp;"Variable List"&amp;"'!"&amp;ADDRESS(MATCH(A1330,'Variable List'!A:A,0),5)),"")</f>
        <v/>
      </c>
      <c r="L1330" s="6" t="str" cm="1">
        <f t="array" aca="1" ref="L1330" ca="1">_xlfn.IFNA(INDIRECT("'"&amp;"Variable List"&amp;"'!"&amp;ADDRESS(MATCH(A1330,'Variable List'!A:A,0),6)),"")</f>
        <v/>
      </c>
    </row>
    <row r="1331" spans="1:12" s="3" customFormat="1" x14ac:dyDescent="0.25">
      <c r="A1331" s="36" t="s">
        <v>59</v>
      </c>
      <c r="B1331" s="8" t="s">
        <v>135</v>
      </c>
      <c r="C1331" s="6">
        <v>32</v>
      </c>
      <c r="D1331" s="55">
        <v>-9</v>
      </c>
      <c r="E1331" s="56" t="s">
        <v>192</v>
      </c>
      <c r="F1331" s="167" t="s">
        <v>1230</v>
      </c>
      <c r="G1331" s="6" t="s">
        <v>1595</v>
      </c>
      <c r="H1331" s="13" t="s">
        <v>2697</v>
      </c>
      <c r="I1331" s="8" t="str" cm="1">
        <f t="array" aca="1" ref="I1331" ca="1">_xlfn.IFNA(INDIRECT("'"&amp;"Variable List"&amp;"'!"&amp;ADDRESS(MATCH(A1331,'Variable List'!A:A,0),3)),"")</f>
        <v>yes</v>
      </c>
      <c r="J1331" s="8" t="str" cm="1">
        <f t="array" aca="1" ref="J1331" ca="1">_xlfn.IFNA(INDIRECT("'"&amp;"Variable List"&amp;"'!"&amp;ADDRESS(MATCH(A1331,'Variable List'!A:A,0),4)),"")</f>
        <v>yes</v>
      </c>
      <c r="K1331" s="8" t="str" cm="1">
        <f t="array" aca="1" ref="K1331" ca="1">_xlfn.IFNA(INDIRECT("'"&amp;"Variable List"&amp;"'!"&amp;ADDRESS(MATCH(A1331,'Variable List'!A:A,0),5)),"")</f>
        <v>yes</v>
      </c>
      <c r="L1331" s="8" t="str" cm="1">
        <f t="array" aca="1" ref="L1331" ca="1">_xlfn.IFNA(INDIRECT("'"&amp;"Variable List"&amp;"'!"&amp;ADDRESS(MATCH(A1331,'Variable List'!A:A,0),6)),"")</f>
        <v>no</v>
      </c>
    </row>
    <row r="1332" spans="1:12" s="3" customFormat="1" ht="71.25" customHeight="1" x14ac:dyDescent="0.25">
      <c r="A1332" s="43" t="s">
        <v>1596</v>
      </c>
      <c r="B1332" s="56"/>
      <c r="C1332" s="56"/>
      <c r="D1332" s="55" t="s">
        <v>1597</v>
      </c>
      <c r="E1332" s="56" t="s">
        <v>1598</v>
      </c>
      <c r="F1332" s="168"/>
      <c r="G1332" s="6"/>
      <c r="H1332" s="13"/>
      <c r="I1332" s="6" t="str" cm="1">
        <f t="array" aca="1" ref="I1332" ca="1">_xlfn.IFNA(INDIRECT("'"&amp;"Variable List"&amp;"'!"&amp;ADDRESS(MATCH(A1332,'Variable List'!A:A,0),3)),"")</f>
        <v/>
      </c>
      <c r="J1332" s="7" t="str" cm="1">
        <f t="array" aca="1" ref="J1332" ca="1">_xlfn.IFNA(INDIRECT("'"&amp;"Variable List"&amp;"'!"&amp;ADDRESS(MATCH(A1332,'Variable List'!A:A,0),4)),"")</f>
        <v/>
      </c>
      <c r="K1332" s="7" t="str" cm="1">
        <f t="array" aca="1" ref="K1332" ca="1">_xlfn.IFNA(INDIRECT("'"&amp;"Variable List"&amp;"'!"&amp;ADDRESS(MATCH(A1332,'Variable List'!A:A,0),5)),"")</f>
        <v/>
      </c>
      <c r="L1332" s="7" t="str" cm="1">
        <f t="array" aca="1" ref="L1332" ca="1">_xlfn.IFNA(INDIRECT("'"&amp;"Variable List"&amp;"'!"&amp;ADDRESS(MATCH(A1332,'Variable List'!A:A,0),6)),"")</f>
        <v/>
      </c>
    </row>
    <row r="1333" spans="1:12" s="3" customFormat="1" ht="15" customHeight="1" x14ac:dyDescent="0.25">
      <c r="A1333" s="36" t="s">
        <v>19584</v>
      </c>
      <c r="B1333" s="8" t="s">
        <v>135</v>
      </c>
      <c r="C1333" s="66">
        <v>4</v>
      </c>
      <c r="D1333" s="65">
        <v>-9</v>
      </c>
      <c r="E1333" s="66" t="s">
        <v>192</v>
      </c>
      <c r="F1333" s="167" t="s">
        <v>1230</v>
      </c>
      <c r="G1333" s="8" t="s">
        <v>1595</v>
      </c>
      <c r="H1333" s="8" t="s">
        <v>2697</v>
      </c>
      <c r="I1333" s="8" t="str" cm="1">
        <f t="array" aca="1" ref="I1333" ca="1">_xlfn.IFNA(INDIRECT("'"&amp;"Variable List"&amp;"'!"&amp;ADDRESS(MATCH(A1333,'Variable List'!A:A,0),3)),"")</f>
        <v>no</v>
      </c>
      <c r="J1333" s="8" t="str" cm="1">
        <f t="array" aca="1" ref="J1333" ca="1">_xlfn.IFNA(INDIRECT("'"&amp;"Variable List"&amp;"'!"&amp;ADDRESS(MATCH(A1333,'Variable List'!A:A,0),4)),"")</f>
        <v>no</v>
      </c>
      <c r="K1333" s="8" t="str" cm="1">
        <f t="array" aca="1" ref="K1333" ca="1">_xlfn.IFNA(INDIRECT("'"&amp;"Variable List"&amp;"'!"&amp;ADDRESS(MATCH(A1333,'Variable List'!A:A,0),5)),"")</f>
        <v>no</v>
      </c>
      <c r="L1333" s="8" t="str" cm="1">
        <f t="array" aca="1" ref="L1333" ca="1">_xlfn.IFNA(INDIRECT("'"&amp;"Variable List"&amp;"'!"&amp;ADDRESS(MATCH(A1333,'Variable List'!A:A,0),6)),"")</f>
        <v>yes</v>
      </c>
    </row>
    <row r="1334" spans="1:12" s="3" customFormat="1" ht="43.5" customHeight="1" x14ac:dyDescent="0.25">
      <c r="A1334" s="137" t="s">
        <v>19583</v>
      </c>
      <c r="B1334" s="56"/>
      <c r="C1334" s="56"/>
      <c r="D1334" s="55">
        <v>0</v>
      </c>
      <c r="E1334" s="56" t="s">
        <v>19585</v>
      </c>
      <c r="F1334" s="168"/>
      <c r="G1334" s="6"/>
      <c r="H1334" s="13"/>
      <c r="I1334" s="6" t="str" cm="1">
        <f t="array" aca="1" ref="I1334" ca="1">_xlfn.IFNA(INDIRECT("'"&amp;"Variable List"&amp;"'!"&amp;ADDRESS(MATCH(A1334,'Variable List'!A:A,0),3)),"")</f>
        <v/>
      </c>
      <c r="J1334" s="6" t="str" cm="1">
        <f t="array" aca="1" ref="J1334" ca="1">_xlfn.IFNA(INDIRECT("'"&amp;"Variable List"&amp;"'!"&amp;ADDRESS(MATCH(A1334,'Variable List'!A:A,0),4)),"")</f>
        <v/>
      </c>
      <c r="K1334" s="6" t="str" cm="1">
        <f t="array" aca="1" ref="K1334" ca="1">_xlfn.IFNA(INDIRECT("'"&amp;"Variable List"&amp;"'!"&amp;ADDRESS(MATCH(A1334,'Variable List'!A:A,0),5)),"")</f>
        <v/>
      </c>
      <c r="L1334" s="6" t="str" cm="1">
        <f t="array" aca="1" ref="L1334" ca="1">_xlfn.IFNA(INDIRECT("'"&amp;"Variable List"&amp;"'!"&amp;ADDRESS(MATCH(A1334,'Variable List'!A:A,0),6)),"")</f>
        <v/>
      </c>
    </row>
    <row r="1335" spans="1:12" s="3" customFormat="1" ht="15" customHeight="1" x14ac:dyDescent="0.25">
      <c r="A1335" s="43"/>
      <c r="B1335" s="56"/>
      <c r="C1335" s="56"/>
      <c r="D1335" s="55">
        <v>1</v>
      </c>
      <c r="E1335" s="56" t="s">
        <v>19586</v>
      </c>
      <c r="F1335" s="168"/>
      <c r="G1335" s="6"/>
      <c r="H1335" s="13"/>
      <c r="I1335" s="6" t="str" cm="1">
        <f t="array" aca="1" ref="I1335" ca="1">_xlfn.IFNA(INDIRECT("'"&amp;"Variable List"&amp;"'!"&amp;ADDRESS(MATCH(A1335,'Variable List'!A:A,0),3)),"")</f>
        <v/>
      </c>
      <c r="J1335" s="6" t="str" cm="1">
        <f t="array" aca="1" ref="J1335" ca="1">_xlfn.IFNA(INDIRECT("'"&amp;"Variable List"&amp;"'!"&amp;ADDRESS(MATCH(A1335,'Variable List'!A:A,0),4)),"")</f>
        <v/>
      </c>
      <c r="K1335" s="6" t="str" cm="1">
        <f t="array" aca="1" ref="K1335" ca="1">_xlfn.IFNA(INDIRECT("'"&amp;"Variable List"&amp;"'!"&amp;ADDRESS(MATCH(A1335,'Variable List'!A:A,0),5)),"")</f>
        <v/>
      </c>
      <c r="L1335" s="6" t="str" cm="1">
        <f t="array" aca="1" ref="L1335" ca="1">_xlfn.IFNA(INDIRECT("'"&amp;"Variable List"&amp;"'!"&amp;ADDRESS(MATCH(A1335,'Variable List'!A:A,0),6)),"")</f>
        <v/>
      </c>
    </row>
    <row r="1336" spans="1:12" s="3" customFormat="1" ht="15" customHeight="1" x14ac:dyDescent="0.25">
      <c r="A1336" s="44"/>
      <c r="B1336" s="53"/>
      <c r="C1336" s="53"/>
      <c r="D1336" s="54">
        <v>2</v>
      </c>
      <c r="E1336" s="53" t="s">
        <v>19587</v>
      </c>
      <c r="F1336" s="169"/>
      <c r="G1336" s="7"/>
      <c r="H1336" s="15"/>
      <c r="I1336" s="7" t="str" cm="1">
        <f t="array" aca="1" ref="I1336" ca="1">_xlfn.IFNA(INDIRECT("'"&amp;"Variable List"&amp;"'!"&amp;ADDRESS(MATCH(A1336,'Variable List'!A:A,0),3)),"")</f>
        <v/>
      </c>
      <c r="J1336" s="7" t="str" cm="1">
        <f t="array" aca="1" ref="J1336" ca="1">_xlfn.IFNA(INDIRECT("'"&amp;"Variable List"&amp;"'!"&amp;ADDRESS(MATCH(A1336,'Variable List'!A:A,0),4)),"")</f>
        <v/>
      </c>
      <c r="K1336" s="7" t="str" cm="1">
        <f t="array" aca="1" ref="K1336" ca="1">_xlfn.IFNA(INDIRECT("'"&amp;"Variable List"&amp;"'!"&amp;ADDRESS(MATCH(A1336,'Variable List'!A:A,0),5)),"")</f>
        <v/>
      </c>
      <c r="L1336" s="7" t="str" cm="1">
        <f t="array" aca="1" ref="L1336" ca="1">_xlfn.IFNA(INDIRECT("'"&amp;"Variable List"&amp;"'!"&amp;ADDRESS(MATCH(A1336,'Variable List'!A:A,0),6)),"")</f>
        <v/>
      </c>
    </row>
    <row r="1337" spans="1:12" s="3" customFormat="1" x14ac:dyDescent="0.25">
      <c r="A1337" s="4" t="s">
        <v>60</v>
      </c>
      <c r="B1337" s="6" t="s">
        <v>125</v>
      </c>
      <c r="C1337" s="6"/>
      <c r="D1337" s="55"/>
      <c r="E1337" s="78" t="s">
        <v>1605</v>
      </c>
      <c r="F1337" s="168" t="s">
        <v>1603</v>
      </c>
      <c r="G1337" s="6" t="s">
        <v>1599</v>
      </c>
      <c r="H1337" s="13" t="s">
        <v>2698</v>
      </c>
      <c r="I1337" s="6" t="str" cm="1">
        <f t="array" aca="1" ref="I1337" ca="1">_xlfn.IFNA(INDIRECT("'"&amp;"Variable List"&amp;"'!"&amp;ADDRESS(MATCH(A1337,'Variable List'!A:A,0),3)),"")</f>
        <v>yes</v>
      </c>
      <c r="J1337" s="6" t="str" cm="1">
        <f t="array" aca="1" ref="J1337" ca="1">_xlfn.IFNA(INDIRECT("'"&amp;"Variable List"&amp;"'!"&amp;ADDRESS(MATCH(A1337,'Variable List'!A:A,0),4)),"")</f>
        <v>yes</v>
      </c>
      <c r="K1337" s="6" t="str" cm="1">
        <f t="array" aca="1" ref="K1337" ca="1">_xlfn.IFNA(INDIRECT("'"&amp;"Variable List"&amp;"'!"&amp;ADDRESS(MATCH(A1337,'Variable List'!A:A,0),5)),"")</f>
        <v>no</v>
      </c>
      <c r="L1337" s="6" t="str" cm="1">
        <f t="array" aca="1" ref="L1337" ca="1">_xlfn.IFNA(INDIRECT("'"&amp;"Variable List"&amp;"'!"&amp;ADDRESS(MATCH(A1337,'Variable List'!A:A,0),6)),"")</f>
        <v>no</v>
      </c>
    </row>
    <row r="1338" spans="1:12" s="3" customFormat="1" ht="108" customHeight="1" x14ac:dyDescent="0.25">
      <c r="A1338" s="52" t="s">
        <v>1600</v>
      </c>
      <c r="B1338" s="7"/>
      <c r="C1338" s="7"/>
      <c r="D1338" s="54"/>
      <c r="E1338" s="53"/>
      <c r="F1338" s="169"/>
      <c r="G1338" s="7"/>
      <c r="H1338" s="15"/>
      <c r="I1338" s="7" t="str" cm="1">
        <f t="array" aca="1" ref="I1338" ca="1">_xlfn.IFNA(INDIRECT("'"&amp;"Variable List"&amp;"'!"&amp;ADDRESS(MATCH(A1338,'Variable List'!A:A,0),3)),"")</f>
        <v/>
      </c>
      <c r="J1338" s="6" t="str" cm="1">
        <f t="array" aca="1" ref="J1338" ca="1">_xlfn.IFNA(INDIRECT("'"&amp;"Variable List"&amp;"'!"&amp;ADDRESS(MATCH(A1338,'Variable List'!A:A,0),4)),"")</f>
        <v/>
      </c>
      <c r="K1338" s="6" t="str" cm="1">
        <f t="array" aca="1" ref="K1338" ca="1">_xlfn.IFNA(INDIRECT("'"&amp;"Variable List"&amp;"'!"&amp;ADDRESS(MATCH(A1338,'Variable List'!A:A,0),5)),"")</f>
        <v/>
      </c>
      <c r="L1338" s="6" t="str" cm="1">
        <f t="array" aca="1" ref="L1338" ca="1">_xlfn.IFNA(INDIRECT("'"&amp;"Variable List"&amp;"'!"&amp;ADDRESS(MATCH(A1338,'Variable List'!A:A,0),6)),"")</f>
        <v/>
      </c>
    </row>
    <row r="1339" spans="1:12" s="3" customFormat="1" ht="15" customHeight="1" x14ac:dyDescent="0.25">
      <c r="A1339" s="144" t="s">
        <v>19588</v>
      </c>
      <c r="B1339" s="8" t="s">
        <v>125</v>
      </c>
      <c r="C1339" s="6">
        <v>22</v>
      </c>
      <c r="D1339" s="55">
        <v>-9</v>
      </c>
      <c r="E1339" s="56" t="s">
        <v>192</v>
      </c>
      <c r="F1339" s="167" t="s">
        <v>1603</v>
      </c>
      <c r="G1339" s="6" t="s">
        <v>1599</v>
      </c>
      <c r="H1339" s="13" t="s">
        <v>19615</v>
      </c>
      <c r="I1339" s="6" t="str" cm="1">
        <f t="array" aca="1" ref="I1339" ca="1">_xlfn.IFNA(INDIRECT("'"&amp;"Variable List"&amp;"'!"&amp;ADDRESS(MATCH(A1339,'Variable List'!A:A,0),3)),"")</f>
        <v>no</v>
      </c>
      <c r="J1339" s="8" t="str" cm="1">
        <f t="array" aca="1" ref="J1339" ca="1">_xlfn.IFNA(INDIRECT("'"&amp;"Variable List"&amp;"'!"&amp;ADDRESS(MATCH(A1339,'Variable List'!A:A,0),4)),"")</f>
        <v>no</v>
      </c>
      <c r="K1339" s="8" t="str" cm="1">
        <f t="array" aca="1" ref="K1339" ca="1">_xlfn.IFNA(INDIRECT("'"&amp;"Variable List"&amp;"'!"&amp;ADDRESS(MATCH(A1339,'Variable List'!A:A,0),5)),"")</f>
        <v>yes</v>
      </c>
      <c r="L1339" s="8" t="str" cm="1">
        <f t="array" aca="1" ref="L1339" ca="1">_xlfn.IFNA(INDIRECT("'"&amp;"Variable List"&amp;"'!"&amp;ADDRESS(MATCH(A1339,'Variable List'!A:A,0),6)),"")</f>
        <v>no</v>
      </c>
    </row>
    <row r="1340" spans="1:12" s="3" customFormat="1" ht="15" customHeight="1" x14ac:dyDescent="0.25">
      <c r="A1340" s="61" t="s">
        <v>19589</v>
      </c>
      <c r="B1340" s="6"/>
      <c r="C1340" s="13"/>
      <c r="D1340" s="161">
        <v>1</v>
      </c>
      <c r="E1340" s="156" t="s">
        <v>19590</v>
      </c>
      <c r="F1340" s="168"/>
      <c r="G1340" s="6"/>
      <c r="H1340" s="13"/>
      <c r="I1340" s="6" t="str" cm="1">
        <f t="array" aca="1" ref="I1340" ca="1">_xlfn.IFNA(INDIRECT("'"&amp;"Variable List"&amp;"'!"&amp;ADDRESS(MATCH(A1340,'Variable List'!A:A,0),3)),"")</f>
        <v/>
      </c>
      <c r="J1340" s="6" t="str" cm="1">
        <f t="array" aca="1" ref="J1340" ca="1">_xlfn.IFNA(INDIRECT("'"&amp;"Variable List"&amp;"'!"&amp;ADDRESS(MATCH(A1340,'Variable List'!A:A,0),4)),"")</f>
        <v/>
      </c>
      <c r="K1340" s="6" t="str" cm="1">
        <f t="array" aca="1" ref="K1340" ca="1">_xlfn.IFNA(INDIRECT("'"&amp;"Variable List"&amp;"'!"&amp;ADDRESS(MATCH(A1340,'Variable List'!A:A,0),5)),"")</f>
        <v/>
      </c>
      <c r="L1340" s="6" t="str" cm="1">
        <f t="array" aca="1" ref="L1340" ca="1">_xlfn.IFNA(INDIRECT("'"&amp;"Variable List"&amp;"'!"&amp;ADDRESS(MATCH(A1340,'Variable List'!A:A,0),6)),"")</f>
        <v/>
      </c>
    </row>
    <row r="1341" spans="1:12" s="3" customFormat="1" ht="15" customHeight="1" x14ac:dyDescent="0.25">
      <c r="A1341" s="61"/>
      <c r="B1341" s="6"/>
      <c r="C1341" s="13"/>
      <c r="D1341" s="161">
        <v>2</v>
      </c>
      <c r="E1341" s="156" t="s">
        <v>19591</v>
      </c>
      <c r="F1341" s="168"/>
      <c r="G1341" s="6"/>
      <c r="H1341" s="13"/>
      <c r="I1341" s="6" t="str" cm="1">
        <f t="array" aca="1" ref="I1341" ca="1">_xlfn.IFNA(INDIRECT("'"&amp;"Variable List"&amp;"'!"&amp;ADDRESS(MATCH(A1341,'Variable List'!A:A,0),3)),"")</f>
        <v/>
      </c>
      <c r="J1341" s="6" t="str" cm="1">
        <f t="array" aca="1" ref="J1341" ca="1">_xlfn.IFNA(INDIRECT("'"&amp;"Variable List"&amp;"'!"&amp;ADDRESS(MATCH(A1341,'Variable List'!A:A,0),4)),"")</f>
        <v/>
      </c>
      <c r="K1341" s="6" t="str" cm="1">
        <f t="array" aca="1" ref="K1341" ca="1">_xlfn.IFNA(INDIRECT("'"&amp;"Variable List"&amp;"'!"&amp;ADDRESS(MATCH(A1341,'Variable List'!A:A,0),5)),"")</f>
        <v/>
      </c>
      <c r="L1341" s="6" t="str" cm="1">
        <f t="array" aca="1" ref="L1341" ca="1">_xlfn.IFNA(INDIRECT("'"&amp;"Variable List"&amp;"'!"&amp;ADDRESS(MATCH(A1341,'Variable List'!A:A,0),6)),"")</f>
        <v/>
      </c>
    </row>
    <row r="1342" spans="1:12" s="3" customFormat="1" ht="15" customHeight="1" x14ac:dyDescent="0.25">
      <c r="A1342" s="61"/>
      <c r="B1342" s="6"/>
      <c r="C1342" s="13"/>
      <c r="D1342" s="161">
        <v>3</v>
      </c>
      <c r="E1342" s="156" t="s">
        <v>19592</v>
      </c>
      <c r="F1342" s="168"/>
      <c r="G1342" s="6"/>
      <c r="H1342" s="13"/>
      <c r="I1342" s="6" t="str" cm="1">
        <f t="array" aca="1" ref="I1342" ca="1">_xlfn.IFNA(INDIRECT("'"&amp;"Variable List"&amp;"'!"&amp;ADDRESS(MATCH(A1342,'Variable List'!A:A,0),3)),"")</f>
        <v/>
      </c>
      <c r="J1342" s="6" t="str" cm="1">
        <f t="array" aca="1" ref="J1342" ca="1">_xlfn.IFNA(INDIRECT("'"&amp;"Variable List"&amp;"'!"&amp;ADDRESS(MATCH(A1342,'Variable List'!A:A,0),4)),"")</f>
        <v/>
      </c>
      <c r="K1342" s="6" t="str" cm="1">
        <f t="array" aca="1" ref="K1342" ca="1">_xlfn.IFNA(INDIRECT("'"&amp;"Variable List"&amp;"'!"&amp;ADDRESS(MATCH(A1342,'Variable List'!A:A,0),5)),"")</f>
        <v/>
      </c>
      <c r="L1342" s="6" t="str" cm="1">
        <f t="array" aca="1" ref="L1342" ca="1">_xlfn.IFNA(INDIRECT("'"&amp;"Variable List"&amp;"'!"&amp;ADDRESS(MATCH(A1342,'Variable List'!A:A,0),6)),"")</f>
        <v/>
      </c>
    </row>
    <row r="1343" spans="1:12" s="3" customFormat="1" ht="15" customHeight="1" x14ac:dyDescent="0.25">
      <c r="A1343" s="61"/>
      <c r="B1343" s="6"/>
      <c r="C1343" s="13"/>
      <c r="D1343" s="161">
        <v>4</v>
      </c>
      <c r="E1343" s="156" t="s">
        <v>19593</v>
      </c>
      <c r="F1343" s="168"/>
      <c r="G1343" s="6"/>
      <c r="H1343" s="13"/>
      <c r="I1343" s="6" t="str" cm="1">
        <f t="array" aca="1" ref="I1343" ca="1">_xlfn.IFNA(INDIRECT("'"&amp;"Variable List"&amp;"'!"&amp;ADDRESS(MATCH(A1343,'Variable List'!A:A,0),3)),"")</f>
        <v/>
      </c>
      <c r="J1343" s="6" t="str" cm="1">
        <f t="array" aca="1" ref="J1343" ca="1">_xlfn.IFNA(INDIRECT("'"&amp;"Variable List"&amp;"'!"&amp;ADDRESS(MATCH(A1343,'Variable List'!A:A,0),4)),"")</f>
        <v/>
      </c>
      <c r="K1343" s="6" t="str" cm="1">
        <f t="array" aca="1" ref="K1343" ca="1">_xlfn.IFNA(INDIRECT("'"&amp;"Variable List"&amp;"'!"&amp;ADDRESS(MATCH(A1343,'Variable List'!A:A,0),5)),"")</f>
        <v/>
      </c>
      <c r="L1343" s="6" t="str" cm="1">
        <f t="array" aca="1" ref="L1343" ca="1">_xlfn.IFNA(INDIRECT("'"&amp;"Variable List"&amp;"'!"&amp;ADDRESS(MATCH(A1343,'Variable List'!A:A,0),6)),"")</f>
        <v/>
      </c>
    </row>
    <row r="1344" spans="1:12" s="3" customFormat="1" ht="15" customHeight="1" x14ac:dyDescent="0.25">
      <c r="A1344" s="61"/>
      <c r="B1344" s="6"/>
      <c r="C1344" s="13"/>
      <c r="D1344" s="161">
        <v>5</v>
      </c>
      <c r="E1344" s="156" t="s">
        <v>19594</v>
      </c>
      <c r="F1344" s="168"/>
      <c r="G1344" s="6"/>
      <c r="H1344" s="13"/>
      <c r="I1344" s="6" t="str" cm="1">
        <f t="array" aca="1" ref="I1344" ca="1">_xlfn.IFNA(INDIRECT("'"&amp;"Variable List"&amp;"'!"&amp;ADDRESS(MATCH(A1344,'Variable List'!A:A,0),3)),"")</f>
        <v/>
      </c>
      <c r="J1344" s="6" t="str" cm="1">
        <f t="array" aca="1" ref="J1344" ca="1">_xlfn.IFNA(INDIRECT("'"&amp;"Variable List"&amp;"'!"&amp;ADDRESS(MATCH(A1344,'Variable List'!A:A,0),4)),"")</f>
        <v/>
      </c>
      <c r="K1344" s="6" t="str" cm="1">
        <f t="array" aca="1" ref="K1344" ca="1">_xlfn.IFNA(INDIRECT("'"&amp;"Variable List"&amp;"'!"&amp;ADDRESS(MATCH(A1344,'Variable List'!A:A,0),5)),"")</f>
        <v/>
      </c>
      <c r="L1344" s="6" t="str" cm="1">
        <f t="array" aca="1" ref="L1344" ca="1">_xlfn.IFNA(INDIRECT("'"&amp;"Variable List"&amp;"'!"&amp;ADDRESS(MATCH(A1344,'Variable List'!A:A,0),6)),"")</f>
        <v/>
      </c>
    </row>
    <row r="1345" spans="1:12" s="3" customFormat="1" ht="15" customHeight="1" x14ac:dyDescent="0.25">
      <c r="A1345" s="61"/>
      <c r="B1345" s="6"/>
      <c r="C1345" s="13"/>
      <c r="D1345" s="161">
        <v>6</v>
      </c>
      <c r="E1345" s="156" t="s">
        <v>19595</v>
      </c>
      <c r="F1345" s="168"/>
      <c r="G1345" s="6"/>
      <c r="H1345" s="13"/>
      <c r="I1345" s="6" t="str" cm="1">
        <f t="array" aca="1" ref="I1345" ca="1">_xlfn.IFNA(INDIRECT("'"&amp;"Variable List"&amp;"'!"&amp;ADDRESS(MATCH(A1345,'Variable List'!A:A,0),3)),"")</f>
        <v/>
      </c>
      <c r="J1345" s="6" t="str" cm="1">
        <f t="array" aca="1" ref="J1345" ca="1">_xlfn.IFNA(INDIRECT("'"&amp;"Variable List"&amp;"'!"&amp;ADDRESS(MATCH(A1345,'Variable List'!A:A,0),4)),"")</f>
        <v/>
      </c>
      <c r="K1345" s="6" t="str" cm="1">
        <f t="array" aca="1" ref="K1345" ca="1">_xlfn.IFNA(INDIRECT("'"&amp;"Variable List"&amp;"'!"&amp;ADDRESS(MATCH(A1345,'Variable List'!A:A,0),5)),"")</f>
        <v/>
      </c>
      <c r="L1345" s="6" t="str" cm="1">
        <f t="array" aca="1" ref="L1345" ca="1">_xlfn.IFNA(INDIRECT("'"&amp;"Variable List"&amp;"'!"&amp;ADDRESS(MATCH(A1345,'Variable List'!A:A,0),6)),"")</f>
        <v/>
      </c>
    </row>
    <row r="1346" spans="1:12" s="3" customFormat="1" ht="15" customHeight="1" x14ac:dyDescent="0.25">
      <c r="A1346" s="61"/>
      <c r="B1346" s="6"/>
      <c r="C1346" s="13"/>
      <c r="D1346" s="161">
        <v>7</v>
      </c>
      <c r="E1346" s="156" t="s">
        <v>19596</v>
      </c>
      <c r="F1346" s="168"/>
      <c r="G1346" s="6"/>
      <c r="H1346" s="13"/>
      <c r="I1346" s="6" t="str" cm="1">
        <f t="array" aca="1" ref="I1346" ca="1">_xlfn.IFNA(INDIRECT("'"&amp;"Variable List"&amp;"'!"&amp;ADDRESS(MATCH(A1346,'Variable List'!A:A,0),3)),"")</f>
        <v/>
      </c>
      <c r="J1346" s="6" t="str" cm="1">
        <f t="array" aca="1" ref="J1346" ca="1">_xlfn.IFNA(INDIRECT("'"&amp;"Variable List"&amp;"'!"&amp;ADDRESS(MATCH(A1346,'Variable List'!A:A,0),4)),"")</f>
        <v/>
      </c>
      <c r="K1346" s="6" t="str" cm="1">
        <f t="array" aca="1" ref="K1346" ca="1">_xlfn.IFNA(INDIRECT("'"&amp;"Variable List"&amp;"'!"&amp;ADDRESS(MATCH(A1346,'Variable List'!A:A,0),5)),"")</f>
        <v/>
      </c>
      <c r="L1346" s="6" t="str" cm="1">
        <f t="array" aca="1" ref="L1346" ca="1">_xlfn.IFNA(INDIRECT("'"&amp;"Variable List"&amp;"'!"&amp;ADDRESS(MATCH(A1346,'Variable List'!A:A,0),6)),"")</f>
        <v/>
      </c>
    </row>
    <row r="1347" spans="1:12" s="3" customFormat="1" ht="15" customHeight="1" x14ac:dyDescent="0.25">
      <c r="A1347" s="61"/>
      <c r="B1347" s="6"/>
      <c r="C1347" s="13"/>
      <c r="D1347" s="161">
        <v>8</v>
      </c>
      <c r="E1347" s="156" t="s">
        <v>19597</v>
      </c>
      <c r="F1347" s="168"/>
      <c r="G1347" s="6"/>
      <c r="H1347" s="13"/>
      <c r="I1347" s="6" t="str" cm="1">
        <f t="array" aca="1" ref="I1347" ca="1">_xlfn.IFNA(INDIRECT("'"&amp;"Variable List"&amp;"'!"&amp;ADDRESS(MATCH(A1347,'Variable List'!A:A,0),3)),"")</f>
        <v/>
      </c>
      <c r="J1347" s="6" t="str" cm="1">
        <f t="array" aca="1" ref="J1347" ca="1">_xlfn.IFNA(INDIRECT("'"&amp;"Variable List"&amp;"'!"&amp;ADDRESS(MATCH(A1347,'Variable List'!A:A,0),4)),"")</f>
        <v/>
      </c>
      <c r="K1347" s="6" t="str" cm="1">
        <f t="array" aca="1" ref="K1347" ca="1">_xlfn.IFNA(INDIRECT("'"&amp;"Variable List"&amp;"'!"&amp;ADDRESS(MATCH(A1347,'Variable List'!A:A,0),5)),"")</f>
        <v/>
      </c>
      <c r="L1347" s="6" t="str" cm="1">
        <f t="array" aca="1" ref="L1347" ca="1">_xlfn.IFNA(INDIRECT("'"&amp;"Variable List"&amp;"'!"&amp;ADDRESS(MATCH(A1347,'Variable List'!A:A,0),6)),"")</f>
        <v/>
      </c>
    </row>
    <row r="1348" spans="1:12" s="3" customFormat="1" ht="15" customHeight="1" x14ac:dyDescent="0.25">
      <c r="A1348" s="61"/>
      <c r="B1348" s="6"/>
      <c r="C1348" s="13"/>
      <c r="D1348" s="161">
        <v>9</v>
      </c>
      <c r="E1348" s="156" t="s">
        <v>19598</v>
      </c>
      <c r="F1348" s="168"/>
      <c r="G1348" s="6"/>
      <c r="H1348" s="13"/>
      <c r="I1348" s="6" t="str" cm="1">
        <f t="array" aca="1" ref="I1348" ca="1">_xlfn.IFNA(INDIRECT("'"&amp;"Variable List"&amp;"'!"&amp;ADDRESS(MATCH(A1348,'Variable List'!A:A,0),3)),"")</f>
        <v/>
      </c>
      <c r="J1348" s="6" t="str" cm="1">
        <f t="array" aca="1" ref="J1348" ca="1">_xlfn.IFNA(INDIRECT("'"&amp;"Variable List"&amp;"'!"&amp;ADDRESS(MATCH(A1348,'Variable List'!A:A,0),4)),"")</f>
        <v/>
      </c>
      <c r="K1348" s="6" t="str" cm="1">
        <f t="array" aca="1" ref="K1348" ca="1">_xlfn.IFNA(INDIRECT("'"&amp;"Variable List"&amp;"'!"&amp;ADDRESS(MATCH(A1348,'Variable List'!A:A,0),5)),"")</f>
        <v/>
      </c>
      <c r="L1348" s="6" t="str" cm="1">
        <f t="array" aca="1" ref="L1348" ca="1">_xlfn.IFNA(INDIRECT("'"&amp;"Variable List"&amp;"'!"&amp;ADDRESS(MATCH(A1348,'Variable List'!A:A,0),6)),"")</f>
        <v/>
      </c>
    </row>
    <row r="1349" spans="1:12" s="3" customFormat="1" ht="15" customHeight="1" x14ac:dyDescent="0.25">
      <c r="A1349" s="61"/>
      <c r="B1349" s="6"/>
      <c r="C1349" s="13"/>
      <c r="D1349" s="161">
        <v>10</v>
      </c>
      <c r="E1349" s="156" t="s">
        <v>19599</v>
      </c>
      <c r="F1349" s="168"/>
      <c r="G1349" s="6"/>
      <c r="H1349" s="13"/>
      <c r="I1349" s="6" t="str" cm="1">
        <f t="array" aca="1" ref="I1349" ca="1">_xlfn.IFNA(INDIRECT("'"&amp;"Variable List"&amp;"'!"&amp;ADDRESS(MATCH(A1349,'Variable List'!A:A,0),3)),"")</f>
        <v/>
      </c>
      <c r="J1349" s="6" t="str" cm="1">
        <f t="array" aca="1" ref="J1349" ca="1">_xlfn.IFNA(INDIRECT("'"&amp;"Variable List"&amp;"'!"&amp;ADDRESS(MATCH(A1349,'Variable List'!A:A,0),4)),"")</f>
        <v/>
      </c>
      <c r="K1349" s="6" t="str" cm="1">
        <f t="array" aca="1" ref="K1349" ca="1">_xlfn.IFNA(INDIRECT("'"&amp;"Variable List"&amp;"'!"&amp;ADDRESS(MATCH(A1349,'Variable List'!A:A,0),5)),"")</f>
        <v/>
      </c>
      <c r="L1349" s="6" t="str" cm="1">
        <f t="array" aca="1" ref="L1349" ca="1">_xlfn.IFNA(INDIRECT("'"&amp;"Variable List"&amp;"'!"&amp;ADDRESS(MATCH(A1349,'Variable List'!A:A,0),6)),"")</f>
        <v/>
      </c>
    </row>
    <row r="1350" spans="1:12" s="3" customFormat="1" ht="15" customHeight="1" x14ac:dyDescent="0.25">
      <c r="A1350" s="61"/>
      <c r="B1350" s="6"/>
      <c r="C1350" s="13"/>
      <c r="D1350" s="161">
        <v>11</v>
      </c>
      <c r="E1350" s="156" t="s">
        <v>19600</v>
      </c>
      <c r="F1350" s="168"/>
      <c r="G1350" s="6"/>
      <c r="H1350" s="13"/>
      <c r="I1350" s="6" t="str" cm="1">
        <f t="array" aca="1" ref="I1350" ca="1">_xlfn.IFNA(INDIRECT("'"&amp;"Variable List"&amp;"'!"&amp;ADDRESS(MATCH(A1350,'Variable List'!A:A,0),3)),"")</f>
        <v/>
      </c>
      <c r="J1350" s="6" t="str" cm="1">
        <f t="array" aca="1" ref="J1350" ca="1">_xlfn.IFNA(INDIRECT("'"&amp;"Variable List"&amp;"'!"&amp;ADDRESS(MATCH(A1350,'Variable List'!A:A,0),4)),"")</f>
        <v/>
      </c>
      <c r="K1350" s="6" t="str" cm="1">
        <f t="array" aca="1" ref="K1350" ca="1">_xlfn.IFNA(INDIRECT("'"&amp;"Variable List"&amp;"'!"&amp;ADDRESS(MATCH(A1350,'Variable List'!A:A,0),5)),"")</f>
        <v/>
      </c>
      <c r="L1350" s="6" t="str" cm="1">
        <f t="array" aca="1" ref="L1350" ca="1">_xlfn.IFNA(INDIRECT("'"&amp;"Variable List"&amp;"'!"&amp;ADDRESS(MATCH(A1350,'Variable List'!A:A,0),6)),"")</f>
        <v/>
      </c>
    </row>
    <row r="1351" spans="1:12" s="3" customFormat="1" ht="15" customHeight="1" x14ac:dyDescent="0.25">
      <c r="A1351" s="61"/>
      <c r="B1351" s="6"/>
      <c r="C1351" s="13"/>
      <c r="D1351" s="161">
        <v>12</v>
      </c>
      <c r="E1351" s="156" t="s">
        <v>19601</v>
      </c>
      <c r="F1351" s="168"/>
      <c r="G1351" s="6"/>
      <c r="H1351" s="13"/>
      <c r="I1351" s="6" t="str" cm="1">
        <f t="array" aca="1" ref="I1351" ca="1">_xlfn.IFNA(INDIRECT("'"&amp;"Variable List"&amp;"'!"&amp;ADDRESS(MATCH(A1351,'Variable List'!A:A,0),3)),"")</f>
        <v/>
      </c>
      <c r="J1351" s="6" t="str" cm="1">
        <f t="array" aca="1" ref="J1351" ca="1">_xlfn.IFNA(INDIRECT("'"&amp;"Variable List"&amp;"'!"&amp;ADDRESS(MATCH(A1351,'Variable List'!A:A,0),4)),"")</f>
        <v/>
      </c>
      <c r="K1351" s="6" t="str" cm="1">
        <f t="array" aca="1" ref="K1351" ca="1">_xlfn.IFNA(INDIRECT("'"&amp;"Variable List"&amp;"'!"&amp;ADDRESS(MATCH(A1351,'Variable List'!A:A,0),5)),"")</f>
        <v/>
      </c>
      <c r="L1351" s="6" t="str" cm="1">
        <f t="array" aca="1" ref="L1351" ca="1">_xlfn.IFNA(INDIRECT("'"&amp;"Variable List"&amp;"'!"&amp;ADDRESS(MATCH(A1351,'Variable List'!A:A,0),6)),"")</f>
        <v/>
      </c>
    </row>
    <row r="1352" spans="1:12" s="3" customFormat="1" ht="15" customHeight="1" x14ac:dyDescent="0.25">
      <c r="A1352" s="61"/>
      <c r="B1352" s="6"/>
      <c r="C1352" s="13"/>
      <c r="D1352" s="161">
        <v>13</v>
      </c>
      <c r="E1352" s="156" t="s">
        <v>19602</v>
      </c>
      <c r="F1352" s="168"/>
      <c r="G1352" s="6"/>
      <c r="H1352" s="13"/>
      <c r="I1352" s="6" t="str" cm="1">
        <f t="array" aca="1" ref="I1352" ca="1">_xlfn.IFNA(INDIRECT("'"&amp;"Variable List"&amp;"'!"&amp;ADDRESS(MATCH(A1352,'Variable List'!A:A,0),3)),"")</f>
        <v/>
      </c>
      <c r="J1352" s="6" t="str" cm="1">
        <f t="array" aca="1" ref="J1352" ca="1">_xlfn.IFNA(INDIRECT("'"&amp;"Variable List"&amp;"'!"&amp;ADDRESS(MATCH(A1352,'Variable List'!A:A,0),4)),"")</f>
        <v/>
      </c>
      <c r="K1352" s="6" t="str" cm="1">
        <f t="array" aca="1" ref="K1352" ca="1">_xlfn.IFNA(INDIRECT("'"&amp;"Variable List"&amp;"'!"&amp;ADDRESS(MATCH(A1352,'Variable List'!A:A,0),5)),"")</f>
        <v/>
      </c>
      <c r="L1352" s="6" t="str" cm="1">
        <f t="array" aca="1" ref="L1352" ca="1">_xlfn.IFNA(INDIRECT("'"&amp;"Variable List"&amp;"'!"&amp;ADDRESS(MATCH(A1352,'Variable List'!A:A,0),6)),"")</f>
        <v/>
      </c>
    </row>
    <row r="1353" spans="1:12" s="3" customFormat="1" ht="15" customHeight="1" x14ac:dyDescent="0.25">
      <c r="A1353" s="61"/>
      <c r="B1353" s="6"/>
      <c r="C1353" s="13"/>
      <c r="D1353" s="161">
        <v>14</v>
      </c>
      <c r="E1353" s="156" t="s">
        <v>19603</v>
      </c>
      <c r="F1353" s="168"/>
      <c r="G1353" s="6"/>
      <c r="H1353" s="13"/>
      <c r="I1353" s="6" t="str" cm="1">
        <f t="array" aca="1" ref="I1353" ca="1">_xlfn.IFNA(INDIRECT("'"&amp;"Variable List"&amp;"'!"&amp;ADDRESS(MATCH(A1353,'Variable List'!A:A,0),3)),"")</f>
        <v/>
      </c>
      <c r="J1353" s="6" t="str" cm="1">
        <f t="array" aca="1" ref="J1353" ca="1">_xlfn.IFNA(INDIRECT("'"&amp;"Variable List"&amp;"'!"&amp;ADDRESS(MATCH(A1353,'Variable List'!A:A,0),4)),"")</f>
        <v/>
      </c>
      <c r="K1353" s="6" t="str" cm="1">
        <f t="array" aca="1" ref="K1353" ca="1">_xlfn.IFNA(INDIRECT("'"&amp;"Variable List"&amp;"'!"&amp;ADDRESS(MATCH(A1353,'Variable List'!A:A,0),5)),"")</f>
        <v/>
      </c>
      <c r="L1353" s="6" t="str" cm="1">
        <f t="array" aca="1" ref="L1353" ca="1">_xlfn.IFNA(INDIRECT("'"&amp;"Variable List"&amp;"'!"&amp;ADDRESS(MATCH(A1353,'Variable List'!A:A,0),6)),"")</f>
        <v/>
      </c>
    </row>
    <row r="1354" spans="1:12" s="3" customFormat="1" ht="15" customHeight="1" x14ac:dyDescent="0.25">
      <c r="A1354" s="61"/>
      <c r="B1354" s="6"/>
      <c r="C1354" s="13"/>
      <c r="D1354" s="161">
        <v>15</v>
      </c>
      <c r="E1354" s="156" t="s">
        <v>19604</v>
      </c>
      <c r="F1354" s="168"/>
      <c r="G1354" s="6"/>
      <c r="H1354" s="13"/>
      <c r="I1354" s="6" t="str" cm="1">
        <f t="array" aca="1" ref="I1354" ca="1">_xlfn.IFNA(INDIRECT("'"&amp;"Variable List"&amp;"'!"&amp;ADDRESS(MATCH(A1354,'Variable List'!A:A,0),3)),"")</f>
        <v/>
      </c>
      <c r="J1354" s="6" t="str" cm="1">
        <f t="array" aca="1" ref="J1354" ca="1">_xlfn.IFNA(INDIRECT("'"&amp;"Variable List"&amp;"'!"&amp;ADDRESS(MATCH(A1354,'Variable List'!A:A,0),4)),"")</f>
        <v/>
      </c>
      <c r="K1354" s="6" t="str" cm="1">
        <f t="array" aca="1" ref="K1354" ca="1">_xlfn.IFNA(INDIRECT("'"&amp;"Variable List"&amp;"'!"&amp;ADDRESS(MATCH(A1354,'Variable List'!A:A,0),5)),"")</f>
        <v/>
      </c>
      <c r="L1354" s="6" t="str" cm="1">
        <f t="array" aca="1" ref="L1354" ca="1">_xlfn.IFNA(INDIRECT("'"&amp;"Variable List"&amp;"'!"&amp;ADDRESS(MATCH(A1354,'Variable List'!A:A,0),6)),"")</f>
        <v/>
      </c>
    </row>
    <row r="1355" spans="1:12" s="3" customFormat="1" ht="15" customHeight="1" x14ac:dyDescent="0.25">
      <c r="A1355" s="61"/>
      <c r="B1355" s="6"/>
      <c r="C1355" s="13"/>
      <c r="D1355" s="161">
        <v>16</v>
      </c>
      <c r="E1355" s="156" t="s">
        <v>19605</v>
      </c>
      <c r="F1355" s="168"/>
      <c r="G1355" s="6"/>
      <c r="H1355" s="13"/>
      <c r="I1355" s="6" t="str" cm="1">
        <f t="array" aca="1" ref="I1355" ca="1">_xlfn.IFNA(INDIRECT("'"&amp;"Variable List"&amp;"'!"&amp;ADDRESS(MATCH(A1355,'Variable List'!A:A,0),3)),"")</f>
        <v/>
      </c>
      <c r="J1355" s="6" t="str" cm="1">
        <f t="array" aca="1" ref="J1355" ca="1">_xlfn.IFNA(INDIRECT("'"&amp;"Variable List"&amp;"'!"&amp;ADDRESS(MATCH(A1355,'Variable List'!A:A,0),4)),"")</f>
        <v/>
      </c>
      <c r="K1355" s="6" t="str" cm="1">
        <f t="array" aca="1" ref="K1355" ca="1">_xlfn.IFNA(INDIRECT("'"&amp;"Variable List"&amp;"'!"&amp;ADDRESS(MATCH(A1355,'Variable List'!A:A,0),5)),"")</f>
        <v/>
      </c>
      <c r="L1355" s="6" t="str" cm="1">
        <f t="array" aca="1" ref="L1355" ca="1">_xlfn.IFNA(INDIRECT("'"&amp;"Variable List"&amp;"'!"&amp;ADDRESS(MATCH(A1355,'Variable List'!A:A,0),6)),"")</f>
        <v/>
      </c>
    </row>
    <row r="1356" spans="1:12" s="3" customFormat="1" ht="15" customHeight="1" x14ac:dyDescent="0.25">
      <c r="A1356" s="61"/>
      <c r="B1356" s="6"/>
      <c r="C1356" s="13"/>
      <c r="D1356" s="161">
        <v>17</v>
      </c>
      <c r="E1356" s="156" t="s">
        <v>19606</v>
      </c>
      <c r="F1356" s="168"/>
      <c r="G1356" s="6"/>
      <c r="H1356" s="13"/>
      <c r="I1356" s="6" t="str" cm="1">
        <f t="array" aca="1" ref="I1356" ca="1">_xlfn.IFNA(INDIRECT("'"&amp;"Variable List"&amp;"'!"&amp;ADDRESS(MATCH(A1356,'Variable List'!A:A,0),3)),"")</f>
        <v/>
      </c>
      <c r="J1356" s="6" t="str" cm="1">
        <f t="array" aca="1" ref="J1356" ca="1">_xlfn.IFNA(INDIRECT("'"&amp;"Variable List"&amp;"'!"&amp;ADDRESS(MATCH(A1356,'Variable List'!A:A,0),4)),"")</f>
        <v/>
      </c>
      <c r="K1356" s="6" t="str" cm="1">
        <f t="array" aca="1" ref="K1356" ca="1">_xlfn.IFNA(INDIRECT("'"&amp;"Variable List"&amp;"'!"&amp;ADDRESS(MATCH(A1356,'Variable List'!A:A,0),5)),"")</f>
        <v/>
      </c>
      <c r="L1356" s="6" t="str" cm="1">
        <f t="array" aca="1" ref="L1356" ca="1">_xlfn.IFNA(INDIRECT("'"&amp;"Variable List"&amp;"'!"&amp;ADDRESS(MATCH(A1356,'Variable List'!A:A,0),6)),"")</f>
        <v/>
      </c>
    </row>
    <row r="1357" spans="1:12" s="3" customFormat="1" ht="15" customHeight="1" x14ac:dyDescent="0.25">
      <c r="A1357" s="61"/>
      <c r="B1357" s="6"/>
      <c r="C1357" s="13"/>
      <c r="D1357" s="161">
        <v>18</v>
      </c>
      <c r="E1357" s="156" t="s">
        <v>19607</v>
      </c>
      <c r="F1357" s="168"/>
      <c r="G1357" s="6"/>
      <c r="H1357" s="13"/>
      <c r="I1357" s="6" t="str" cm="1">
        <f t="array" aca="1" ref="I1357" ca="1">_xlfn.IFNA(INDIRECT("'"&amp;"Variable List"&amp;"'!"&amp;ADDRESS(MATCH(A1357,'Variable List'!A:A,0),3)),"")</f>
        <v/>
      </c>
      <c r="J1357" s="6" t="str" cm="1">
        <f t="array" aca="1" ref="J1357" ca="1">_xlfn.IFNA(INDIRECT("'"&amp;"Variable List"&amp;"'!"&amp;ADDRESS(MATCH(A1357,'Variable List'!A:A,0),4)),"")</f>
        <v/>
      </c>
      <c r="K1357" s="6" t="str" cm="1">
        <f t="array" aca="1" ref="K1357" ca="1">_xlfn.IFNA(INDIRECT("'"&amp;"Variable List"&amp;"'!"&amp;ADDRESS(MATCH(A1357,'Variable List'!A:A,0),5)),"")</f>
        <v/>
      </c>
      <c r="L1357" s="6" t="str" cm="1">
        <f t="array" aca="1" ref="L1357" ca="1">_xlfn.IFNA(INDIRECT("'"&amp;"Variable List"&amp;"'!"&amp;ADDRESS(MATCH(A1357,'Variable List'!A:A,0),6)),"")</f>
        <v/>
      </c>
    </row>
    <row r="1358" spans="1:12" s="3" customFormat="1" ht="15" customHeight="1" x14ac:dyDescent="0.25">
      <c r="A1358" s="61"/>
      <c r="B1358" s="6"/>
      <c r="C1358" s="13"/>
      <c r="D1358" s="161">
        <v>19</v>
      </c>
      <c r="E1358" s="156" t="s">
        <v>19608</v>
      </c>
      <c r="F1358" s="168"/>
      <c r="G1358" s="6"/>
      <c r="H1358" s="13"/>
      <c r="I1358" s="6" t="str" cm="1">
        <f t="array" aca="1" ref="I1358" ca="1">_xlfn.IFNA(INDIRECT("'"&amp;"Variable List"&amp;"'!"&amp;ADDRESS(MATCH(A1358,'Variable List'!A:A,0),3)),"")</f>
        <v/>
      </c>
      <c r="J1358" s="6" t="str" cm="1">
        <f t="array" aca="1" ref="J1358" ca="1">_xlfn.IFNA(INDIRECT("'"&amp;"Variable List"&amp;"'!"&amp;ADDRESS(MATCH(A1358,'Variable List'!A:A,0),4)),"")</f>
        <v/>
      </c>
      <c r="K1358" s="6" t="str" cm="1">
        <f t="array" aca="1" ref="K1358" ca="1">_xlfn.IFNA(INDIRECT("'"&amp;"Variable List"&amp;"'!"&amp;ADDRESS(MATCH(A1358,'Variable List'!A:A,0),5)),"")</f>
        <v/>
      </c>
      <c r="L1358" s="6" t="str" cm="1">
        <f t="array" aca="1" ref="L1358" ca="1">_xlfn.IFNA(INDIRECT("'"&amp;"Variable List"&amp;"'!"&amp;ADDRESS(MATCH(A1358,'Variable List'!A:A,0),6)),"")</f>
        <v/>
      </c>
    </row>
    <row r="1359" spans="1:12" s="3" customFormat="1" ht="30.75" customHeight="1" x14ac:dyDescent="0.25">
      <c r="A1359" s="61"/>
      <c r="B1359" s="6"/>
      <c r="C1359" s="13"/>
      <c r="D1359" s="161">
        <v>20</v>
      </c>
      <c r="E1359" s="156" t="s">
        <v>19609</v>
      </c>
      <c r="F1359" s="168"/>
      <c r="G1359" s="6"/>
      <c r="H1359" s="13"/>
      <c r="I1359" s="6" t="str" cm="1">
        <f t="array" aca="1" ref="I1359" ca="1">_xlfn.IFNA(INDIRECT("'"&amp;"Variable List"&amp;"'!"&amp;ADDRESS(MATCH(A1359,'Variable List'!A:A,0),3)),"")</f>
        <v/>
      </c>
      <c r="J1359" s="6" t="str" cm="1">
        <f t="array" aca="1" ref="J1359" ca="1">_xlfn.IFNA(INDIRECT("'"&amp;"Variable List"&amp;"'!"&amp;ADDRESS(MATCH(A1359,'Variable List'!A:A,0),4)),"")</f>
        <v/>
      </c>
      <c r="K1359" s="6" t="str" cm="1">
        <f t="array" aca="1" ref="K1359" ca="1">_xlfn.IFNA(INDIRECT("'"&amp;"Variable List"&amp;"'!"&amp;ADDRESS(MATCH(A1359,'Variable List'!A:A,0),5)),"")</f>
        <v/>
      </c>
      <c r="L1359" s="6" t="str" cm="1">
        <f t="array" aca="1" ref="L1359" ca="1">_xlfn.IFNA(INDIRECT("'"&amp;"Variable List"&amp;"'!"&amp;ADDRESS(MATCH(A1359,'Variable List'!A:A,0),6)),"")</f>
        <v/>
      </c>
    </row>
    <row r="1360" spans="1:12" s="3" customFormat="1" ht="15" customHeight="1" x14ac:dyDescent="0.25">
      <c r="A1360" s="61"/>
      <c r="B1360" s="6"/>
      <c r="C1360" s="13"/>
      <c r="D1360" s="161">
        <v>21</v>
      </c>
      <c r="E1360" s="156" t="s">
        <v>19610</v>
      </c>
      <c r="F1360" s="169"/>
      <c r="G1360" s="7"/>
      <c r="H1360" s="13"/>
      <c r="I1360" s="6" t="str" cm="1">
        <f t="array" aca="1" ref="I1360" ca="1">_xlfn.IFNA(INDIRECT("'"&amp;"Variable List"&amp;"'!"&amp;ADDRESS(MATCH(A1360,'Variable List'!A:A,0),3)),"")</f>
        <v/>
      </c>
      <c r="J1360" s="6" t="str" cm="1">
        <f t="array" aca="1" ref="J1360" ca="1">_xlfn.IFNA(INDIRECT("'"&amp;"Variable List"&amp;"'!"&amp;ADDRESS(MATCH(A1360,'Variable List'!A:A,0),4)),"")</f>
        <v/>
      </c>
      <c r="K1360" s="6" t="str" cm="1">
        <f t="array" aca="1" ref="K1360" ca="1">_xlfn.IFNA(INDIRECT("'"&amp;"Variable List"&amp;"'!"&amp;ADDRESS(MATCH(A1360,'Variable List'!A:A,0),5)),"")</f>
        <v/>
      </c>
      <c r="L1360" s="6" t="str" cm="1">
        <f t="array" aca="1" ref="L1360" ca="1">_xlfn.IFNA(INDIRECT("'"&amp;"Variable List"&amp;"'!"&amp;ADDRESS(MATCH(A1360,'Variable List'!A:A,0),6)),"")</f>
        <v/>
      </c>
    </row>
    <row r="1361" spans="1:12" s="3" customFormat="1" ht="15" customHeight="1" x14ac:dyDescent="0.25">
      <c r="A1361" s="144" t="s">
        <v>19611</v>
      </c>
      <c r="B1361" s="8" t="s">
        <v>125</v>
      </c>
      <c r="C1361" s="37">
        <v>16</v>
      </c>
      <c r="D1361" s="162">
        <v>-9</v>
      </c>
      <c r="E1361" s="158" t="s">
        <v>192</v>
      </c>
      <c r="F1361" s="167" t="s">
        <v>1603</v>
      </c>
      <c r="G1361" s="6" t="s">
        <v>1599</v>
      </c>
      <c r="H1361" s="37" t="s">
        <v>19616</v>
      </c>
      <c r="I1361" s="8" t="str" cm="1">
        <f t="array" aca="1" ref="I1361" ca="1">_xlfn.IFNA(INDIRECT("'"&amp;"Variable List"&amp;"'!"&amp;ADDRESS(MATCH(A1361,'Variable List'!A:A,0),3)),"")</f>
        <v>no</v>
      </c>
      <c r="J1361" s="8" t="str" cm="1">
        <f t="array" aca="1" ref="J1361" ca="1">_xlfn.IFNA(INDIRECT("'"&amp;"Variable List"&amp;"'!"&amp;ADDRESS(MATCH(A1361,'Variable List'!A:A,0),4)),"")</f>
        <v>no</v>
      </c>
      <c r="K1361" s="8" t="str" cm="1">
        <f t="array" aca="1" ref="K1361" ca="1">_xlfn.IFNA(INDIRECT("'"&amp;"Variable List"&amp;"'!"&amp;ADDRESS(MATCH(A1361,'Variable List'!A:A,0),5)),"")</f>
        <v>no</v>
      </c>
      <c r="L1361" s="8" t="str" cm="1">
        <f t="array" aca="1" ref="L1361" ca="1">_xlfn.IFNA(INDIRECT("'"&amp;"Variable List"&amp;"'!"&amp;ADDRESS(MATCH(A1361,'Variable List'!A:A,0),6)),"")</f>
        <v>yes</v>
      </c>
    </row>
    <row r="1362" spans="1:12" s="3" customFormat="1" ht="15" customHeight="1" x14ac:dyDescent="0.25">
      <c r="A1362" s="61" t="s">
        <v>19612</v>
      </c>
      <c r="B1362" s="6"/>
      <c r="C1362" s="13"/>
      <c r="D1362" s="161">
        <v>1</v>
      </c>
      <c r="E1362" s="156" t="s">
        <v>19613</v>
      </c>
      <c r="F1362" s="168"/>
      <c r="G1362" s="6"/>
      <c r="H1362" s="13"/>
      <c r="I1362" s="6" t="str" cm="1">
        <f t="array" aca="1" ref="I1362" ca="1">_xlfn.IFNA(INDIRECT("'"&amp;"Variable List"&amp;"'!"&amp;ADDRESS(MATCH(A1362,'Variable List'!A:A,0),3)),"")</f>
        <v/>
      </c>
      <c r="J1362" s="6" t="str" cm="1">
        <f t="array" aca="1" ref="J1362" ca="1">_xlfn.IFNA(INDIRECT("'"&amp;"Variable List"&amp;"'!"&amp;ADDRESS(MATCH(A1362,'Variable List'!A:A,0),4)),"")</f>
        <v/>
      </c>
      <c r="K1362" s="6" t="str" cm="1">
        <f t="array" aca="1" ref="K1362" ca="1">_xlfn.IFNA(INDIRECT("'"&amp;"Variable List"&amp;"'!"&amp;ADDRESS(MATCH(A1362,'Variable List'!A:A,0),5)),"")</f>
        <v/>
      </c>
      <c r="L1362" s="6" t="str" cm="1">
        <f t="array" aca="1" ref="L1362" ca="1">_xlfn.IFNA(INDIRECT("'"&amp;"Variable List"&amp;"'!"&amp;ADDRESS(MATCH(A1362,'Variable List'!A:A,0),6)),"")</f>
        <v/>
      </c>
    </row>
    <row r="1363" spans="1:12" s="3" customFormat="1" ht="15" customHeight="1" x14ac:dyDescent="0.25">
      <c r="A1363" s="61"/>
      <c r="B1363" s="6"/>
      <c r="C1363" s="13"/>
      <c r="D1363" s="161">
        <v>2</v>
      </c>
      <c r="E1363" s="156" t="s">
        <v>19592</v>
      </c>
      <c r="F1363" s="168"/>
      <c r="G1363" s="6"/>
      <c r="H1363" s="13"/>
      <c r="I1363" s="6" t="str" cm="1">
        <f t="array" aca="1" ref="I1363" ca="1">_xlfn.IFNA(INDIRECT("'"&amp;"Variable List"&amp;"'!"&amp;ADDRESS(MATCH(A1363,'Variable List'!A:A,0),3)),"")</f>
        <v/>
      </c>
      <c r="J1363" s="6" t="str" cm="1">
        <f t="array" aca="1" ref="J1363" ca="1">_xlfn.IFNA(INDIRECT("'"&amp;"Variable List"&amp;"'!"&amp;ADDRESS(MATCH(A1363,'Variable List'!A:A,0),4)),"")</f>
        <v/>
      </c>
      <c r="K1363" s="6" t="str" cm="1">
        <f t="array" aca="1" ref="K1363" ca="1">_xlfn.IFNA(INDIRECT("'"&amp;"Variable List"&amp;"'!"&amp;ADDRESS(MATCH(A1363,'Variable List'!A:A,0),5)),"")</f>
        <v/>
      </c>
      <c r="L1363" s="6" t="str" cm="1">
        <f t="array" aca="1" ref="L1363" ca="1">_xlfn.IFNA(INDIRECT("'"&amp;"Variable List"&amp;"'!"&amp;ADDRESS(MATCH(A1363,'Variable List'!A:A,0),6)),"")</f>
        <v/>
      </c>
    </row>
    <row r="1364" spans="1:12" s="3" customFormat="1" ht="15" customHeight="1" x14ac:dyDescent="0.25">
      <c r="A1364" s="61"/>
      <c r="B1364" s="6"/>
      <c r="C1364" s="13"/>
      <c r="D1364" s="161">
        <v>3</v>
      </c>
      <c r="E1364" s="156" t="s">
        <v>19595</v>
      </c>
      <c r="F1364" s="168"/>
      <c r="G1364" s="6"/>
      <c r="H1364" s="13"/>
      <c r="I1364" s="6" t="str" cm="1">
        <f t="array" aca="1" ref="I1364" ca="1">_xlfn.IFNA(INDIRECT("'"&amp;"Variable List"&amp;"'!"&amp;ADDRESS(MATCH(A1364,'Variable List'!A:A,0),3)),"")</f>
        <v/>
      </c>
      <c r="J1364" s="6" t="str" cm="1">
        <f t="array" aca="1" ref="J1364" ca="1">_xlfn.IFNA(INDIRECT("'"&amp;"Variable List"&amp;"'!"&amp;ADDRESS(MATCH(A1364,'Variable List'!A:A,0),4)),"")</f>
        <v/>
      </c>
      <c r="K1364" s="6" t="str" cm="1">
        <f t="array" aca="1" ref="K1364" ca="1">_xlfn.IFNA(INDIRECT("'"&amp;"Variable List"&amp;"'!"&amp;ADDRESS(MATCH(A1364,'Variable List'!A:A,0),5)),"")</f>
        <v/>
      </c>
      <c r="L1364" s="6" t="str" cm="1">
        <f t="array" aca="1" ref="L1364" ca="1">_xlfn.IFNA(INDIRECT("'"&amp;"Variable List"&amp;"'!"&amp;ADDRESS(MATCH(A1364,'Variable List'!A:A,0),6)),"")</f>
        <v/>
      </c>
    </row>
    <row r="1365" spans="1:12" s="3" customFormat="1" ht="15" customHeight="1" x14ac:dyDescent="0.25">
      <c r="A1365" s="61"/>
      <c r="B1365" s="6"/>
      <c r="C1365" s="13"/>
      <c r="D1365" s="161">
        <v>4</v>
      </c>
      <c r="E1365" s="156" t="s">
        <v>19596</v>
      </c>
      <c r="F1365" s="168"/>
      <c r="G1365" s="6"/>
      <c r="H1365" s="13"/>
      <c r="I1365" s="6" t="str" cm="1">
        <f t="array" aca="1" ref="I1365" ca="1">_xlfn.IFNA(INDIRECT("'"&amp;"Variable List"&amp;"'!"&amp;ADDRESS(MATCH(A1365,'Variable List'!A:A,0),3)),"")</f>
        <v/>
      </c>
      <c r="J1365" s="6" t="str" cm="1">
        <f t="array" aca="1" ref="J1365" ca="1">_xlfn.IFNA(INDIRECT("'"&amp;"Variable List"&amp;"'!"&amp;ADDRESS(MATCH(A1365,'Variable List'!A:A,0),4)),"")</f>
        <v/>
      </c>
      <c r="K1365" s="6" t="str" cm="1">
        <f t="array" aca="1" ref="K1365" ca="1">_xlfn.IFNA(INDIRECT("'"&amp;"Variable List"&amp;"'!"&amp;ADDRESS(MATCH(A1365,'Variable List'!A:A,0),5)),"")</f>
        <v/>
      </c>
      <c r="L1365" s="6" t="str" cm="1">
        <f t="array" aca="1" ref="L1365" ca="1">_xlfn.IFNA(INDIRECT("'"&amp;"Variable List"&amp;"'!"&amp;ADDRESS(MATCH(A1365,'Variable List'!A:A,0),6)),"")</f>
        <v/>
      </c>
    </row>
    <row r="1366" spans="1:12" s="3" customFormat="1" ht="15" customHeight="1" x14ac:dyDescent="0.25">
      <c r="A1366" s="61"/>
      <c r="B1366" s="6"/>
      <c r="C1366" s="13"/>
      <c r="D1366" s="161">
        <v>5</v>
      </c>
      <c r="E1366" s="156" t="s">
        <v>19597</v>
      </c>
      <c r="F1366" s="168"/>
      <c r="G1366" s="6"/>
      <c r="H1366" s="13"/>
      <c r="I1366" s="6" t="str" cm="1">
        <f t="array" aca="1" ref="I1366" ca="1">_xlfn.IFNA(INDIRECT("'"&amp;"Variable List"&amp;"'!"&amp;ADDRESS(MATCH(A1366,'Variable List'!A:A,0),3)),"")</f>
        <v/>
      </c>
      <c r="J1366" s="6" t="str" cm="1">
        <f t="array" aca="1" ref="J1366" ca="1">_xlfn.IFNA(INDIRECT("'"&amp;"Variable List"&amp;"'!"&amp;ADDRESS(MATCH(A1366,'Variable List'!A:A,0),4)),"")</f>
        <v/>
      </c>
      <c r="K1366" s="6" t="str" cm="1">
        <f t="array" aca="1" ref="K1366" ca="1">_xlfn.IFNA(INDIRECT("'"&amp;"Variable List"&amp;"'!"&amp;ADDRESS(MATCH(A1366,'Variable List'!A:A,0),5)),"")</f>
        <v/>
      </c>
      <c r="L1366" s="6" t="str" cm="1">
        <f t="array" aca="1" ref="L1366" ca="1">_xlfn.IFNA(INDIRECT("'"&amp;"Variable List"&amp;"'!"&amp;ADDRESS(MATCH(A1366,'Variable List'!A:A,0),6)),"")</f>
        <v/>
      </c>
    </row>
    <row r="1367" spans="1:12" s="3" customFormat="1" ht="15" customHeight="1" x14ac:dyDescent="0.25">
      <c r="A1367" s="61"/>
      <c r="B1367" s="6"/>
      <c r="C1367" s="13"/>
      <c r="D1367" s="161">
        <v>6</v>
      </c>
      <c r="E1367" s="156" t="s">
        <v>19598</v>
      </c>
      <c r="F1367" s="168"/>
      <c r="G1367" s="6"/>
      <c r="H1367" s="13"/>
      <c r="I1367" s="6" t="str" cm="1">
        <f t="array" aca="1" ref="I1367" ca="1">_xlfn.IFNA(INDIRECT("'"&amp;"Variable List"&amp;"'!"&amp;ADDRESS(MATCH(A1367,'Variable List'!A:A,0),3)),"")</f>
        <v/>
      </c>
      <c r="J1367" s="6" t="str" cm="1">
        <f t="array" aca="1" ref="J1367" ca="1">_xlfn.IFNA(INDIRECT("'"&amp;"Variable List"&amp;"'!"&amp;ADDRESS(MATCH(A1367,'Variable List'!A:A,0),4)),"")</f>
        <v/>
      </c>
      <c r="K1367" s="6" t="str" cm="1">
        <f t="array" aca="1" ref="K1367" ca="1">_xlfn.IFNA(INDIRECT("'"&amp;"Variable List"&amp;"'!"&amp;ADDRESS(MATCH(A1367,'Variable List'!A:A,0),5)),"")</f>
        <v/>
      </c>
      <c r="L1367" s="6" t="str" cm="1">
        <f t="array" aca="1" ref="L1367" ca="1">_xlfn.IFNA(INDIRECT("'"&amp;"Variable List"&amp;"'!"&amp;ADDRESS(MATCH(A1367,'Variable List'!A:A,0),6)),"")</f>
        <v/>
      </c>
    </row>
    <row r="1368" spans="1:12" s="3" customFormat="1" ht="15" customHeight="1" x14ac:dyDescent="0.25">
      <c r="A1368" s="61"/>
      <c r="B1368" s="6"/>
      <c r="C1368" s="13"/>
      <c r="D1368" s="161">
        <v>7</v>
      </c>
      <c r="E1368" s="156" t="s">
        <v>19599</v>
      </c>
      <c r="F1368" s="168"/>
      <c r="G1368" s="6"/>
      <c r="H1368" s="13"/>
      <c r="I1368" s="6" t="str" cm="1">
        <f t="array" aca="1" ref="I1368" ca="1">_xlfn.IFNA(INDIRECT("'"&amp;"Variable List"&amp;"'!"&amp;ADDRESS(MATCH(A1368,'Variable List'!A:A,0),3)),"")</f>
        <v/>
      </c>
      <c r="J1368" s="6" t="str" cm="1">
        <f t="array" aca="1" ref="J1368" ca="1">_xlfn.IFNA(INDIRECT("'"&amp;"Variable List"&amp;"'!"&amp;ADDRESS(MATCH(A1368,'Variable List'!A:A,0),4)),"")</f>
        <v/>
      </c>
      <c r="K1368" s="6" t="str" cm="1">
        <f t="array" aca="1" ref="K1368" ca="1">_xlfn.IFNA(INDIRECT("'"&amp;"Variable List"&amp;"'!"&amp;ADDRESS(MATCH(A1368,'Variable List'!A:A,0),5)),"")</f>
        <v/>
      </c>
      <c r="L1368" s="6" t="str" cm="1">
        <f t="array" aca="1" ref="L1368" ca="1">_xlfn.IFNA(INDIRECT("'"&amp;"Variable List"&amp;"'!"&amp;ADDRESS(MATCH(A1368,'Variable List'!A:A,0),6)),"")</f>
        <v/>
      </c>
    </row>
    <row r="1369" spans="1:12" s="3" customFormat="1" ht="15" customHeight="1" x14ac:dyDescent="0.25">
      <c r="A1369" s="61"/>
      <c r="B1369" s="6"/>
      <c r="C1369" s="13"/>
      <c r="D1369" s="161">
        <v>8</v>
      </c>
      <c r="E1369" s="156" t="s">
        <v>19600</v>
      </c>
      <c r="F1369" s="168"/>
      <c r="G1369" s="6"/>
      <c r="H1369" s="13"/>
      <c r="I1369" s="6" t="str" cm="1">
        <f t="array" aca="1" ref="I1369" ca="1">_xlfn.IFNA(INDIRECT("'"&amp;"Variable List"&amp;"'!"&amp;ADDRESS(MATCH(A1369,'Variable List'!A:A,0),3)),"")</f>
        <v/>
      </c>
      <c r="J1369" s="6" t="str" cm="1">
        <f t="array" aca="1" ref="J1369" ca="1">_xlfn.IFNA(INDIRECT("'"&amp;"Variable List"&amp;"'!"&amp;ADDRESS(MATCH(A1369,'Variable List'!A:A,0),4)),"")</f>
        <v/>
      </c>
      <c r="K1369" s="6" t="str" cm="1">
        <f t="array" aca="1" ref="K1369" ca="1">_xlfn.IFNA(INDIRECT("'"&amp;"Variable List"&amp;"'!"&amp;ADDRESS(MATCH(A1369,'Variable List'!A:A,0),5)),"")</f>
        <v/>
      </c>
      <c r="L1369" s="6" t="str" cm="1">
        <f t="array" aca="1" ref="L1369" ca="1">_xlfn.IFNA(INDIRECT("'"&amp;"Variable List"&amp;"'!"&amp;ADDRESS(MATCH(A1369,'Variable List'!A:A,0),6)),"")</f>
        <v/>
      </c>
    </row>
    <row r="1370" spans="1:12" s="3" customFormat="1" ht="15" customHeight="1" x14ac:dyDescent="0.25">
      <c r="A1370" s="61"/>
      <c r="B1370" s="6"/>
      <c r="C1370" s="13"/>
      <c r="D1370" s="161">
        <v>9</v>
      </c>
      <c r="E1370" s="156" t="s">
        <v>19601</v>
      </c>
      <c r="F1370" s="168"/>
      <c r="G1370" s="6"/>
      <c r="H1370" s="13"/>
      <c r="I1370" s="6" t="str" cm="1">
        <f t="array" aca="1" ref="I1370" ca="1">_xlfn.IFNA(INDIRECT("'"&amp;"Variable List"&amp;"'!"&amp;ADDRESS(MATCH(A1370,'Variable List'!A:A,0),3)),"")</f>
        <v/>
      </c>
      <c r="J1370" s="6" t="str" cm="1">
        <f t="array" aca="1" ref="J1370" ca="1">_xlfn.IFNA(INDIRECT("'"&amp;"Variable List"&amp;"'!"&amp;ADDRESS(MATCH(A1370,'Variable List'!A:A,0),4)),"")</f>
        <v/>
      </c>
      <c r="K1370" s="6" t="str" cm="1">
        <f t="array" aca="1" ref="K1370" ca="1">_xlfn.IFNA(INDIRECT("'"&amp;"Variable List"&amp;"'!"&amp;ADDRESS(MATCH(A1370,'Variable List'!A:A,0),5)),"")</f>
        <v/>
      </c>
      <c r="L1370" s="6" t="str" cm="1">
        <f t="array" aca="1" ref="L1370" ca="1">_xlfn.IFNA(INDIRECT("'"&amp;"Variable List"&amp;"'!"&amp;ADDRESS(MATCH(A1370,'Variable List'!A:A,0),6)),"")</f>
        <v/>
      </c>
    </row>
    <row r="1371" spans="1:12" s="3" customFormat="1" ht="15" customHeight="1" x14ac:dyDescent="0.25">
      <c r="A1371" s="61"/>
      <c r="B1371" s="6"/>
      <c r="C1371" s="13"/>
      <c r="D1371" s="161">
        <v>10</v>
      </c>
      <c r="E1371" s="156" t="s">
        <v>19602</v>
      </c>
      <c r="F1371" s="168"/>
      <c r="G1371" s="6"/>
      <c r="H1371" s="13"/>
      <c r="I1371" s="6" t="str" cm="1">
        <f t="array" aca="1" ref="I1371" ca="1">_xlfn.IFNA(INDIRECT("'"&amp;"Variable List"&amp;"'!"&amp;ADDRESS(MATCH(A1371,'Variable List'!A:A,0),3)),"")</f>
        <v/>
      </c>
      <c r="J1371" s="6" t="str" cm="1">
        <f t="array" aca="1" ref="J1371" ca="1">_xlfn.IFNA(INDIRECT("'"&amp;"Variable List"&amp;"'!"&amp;ADDRESS(MATCH(A1371,'Variable List'!A:A,0),4)),"")</f>
        <v/>
      </c>
      <c r="K1371" s="6" t="str" cm="1">
        <f t="array" aca="1" ref="K1371" ca="1">_xlfn.IFNA(INDIRECT("'"&amp;"Variable List"&amp;"'!"&amp;ADDRESS(MATCH(A1371,'Variable List'!A:A,0),5)),"")</f>
        <v/>
      </c>
      <c r="L1371" s="6" t="str" cm="1">
        <f t="array" aca="1" ref="L1371" ca="1">_xlfn.IFNA(INDIRECT("'"&amp;"Variable List"&amp;"'!"&amp;ADDRESS(MATCH(A1371,'Variable List'!A:A,0),6)),"")</f>
        <v/>
      </c>
    </row>
    <row r="1372" spans="1:12" s="3" customFormat="1" ht="15" customHeight="1" x14ac:dyDescent="0.25">
      <c r="A1372" s="61"/>
      <c r="B1372" s="6"/>
      <c r="C1372" s="13"/>
      <c r="D1372" s="161">
        <v>11</v>
      </c>
      <c r="E1372" s="156" t="s">
        <v>19603</v>
      </c>
      <c r="F1372" s="168"/>
      <c r="G1372" s="6"/>
      <c r="H1372" s="13"/>
      <c r="I1372" s="6" t="str" cm="1">
        <f t="array" aca="1" ref="I1372" ca="1">_xlfn.IFNA(INDIRECT("'"&amp;"Variable List"&amp;"'!"&amp;ADDRESS(MATCH(A1372,'Variable List'!A:A,0),3)),"")</f>
        <v/>
      </c>
      <c r="J1372" s="6" t="str" cm="1">
        <f t="array" aca="1" ref="J1372" ca="1">_xlfn.IFNA(INDIRECT("'"&amp;"Variable List"&amp;"'!"&amp;ADDRESS(MATCH(A1372,'Variable List'!A:A,0),4)),"")</f>
        <v/>
      </c>
      <c r="K1372" s="6" t="str" cm="1">
        <f t="array" aca="1" ref="K1372" ca="1">_xlfn.IFNA(INDIRECT("'"&amp;"Variable List"&amp;"'!"&amp;ADDRESS(MATCH(A1372,'Variable List'!A:A,0),5)),"")</f>
        <v/>
      </c>
      <c r="L1372" s="6" t="str" cm="1">
        <f t="array" aca="1" ref="L1372" ca="1">_xlfn.IFNA(INDIRECT("'"&amp;"Variable List"&amp;"'!"&amp;ADDRESS(MATCH(A1372,'Variable List'!A:A,0),6)),"")</f>
        <v/>
      </c>
    </row>
    <row r="1373" spans="1:12" s="3" customFormat="1" ht="15" customHeight="1" x14ac:dyDescent="0.25">
      <c r="A1373" s="61"/>
      <c r="B1373" s="6"/>
      <c r="C1373" s="13"/>
      <c r="D1373" s="161">
        <v>12</v>
      </c>
      <c r="E1373" s="156" t="s">
        <v>19604</v>
      </c>
      <c r="F1373" s="168"/>
      <c r="G1373" s="6"/>
      <c r="H1373" s="13"/>
      <c r="I1373" s="6" t="str" cm="1">
        <f t="array" aca="1" ref="I1373" ca="1">_xlfn.IFNA(INDIRECT("'"&amp;"Variable List"&amp;"'!"&amp;ADDRESS(MATCH(A1373,'Variable List'!A:A,0),3)),"")</f>
        <v/>
      </c>
      <c r="J1373" s="6" t="str" cm="1">
        <f t="array" aca="1" ref="J1373" ca="1">_xlfn.IFNA(INDIRECT("'"&amp;"Variable List"&amp;"'!"&amp;ADDRESS(MATCH(A1373,'Variable List'!A:A,0),4)),"")</f>
        <v/>
      </c>
      <c r="K1373" s="6" t="str" cm="1">
        <f t="array" aca="1" ref="K1373" ca="1">_xlfn.IFNA(INDIRECT("'"&amp;"Variable List"&amp;"'!"&amp;ADDRESS(MATCH(A1373,'Variable List'!A:A,0),5)),"")</f>
        <v/>
      </c>
      <c r="L1373" s="6" t="str" cm="1">
        <f t="array" aca="1" ref="L1373" ca="1">_xlfn.IFNA(INDIRECT("'"&amp;"Variable List"&amp;"'!"&amp;ADDRESS(MATCH(A1373,'Variable List'!A:A,0),6)),"")</f>
        <v/>
      </c>
    </row>
    <row r="1374" spans="1:12" s="3" customFormat="1" ht="15" customHeight="1" x14ac:dyDescent="0.25">
      <c r="A1374" s="61"/>
      <c r="B1374" s="6"/>
      <c r="C1374" s="13"/>
      <c r="D1374" s="161">
        <v>13</v>
      </c>
      <c r="E1374" s="156" t="s">
        <v>19605</v>
      </c>
      <c r="F1374" s="168"/>
      <c r="G1374" s="6"/>
      <c r="H1374" s="13"/>
      <c r="I1374" s="6" t="str" cm="1">
        <f t="array" aca="1" ref="I1374" ca="1">_xlfn.IFNA(INDIRECT("'"&amp;"Variable List"&amp;"'!"&amp;ADDRESS(MATCH(A1374,'Variable List'!A:A,0),3)),"")</f>
        <v/>
      </c>
      <c r="J1374" s="6" t="str" cm="1">
        <f t="array" aca="1" ref="J1374" ca="1">_xlfn.IFNA(INDIRECT("'"&amp;"Variable List"&amp;"'!"&amp;ADDRESS(MATCH(A1374,'Variable List'!A:A,0),4)),"")</f>
        <v/>
      </c>
      <c r="K1374" s="6" t="str" cm="1">
        <f t="array" aca="1" ref="K1374" ca="1">_xlfn.IFNA(INDIRECT("'"&amp;"Variable List"&amp;"'!"&amp;ADDRESS(MATCH(A1374,'Variable List'!A:A,0),5)),"")</f>
        <v/>
      </c>
      <c r="L1374" s="6" t="str" cm="1">
        <f t="array" aca="1" ref="L1374" ca="1">_xlfn.IFNA(INDIRECT("'"&amp;"Variable List"&amp;"'!"&amp;ADDRESS(MATCH(A1374,'Variable List'!A:A,0),6)),"")</f>
        <v/>
      </c>
    </row>
    <row r="1375" spans="1:12" s="3" customFormat="1" ht="15" customHeight="1" x14ac:dyDescent="0.25">
      <c r="A1375" s="61"/>
      <c r="B1375" s="6"/>
      <c r="C1375" s="13"/>
      <c r="D1375" s="161">
        <v>14</v>
      </c>
      <c r="E1375" s="156" t="s">
        <v>19606</v>
      </c>
      <c r="F1375" s="168"/>
      <c r="G1375" s="6"/>
      <c r="H1375" s="13"/>
      <c r="I1375" s="6" t="str" cm="1">
        <f t="array" aca="1" ref="I1375" ca="1">_xlfn.IFNA(INDIRECT("'"&amp;"Variable List"&amp;"'!"&amp;ADDRESS(MATCH(A1375,'Variable List'!A:A,0),3)),"")</f>
        <v/>
      </c>
      <c r="J1375" s="6" t="str" cm="1">
        <f t="array" aca="1" ref="J1375" ca="1">_xlfn.IFNA(INDIRECT("'"&amp;"Variable List"&amp;"'!"&amp;ADDRESS(MATCH(A1375,'Variable List'!A:A,0),4)),"")</f>
        <v/>
      </c>
      <c r="K1375" s="6" t="str" cm="1">
        <f t="array" aca="1" ref="K1375" ca="1">_xlfn.IFNA(INDIRECT("'"&amp;"Variable List"&amp;"'!"&amp;ADDRESS(MATCH(A1375,'Variable List'!A:A,0),5)),"")</f>
        <v/>
      </c>
      <c r="L1375" s="6" t="str" cm="1">
        <f t="array" aca="1" ref="L1375" ca="1">_xlfn.IFNA(INDIRECT("'"&amp;"Variable List"&amp;"'!"&amp;ADDRESS(MATCH(A1375,'Variable List'!A:A,0),6)),"")</f>
        <v/>
      </c>
    </row>
    <row r="1376" spans="1:12" s="3" customFormat="1" ht="15" customHeight="1" x14ac:dyDescent="0.25">
      <c r="A1376" s="52"/>
      <c r="B1376" s="7"/>
      <c r="C1376" s="15"/>
      <c r="D1376" s="163">
        <v>15</v>
      </c>
      <c r="E1376" s="157" t="s">
        <v>19614</v>
      </c>
      <c r="F1376" s="169"/>
      <c r="G1376" s="7"/>
      <c r="H1376" s="15"/>
      <c r="I1376" s="7" t="str" cm="1">
        <f t="array" aca="1" ref="I1376" ca="1">_xlfn.IFNA(INDIRECT("'"&amp;"Variable List"&amp;"'!"&amp;ADDRESS(MATCH(A1376,'Variable List'!A:A,0),3)),"")</f>
        <v/>
      </c>
      <c r="J1376" s="7" t="str" cm="1">
        <f t="array" aca="1" ref="J1376" ca="1">_xlfn.IFNA(INDIRECT("'"&amp;"Variable List"&amp;"'!"&amp;ADDRESS(MATCH(A1376,'Variable List'!A:A,0),4)),"")</f>
        <v/>
      </c>
      <c r="K1376" s="7" t="str" cm="1">
        <f t="array" aca="1" ref="K1376" ca="1">_xlfn.IFNA(INDIRECT("'"&amp;"Variable List"&amp;"'!"&amp;ADDRESS(MATCH(A1376,'Variable List'!A:A,0),5)),"")</f>
        <v/>
      </c>
      <c r="L1376" s="7" t="str" cm="1">
        <f t="array" aca="1" ref="L1376" ca="1">_xlfn.IFNA(INDIRECT("'"&amp;"Variable List"&amp;"'!"&amp;ADDRESS(MATCH(A1376,'Variable List'!A:A,0),6)),"")</f>
        <v/>
      </c>
    </row>
    <row r="1377" spans="1:12" s="3" customFormat="1" x14ac:dyDescent="0.25">
      <c r="A1377" s="4" t="s">
        <v>61</v>
      </c>
      <c r="B1377" s="6" t="s">
        <v>125</v>
      </c>
      <c r="C1377" s="6">
        <v>10</v>
      </c>
      <c r="D1377" s="55">
        <v>-9</v>
      </c>
      <c r="E1377" s="56" t="s">
        <v>192</v>
      </c>
      <c r="F1377" s="168" t="s">
        <v>1617</v>
      </c>
      <c r="G1377" s="6" t="s">
        <v>1607</v>
      </c>
      <c r="H1377" s="13" t="s">
        <v>2699</v>
      </c>
      <c r="I1377" s="6" t="str" cm="1">
        <f t="array" aca="1" ref="I1377" ca="1">_xlfn.IFNA(INDIRECT("'"&amp;"Variable List"&amp;"'!"&amp;ADDRESS(MATCH(A1377,'Variable List'!A:A,0),3)),"")</f>
        <v>yes</v>
      </c>
      <c r="J1377" s="6" t="str" cm="1">
        <f t="array" aca="1" ref="J1377" ca="1">_xlfn.IFNA(INDIRECT("'"&amp;"Variable List"&amp;"'!"&amp;ADDRESS(MATCH(A1377,'Variable List'!A:A,0),4)),"")</f>
        <v>yes</v>
      </c>
      <c r="K1377" s="6" t="str" cm="1">
        <f t="array" aca="1" ref="K1377" ca="1">_xlfn.IFNA(INDIRECT("'"&amp;"Variable List"&amp;"'!"&amp;ADDRESS(MATCH(A1377,'Variable List'!A:A,0),5)),"")</f>
        <v>no</v>
      </c>
      <c r="L1377" s="6" t="str" cm="1">
        <f t="array" aca="1" ref="L1377" ca="1">_xlfn.IFNA(INDIRECT("'"&amp;"Variable List"&amp;"'!"&amp;ADDRESS(MATCH(A1377,'Variable List'!A:A,0),6)),"")</f>
        <v>no</v>
      </c>
    </row>
    <row r="1378" spans="1:12" s="3" customFormat="1" x14ac:dyDescent="0.25">
      <c r="A1378" s="3" t="s">
        <v>1606</v>
      </c>
      <c r="B1378" s="6"/>
      <c r="C1378" s="6"/>
      <c r="D1378" s="55">
        <v>1</v>
      </c>
      <c r="E1378" s="56" t="s">
        <v>1608</v>
      </c>
      <c r="F1378" s="168"/>
      <c r="G1378" s="6"/>
      <c r="H1378" s="13"/>
      <c r="I1378" s="6" t="str" cm="1">
        <f t="array" aca="1" ref="I1378" ca="1">_xlfn.IFNA(INDIRECT("'"&amp;"Variable List"&amp;"'!"&amp;ADDRESS(MATCH(A1378,'Variable List'!A:A,0),3)),"")</f>
        <v/>
      </c>
      <c r="J1378" s="6" t="str" cm="1">
        <f t="array" aca="1" ref="J1378" ca="1">_xlfn.IFNA(INDIRECT("'"&amp;"Variable List"&amp;"'!"&amp;ADDRESS(MATCH(A1378,'Variable List'!A:A,0),4)),"")</f>
        <v/>
      </c>
      <c r="K1378" s="6" t="str" cm="1">
        <f t="array" aca="1" ref="K1378" ca="1">_xlfn.IFNA(INDIRECT("'"&amp;"Variable List"&amp;"'!"&amp;ADDRESS(MATCH(A1378,'Variable List'!A:A,0),5)),"")</f>
        <v/>
      </c>
      <c r="L1378" s="6" t="str" cm="1">
        <f t="array" aca="1" ref="L1378" ca="1">_xlfn.IFNA(INDIRECT("'"&amp;"Variable List"&amp;"'!"&amp;ADDRESS(MATCH(A1378,'Variable List'!A:A,0),6)),"")</f>
        <v/>
      </c>
    </row>
    <row r="1379" spans="1:12" s="3" customFormat="1" x14ac:dyDescent="0.25">
      <c r="B1379" s="6"/>
      <c r="C1379" s="6"/>
      <c r="D1379" s="55">
        <v>2</v>
      </c>
      <c r="E1379" s="56" t="s">
        <v>1609</v>
      </c>
      <c r="F1379" s="168"/>
      <c r="G1379" s="6"/>
      <c r="H1379" s="13"/>
      <c r="I1379" s="6" t="str" cm="1">
        <f t="array" aca="1" ref="I1379" ca="1">_xlfn.IFNA(INDIRECT("'"&amp;"Variable List"&amp;"'!"&amp;ADDRESS(MATCH(A1379,'Variable List'!A:A,0),3)),"")</f>
        <v/>
      </c>
      <c r="J1379" s="6" t="str" cm="1">
        <f t="array" aca="1" ref="J1379" ca="1">_xlfn.IFNA(INDIRECT("'"&amp;"Variable List"&amp;"'!"&amp;ADDRESS(MATCH(A1379,'Variable List'!A:A,0),4)),"")</f>
        <v/>
      </c>
      <c r="K1379" s="6" t="str" cm="1">
        <f t="array" aca="1" ref="K1379" ca="1">_xlfn.IFNA(INDIRECT("'"&amp;"Variable List"&amp;"'!"&amp;ADDRESS(MATCH(A1379,'Variable List'!A:A,0),5)),"")</f>
        <v/>
      </c>
      <c r="L1379" s="6" t="str" cm="1">
        <f t="array" aca="1" ref="L1379" ca="1">_xlfn.IFNA(INDIRECT("'"&amp;"Variable List"&amp;"'!"&amp;ADDRESS(MATCH(A1379,'Variable List'!A:A,0),6)),"")</f>
        <v/>
      </c>
    </row>
    <row r="1380" spans="1:12" s="3" customFormat="1" x14ac:dyDescent="0.25">
      <c r="B1380" s="6"/>
      <c r="C1380" s="6"/>
      <c r="D1380" s="55">
        <v>3</v>
      </c>
      <c r="E1380" s="56" t="s">
        <v>1610</v>
      </c>
      <c r="F1380" s="168"/>
      <c r="G1380" s="6"/>
      <c r="H1380" s="13"/>
      <c r="I1380" s="6" t="str" cm="1">
        <f t="array" aca="1" ref="I1380" ca="1">_xlfn.IFNA(INDIRECT("'"&amp;"Variable List"&amp;"'!"&amp;ADDRESS(MATCH(A1380,'Variable List'!A:A,0),3)),"")</f>
        <v/>
      </c>
      <c r="J1380" s="6" t="str" cm="1">
        <f t="array" aca="1" ref="J1380" ca="1">_xlfn.IFNA(INDIRECT("'"&amp;"Variable List"&amp;"'!"&amp;ADDRESS(MATCH(A1380,'Variable List'!A:A,0),4)),"")</f>
        <v/>
      </c>
      <c r="K1380" s="6" t="str" cm="1">
        <f t="array" aca="1" ref="K1380" ca="1">_xlfn.IFNA(INDIRECT("'"&amp;"Variable List"&amp;"'!"&amp;ADDRESS(MATCH(A1380,'Variable List'!A:A,0),5)),"")</f>
        <v/>
      </c>
      <c r="L1380" s="6" t="str" cm="1">
        <f t="array" aca="1" ref="L1380" ca="1">_xlfn.IFNA(INDIRECT("'"&amp;"Variable List"&amp;"'!"&amp;ADDRESS(MATCH(A1380,'Variable List'!A:A,0),6)),"")</f>
        <v/>
      </c>
    </row>
    <row r="1381" spans="1:12" s="3" customFormat="1" x14ac:dyDescent="0.25">
      <c r="B1381" s="6"/>
      <c r="C1381" s="6"/>
      <c r="D1381" s="55">
        <v>4</v>
      </c>
      <c r="E1381" s="56" t="s">
        <v>1611</v>
      </c>
      <c r="F1381" s="168"/>
      <c r="G1381" s="6"/>
      <c r="H1381" s="13"/>
      <c r="I1381" s="6" t="str" cm="1">
        <f t="array" aca="1" ref="I1381" ca="1">_xlfn.IFNA(INDIRECT("'"&amp;"Variable List"&amp;"'!"&amp;ADDRESS(MATCH(A1381,'Variable List'!A:A,0),3)),"")</f>
        <v/>
      </c>
      <c r="J1381" s="6" t="str" cm="1">
        <f t="array" aca="1" ref="J1381" ca="1">_xlfn.IFNA(INDIRECT("'"&amp;"Variable List"&amp;"'!"&amp;ADDRESS(MATCH(A1381,'Variable List'!A:A,0),4)),"")</f>
        <v/>
      </c>
      <c r="K1381" s="6" t="str" cm="1">
        <f t="array" aca="1" ref="K1381" ca="1">_xlfn.IFNA(INDIRECT("'"&amp;"Variable List"&amp;"'!"&amp;ADDRESS(MATCH(A1381,'Variable List'!A:A,0),5)),"")</f>
        <v/>
      </c>
      <c r="L1381" s="6" t="str" cm="1">
        <f t="array" aca="1" ref="L1381" ca="1">_xlfn.IFNA(INDIRECT("'"&amp;"Variable List"&amp;"'!"&amp;ADDRESS(MATCH(A1381,'Variable List'!A:A,0),6)),"")</f>
        <v/>
      </c>
    </row>
    <row r="1382" spans="1:12" s="3" customFormat="1" x14ac:dyDescent="0.25">
      <c r="B1382" s="6"/>
      <c r="C1382" s="6"/>
      <c r="D1382" s="55">
        <v>5</v>
      </c>
      <c r="E1382" s="56" t="s">
        <v>1612</v>
      </c>
      <c r="F1382" s="168"/>
      <c r="G1382" s="6"/>
      <c r="H1382" s="13"/>
      <c r="I1382" s="6" t="str" cm="1">
        <f t="array" aca="1" ref="I1382" ca="1">_xlfn.IFNA(INDIRECT("'"&amp;"Variable List"&amp;"'!"&amp;ADDRESS(MATCH(A1382,'Variable List'!A:A,0),3)),"")</f>
        <v/>
      </c>
      <c r="J1382" s="6" t="str" cm="1">
        <f t="array" aca="1" ref="J1382" ca="1">_xlfn.IFNA(INDIRECT("'"&amp;"Variable List"&amp;"'!"&amp;ADDRESS(MATCH(A1382,'Variable List'!A:A,0),4)),"")</f>
        <v/>
      </c>
      <c r="K1382" s="6" t="str" cm="1">
        <f t="array" aca="1" ref="K1382" ca="1">_xlfn.IFNA(INDIRECT("'"&amp;"Variable List"&amp;"'!"&amp;ADDRESS(MATCH(A1382,'Variable List'!A:A,0),5)),"")</f>
        <v/>
      </c>
      <c r="L1382" s="6" t="str" cm="1">
        <f t="array" aca="1" ref="L1382" ca="1">_xlfn.IFNA(INDIRECT("'"&amp;"Variable List"&amp;"'!"&amp;ADDRESS(MATCH(A1382,'Variable List'!A:A,0),6)),"")</f>
        <v/>
      </c>
    </row>
    <row r="1383" spans="1:12" s="3" customFormat="1" x14ac:dyDescent="0.25">
      <c r="B1383" s="6"/>
      <c r="C1383" s="6"/>
      <c r="D1383" s="55">
        <v>6</v>
      </c>
      <c r="E1383" s="56" t="s">
        <v>1613</v>
      </c>
      <c r="F1383" s="168"/>
      <c r="G1383" s="6"/>
      <c r="H1383" s="13"/>
      <c r="I1383" s="6" t="str" cm="1">
        <f t="array" aca="1" ref="I1383" ca="1">_xlfn.IFNA(INDIRECT("'"&amp;"Variable List"&amp;"'!"&amp;ADDRESS(MATCH(A1383,'Variable List'!A:A,0),3)),"")</f>
        <v/>
      </c>
      <c r="J1383" s="6" t="str" cm="1">
        <f t="array" aca="1" ref="J1383" ca="1">_xlfn.IFNA(INDIRECT("'"&amp;"Variable List"&amp;"'!"&amp;ADDRESS(MATCH(A1383,'Variable List'!A:A,0),4)),"")</f>
        <v/>
      </c>
      <c r="K1383" s="6" t="str" cm="1">
        <f t="array" aca="1" ref="K1383" ca="1">_xlfn.IFNA(INDIRECT("'"&amp;"Variable List"&amp;"'!"&amp;ADDRESS(MATCH(A1383,'Variable List'!A:A,0),5)),"")</f>
        <v/>
      </c>
      <c r="L1383" s="6" t="str" cm="1">
        <f t="array" aca="1" ref="L1383" ca="1">_xlfn.IFNA(INDIRECT("'"&amp;"Variable List"&amp;"'!"&amp;ADDRESS(MATCH(A1383,'Variable List'!A:A,0),6)),"")</f>
        <v/>
      </c>
    </row>
    <row r="1384" spans="1:12" s="3" customFormat="1" x14ac:dyDescent="0.25">
      <c r="B1384" s="6"/>
      <c r="C1384" s="6"/>
      <c r="D1384" s="55">
        <v>7</v>
      </c>
      <c r="E1384" s="56" t="s">
        <v>1614</v>
      </c>
      <c r="F1384" s="168"/>
      <c r="G1384" s="6"/>
      <c r="H1384" s="13"/>
      <c r="I1384" s="6" t="str" cm="1">
        <f t="array" aca="1" ref="I1384" ca="1">_xlfn.IFNA(INDIRECT("'"&amp;"Variable List"&amp;"'!"&amp;ADDRESS(MATCH(A1384,'Variable List'!A:A,0),3)),"")</f>
        <v/>
      </c>
      <c r="J1384" s="6" t="str" cm="1">
        <f t="array" aca="1" ref="J1384" ca="1">_xlfn.IFNA(INDIRECT("'"&amp;"Variable List"&amp;"'!"&amp;ADDRESS(MATCH(A1384,'Variable List'!A:A,0),4)),"")</f>
        <v/>
      </c>
      <c r="K1384" s="6" t="str" cm="1">
        <f t="array" aca="1" ref="K1384" ca="1">_xlfn.IFNA(INDIRECT("'"&amp;"Variable List"&amp;"'!"&amp;ADDRESS(MATCH(A1384,'Variable List'!A:A,0),5)),"")</f>
        <v/>
      </c>
      <c r="L1384" s="6" t="str" cm="1">
        <f t="array" aca="1" ref="L1384" ca="1">_xlfn.IFNA(INDIRECT("'"&amp;"Variable List"&amp;"'!"&amp;ADDRESS(MATCH(A1384,'Variable List'!A:A,0),6)),"")</f>
        <v/>
      </c>
    </row>
    <row r="1385" spans="1:12" s="3" customFormat="1" x14ac:dyDescent="0.25">
      <c r="B1385" s="6"/>
      <c r="C1385" s="6"/>
      <c r="D1385" s="55">
        <v>8</v>
      </c>
      <c r="E1385" s="56" t="s">
        <v>1615</v>
      </c>
      <c r="F1385" s="168"/>
      <c r="G1385" s="6"/>
      <c r="H1385" s="13"/>
      <c r="I1385" s="6" t="str" cm="1">
        <f t="array" aca="1" ref="I1385" ca="1">_xlfn.IFNA(INDIRECT("'"&amp;"Variable List"&amp;"'!"&amp;ADDRESS(MATCH(A1385,'Variable List'!A:A,0),3)),"")</f>
        <v/>
      </c>
      <c r="J1385" s="6" t="str" cm="1">
        <f t="array" aca="1" ref="J1385" ca="1">_xlfn.IFNA(INDIRECT("'"&amp;"Variable List"&amp;"'!"&amp;ADDRESS(MATCH(A1385,'Variable List'!A:A,0),4)),"")</f>
        <v/>
      </c>
      <c r="K1385" s="6" t="str" cm="1">
        <f t="array" aca="1" ref="K1385" ca="1">_xlfn.IFNA(INDIRECT("'"&amp;"Variable List"&amp;"'!"&amp;ADDRESS(MATCH(A1385,'Variable List'!A:A,0),5)),"")</f>
        <v/>
      </c>
      <c r="L1385" s="6" t="str" cm="1">
        <f t="array" aca="1" ref="L1385" ca="1">_xlfn.IFNA(INDIRECT("'"&amp;"Variable List"&amp;"'!"&amp;ADDRESS(MATCH(A1385,'Variable List'!A:A,0),6)),"")</f>
        <v/>
      </c>
    </row>
    <row r="1386" spans="1:12" s="3" customFormat="1" x14ac:dyDescent="0.25">
      <c r="A1386" s="11"/>
      <c r="B1386" s="7"/>
      <c r="C1386" s="7"/>
      <c r="D1386" s="54">
        <v>9</v>
      </c>
      <c r="E1386" s="53" t="s">
        <v>1616</v>
      </c>
      <c r="F1386" s="169"/>
      <c r="G1386" s="7"/>
      <c r="H1386" s="15"/>
      <c r="I1386" s="7" t="str" cm="1">
        <f t="array" aca="1" ref="I1386" ca="1">_xlfn.IFNA(INDIRECT("'"&amp;"Variable List"&amp;"'!"&amp;ADDRESS(MATCH(A1386,'Variable List'!A:A,0),3)),"")</f>
        <v/>
      </c>
      <c r="J1386" s="6" t="str" cm="1">
        <f t="array" aca="1" ref="J1386" ca="1">_xlfn.IFNA(INDIRECT("'"&amp;"Variable List"&amp;"'!"&amp;ADDRESS(MATCH(A1386,'Variable List'!A:A,0),4)),"")</f>
        <v/>
      </c>
      <c r="K1386" s="6" t="str" cm="1">
        <f t="array" aca="1" ref="K1386" ca="1">_xlfn.IFNA(INDIRECT("'"&amp;"Variable List"&amp;"'!"&amp;ADDRESS(MATCH(A1386,'Variable List'!A:A,0),5)),"")</f>
        <v/>
      </c>
      <c r="L1386" s="6" t="str" cm="1">
        <f t="array" aca="1" ref="L1386" ca="1">_xlfn.IFNA(INDIRECT("'"&amp;"Variable List"&amp;"'!"&amp;ADDRESS(MATCH(A1386,'Variable List'!A:A,0),6)),"")</f>
        <v/>
      </c>
    </row>
    <row r="1387" spans="1:12" s="3" customFormat="1" x14ac:dyDescent="0.25">
      <c r="A1387" s="36" t="s">
        <v>19299</v>
      </c>
      <c r="B1387" s="6" t="s">
        <v>125</v>
      </c>
      <c r="C1387" s="6">
        <v>8</v>
      </c>
      <c r="D1387" s="55">
        <v>-9</v>
      </c>
      <c r="E1387" s="56" t="s">
        <v>192</v>
      </c>
      <c r="F1387" s="167" t="s">
        <v>1617</v>
      </c>
      <c r="G1387" s="6" t="s">
        <v>1607</v>
      </c>
      <c r="H1387" s="13" t="s">
        <v>19301</v>
      </c>
      <c r="I1387" s="6" t="str" cm="1">
        <f t="array" aca="1" ref="I1387" ca="1">_xlfn.IFNA(INDIRECT("'"&amp;"Variable List"&amp;"'!"&amp;ADDRESS(MATCH(A1387,'Variable List'!A:A,0),3)),"")</f>
        <v>no</v>
      </c>
      <c r="J1387" s="8" t="str" cm="1">
        <f t="array" aca="1" ref="J1387" ca="1">_xlfn.IFNA(INDIRECT("'"&amp;"Variable List"&amp;"'!"&amp;ADDRESS(MATCH(A1387,'Variable List'!A:A,0),4)),"")</f>
        <v>no</v>
      </c>
      <c r="K1387" s="8" t="str" cm="1">
        <f t="array" aca="1" ref="K1387" ca="1">_xlfn.IFNA(INDIRECT("'"&amp;"Variable List"&amp;"'!"&amp;ADDRESS(MATCH(A1387,'Variable List'!A:A,0),5)),"")</f>
        <v>yes</v>
      </c>
      <c r="L1387" s="8" t="str" cm="1">
        <f t="array" aca="1" ref="L1387" ca="1">_xlfn.IFNA(INDIRECT("'"&amp;"Variable List"&amp;"'!"&amp;ADDRESS(MATCH(A1387,'Variable List'!A:A,0),6)),"")</f>
        <v>yes</v>
      </c>
    </row>
    <row r="1388" spans="1:12" s="3" customFormat="1" x14ac:dyDescent="0.25">
      <c r="A1388" s="3" t="s">
        <v>19300</v>
      </c>
      <c r="B1388" s="6"/>
      <c r="C1388" s="6"/>
      <c r="D1388" s="55">
        <v>1</v>
      </c>
      <c r="E1388" s="56" t="s">
        <v>1608</v>
      </c>
      <c r="F1388" s="168"/>
      <c r="G1388" s="6"/>
      <c r="H1388" s="13"/>
      <c r="I1388" s="6" t="str" cm="1">
        <f t="array" aca="1" ref="I1388" ca="1">_xlfn.IFNA(INDIRECT("'"&amp;"Variable List"&amp;"'!"&amp;ADDRESS(MATCH(A1388,'Variable List'!A:A,0),3)),"")</f>
        <v/>
      </c>
      <c r="J1388" s="6" t="str" cm="1">
        <f t="array" aca="1" ref="J1388" ca="1">_xlfn.IFNA(INDIRECT("'"&amp;"Variable List"&amp;"'!"&amp;ADDRESS(MATCH(A1388,'Variable List'!A:A,0),4)),"")</f>
        <v/>
      </c>
      <c r="K1388" s="6" t="str" cm="1">
        <f t="array" aca="1" ref="K1388" ca="1">_xlfn.IFNA(INDIRECT("'"&amp;"Variable List"&amp;"'!"&amp;ADDRESS(MATCH(A1388,'Variable List'!A:A,0),5)),"")</f>
        <v/>
      </c>
      <c r="L1388" s="6" t="str" cm="1">
        <f t="array" aca="1" ref="L1388" ca="1">_xlfn.IFNA(INDIRECT("'"&amp;"Variable List"&amp;"'!"&amp;ADDRESS(MATCH(A1388,'Variable List'!A:A,0),6)),"")</f>
        <v/>
      </c>
    </row>
    <row r="1389" spans="1:12" s="3" customFormat="1" x14ac:dyDescent="0.25">
      <c r="B1389" s="6"/>
      <c r="C1389" s="6"/>
      <c r="D1389" s="55">
        <v>2</v>
      </c>
      <c r="E1389" s="56" t="s">
        <v>1609</v>
      </c>
      <c r="F1389" s="168"/>
      <c r="G1389" s="6"/>
      <c r="H1389" s="13"/>
      <c r="I1389" s="6" t="str" cm="1">
        <f t="array" aca="1" ref="I1389" ca="1">_xlfn.IFNA(INDIRECT("'"&amp;"Variable List"&amp;"'!"&amp;ADDRESS(MATCH(A1389,'Variable List'!A:A,0),3)),"")</f>
        <v/>
      </c>
      <c r="J1389" s="6" t="str" cm="1">
        <f t="array" aca="1" ref="J1389" ca="1">_xlfn.IFNA(INDIRECT("'"&amp;"Variable List"&amp;"'!"&amp;ADDRESS(MATCH(A1389,'Variable List'!A:A,0),4)),"")</f>
        <v/>
      </c>
      <c r="K1389" s="6" t="str" cm="1">
        <f t="array" aca="1" ref="K1389" ca="1">_xlfn.IFNA(INDIRECT("'"&amp;"Variable List"&amp;"'!"&amp;ADDRESS(MATCH(A1389,'Variable List'!A:A,0),5)),"")</f>
        <v/>
      </c>
      <c r="L1389" s="6" t="str" cm="1">
        <f t="array" aca="1" ref="L1389" ca="1">_xlfn.IFNA(INDIRECT("'"&amp;"Variable List"&amp;"'!"&amp;ADDRESS(MATCH(A1389,'Variable List'!A:A,0),6)),"")</f>
        <v/>
      </c>
    </row>
    <row r="1390" spans="1:12" s="3" customFormat="1" x14ac:dyDescent="0.25">
      <c r="B1390" s="6"/>
      <c r="C1390" s="6"/>
      <c r="D1390" s="55">
        <v>3</v>
      </c>
      <c r="E1390" s="56" t="s">
        <v>1610</v>
      </c>
      <c r="F1390" s="168"/>
      <c r="G1390" s="6"/>
      <c r="H1390" s="13"/>
      <c r="I1390" s="6" t="str" cm="1">
        <f t="array" aca="1" ref="I1390" ca="1">_xlfn.IFNA(INDIRECT("'"&amp;"Variable List"&amp;"'!"&amp;ADDRESS(MATCH(A1390,'Variable List'!A:A,0),3)),"")</f>
        <v/>
      </c>
      <c r="J1390" s="6" t="str" cm="1">
        <f t="array" aca="1" ref="J1390" ca="1">_xlfn.IFNA(INDIRECT("'"&amp;"Variable List"&amp;"'!"&amp;ADDRESS(MATCH(A1390,'Variable List'!A:A,0),4)),"")</f>
        <v/>
      </c>
      <c r="K1390" s="6" t="str" cm="1">
        <f t="array" aca="1" ref="K1390" ca="1">_xlfn.IFNA(INDIRECT("'"&amp;"Variable List"&amp;"'!"&amp;ADDRESS(MATCH(A1390,'Variable List'!A:A,0),5)),"")</f>
        <v/>
      </c>
      <c r="L1390" s="6" t="str" cm="1">
        <f t="array" aca="1" ref="L1390" ca="1">_xlfn.IFNA(INDIRECT("'"&amp;"Variable List"&amp;"'!"&amp;ADDRESS(MATCH(A1390,'Variable List'!A:A,0),6)),"")</f>
        <v/>
      </c>
    </row>
    <row r="1391" spans="1:12" s="3" customFormat="1" x14ac:dyDescent="0.25">
      <c r="B1391" s="6"/>
      <c r="C1391" s="6"/>
      <c r="D1391" s="55">
        <v>4</v>
      </c>
      <c r="E1391" s="56" t="s">
        <v>1611</v>
      </c>
      <c r="F1391" s="168"/>
      <c r="G1391" s="6"/>
      <c r="H1391" s="13"/>
      <c r="I1391" s="6" t="str" cm="1">
        <f t="array" aca="1" ref="I1391" ca="1">_xlfn.IFNA(INDIRECT("'"&amp;"Variable List"&amp;"'!"&amp;ADDRESS(MATCH(A1391,'Variable List'!A:A,0),3)),"")</f>
        <v/>
      </c>
      <c r="J1391" s="6" t="str" cm="1">
        <f t="array" aca="1" ref="J1391" ca="1">_xlfn.IFNA(INDIRECT("'"&amp;"Variable List"&amp;"'!"&amp;ADDRESS(MATCH(A1391,'Variable List'!A:A,0),4)),"")</f>
        <v/>
      </c>
      <c r="K1391" s="6" t="str" cm="1">
        <f t="array" aca="1" ref="K1391" ca="1">_xlfn.IFNA(INDIRECT("'"&amp;"Variable List"&amp;"'!"&amp;ADDRESS(MATCH(A1391,'Variable List'!A:A,0),5)),"")</f>
        <v/>
      </c>
      <c r="L1391" s="6" t="str" cm="1">
        <f t="array" aca="1" ref="L1391" ca="1">_xlfn.IFNA(INDIRECT("'"&amp;"Variable List"&amp;"'!"&amp;ADDRESS(MATCH(A1391,'Variable List'!A:A,0),6)),"")</f>
        <v/>
      </c>
    </row>
    <row r="1392" spans="1:12" s="3" customFormat="1" x14ac:dyDescent="0.25">
      <c r="B1392" s="6"/>
      <c r="C1392" s="6"/>
      <c r="D1392" s="55">
        <v>5</v>
      </c>
      <c r="E1392" s="56" t="s">
        <v>1612</v>
      </c>
      <c r="F1392" s="168"/>
      <c r="G1392" s="6"/>
      <c r="H1392" s="13"/>
      <c r="I1392" s="6" t="str" cm="1">
        <f t="array" aca="1" ref="I1392" ca="1">_xlfn.IFNA(INDIRECT("'"&amp;"Variable List"&amp;"'!"&amp;ADDRESS(MATCH(A1392,'Variable List'!A:A,0),3)),"")</f>
        <v/>
      </c>
      <c r="J1392" s="6" t="str" cm="1">
        <f t="array" aca="1" ref="J1392" ca="1">_xlfn.IFNA(INDIRECT("'"&amp;"Variable List"&amp;"'!"&amp;ADDRESS(MATCH(A1392,'Variable List'!A:A,0),4)),"")</f>
        <v/>
      </c>
      <c r="K1392" s="6" t="str" cm="1">
        <f t="array" aca="1" ref="K1392" ca="1">_xlfn.IFNA(INDIRECT("'"&amp;"Variable List"&amp;"'!"&amp;ADDRESS(MATCH(A1392,'Variable List'!A:A,0),5)),"")</f>
        <v/>
      </c>
      <c r="L1392" s="6" t="str" cm="1">
        <f t="array" aca="1" ref="L1392" ca="1">_xlfn.IFNA(INDIRECT("'"&amp;"Variable List"&amp;"'!"&amp;ADDRESS(MATCH(A1392,'Variable List'!A:A,0),6)),"")</f>
        <v/>
      </c>
    </row>
    <row r="1393" spans="1:12" s="3" customFormat="1" x14ac:dyDescent="0.25">
      <c r="B1393" s="6"/>
      <c r="C1393" s="6"/>
      <c r="D1393" s="55">
        <v>6</v>
      </c>
      <c r="E1393" s="56" t="s">
        <v>1615</v>
      </c>
      <c r="F1393" s="168"/>
      <c r="G1393" s="6"/>
      <c r="H1393" s="13"/>
      <c r="I1393" s="6" t="str" cm="1">
        <f t="array" aca="1" ref="I1393" ca="1">_xlfn.IFNA(INDIRECT("'"&amp;"Variable List"&amp;"'!"&amp;ADDRESS(MATCH(A1393,'Variable List'!A:A,0),3)),"")</f>
        <v/>
      </c>
      <c r="J1393" s="6" t="str" cm="1">
        <f t="array" aca="1" ref="J1393" ca="1">_xlfn.IFNA(INDIRECT("'"&amp;"Variable List"&amp;"'!"&amp;ADDRESS(MATCH(A1393,'Variable List'!A:A,0),4)),"")</f>
        <v/>
      </c>
      <c r="K1393" s="6" t="str" cm="1">
        <f t="array" aca="1" ref="K1393" ca="1">_xlfn.IFNA(INDIRECT("'"&amp;"Variable List"&amp;"'!"&amp;ADDRESS(MATCH(A1393,'Variable List'!A:A,0),5)),"")</f>
        <v/>
      </c>
      <c r="L1393" s="6" t="str" cm="1">
        <f t="array" aca="1" ref="L1393" ca="1">_xlfn.IFNA(INDIRECT("'"&amp;"Variable List"&amp;"'!"&amp;ADDRESS(MATCH(A1393,'Variable List'!A:A,0),6)),"")</f>
        <v/>
      </c>
    </row>
    <row r="1394" spans="1:12" s="3" customFormat="1" x14ac:dyDescent="0.25">
      <c r="A1394" s="11"/>
      <c r="B1394" s="7"/>
      <c r="C1394" s="7"/>
      <c r="D1394" s="54">
        <v>7</v>
      </c>
      <c r="E1394" s="53" t="s">
        <v>1616</v>
      </c>
      <c r="F1394" s="169"/>
      <c r="G1394" s="7"/>
      <c r="H1394" s="15"/>
      <c r="I1394" s="7" t="str" cm="1">
        <f t="array" aca="1" ref="I1394" ca="1">_xlfn.IFNA(INDIRECT("'"&amp;"Variable List"&amp;"'!"&amp;ADDRESS(MATCH(A1394,'Variable List'!A:A,0),3)),"")</f>
        <v/>
      </c>
      <c r="J1394" s="7" t="str" cm="1">
        <f t="array" aca="1" ref="J1394" ca="1">_xlfn.IFNA(INDIRECT("'"&amp;"Variable List"&amp;"'!"&amp;ADDRESS(MATCH(A1394,'Variable List'!A:A,0),4)),"")</f>
        <v/>
      </c>
      <c r="K1394" s="7" t="str" cm="1">
        <f t="array" aca="1" ref="K1394" ca="1">_xlfn.IFNA(INDIRECT("'"&amp;"Variable List"&amp;"'!"&amp;ADDRESS(MATCH(A1394,'Variable List'!A:A,0),5)),"")</f>
        <v/>
      </c>
      <c r="L1394" s="7" t="str" cm="1">
        <f t="array" aca="1" ref="L1394" ca="1">_xlfn.IFNA(INDIRECT("'"&amp;"Variable List"&amp;"'!"&amp;ADDRESS(MATCH(A1394,'Variable List'!A:A,0),6)),"")</f>
        <v/>
      </c>
    </row>
    <row r="1395" spans="1:12" s="3" customFormat="1" x14ac:dyDescent="0.25">
      <c r="A1395" s="4" t="s">
        <v>19679</v>
      </c>
      <c r="B1395" s="6" t="s">
        <v>125</v>
      </c>
      <c r="C1395" s="6">
        <v>4</v>
      </c>
      <c r="D1395" s="55">
        <v>-9</v>
      </c>
      <c r="E1395" s="56" t="s">
        <v>192</v>
      </c>
      <c r="F1395" s="167" t="s">
        <v>19685</v>
      </c>
      <c r="G1395" s="6" t="s">
        <v>19684</v>
      </c>
      <c r="H1395" s="13"/>
      <c r="I1395" s="6" t="str" cm="1">
        <f t="array" aca="1" ref="I1395" ca="1">_xlfn.IFNA(INDIRECT("'"&amp;"Variable List"&amp;"'!"&amp;ADDRESS(MATCH(A1395,'Variable List'!A:A,0),3)),"")</f>
        <v>no</v>
      </c>
      <c r="J1395" s="6" t="str" cm="1">
        <f t="array" aca="1" ref="J1395" ca="1">_xlfn.IFNA(INDIRECT("'"&amp;"Variable List"&amp;"'!"&amp;ADDRESS(MATCH(A1395,'Variable List'!A:A,0),4)),"")</f>
        <v>no</v>
      </c>
      <c r="K1395" s="6" t="str" cm="1">
        <f t="array" aca="1" ref="K1395" ca="1">_xlfn.IFNA(INDIRECT("'"&amp;"Variable List"&amp;"'!"&amp;ADDRESS(MATCH(A1395,'Variable List'!A:A,0),5)),"")</f>
        <v>yes</v>
      </c>
      <c r="L1395" s="6" t="str" cm="1">
        <f t="array" aca="1" ref="L1395" ca="1">_xlfn.IFNA(INDIRECT("'"&amp;"Variable List"&amp;"'!"&amp;ADDRESS(MATCH(A1395,'Variable List'!A:A,0),6)),"")</f>
        <v>yes</v>
      </c>
    </row>
    <row r="1396" spans="1:12" s="3" customFormat="1" x14ac:dyDescent="0.25">
      <c r="A1396" s="3" t="s">
        <v>19680</v>
      </c>
      <c r="B1396" s="6"/>
      <c r="C1396" s="6"/>
      <c r="D1396" s="55">
        <v>1</v>
      </c>
      <c r="E1396" s="56" t="s">
        <v>19681</v>
      </c>
      <c r="F1396" s="168"/>
      <c r="G1396" s="6"/>
      <c r="H1396" s="13"/>
      <c r="I1396" s="6" t="str" cm="1">
        <f t="array" aca="1" ref="I1396" ca="1">_xlfn.IFNA(INDIRECT("'"&amp;"Variable List"&amp;"'!"&amp;ADDRESS(MATCH(A1396,'Variable List'!A:A,0),3)),"")</f>
        <v/>
      </c>
      <c r="J1396" s="6" t="str" cm="1">
        <f t="array" aca="1" ref="J1396" ca="1">_xlfn.IFNA(INDIRECT("'"&amp;"Variable List"&amp;"'!"&amp;ADDRESS(MATCH(A1396,'Variable List'!A:A,0),4)),"")</f>
        <v/>
      </c>
      <c r="K1396" s="6" t="str" cm="1">
        <f t="array" aca="1" ref="K1396" ca="1">_xlfn.IFNA(INDIRECT("'"&amp;"Variable List"&amp;"'!"&amp;ADDRESS(MATCH(A1396,'Variable List'!A:A,0),5)),"")</f>
        <v/>
      </c>
      <c r="L1396" s="6" t="str" cm="1">
        <f t="array" aca="1" ref="L1396" ca="1">_xlfn.IFNA(INDIRECT("'"&amp;"Variable List"&amp;"'!"&amp;ADDRESS(MATCH(A1396,'Variable List'!A:A,0),6)),"")</f>
        <v/>
      </c>
    </row>
    <row r="1397" spans="1:12" s="3" customFormat="1" x14ac:dyDescent="0.25">
      <c r="B1397" s="6"/>
      <c r="C1397" s="6"/>
      <c r="D1397" s="55">
        <v>2</v>
      </c>
      <c r="E1397" s="56" t="s">
        <v>19682</v>
      </c>
      <c r="F1397" s="168"/>
      <c r="G1397" s="6"/>
      <c r="H1397" s="13"/>
      <c r="I1397" s="6" t="str" cm="1">
        <f t="array" aca="1" ref="I1397" ca="1">_xlfn.IFNA(INDIRECT("'"&amp;"Variable List"&amp;"'!"&amp;ADDRESS(MATCH(A1397,'Variable List'!A:A,0),3)),"")</f>
        <v/>
      </c>
      <c r="J1397" s="6" t="str" cm="1">
        <f t="array" aca="1" ref="J1397" ca="1">_xlfn.IFNA(INDIRECT("'"&amp;"Variable List"&amp;"'!"&amp;ADDRESS(MATCH(A1397,'Variable List'!A:A,0),4)),"")</f>
        <v/>
      </c>
      <c r="K1397" s="6" t="str" cm="1">
        <f t="array" aca="1" ref="K1397" ca="1">_xlfn.IFNA(INDIRECT("'"&amp;"Variable List"&amp;"'!"&amp;ADDRESS(MATCH(A1397,'Variable List'!A:A,0),5)),"")</f>
        <v/>
      </c>
      <c r="L1397" s="6" t="str" cm="1">
        <f t="array" aca="1" ref="L1397" ca="1">_xlfn.IFNA(INDIRECT("'"&amp;"Variable List"&amp;"'!"&amp;ADDRESS(MATCH(A1397,'Variable List'!A:A,0),6)),"")</f>
        <v/>
      </c>
    </row>
    <row r="1398" spans="1:12" s="3" customFormat="1" ht="60.75" customHeight="1" x14ac:dyDescent="0.25">
      <c r="B1398" s="6"/>
      <c r="C1398" s="6"/>
      <c r="D1398" s="55">
        <v>3</v>
      </c>
      <c r="E1398" s="56" t="s">
        <v>19683</v>
      </c>
      <c r="F1398" s="169"/>
      <c r="G1398" s="6"/>
      <c r="H1398" s="13"/>
      <c r="I1398" s="6" t="str" cm="1">
        <f t="array" aca="1" ref="I1398" ca="1">_xlfn.IFNA(INDIRECT("'"&amp;"Variable List"&amp;"'!"&amp;ADDRESS(MATCH(A1398,'Variable List'!A:A,0),3)),"")</f>
        <v/>
      </c>
      <c r="J1398" s="6" t="str" cm="1">
        <f t="array" aca="1" ref="J1398" ca="1">_xlfn.IFNA(INDIRECT("'"&amp;"Variable List"&amp;"'!"&amp;ADDRESS(MATCH(A1398,'Variable List'!A:A,0),4)),"")</f>
        <v/>
      </c>
      <c r="K1398" s="6" t="str" cm="1">
        <f t="array" aca="1" ref="K1398" ca="1">_xlfn.IFNA(INDIRECT("'"&amp;"Variable List"&amp;"'!"&amp;ADDRESS(MATCH(A1398,'Variable List'!A:A,0),5)),"")</f>
        <v/>
      </c>
      <c r="L1398" s="6" t="str" cm="1">
        <f t="array" aca="1" ref="L1398" ca="1">_xlfn.IFNA(INDIRECT("'"&amp;"Variable List"&amp;"'!"&amp;ADDRESS(MATCH(A1398,'Variable List'!A:A,0),6)),"")</f>
        <v/>
      </c>
    </row>
    <row r="1399" spans="1:12" s="3" customFormat="1" x14ac:dyDescent="0.25">
      <c r="A1399" s="20" t="s">
        <v>19663</v>
      </c>
      <c r="B1399" s="8" t="s">
        <v>135</v>
      </c>
      <c r="C1399" s="8">
        <v>4</v>
      </c>
      <c r="D1399" s="65">
        <v>-9</v>
      </c>
      <c r="E1399" s="66" t="s">
        <v>192</v>
      </c>
      <c r="F1399" s="167" t="s">
        <v>19662</v>
      </c>
      <c r="G1399" s="8" t="s">
        <v>19663</v>
      </c>
      <c r="H1399" s="37"/>
      <c r="I1399" s="8" t="str" cm="1">
        <f t="array" aca="1" ref="I1399" ca="1">_xlfn.IFNA(INDIRECT("'"&amp;"Variable List"&amp;"'!"&amp;ADDRESS(MATCH(A1399,'Variable List'!A:A,0),3)),"")</f>
        <v>no</v>
      </c>
      <c r="J1399" s="8" t="str" cm="1">
        <f t="array" aca="1" ref="J1399" ca="1">_xlfn.IFNA(INDIRECT("'"&amp;"Variable List"&amp;"'!"&amp;ADDRESS(MATCH(A1399,'Variable List'!A:A,0),4)),"")</f>
        <v>yes</v>
      </c>
      <c r="K1399" s="8" t="str" cm="1">
        <f t="array" aca="1" ref="K1399" ca="1">_xlfn.IFNA(INDIRECT("'"&amp;"Variable List"&amp;"'!"&amp;ADDRESS(MATCH(A1399,'Variable List'!A:A,0),5)),"")</f>
        <v>yes</v>
      </c>
      <c r="L1399" s="8" t="str" cm="1">
        <f t="array" aca="1" ref="L1399" ca="1">_xlfn.IFNA(INDIRECT("'"&amp;"Variable List"&amp;"'!"&amp;ADDRESS(MATCH(A1399,'Variable List'!A:A,0),6)),"")</f>
        <v>yes</v>
      </c>
    </row>
    <row r="1400" spans="1:12" s="3" customFormat="1" x14ac:dyDescent="0.25">
      <c r="A1400" s="13" t="s">
        <v>19660</v>
      </c>
      <c r="B1400" s="6"/>
      <c r="C1400" s="6"/>
      <c r="D1400" s="55">
        <v>1</v>
      </c>
      <c r="E1400" s="56" t="s">
        <v>19661</v>
      </c>
      <c r="F1400" s="168"/>
      <c r="G1400" s="6"/>
      <c r="H1400" s="13"/>
      <c r="I1400" s="6"/>
      <c r="J1400" s="6"/>
      <c r="K1400" s="6"/>
      <c r="L1400" s="6"/>
    </row>
    <row r="1401" spans="1:12" s="3" customFormat="1" x14ac:dyDescent="0.25">
      <c r="A1401" s="13"/>
      <c r="B1401" s="6"/>
      <c r="C1401" s="6"/>
      <c r="D1401" s="55">
        <v>2</v>
      </c>
      <c r="E1401" s="56" t="s">
        <v>2540</v>
      </c>
      <c r="F1401" s="168"/>
      <c r="G1401" s="6"/>
      <c r="H1401" s="13"/>
      <c r="I1401" s="6" t="str" cm="1">
        <f t="array" aca="1" ref="I1401" ca="1">_xlfn.IFNA(INDIRECT("'"&amp;"Variable List"&amp;"'!"&amp;ADDRESS(MATCH(A1401,'Variable List'!A:A,0),3)),"")</f>
        <v/>
      </c>
      <c r="J1401" s="6" t="str" cm="1">
        <f t="array" aca="1" ref="J1401" ca="1">_xlfn.IFNA(INDIRECT("'"&amp;"Variable List"&amp;"'!"&amp;ADDRESS(MATCH(A1401,'Variable List'!A:A,0),4)),"")</f>
        <v/>
      </c>
      <c r="K1401" s="6" t="str" cm="1">
        <f t="array" aca="1" ref="K1401" ca="1">_xlfn.IFNA(INDIRECT("'"&amp;"Variable List"&amp;"'!"&amp;ADDRESS(MATCH(A1401,'Variable List'!A:A,0),5)),"")</f>
        <v/>
      </c>
      <c r="L1401" s="6" t="str" cm="1">
        <f t="array" aca="1" ref="L1401" ca="1">_xlfn.IFNA(INDIRECT("'"&amp;"Variable List"&amp;"'!"&amp;ADDRESS(MATCH(A1401,'Variable List'!A:A,0),6)),"")</f>
        <v/>
      </c>
    </row>
    <row r="1402" spans="1:12" s="3" customFormat="1" x14ac:dyDescent="0.25">
      <c r="A1402" s="15"/>
      <c r="B1402" s="7"/>
      <c r="C1402" s="7"/>
      <c r="D1402" s="54">
        <v>3</v>
      </c>
      <c r="E1402" s="53" t="s">
        <v>1248</v>
      </c>
      <c r="F1402" s="169"/>
      <c r="G1402" s="7"/>
      <c r="H1402" s="15"/>
      <c r="I1402" s="7" t="str" cm="1">
        <f t="array" aca="1" ref="I1402" ca="1">_xlfn.IFNA(INDIRECT("'"&amp;"Variable List"&amp;"'!"&amp;ADDRESS(MATCH(A1402,'Variable List'!A:A,0),3)),"")</f>
        <v/>
      </c>
      <c r="J1402" s="7" t="str" cm="1">
        <f t="array" aca="1" ref="J1402" ca="1">_xlfn.IFNA(INDIRECT("'"&amp;"Variable List"&amp;"'!"&amp;ADDRESS(MATCH(A1402,'Variable List'!A:A,0),4)),"")</f>
        <v/>
      </c>
      <c r="K1402" s="7" t="str" cm="1">
        <f t="array" aca="1" ref="K1402" ca="1">_xlfn.IFNA(INDIRECT("'"&amp;"Variable List"&amp;"'!"&amp;ADDRESS(MATCH(A1402,'Variable List'!A:A,0),5)),"")</f>
        <v/>
      </c>
      <c r="L1402" s="7" t="str" cm="1">
        <f t="array" aca="1" ref="L1402" ca="1">_xlfn.IFNA(INDIRECT("'"&amp;"Variable List"&amp;"'!"&amp;ADDRESS(MATCH(A1402,'Variable List'!A:A,0),6)),"")</f>
        <v/>
      </c>
    </row>
    <row r="1403" spans="1:12" s="3" customFormat="1" x14ac:dyDescent="0.25">
      <c r="A1403" s="20" t="s">
        <v>19664</v>
      </c>
      <c r="B1403" s="8" t="s">
        <v>125</v>
      </c>
      <c r="C1403" s="8">
        <v>23</v>
      </c>
      <c r="D1403" s="65">
        <v>-9</v>
      </c>
      <c r="E1403" s="66" t="s">
        <v>192</v>
      </c>
      <c r="F1403" s="167" t="s">
        <v>1688</v>
      </c>
      <c r="G1403" s="8" t="s">
        <v>1619</v>
      </c>
      <c r="H1403" s="37" t="s">
        <v>19677</v>
      </c>
      <c r="I1403" s="8" t="str" cm="1">
        <f t="array" aca="1" ref="I1403" ca="1">_xlfn.IFNA(INDIRECT("'"&amp;"Variable List"&amp;"'!"&amp;ADDRESS(MATCH(A1403,'Variable List'!A:A,0),3)),"")</f>
        <v>no</v>
      </c>
      <c r="J1403" s="8" t="str" cm="1">
        <f t="array" aca="1" ref="J1403" ca="1">_xlfn.IFNA(INDIRECT("'"&amp;"Variable List"&amp;"'!"&amp;ADDRESS(MATCH(A1403,'Variable List'!A:A,0),4)),"")</f>
        <v>yes</v>
      </c>
      <c r="K1403" s="8" t="str" cm="1">
        <f t="array" aca="1" ref="K1403" ca="1">_xlfn.IFNA(INDIRECT("'"&amp;"Variable List"&amp;"'!"&amp;ADDRESS(MATCH(A1403,'Variable List'!A:A,0),5)),"")</f>
        <v>no</v>
      </c>
      <c r="L1403" s="8" t="str" cm="1">
        <f t="array" aca="1" ref="L1403" ca="1">_xlfn.IFNA(INDIRECT("'"&amp;"Variable List"&amp;"'!"&amp;ADDRESS(MATCH(A1403,'Variable List'!A:A,0),6)),"")</f>
        <v>no</v>
      </c>
    </row>
    <row r="1404" spans="1:12" s="3" customFormat="1" x14ac:dyDescent="0.25">
      <c r="A1404" s="13" t="s">
        <v>19665</v>
      </c>
      <c r="B1404" s="6"/>
      <c r="C1404" s="6"/>
      <c r="D1404" s="55">
        <v>1</v>
      </c>
      <c r="E1404" s="56" t="s">
        <v>681</v>
      </c>
      <c r="F1404" s="168"/>
      <c r="G1404" s="6"/>
      <c r="H1404" s="13"/>
      <c r="I1404" s="6" t="str" cm="1">
        <f t="array" aca="1" ref="I1404" ca="1">_xlfn.IFNA(INDIRECT("'"&amp;"Variable List"&amp;"'!"&amp;ADDRESS(MATCH(A1404,'Variable List'!A:A,0),3)),"")</f>
        <v/>
      </c>
      <c r="J1404" s="6" t="str" cm="1">
        <f t="array" aca="1" ref="J1404" ca="1">_xlfn.IFNA(INDIRECT("'"&amp;"Variable List"&amp;"'!"&amp;ADDRESS(MATCH(A1404,'Variable List'!A:A,0),4)),"")</f>
        <v/>
      </c>
      <c r="K1404" s="6" t="str" cm="1">
        <f t="array" aca="1" ref="K1404" ca="1">_xlfn.IFNA(INDIRECT("'"&amp;"Variable List"&amp;"'!"&amp;ADDRESS(MATCH(A1404,'Variable List'!A:A,0),5)),"")</f>
        <v/>
      </c>
      <c r="L1404" s="6" t="str" cm="1">
        <f t="array" aca="1" ref="L1404" ca="1">_xlfn.IFNA(INDIRECT("'"&amp;"Variable List"&amp;"'!"&amp;ADDRESS(MATCH(A1404,'Variable List'!A:A,0),6)),"")</f>
        <v/>
      </c>
    </row>
    <row r="1405" spans="1:12" s="3" customFormat="1" x14ac:dyDescent="0.25">
      <c r="A1405" s="13"/>
      <c r="B1405" s="6"/>
      <c r="C1405" s="6"/>
      <c r="D1405" s="55">
        <v>2</v>
      </c>
      <c r="E1405" s="56" t="s">
        <v>1624</v>
      </c>
      <c r="F1405" s="168"/>
      <c r="G1405" s="6"/>
      <c r="H1405" s="13"/>
      <c r="I1405" s="6" t="str" cm="1">
        <f t="array" aca="1" ref="I1405" ca="1">_xlfn.IFNA(INDIRECT("'"&amp;"Variable List"&amp;"'!"&amp;ADDRESS(MATCH(A1405,'Variable List'!A:A,0),3)),"")</f>
        <v/>
      </c>
      <c r="J1405" s="6" t="str" cm="1">
        <f t="array" aca="1" ref="J1405" ca="1">_xlfn.IFNA(INDIRECT("'"&amp;"Variable List"&amp;"'!"&amp;ADDRESS(MATCH(A1405,'Variable List'!A:A,0),4)),"")</f>
        <v/>
      </c>
      <c r="K1405" s="6" t="str" cm="1">
        <f t="array" aca="1" ref="K1405" ca="1">_xlfn.IFNA(INDIRECT("'"&amp;"Variable List"&amp;"'!"&amp;ADDRESS(MATCH(A1405,'Variable List'!A:A,0),5)),"")</f>
        <v/>
      </c>
      <c r="L1405" s="6" t="str" cm="1">
        <f t="array" aca="1" ref="L1405" ca="1">_xlfn.IFNA(INDIRECT("'"&amp;"Variable List"&amp;"'!"&amp;ADDRESS(MATCH(A1405,'Variable List'!A:A,0),6)),"")</f>
        <v/>
      </c>
    </row>
    <row r="1406" spans="1:12" s="3" customFormat="1" x14ac:dyDescent="0.25">
      <c r="A1406" s="13"/>
      <c r="B1406" s="6"/>
      <c r="C1406" s="6"/>
      <c r="D1406" s="55">
        <v>3</v>
      </c>
      <c r="E1406" s="56" t="s">
        <v>1446</v>
      </c>
      <c r="F1406" s="168"/>
      <c r="G1406" s="6"/>
      <c r="H1406" s="13"/>
      <c r="I1406" s="6" t="str" cm="1">
        <f t="array" aca="1" ref="I1406" ca="1">_xlfn.IFNA(INDIRECT("'"&amp;"Variable List"&amp;"'!"&amp;ADDRESS(MATCH(A1406,'Variable List'!A:A,0),3)),"")</f>
        <v/>
      </c>
      <c r="J1406" s="6" t="str" cm="1">
        <f t="array" aca="1" ref="J1406" ca="1">_xlfn.IFNA(INDIRECT("'"&amp;"Variable List"&amp;"'!"&amp;ADDRESS(MATCH(A1406,'Variable List'!A:A,0),4)),"")</f>
        <v/>
      </c>
      <c r="K1406" s="6" t="str" cm="1">
        <f t="array" aca="1" ref="K1406" ca="1">_xlfn.IFNA(INDIRECT("'"&amp;"Variable List"&amp;"'!"&amp;ADDRESS(MATCH(A1406,'Variable List'!A:A,0),5)),"")</f>
        <v/>
      </c>
      <c r="L1406" s="6" t="str" cm="1">
        <f t="array" aca="1" ref="L1406" ca="1">_xlfn.IFNA(INDIRECT("'"&amp;"Variable List"&amp;"'!"&amp;ADDRESS(MATCH(A1406,'Variable List'!A:A,0),6)),"")</f>
        <v/>
      </c>
    </row>
    <row r="1407" spans="1:12" s="3" customFormat="1" x14ac:dyDescent="0.25">
      <c r="A1407" s="13"/>
      <c r="B1407" s="6"/>
      <c r="C1407" s="6"/>
      <c r="D1407" s="55">
        <v>4</v>
      </c>
      <c r="E1407" s="56" t="s">
        <v>19666</v>
      </c>
      <c r="F1407" s="168"/>
      <c r="G1407" s="6"/>
      <c r="H1407" s="13"/>
      <c r="I1407" s="6" t="str" cm="1">
        <f t="array" aca="1" ref="I1407" ca="1">_xlfn.IFNA(INDIRECT("'"&amp;"Variable List"&amp;"'!"&amp;ADDRESS(MATCH(A1407,'Variable List'!A:A,0),3)),"")</f>
        <v/>
      </c>
      <c r="J1407" s="6" t="str" cm="1">
        <f t="array" aca="1" ref="J1407" ca="1">_xlfn.IFNA(INDIRECT("'"&amp;"Variable List"&amp;"'!"&amp;ADDRESS(MATCH(A1407,'Variable List'!A:A,0),4)),"")</f>
        <v/>
      </c>
      <c r="K1407" s="6" t="str" cm="1">
        <f t="array" aca="1" ref="K1407" ca="1">_xlfn.IFNA(INDIRECT("'"&amp;"Variable List"&amp;"'!"&amp;ADDRESS(MATCH(A1407,'Variable List'!A:A,0),5)),"")</f>
        <v/>
      </c>
      <c r="L1407" s="6" t="str" cm="1">
        <f t="array" aca="1" ref="L1407" ca="1">_xlfn.IFNA(INDIRECT("'"&amp;"Variable List"&amp;"'!"&amp;ADDRESS(MATCH(A1407,'Variable List'!A:A,0),6)),"")</f>
        <v/>
      </c>
    </row>
    <row r="1408" spans="1:12" s="3" customFormat="1" x14ac:dyDescent="0.25">
      <c r="A1408" s="13"/>
      <c r="B1408" s="6"/>
      <c r="C1408" s="6"/>
      <c r="D1408" s="55">
        <v>5</v>
      </c>
      <c r="E1408" s="56" t="s">
        <v>1326</v>
      </c>
      <c r="F1408" s="168"/>
      <c r="G1408" s="6"/>
      <c r="H1408" s="13"/>
      <c r="I1408" s="6" t="str" cm="1">
        <f t="array" aca="1" ref="I1408" ca="1">_xlfn.IFNA(INDIRECT("'"&amp;"Variable List"&amp;"'!"&amp;ADDRESS(MATCH(A1408,'Variable List'!A:A,0),3)),"")</f>
        <v/>
      </c>
      <c r="J1408" s="6" t="str" cm="1">
        <f t="array" aca="1" ref="J1408" ca="1">_xlfn.IFNA(INDIRECT("'"&amp;"Variable List"&amp;"'!"&amp;ADDRESS(MATCH(A1408,'Variable List'!A:A,0),4)),"")</f>
        <v/>
      </c>
      <c r="K1408" s="6" t="str" cm="1">
        <f t="array" aca="1" ref="K1408" ca="1">_xlfn.IFNA(INDIRECT("'"&amp;"Variable List"&amp;"'!"&amp;ADDRESS(MATCH(A1408,'Variable List'!A:A,0),5)),"")</f>
        <v/>
      </c>
      <c r="L1408" s="6" t="str" cm="1">
        <f t="array" aca="1" ref="L1408" ca="1">_xlfn.IFNA(INDIRECT("'"&amp;"Variable List"&amp;"'!"&amp;ADDRESS(MATCH(A1408,'Variable List'!A:A,0),6)),"")</f>
        <v/>
      </c>
    </row>
    <row r="1409" spans="1:12" s="3" customFormat="1" x14ac:dyDescent="0.25">
      <c r="A1409" s="13"/>
      <c r="B1409" s="6"/>
      <c r="C1409" s="6"/>
      <c r="D1409" s="55">
        <v>6</v>
      </c>
      <c r="E1409" s="56" t="s">
        <v>1393</v>
      </c>
      <c r="F1409" s="168"/>
      <c r="G1409" s="6"/>
      <c r="H1409" s="13"/>
      <c r="I1409" s="6" t="str" cm="1">
        <f t="array" aca="1" ref="I1409" ca="1">_xlfn.IFNA(INDIRECT("'"&amp;"Variable List"&amp;"'!"&amp;ADDRESS(MATCH(A1409,'Variable List'!A:A,0),3)),"")</f>
        <v/>
      </c>
      <c r="J1409" s="6" t="str" cm="1">
        <f t="array" aca="1" ref="J1409" ca="1">_xlfn.IFNA(INDIRECT("'"&amp;"Variable List"&amp;"'!"&amp;ADDRESS(MATCH(A1409,'Variable List'!A:A,0),4)),"")</f>
        <v/>
      </c>
      <c r="K1409" s="6" t="str" cm="1">
        <f t="array" aca="1" ref="K1409" ca="1">_xlfn.IFNA(INDIRECT("'"&amp;"Variable List"&amp;"'!"&amp;ADDRESS(MATCH(A1409,'Variable List'!A:A,0),5)),"")</f>
        <v/>
      </c>
      <c r="L1409" s="6" t="str" cm="1">
        <f t="array" aca="1" ref="L1409" ca="1">_xlfn.IFNA(INDIRECT("'"&amp;"Variable List"&amp;"'!"&amp;ADDRESS(MATCH(A1409,'Variable List'!A:A,0),6)),"")</f>
        <v/>
      </c>
    </row>
    <row r="1410" spans="1:12" s="3" customFormat="1" x14ac:dyDescent="0.25">
      <c r="A1410" s="13"/>
      <c r="B1410" s="6"/>
      <c r="C1410" s="6"/>
      <c r="D1410" s="55">
        <v>7</v>
      </c>
      <c r="E1410" s="56" t="s">
        <v>1439</v>
      </c>
      <c r="F1410" s="168"/>
      <c r="G1410" s="6"/>
      <c r="H1410" s="13"/>
      <c r="I1410" s="6" t="str" cm="1">
        <f t="array" aca="1" ref="I1410" ca="1">_xlfn.IFNA(INDIRECT("'"&amp;"Variable List"&amp;"'!"&amp;ADDRESS(MATCH(A1410,'Variable List'!A:A,0),3)),"")</f>
        <v/>
      </c>
      <c r="J1410" s="6" t="str" cm="1">
        <f t="array" aca="1" ref="J1410" ca="1">_xlfn.IFNA(INDIRECT("'"&amp;"Variable List"&amp;"'!"&amp;ADDRESS(MATCH(A1410,'Variable List'!A:A,0),4)),"")</f>
        <v/>
      </c>
      <c r="K1410" s="6" t="str" cm="1">
        <f t="array" aca="1" ref="K1410" ca="1">_xlfn.IFNA(INDIRECT("'"&amp;"Variable List"&amp;"'!"&amp;ADDRESS(MATCH(A1410,'Variable List'!A:A,0),5)),"")</f>
        <v/>
      </c>
      <c r="L1410" s="6" t="str" cm="1">
        <f t="array" aca="1" ref="L1410" ca="1">_xlfn.IFNA(INDIRECT("'"&amp;"Variable List"&amp;"'!"&amp;ADDRESS(MATCH(A1410,'Variable List'!A:A,0),6)),"")</f>
        <v/>
      </c>
    </row>
    <row r="1411" spans="1:12" s="3" customFormat="1" x14ac:dyDescent="0.25">
      <c r="A1411" s="13"/>
      <c r="B1411" s="6"/>
      <c r="C1411" s="6"/>
      <c r="D1411" s="55">
        <v>8</v>
      </c>
      <c r="E1411" s="56" t="s">
        <v>19667</v>
      </c>
      <c r="F1411" s="168"/>
      <c r="G1411" s="6"/>
      <c r="H1411" s="13"/>
      <c r="I1411" s="6" t="str" cm="1">
        <f t="array" aca="1" ref="I1411" ca="1">_xlfn.IFNA(INDIRECT("'"&amp;"Variable List"&amp;"'!"&amp;ADDRESS(MATCH(A1411,'Variable List'!A:A,0),3)),"")</f>
        <v/>
      </c>
      <c r="J1411" s="6" t="str" cm="1">
        <f t="array" aca="1" ref="J1411" ca="1">_xlfn.IFNA(INDIRECT("'"&amp;"Variable List"&amp;"'!"&amp;ADDRESS(MATCH(A1411,'Variable List'!A:A,0),4)),"")</f>
        <v/>
      </c>
      <c r="K1411" s="6" t="str" cm="1">
        <f t="array" aca="1" ref="K1411" ca="1">_xlfn.IFNA(INDIRECT("'"&amp;"Variable List"&amp;"'!"&amp;ADDRESS(MATCH(A1411,'Variable List'!A:A,0),5)),"")</f>
        <v/>
      </c>
      <c r="L1411" s="6" t="str" cm="1">
        <f t="array" aca="1" ref="L1411" ca="1">_xlfn.IFNA(INDIRECT("'"&amp;"Variable List"&amp;"'!"&amp;ADDRESS(MATCH(A1411,'Variable List'!A:A,0),6)),"")</f>
        <v/>
      </c>
    </row>
    <row r="1412" spans="1:12" s="3" customFormat="1" x14ac:dyDescent="0.25">
      <c r="A1412" s="13"/>
      <c r="B1412" s="6"/>
      <c r="C1412" s="6"/>
      <c r="D1412" s="55">
        <v>9</v>
      </c>
      <c r="E1412" s="56" t="s">
        <v>19668</v>
      </c>
      <c r="F1412" s="168"/>
      <c r="G1412" s="6"/>
      <c r="H1412" s="13"/>
      <c r="I1412" s="6" t="str" cm="1">
        <f t="array" aca="1" ref="I1412" ca="1">_xlfn.IFNA(INDIRECT("'"&amp;"Variable List"&amp;"'!"&amp;ADDRESS(MATCH(A1412,'Variable List'!A:A,0),3)),"")</f>
        <v/>
      </c>
      <c r="J1412" s="6" t="str" cm="1">
        <f t="array" aca="1" ref="J1412" ca="1">_xlfn.IFNA(INDIRECT("'"&amp;"Variable List"&amp;"'!"&amp;ADDRESS(MATCH(A1412,'Variable List'!A:A,0),4)),"")</f>
        <v/>
      </c>
      <c r="K1412" s="6" t="str" cm="1">
        <f t="array" aca="1" ref="K1412" ca="1">_xlfn.IFNA(INDIRECT("'"&amp;"Variable List"&amp;"'!"&amp;ADDRESS(MATCH(A1412,'Variable List'!A:A,0),5)),"")</f>
        <v/>
      </c>
      <c r="L1412" s="6" t="str" cm="1">
        <f t="array" aca="1" ref="L1412" ca="1">_xlfn.IFNA(INDIRECT("'"&amp;"Variable List"&amp;"'!"&amp;ADDRESS(MATCH(A1412,'Variable List'!A:A,0),6)),"")</f>
        <v/>
      </c>
    </row>
    <row r="1413" spans="1:12" s="3" customFormat="1" x14ac:dyDescent="0.25">
      <c r="A1413" s="13"/>
      <c r="B1413" s="6"/>
      <c r="C1413" s="6"/>
      <c r="D1413" s="55">
        <v>10</v>
      </c>
      <c r="E1413" s="56" t="s">
        <v>19669</v>
      </c>
      <c r="F1413" s="168"/>
      <c r="G1413" s="6"/>
      <c r="H1413" s="13"/>
      <c r="I1413" s="6" t="str" cm="1">
        <f t="array" aca="1" ref="I1413" ca="1">_xlfn.IFNA(INDIRECT("'"&amp;"Variable List"&amp;"'!"&amp;ADDRESS(MATCH(A1413,'Variable List'!A:A,0),3)),"")</f>
        <v/>
      </c>
      <c r="J1413" s="6" t="str" cm="1">
        <f t="array" aca="1" ref="J1413" ca="1">_xlfn.IFNA(INDIRECT("'"&amp;"Variable List"&amp;"'!"&amp;ADDRESS(MATCH(A1413,'Variable List'!A:A,0),4)),"")</f>
        <v/>
      </c>
      <c r="K1413" s="6" t="str" cm="1">
        <f t="array" aca="1" ref="K1413" ca="1">_xlfn.IFNA(INDIRECT("'"&amp;"Variable List"&amp;"'!"&amp;ADDRESS(MATCH(A1413,'Variable List'!A:A,0),5)),"")</f>
        <v/>
      </c>
      <c r="L1413" s="6" t="str" cm="1">
        <f t="array" aca="1" ref="L1413" ca="1">_xlfn.IFNA(INDIRECT("'"&amp;"Variable List"&amp;"'!"&amp;ADDRESS(MATCH(A1413,'Variable List'!A:A,0),6)),"")</f>
        <v/>
      </c>
    </row>
    <row r="1414" spans="1:12" s="3" customFormat="1" x14ac:dyDescent="0.25">
      <c r="A1414" s="13"/>
      <c r="B1414" s="6"/>
      <c r="C1414" s="6"/>
      <c r="D1414" s="55">
        <v>11</v>
      </c>
      <c r="E1414" s="56" t="s">
        <v>1398</v>
      </c>
      <c r="F1414" s="168"/>
      <c r="G1414" s="6"/>
      <c r="H1414" s="13"/>
      <c r="I1414" s="6" t="str" cm="1">
        <f t="array" aca="1" ref="I1414" ca="1">_xlfn.IFNA(INDIRECT("'"&amp;"Variable List"&amp;"'!"&amp;ADDRESS(MATCH(A1414,'Variable List'!A:A,0),3)),"")</f>
        <v/>
      </c>
      <c r="J1414" s="6" t="str" cm="1">
        <f t="array" aca="1" ref="J1414" ca="1">_xlfn.IFNA(INDIRECT("'"&amp;"Variable List"&amp;"'!"&amp;ADDRESS(MATCH(A1414,'Variable List'!A:A,0),4)),"")</f>
        <v/>
      </c>
      <c r="K1414" s="6" t="str" cm="1">
        <f t="array" aca="1" ref="K1414" ca="1">_xlfn.IFNA(INDIRECT("'"&amp;"Variable List"&amp;"'!"&amp;ADDRESS(MATCH(A1414,'Variable List'!A:A,0),5)),"")</f>
        <v/>
      </c>
      <c r="L1414" s="6" t="str" cm="1">
        <f t="array" aca="1" ref="L1414" ca="1">_xlfn.IFNA(INDIRECT("'"&amp;"Variable List"&amp;"'!"&amp;ADDRESS(MATCH(A1414,'Variable List'!A:A,0),6)),"")</f>
        <v/>
      </c>
    </row>
    <row r="1415" spans="1:12" s="3" customFormat="1" x14ac:dyDescent="0.25">
      <c r="A1415" s="13"/>
      <c r="B1415" s="6"/>
      <c r="C1415" s="6"/>
      <c r="D1415" s="55">
        <v>12</v>
      </c>
      <c r="E1415" s="56" t="s">
        <v>719</v>
      </c>
      <c r="F1415" s="168"/>
      <c r="G1415" s="6"/>
      <c r="H1415" s="13"/>
      <c r="I1415" s="6" t="str" cm="1">
        <f t="array" aca="1" ref="I1415" ca="1">_xlfn.IFNA(INDIRECT("'"&amp;"Variable List"&amp;"'!"&amp;ADDRESS(MATCH(A1415,'Variable List'!A:A,0),3)),"")</f>
        <v/>
      </c>
      <c r="J1415" s="6" t="str" cm="1">
        <f t="array" aca="1" ref="J1415" ca="1">_xlfn.IFNA(INDIRECT("'"&amp;"Variable List"&amp;"'!"&amp;ADDRESS(MATCH(A1415,'Variable List'!A:A,0),4)),"")</f>
        <v/>
      </c>
      <c r="K1415" s="6" t="str" cm="1">
        <f t="array" aca="1" ref="K1415" ca="1">_xlfn.IFNA(INDIRECT("'"&amp;"Variable List"&amp;"'!"&amp;ADDRESS(MATCH(A1415,'Variable List'!A:A,0),5)),"")</f>
        <v/>
      </c>
      <c r="L1415" s="6" t="str" cm="1">
        <f t="array" aca="1" ref="L1415" ca="1">_xlfn.IFNA(INDIRECT("'"&amp;"Variable List"&amp;"'!"&amp;ADDRESS(MATCH(A1415,'Variable List'!A:A,0),6)),"")</f>
        <v/>
      </c>
    </row>
    <row r="1416" spans="1:12" s="3" customFormat="1" x14ac:dyDescent="0.25">
      <c r="A1416" s="13"/>
      <c r="B1416" s="6"/>
      <c r="C1416" s="6"/>
      <c r="D1416" s="55">
        <v>13</v>
      </c>
      <c r="E1416" s="56" t="s">
        <v>1633</v>
      </c>
      <c r="F1416" s="168"/>
      <c r="G1416" s="6"/>
      <c r="H1416" s="13"/>
      <c r="I1416" s="6" t="str" cm="1">
        <f t="array" aca="1" ref="I1416" ca="1">_xlfn.IFNA(INDIRECT("'"&amp;"Variable List"&amp;"'!"&amp;ADDRESS(MATCH(A1416,'Variable List'!A:A,0),3)),"")</f>
        <v/>
      </c>
      <c r="J1416" s="6" t="str" cm="1">
        <f t="array" aca="1" ref="J1416" ca="1">_xlfn.IFNA(INDIRECT("'"&amp;"Variable List"&amp;"'!"&amp;ADDRESS(MATCH(A1416,'Variable List'!A:A,0),4)),"")</f>
        <v/>
      </c>
      <c r="K1416" s="6" t="str" cm="1">
        <f t="array" aca="1" ref="K1416" ca="1">_xlfn.IFNA(INDIRECT("'"&amp;"Variable List"&amp;"'!"&amp;ADDRESS(MATCH(A1416,'Variable List'!A:A,0),5)),"")</f>
        <v/>
      </c>
      <c r="L1416" s="6" t="str" cm="1">
        <f t="array" aca="1" ref="L1416" ca="1">_xlfn.IFNA(INDIRECT("'"&amp;"Variable List"&amp;"'!"&amp;ADDRESS(MATCH(A1416,'Variable List'!A:A,0),6)),"")</f>
        <v/>
      </c>
    </row>
    <row r="1417" spans="1:12" s="3" customFormat="1" x14ac:dyDescent="0.25">
      <c r="A1417" s="13"/>
      <c r="B1417" s="6"/>
      <c r="C1417" s="6"/>
      <c r="D1417" s="55">
        <v>14</v>
      </c>
      <c r="E1417" s="56" t="s">
        <v>19670</v>
      </c>
      <c r="F1417" s="168"/>
      <c r="G1417" s="6"/>
      <c r="H1417" s="13"/>
      <c r="I1417" s="6" t="str" cm="1">
        <f t="array" aca="1" ref="I1417" ca="1">_xlfn.IFNA(INDIRECT("'"&amp;"Variable List"&amp;"'!"&amp;ADDRESS(MATCH(A1417,'Variable List'!A:A,0),3)),"")</f>
        <v/>
      </c>
      <c r="J1417" s="6" t="str" cm="1">
        <f t="array" aca="1" ref="J1417" ca="1">_xlfn.IFNA(INDIRECT("'"&amp;"Variable List"&amp;"'!"&amp;ADDRESS(MATCH(A1417,'Variable List'!A:A,0),4)),"")</f>
        <v/>
      </c>
      <c r="K1417" s="6" t="str" cm="1">
        <f t="array" aca="1" ref="K1417" ca="1">_xlfn.IFNA(INDIRECT("'"&amp;"Variable List"&amp;"'!"&amp;ADDRESS(MATCH(A1417,'Variable List'!A:A,0),5)),"")</f>
        <v/>
      </c>
      <c r="L1417" s="6" t="str" cm="1">
        <f t="array" aca="1" ref="L1417" ca="1">_xlfn.IFNA(INDIRECT("'"&amp;"Variable List"&amp;"'!"&amp;ADDRESS(MATCH(A1417,'Variable List'!A:A,0),6)),"")</f>
        <v/>
      </c>
    </row>
    <row r="1418" spans="1:12" s="3" customFormat="1" x14ac:dyDescent="0.25">
      <c r="A1418" s="13"/>
      <c r="B1418" s="6"/>
      <c r="C1418" s="6"/>
      <c r="D1418" s="55">
        <v>15</v>
      </c>
      <c r="E1418" s="56" t="s">
        <v>19671</v>
      </c>
      <c r="F1418" s="168"/>
      <c r="G1418" s="6"/>
      <c r="H1418" s="13"/>
      <c r="I1418" s="6" t="str" cm="1">
        <f t="array" aca="1" ref="I1418" ca="1">_xlfn.IFNA(INDIRECT("'"&amp;"Variable List"&amp;"'!"&amp;ADDRESS(MATCH(A1418,'Variable List'!A:A,0),3)),"")</f>
        <v/>
      </c>
      <c r="J1418" s="6" t="str" cm="1">
        <f t="array" aca="1" ref="J1418" ca="1">_xlfn.IFNA(INDIRECT("'"&amp;"Variable List"&amp;"'!"&amp;ADDRESS(MATCH(A1418,'Variable List'!A:A,0),4)),"")</f>
        <v/>
      </c>
      <c r="K1418" s="6" t="str" cm="1">
        <f t="array" aca="1" ref="K1418" ca="1">_xlfn.IFNA(INDIRECT("'"&amp;"Variable List"&amp;"'!"&amp;ADDRESS(MATCH(A1418,'Variable List'!A:A,0),5)),"")</f>
        <v/>
      </c>
      <c r="L1418" s="6" t="str" cm="1">
        <f t="array" aca="1" ref="L1418" ca="1">_xlfn.IFNA(INDIRECT("'"&amp;"Variable List"&amp;"'!"&amp;ADDRESS(MATCH(A1418,'Variable List'!A:A,0),6)),"")</f>
        <v/>
      </c>
    </row>
    <row r="1419" spans="1:12" s="3" customFormat="1" x14ac:dyDescent="0.25">
      <c r="A1419" s="13"/>
      <c r="B1419" s="6"/>
      <c r="C1419" s="6"/>
      <c r="D1419" s="55">
        <v>16</v>
      </c>
      <c r="E1419" s="56" t="s">
        <v>19672</v>
      </c>
      <c r="F1419" s="168"/>
      <c r="G1419" s="6"/>
      <c r="H1419" s="13"/>
      <c r="I1419" s="6" t="str" cm="1">
        <f t="array" aca="1" ref="I1419" ca="1">_xlfn.IFNA(INDIRECT("'"&amp;"Variable List"&amp;"'!"&amp;ADDRESS(MATCH(A1419,'Variable List'!A:A,0),3)),"")</f>
        <v/>
      </c>
      <c r="J1419" s="6" t="str" cm="1">
        <f t="array" aca="1" ref="J1419" ca="1">_xlfn.IFNA(INDIRECT("'"&amp;"Variable List"&amp;"'!"&amp;ADDRESS(MATCH(A1419,'Variable List'!A:A,0),4)),"")</f>
        <v/>
      </c>
      <c r="K1419" s="6" t="str" cm="1">
        <f t="array" aca="1" ref="K1419" ca="1">_xlfn.IFNA(INDIRECT("'"&amp;"Variable List"&amp;"'!"&amp;ADDRESS(MATCH(A1419,'Variable List'!A:A,0),5)),"")</f>
        <v/>
      </c>
      <c r="L1419" s="6" t="str" cm="1">
        <f t="array" aca="1" ref="L1419" ca="1">_xlfn.IFNA(INDIRECT("'"&amp;"Variable List"&amp;"'!"&amp;ADDRESS(MATCH(A1419,'Variable List'!A:A,0),6)),"")</f>
        <v/>
      </c>
    </row>
    <row r="1420" spans="1:12" s="3" customFormat="1" x14ac:dyDescent="0.25">
      <c r="A1420" s="13"/>
      <c r="B1420" s="6"/>
      <c r="C1420" s="6"/>
      <c r="D1420" s="55">
        <v>17</v>
      </c>
      <c r="E1420" s="56" t="s">
        <v>1666</v>
      </c>
      <c r="F1420" s="168"/>
      <c r="G1420" s="6"/>
      <c r="H1420" s="13"/>
      <c r="I1420" s="6" t="str" cm="1">
        <f t="array" aca="1" ref="I1420" ca="1">_xlfn.IFNA(INDIRECT("'"&amp;"Variable List"&amp;"'!"&amp;ADDRESS(MATCH(A1420,'Variable List'!A:A,0),3)),"")</f>
        <v/>
      </c>
      <c r="J1420" s="6" t="str" cm="1">
        <f t="array" aca="1" ref="J1420" ca="1">_xlfn.IFNA(INDIRECT("'"&amp;"Variable List"&amp;"'!"&amp;ADDRESS(MATCH(A1420,'Variable List'!A:A,0),4)),"")</f>
        <v/>
      </c>
      <c r="K1420" s="6" t="str" cm="1">
        <f t="array" aca="1" ref="K1420" ca="1">_xlfn.IFNA(INDIRECT("'"&amp;"Variable List"&amp;"'!"&amp;ADDRESS(MATCH(A1420,'Variable List'!A:A,0),5)),"")</f>
        <v/>
      </c>
      <c r="L1420" s="6" t="str" cm="1">
        <f t="array" aca="1" ref="L1420" ca="1">_xlfn.IFNA(INDIRECT("'"&amp;"Variable List"&amp;"'!"&amp;ADDRESS(MATCH(A1420,'Variable List'!A:A,0),6)),"")</f>
        <v/>
      </c>
    </row>
    <row r="1421" spans="1:12" s="3" customFormat="1" x14ac:dyDescent="0.25">
      <c r="A1421" s="13"/>
      <c r="B1421" s="6"/>
      <c r="C1421" s="6"/>
      <c r="D1421" s="55">
        <v>18</v>
      </c>
      <c r="E1421" s="56" t="s">
        <v>1667</v>
      </c>
      <c r="F1421" s="168"/>
      <c r="G1421" s="6"/>
      <c r="H1421" s="13"/>
      <c r="I1421" s="6" t="str" cm="1">
        <f t="array" aca="1" ref="I1421" ca="1">_xlfn.IFNA(INDIRECT("'"&amp;"Variable List"&amp;"'!"&amp;ADDRESS(MATCH(A1421,'Variable List'!A:A,0),3)),"")</f>
        <v/>
      </c>
      <c r="J1421" s="6" t="str" cm="1">
        <f t="array" aca="1" ref="J1421" ca="1">_xlfn.IFNA(INDIRECT("'"&amp;"Variable List"&amp;"'!"&amp;ADDRESS(MATCH(A1421,'Variable List'!A:A,0),4)),"")</f>
        <v/>
      </c>
      <c r="K1421" s="6" t="str" cm="1">
        <f t="array" aca="1" ref="K1421" ca="1">_xlfn.IFNA(INDIRECT("'"&amp;"Variable List"&amp;"'!"&amp;ADDRESS(MATCH(A1421,'Variable List'!A:A,0),5)),"")</f>
        <v/>
      </c>
      <c r="L1421" s="6" t="str" cm="1">
        <f t="array" aca="1" ref="L1421" ca="1">_xlfn.IFNA(INDIRECT("'"&amp;"Variable List"&amp;"'!"&amp;ADDRESS(MATCH(A1421,'Variable List'!A:A,0),6)),"")</f>
        <v/>
      </c>
    </row>
    <row r="1422" spans="1:12" s="3" customFormat="1" x14ac:dyDescent="0.25">
      <c r="A1422" s="13"/>
      <c r="B1422" s="6"/>
      <c r="C1422" s="6"/>
      <c r="D1422" s="55">
        <v>19</v>
      </c>
      <c r="E1422" s="56" t="s">
        <v>19673</v>
      </c>
      <c r="F1422" s="168"/>
      <c r="G1422" s="6"/>
      <c r="H1422" s="13"/>
      <c r="I1422" s="6" t="str" cm="1">
        <f t="array" aca="1" ref="I1422" ca="1">_xlfn.IFNA(INDIRECT("'"&amp;"Variable List"&amp;"'!"&amp;ADDRESS(MATCH(A1422,'Variable List'!A:A,0),3)),"")</f>
        <v/>
      </c>
      <c r="J1422" s="6" t="str" cm="1">
        <f t="array" aca="1" ref="J1422" ca="1">_xlfn.IFNA(INDIRECT("'"&amp;"Variable List"&amp;"'!"&amp;ADDRESS(MATCH(A1422,'Variable List'!A:A,0),4)),"")</f>
        <v/>
      </c>
      <c r="K1422" s="6" t="str" cm="1">
        <f t="array" aca="1" ref="K1422" ca="1">_xlfn.IFNA(INDIRECT("'"&amp;"Variable List"&amp;"'!"&amp;ADDRESS(MATCH(A1422,'Variable List'!A:A,0),5)),"")</f>
        <v/>
      </c>
      <c r="L1422" s="6" t="str" cm="1">
        <f t="array" aca="1" ref="L1422" ca="1">_xlfn.IFNA(INDIRECT("'"&amp;"Variable List"&amp;"'!"&amp;ADDRESS(MATCH(A1422,'Variable List'!A:A,0),6)),"")</f>
        <v/>
      </c>
    </row>
    <row r="1423" spans="1:12" s="3" customFormat="1" x14ac:dyDescent="0.25">
      <c r="A1423" s="13"/>
      <c r="B1423" s="6"/>
      <c r="C1423" s="6"/>
      <c r="D1423" s="55">
        <v>20</v>
      </c>
      <c r="E1423" s="56" t="s">
        <v>19674</v>
      </c>
      <c r="F1423" s="168"/>
      <c r="G1423" s="6"/>
      <c r="H1423" s="13"/>
      <c r="I1423" s="6" t="str" cm="1">
        <f t="array" aca="1" ref="I1423" ca="1">_xlfn.IFNA(INDIRECT("'"&amp;"Variable List"&amp;"'!"&amp;ADDRESS(MATCH(A1423,'Variable List'!A:A,0),3)),"")</f>
        <v/>
      </c>
      <c r="J1423" s="6" t="str" cm="1">
        <f t="array" aca="1" ref="J1423" ca="1">_xlfn.IFNA(INDIRECT("'"&amp;"Variable List"&amp;"'!"&amp;ADDRESS(MATCH(A1423,'Variable List'!A:A,0),4)),"")</f>
        <v/>
      </c>
      <c r="K1423" s="6" t="str" cm="1">
        <f t="array" aca="1" ref="K1423" ca="1">_xlfn.IFNA(INDIRECT("'"&amp;"Variable List"&amp;"'!"&amp;ADDRESS(MATCH(A1423,'Variable List'!A:A,0),5)),"")</f>
        <v/>
      </c>
      <c r="L1423" s="6" t="str" cm="1">
        <f t="array" aca="1" ref="L1423" ca="1">_xlfn.IFNA(INDIRECT("'"&amp;"Variable List"&amp;"'!"&amp;ADDRESS(MATCH(A1423,'Variable List'!A:A,0),6)),"")</f>
        <v/>
      </c>
    </row>
    <row r="1424" spans="1:12" s="3" customFormat="1" x14ac:dyDescent="0.25">
      <c r="A1424" s="13"/>
      <c r="B1424" s="6"/>
      <c r="C1424" s="6"/>
      <c r="D1424" s="55">
        <v>21</v>
      </c>
      <c r="E1424" s="56" t="s">
        <v>19675</v>
      </c>
      <c r="F1424" s="168"/>
      <c r="G1424" s="6"/>
      <c r="H1424" s="13"/>
      <c r="I1424" s="6" t="str" cm="1">
        <f t="array" aca="1" ref="I1424" ca="1">_xlfn.IFNA(INDIRECT("'"&amp;"Variable List"&amp;"'!"&amp;ADDRESS(MATCH(A1424,'Variable List'!A:A,0),3)),"")</f>
        <v/>
      </c>
      <c r="J1424" s="6" t="str" cm="1">
        <f t="array" aca="1" ref="J1424" ca="1">_xlfn.IFNA(INDIRECT("'"&amp;"Variable List"&amp;"'!"&amp;ADDRESS(MATCH(A1424,'Variable List'!A:A,0),4)),"")</f>
        <v/>
      </c>
      <c r="K1424" s="6" t="str" cm="1">
        <f t="array" aca="1" ref="K1424" ca="1">_xlfn.IFNA(INDIRECT("'"&amp;"Variable List"&amp;"'!"&amp;ADDRESS(MATCH(A1424,'Variable List'!A:A,0),5)),"")</f>
        <v/>
      </c>
      <c r="L1424" s="6" t="str" cm="1">
        <f t="array" aca="1" ref="L1424" ca="1">_xlfn.IFNA(INDIRECT("'"&amp;"Variable List"&amp;"'!"&amp;ADDRESS(MATCH(A1424,'Variable List'!A:A,0),6)),"")</f>
        <v/>
      </c>
    </row>
    <row r="1425" spans="1:12" s="3" customFormat="1" x14ac:dyDescent="0.25">
      <c r="A1425" s="15"/>
      <c r="B1425" s="7"/>
      <c r="C1425" s="7"/>
      <c r="D1425" s="54">
        <v>22</v>
      </c>
      <c r="E1425" s="53" t="s">
        <v>19676</v>
      </c>
      <c r="F1425" s="169"/>
      <c r="G1425" s="7"/>
      <c r="H1425" s="15"/>
      <c r="I1425" s="7" t="str" cm="1">
        <f t="array" aca="1" ref="I1425" ca="1">_xlfn.IFNA(INDIRECT("'"&amp;"Variable List"&amp;"'!"&amp;ADDRESS(MATCH(A1425,'Variable List'!A:A,0),3)),"")</f>
        <v/>
      </c>
      <c r="J1425" s="7" t="str" cm="1">
        <f t="array" aca="1" ref="J1425" ca="1">_xlfn.IFNA(INDIRECT("'"&amp;"Variable List"&amp;"'!"&amp;ADDRESS(MATCH(A1425,'Variable List'!A:A,0),4)),"")</f>
        <v/>
      </c>
      <c r="K1425" s="7" t="str" cm="1">
        <f t="array" aca="1" ref="K1425" ca="1">_xlfn.IFNA(INDIRECT("'"&amp;"Variable List"&amp;"'!"&amp;ADDRESS(MATCH(A1425,'Variable List'!A:A,0),5)),"")</f>
        <v/>
      </c>
      <c r="L1425" s="7" t="str" cm="1">
        <f t="array" aca="1" ref="L1425" ca="1">_xlfn.IFNA(INDIRECT("'"&amp;"Variable List"&amp;"'!"&amp;ADDRESS(MATCH(A1425,'Variable List'!A:A,0),6)),"")</f>
        <v/>
      </c>
    </row>
    <row r="1426" spans="1:12" s="3" customFormat="1" x14ac:dyDescent="0.25">
      <c r="A1426" s="4" t="s">
        <v>62</v>
      </c>
      <c r="B1426" s="6" t="s">
        <v>125</v>
      </c>
      <c r="C1426" s="6">
        <v>93</v>
      </c>
      <c r="D1426" s="55">
        <v>-9</v>
      </c>
      <c r="E1426" s="56" t="s">
        <v>192</v>
      </c>
      <c r="F1426" s="168" t="s">
        <v>1688</v>
      </c>
      <c r="G1426" s="6" t="s">
        <v>1619</v>
      </c>
      <c r="H1426" s="13" t="s">
        <v>2700</v>
      </c>
      <c r="I1426" s="6" t="str" cm="1">
        <f t="array" aca="1" ref="I1426" ca="1">_xlfn.IFNA(INDIRECT("'"&amp;"Variable List"&amp;"'!"&amp;ADDRESS(MATCH(A1426,'Variable List'!A:A,0),3)),"")</f>
        <v>yes</v>
      </c>
      <c r="J1426" s="6" t="str" cm="1">
        <f t="array" aca="1" ref="J1426" ca="1">_xlfn.IFNA(INDIRECT("'"&amp;"Variable List"&amp;"'!"&amp;ADDRESS(MATCH(A1426,'Variable List'!A:A,0),4)),"")</f>
        <v>no</v>
      </c>
      <c r="K1426" s="6" t="str" cm="1">
        <f t="array" aca="1" ref="K1426" ca="1">_xlfn.IFNA(INDIRECT("'"&amp;"Variable List"&amp;"'!"&amp;ADDRESS(MATCH(A1426,'Variable List'!A:A,0),5)),"")</f>
        <v>no</v>
      </c>
      <c r="L1426" s="6" t="str" cm="1">
        <f t="array" aca="1" ref="L1426" ca="1">_xlfn.IFNA(INDIRECT("'"&amp;"Variable List"&amp;"'!"&amp;ADDRESS(MATCH(A1426,'Variable List'!A:A,0),6)),"")</f>
        <v>no</v>
      </c>
    </row>
    <row r="1427" spans="1:12" s="3" customFormat="1" ht="30" x14ac:dyDescent="0.25">
      <c r="A1427" s="41" t="s">
        <v>1618</v>
      </c>
      <c r="B1427" s="6"/>
      <c r="C1427" s="6"/>
      <c r="D1427" s="55">
        <v>1</v>
      </c>
      <c r="E1427" s="56" t="s">
        <v>681</v>
      </c>
      <c r="F1427" s="168"/>
      <c r="G1427" s="6"/>
      <c r="H1427" s="13"/>
      <c r="I1427" s="6" t="str" cm="1">
        <f t="array" aca="1" ref="I1427" ca="1">_xlfn.IFNA(INDIRECT("'"&amp;"Variable List"&amp;"'!"&amp;ADDRESS(MATCH(A1427,'Variable List'!A:A,0),3)),"")</f>
        <v/>
      </c>
      <c r="J1427" s="6" t="str" cm="1">
        <f t="array" aca="1" ref="J1427" ca="1">_xlfn.IFNA(INDIRECT("'"&amp;"Variable List"&amp;"'!"&amp;ADDRESS(MATCH(A1427,'Variable List'!A:A,0),4)),"")</f>
        <v/>
      </c>
      <c r="K1427" s="6" t="str" cm="1">
        <f t="array" aca="1" ref="K1427" ca="1">_xlfn.IFNA(INDIRECT("'"&amp;"Variable List"&amp;"'!"&amp;ADDRESS(MATCH(A1427,'Variable List'!A:A,0),5)),"")</f>
        <v/>
      </c>
      <c r="L1427" s="6" t="str" cm="1">
        <f t="array" aca="1" ref="L1427" ca="1">_xlfn.IFNA(INDIRECT("'"&amp;"Variable List"&amp;"'!"&amp;ADDRESS(MATCH(A1427,'Variable List'!A:A,0),6)),"")</f>
        <v/>
      </c>
    </row>
    <row r="1428" spans="1:12" s="3" customFormat="1" x14ac:dyDescent="0.25">
      <c r="A1428" s="41"/>
      <c r="B1428" s="6"/>
      <c r="C1428" s="6"/>
      <c r="D1428" s="55">
        <v>2</v>
      </c>
      <c r="E1428" s="56" t="s">
        <v>685</v>
      </c>
      <c r="F1428" s="168"/>
      <c r="G1428" s="6"/>
      <c r="H1428" s="13"/>
      <c r="I1428" s="6" t="str" cm="1">
        <f t="array" aca="1" ref="I1428" ca="1">_xlfn.IFNA(INDIRECT("'"&amp;"Variable List"&amp;"'!"&amp;ADDRESS(MATCH(A1428,'Variable List'!A:A,0),3)),"")</f>
        <v/>
      </c>
      <c r="J1428" s="6" t="str" cm="1">
        <f t="array" aca="1" ref="J1428" ca="1">_xlfn.IFNA(INDIRECT("'"&amp;"Variable List"&amp;"'!"&amp;ADDRESS(MATCH(A1428,'Variable List'!A:A,0),4)),"")</f>
        <v/>
      </c>
      <c r="K1428" s="6" t="str" cm="1">
        <f t="array" aca="1" ref="K1428" ca="1">_xlfn.IFNA(INDIRECT("'"&amp;"Variable List"&amp;"'!"&amp;ADDRESS(MATCH(A1428,'Variable List'!A:A,0),5)),"")</f>
        <v/>
      </c>
      <c r="L1428" s="6" t="str" cm="1">
        <f t="array" aca="1" ref="L1428" ca="1">_xlfn.IFNA(INDIRECT("'"&amp;"Variable List"&amp;"'!"&amp;ADDRESS(MATCH(A1428,'Variable List'!A:A,0),6)),"")</f>
        <v/>
      </c>
    </row>
    <row r="1429" spans="1:12" s="3" customFormat="1" x14ac:dyDescent="0.25">
      <c r="A1429" s="41"/>
      <c r="B1429" s="6"/>
      <c r="C1429" s="6"/>
      <c r="D1429" s="55">
        <v>3</v>
      </c>
      <c r="E1429" s="56" t="s">
        <v>1620</v>
      </c>
      <c r="F1429" s="168"/>
      <c r="G1429" s="6"/>
      <c r="H1429" s="13"/>
      <c r="I1429" s="6" t="str" cm="1">
        <f t="array" aca="1" ref="I1429" ca="1">_xlfn.IFNA(INDIRECT("'"&amp;"Variable List"&amp;"'!"&amp;ADDRESS(MATCH(A1429,'Variable List'!A:A,0),3)),"")</f>
        <v/>
      </c>
      <c r="J1429" s="6" t="str" cm="1">
        <f t="array" aca="1" ref="J1429" ca="1">_xlfn.IFNA(INDIRECT("'"&amp;"Variable List"&amp;"'!"&amp;ADDRESS(MATCH(A1429,'Variable List'!A:A,0),4)),"")</f>
        <v/>
      </c>
      <c r="K1429" s="6" t="str" cm="1">
        <f t="array" aca="1" ref="K1429" ca="1">_xlfn.IFNA(INDIRECT("'"&amp;"Variable List"&amp;"'!"&amp;ADDRESS(MATCH(A1429,'Variable List'!A:A,0),5)),"")</f>
        <v/>
      </c>
      <c r="L1429" s="6" t="str" cm="1">
        <f t="array" aca="1" ref="L1429" ca="1">_xlfn.IFNA(INDIRECT("'"&amp;"Variable List"&amp;"'!"&amp;ADDRESS(MATCH(A1429,'Variable List'!A:A,0),6)),"")</f>
        <v/>
      </c>
    </row>
    <row r="1430" spans="1:12" s="3" customFormat="1" x14ac:dyDescent="0.25">
      <c r="A1430" s="41"/>
      <c r="B1430" s="6"/>
      <c r="C1430" s="6"/>
      <c r="D1430" s="55">
        <v>4</v>
      </c>
      <c r="E1430" s="56" t="s">
        <v>1621</v>
      </c>
      <c r="F1430" s="168"/>
      <c r="G1430" s="6"/>
      <c r="H1430" s="13"/>
      <c r="I1430" s="6" t="str" cm="1">
        <f t="array" aca="1" ref="I1430" ca="1">_xlfn.IFNA(INDIRECT("'"&amp;"Variable List"&amp;"'!"&amp;ADDRESS(MATCH(A1430,'Variable List'!A:A,0),3)),"")</f>
        <v/>
      </c>
      <c r="J1430" s="6" t="str" cm="1">
        <f t="array" aca="1" ref="J1430" ca="1">_xlfn.IFNA(INDIRECT("'"&amp;"Variable List"&amp;"'!"&amp;ADDRESS(MATCH(A1430,'Variable List'!A:A,0),4)),"")</f>
        <v/>
      </c>
      <c r="K1430" s="6" t="str" cm="1">
        <f t="array" aca="1" ref="K1430" ca="1">_xlfn.IFNA(INDIRECT("'"&amp;"Variable List"&amp;"'!"&amp;ADDRESS(MATCH(A1430,'Variable List'!A:A,0),5)),"")</f>
        <v/>
      </c>
      <c r="L1430" s="6" t="str" cm="1">
        <f t="array" aca="1" ref="L1430" ca="1">_xlfn.IFNA(INDIRECT("'"&amp;"Variable List"&amp;"'!"&amp;ADDRESS(MATCH(A1430,'Variable List'!A:A,0),6)),"")</f>
        <v/>
      </c>
    </row>
    <row r="1431" spans="1:12" s="3" customFormat="1" x14ac:dyDescent="0.25">
      <c r="A1431" s="41"/>
      <c r="B1431" s="6"/>
      <c r="C1431" s="6"/>
      <c r="D1431" s="55">
        <v>5</v>
      </c>
      <c r="E1431" s="56" t="s">
        <v>1622</v>
      </c>
      <c r="F1431" s="168"/>
      <c r="G1431" s="6"/>
      <c r="H1431" s="13"/>
      <c r="I1431" s="6" t="str" cm="1">
        <f t="array" aca="1" ref="I1431" ca="1">_xlfn.IFNA(INDIRECT("'"&amp;"Variable List"&amp;"'!"&amp;ADDRESS(MATCH(A1431,'Variable List'!A:A,0),3)),"")</f>
        <v/>
      </c>
      <c r="J1431" s="6" t="str" cm="1">
        <f t="array" aca="1" ref="J1431" ca="1">_xlfn.IFNA(INDIRECT("'"&amp;"Variable List"&amp;"'!"&amp;ADDRESS(MATCH(A1431,'Variable List'!A:A,0),4)),"")</f>
        <v/>
      </c>
      <c r="K1431" s="6" t="str" cm="1">
        <f t="array" aca="1" ref="K1431" ca="1">_xlfn.IFNA(INDIRECT("'"&amp;"Variable List"&amp;"'!"&amp;ADDRESS(MATCH(A1431,'Variable List'!A:A,0),5)),"")</f>
        <v/>
      </c>
      <c r="L1431" s="6" t="str" cm="1">
        <f t="array" aca="1" ref="L1431" ca="1">_xlfn.IFNA(INDIRECT("'"&amp;"Variable List"&amp;"'!"&amp;ADDRESS(MATCH(A1431,'Variable List'!A:A,0),6)),"")</f>
        <v/>
      </c>
    </row>
    <row r="1432" spans="1:12" s="3" customFormat="1" x14ac:dyDescent="0.25">
      <c r="A1432" s="41"/>
      <c r="B1432" s="6"/>
      <c r="C1432" s="6"/>
      <c r="D1432" s="55">
        <v>6</v>
      </c>
      <c r="E1432" s="56" t="s">
        <v>1623</v>
      </c>
      <c r="F1432" s="168"/>
      <c r="G1432" s="6"/>
      <c r="H1432" s="13"/>
      <c r="I1432" s="6" t="str" cm="1">
        <f t="array" aca="1" ref="I1432" ca="1">_xlfn.IFNA(INDIRECT("'"&amp;"Variable List"&amp;"'!"&amp;ADDRESS(MATCH(A1432,'Variable List'!A:A,0),3)),"")</f>
        <v/>
      </c>
      <c r="J1432" s="6" t="str" cm="1">
        <f t="array" aca="1" ref="J1432" ca="1">_xlfn.IFNA(INDIRECT("'"&amp;"Variable List"&amp;"'!"&amp;ADDRESS(MATCH(A1432,'Variable List'!A:A,0),4)),"")</f>
        <v/>
      </c>
      <c r="K1432" s="6" t="str" cm="1">
        <f t="array" aca="1" ref="K1432" ca="1">_xlfn.IFNA(INDIRECT("'"&amp;"Variable List"&amp;"'!"&amp;ADDRESS(MATCH(A1432,'Variable List'!A:A,0),5)),"")</f>
        <v/>
      </c>
      <c r="L1432" s="6" t="str" cm="1">
        <f t="array" aca="1" ref="L1432" ca="1">_xlfn.IFNA(INDIRECT("'"&amp;"Variable List"&amp;"'!"&amp;ADDRESS(MATCH(A1432,'Variable List'!A:A,0),6)),"")</f>
        <v/>
      </c>
    </row>
    <row r="1433" spans="1:12" s="3" customFormat="1" x14ac:dyDescent="0.25">
      <c r="A1433" s="41"/>
      <c r="B1433" s="6"/>
      <c r="C1433" s="6"/>
      <c r="D1433" s="55">
        <v>7</v>
      </c>
      <c r="E1433" s="56" t="s">
        <v>689</v>
      </c>
      <c r="F1433" s="168"/>
      <c r="G1433" s="6"/>
      <c r="H1433" s="13"/>
      <c r="I1433" s="6" t="str" cm="1">
        <f t="array" aca="1" ref="I1433" ca="1">_xlfn.IFNA(INDIRECT("'"&amp;"Variable List"&amp;"'!"&amp;ADDRESS(MATCH(A1433,'Variable List'!A:A,0),3)),"")</f>
        <v/>
      </c>
      <c r="J1433" s="6" t="str" cm="1">
        <f t="array" aca="1" ref="J1433" ca="1">_xlfn.IFNA(INDIRECT("'"&amp;"Variable List"&amp;"'!"&amp;ADDRESS(MATCH(A1433,'Variable List'!A:A,0),4)),"")</f>
        <v/>
      </c>
      <c r="K1433" s="6" t="str" cm="1">
        <f t="array" aca="1" ref="K1433" ca="1">_xlfn.IFNA(INDIRECT("'"&amp;"Variable List"&amp;"'!"&amp;ADDRESS(MATCH(A1433,'Variable List'!A:A,0),5)),"")</f>
        <v/>
      </c>
      <c r="L1433" s="6" t="str" cm="1">
        <f t="array" aca="1" ref="L1433" ca="1">_xlfn.IFNA(INDIRECT("'"&amp;"Variable List"&amp;"'!"&amp;ADDRESS(MATCH(A1433,'Variable List'!A:A,0),6)),"")</f>
        <v/>
      </c>
    </row>
    <row r="1434" spans="1:12" s="3" customFormat="1" x14ac:dyDescent="0.25">
      <c r="A1434" s="41"/>
      <c r="B1434" s="6"/>
      <c r="C1434" s="6"/>
      <c r="D1434" s="55">
        <v>8</v>
      </c>
      <c r="E1434" s="56" t="s">
        <v>1624</v>
      </c>
      <c r="F1434" s="168"/>
      <c r="G1434" s="6"/>
      <c r="H1434" s="13"/>
      <c r="I1434" s="6" t="str" cm="1">
        <f t="array" aca="1" ref="I1434" ca="1">_xlfn.IFNA(INDIRECT("'"&amp;"Variable List"&amp;"'!"&amp;ADDRESS(MATCH(A1434,'Variable List'!A:A,0),3)),"")</f>
        <v/>
      </c>
      <c r="J1434" s="6" t="str" cm="1">
        <f t="array" aca="1" ref="J1434" ca="1">_xlfn.IFNA(INDIRECT("'"&amp;"Variable List"&amp;"'!"&amp;ADDRESS(MATCH(A1434,'Variable List'!A:A,0),4)),"")</f>
        <v/>
      </c>
      <c r="K1434" s="6" t="str" cm="1">
        <f t="array" aca="1" ref="K1434" ca="1">_xlfn.IFNA(INDIRECT("'"&amp;"Variable List"&amp;"'!"&amp;ADDRESS(MATCH(A1434,'Variable List'!A:A,0),5)),"")</f>
        <v/>
      </c>
      <c r="L1434" s="6" t="str" cm="1">
        <f t="array" aca="1" ref="L1434" ca="1">_xlfn.IFNA(INDIRECT("'"&amp;"Variable List"&amp;"'!"&amp;ADDRESS(MATCH(A1434,'Variable List'!A:A,0),6)),"")</f>
        <v/>
      </c>
    </row>
    <row r="1435" spans="1:12" s="3" customFormat="1" x14ac:dyDescent="0.25">
      <c r="A1435" s="41"/>
      <c r="B1435" s="6"/>
      <c r="C1435" s="6"/>
      <c r="D1435" s="55">
        <v>9</v>
      </c>
      <c r="E1435" s="56" t="s">
        <v>1625</v>
      </c>
      <c r="F1435" s="168"/>
      <c r="G1435" s="6"/>
      <c r="H1435" s="13"/>
      <c r="I1435" s="6" t="str" cm="1">
        <f t="array" aca="1" ref="I1435" ca="1">_xlfn.IFNA(INDIRECT("'"&amp;"Variable List"&amp;"'!"&amp;ADDRESS(MATCH(A1435,'Variable List'!A:A,0),3)),"")</f>
        <v/>
      </c>
      <c r="J1435" s="6" t="str" cm="1">
        <f t="array" aca="1" ref="J1435" ca="1">_xlfn.IFNA(INDIRECT("'"&amp;"Variable List"&amp;"'!"&amp;ADDRESS(MATCH(A1435,'Variable List'!A:A,0),4)),"")</f>
        <v/>
      </c>
      <c r="K1435" s="6" t="str" cm="1">
        <f t="array" aca="1" ref="K1435" ca="1">_xlfn.IFNA(INDIRECT("'"&amp;"Variable List"&amp;"'!"&amp;ADDRESS(MATCH(A1435,'Variable List'!A:A,0),5)),"")</f>
        <v/>
      </c>
      <c r="L1435" s="6" t="str" cm="1">
        <f t="array" aca="1" ref="L1435" ca="1">_xlfn.IFNA(INDIRECT("'"&amp;"Variable List"&amp;"'!"&amp;ADDRESS(MATCH(A1435,'Variable List'!A:A,0),6)),"")</f>
        <v/>
      </c>
    </row>
    <row r="1436" spans="1:12" s="3" customFormat="1" x14ac:dyDescent="0.25">
      <c r="A1436" s="41"/>
      <c r="B1436" s="6"/>
      <c r="C1436" s="6"/>
      <c r="D1436" s="55">
        <v>10</v>
      </c>
      <c r="E1436" s="56" t="s">
        <v>1326</v>
      </c>
      <c r="F1436" s="168"/>
      <c r="G1436" s="6"/>
      <c r="H1436" s="13"/>
      <c r="I1436" s="6" t="str" cm="1">
        <f t="array" aca="1" ref="I1436" ca="1">_xlfn.IFNA(INDIRECT("'"&amp;"Variable List"&amp;"'!"&amp;ADDRESS(MATCH(A1436,'Variable List'!A:A,0),3)),"")</f>
        <v/>
      </c>
      <c r="J1436" s="6" t="str" cm="1">
        <f t="array" aca="1" ref="J1436" ca="1">_xlfn.IFNA(INDIRECT("'"&amp;"Variable List"&amp;"'!"&amp;ADDRESS(MATCH(A1436,'Variable List'!A:A,0),4)),"")</f>
        <v/>
      </c>
      <c r="K1436" s="6" t="str" cm="1">
        <f t="array" aca="1" ref="K1436" ca="1">_xlfn.IFNA(INDIRECT("'"&amp;"Variable List"&amp;"'!"&amp;ADDRESS(MATCH(A1436,'Variable List'!A:A,0),5)),"")</f>
        <v/>
      </c>
      <c r="L1436" s="6" t="str" cm="1">
        <f t="array" aca="1" ref="L1436" ca="1">_xlfn.IFNA(INDIRECT("'"&amp;"Variable List"&amp;"'!"&amp;ADDRESS(MATCH(A1436,'Variable List'!A:A,0),6)),"")</f>
        <v/>
      </c>
    </row>
    <row r="1437" spans="1:12" s="3" customFormat="1" x14ac:dyDescent="0.25">
      <c r="A1437" s="41"/>
      <c r="B1437" s="6"/>
      <c r="C1437" s="6"/>
      <c r="D1437" s="55">
        <v>11</v>
      </c>
      <c r="E1437" s="56" t="s">
        <v>1393</v>
      </c>
      <c r="F1437" s="168"/>
      <c r="G1437" s="6"/>
      <c r="H1437" s="13"/>
      <c r="I1437" s="6" t="str" cm="1">
        <f t="array" aca="1" ref="I1437" ca="1">_xlfn.IFNA(INDIRECT("'"&amp;"Variable List"&amp;"'!"&amp;ADDRESS(MATCH(A1437,'Variable List'!A:A,0),3)),"")</f>
        <v/>
      </c>
      <c r="J1437" s="6" t="str" cm="1">
        <f t="array" aca="1" ref="J1437" ca="1">_xlfn.IFNA(INDIRECT("'"&amp;"Variable List"&amp;"'!"&amp;ADDRESS(MATCH(A1437,'Variable List'!A:A,0),4)),"")</f>
        <v/>
      </c>
      <c r="K1437" s="6" t="str" cm="1">
        <f t="array" aca="1" ref="K1437" ca="1">_xlfn.IFNA(INDIRECT("'"&amp;"Variable List"&amp;"'!"&amp;ADDRESS(MATCH(A1437,'Variable List'!A:A,0),5)),"")</f>
        <v/>
      </c>
      <c r="L1437" s="6" t="str" cm="1">
        <f t="array" aca="1" ref="L1437" ca="1">_xlfn.IFNA(INDIRECT("'"&amp;"Variable List"&amp;"'!"&amp;ADDRESS(MATCH(A1437,'Variable List'!A:A,0),6)),"")</f>
        <v/>
      </c>
    </row>
    <row r="1438" spans="1:12" s="3" customFormat="1" x14ac:dyDescent="0.25">
      <c r="A1438" s="41"/>
      <c r="B1438" s="6"/>
      <c r="C1438" s="6"/>
      <c r="D1438" s="55">
        <v>12</v>
      </c>
      <c r="E1438" s="56" t="s">
        <v>1439</v>
      </c>
      <c r="F1438" s="168"/>
      <c r="G1438" s="6"/>
      <c r="H1438" s="13"/>
      <c r="I1438" s="6" t="str" cm="1">
        <f t="array" aca="1" ref="I1438" ca="1">_xlfn.IFNA(INDIRECT("'"&amp;"Variable List"&amp;"'!"&amp;ADDRESS(MATCH(A1438,'Variable List'!A:A,0),3)),"")</f>
        <v/>
      </c>
      <c r="J1438" s="6" t="str" cm="1">
        <f t="array" aca="1" ref="J1438" ca="1">_xlfn.IFNA(INDIRECT("'"&amp;"Variable List"&amp;"'!"&amp;ADDRESS(MATCH(A1438,'Variable List'!A:A,0),4)),"")</f>
        <v/>
      </c>
      <c r="K1438" s="6" t="str" cm="1">
        <f t="array" aca="1" ref="K1438" ca="1">_xlfn.IFNA(INDIRECT("'"&amp;"Variable List"&amp;"'!"&amp;ADDRESS(MATCH(A1438,'Variable List'!A:A,0),5)),"")</f>
        <v/>
      </c>
      <c r="L1438" s="6" t="str" cm="1">
        <f t="array" aca="1" ref="L1438" ca="1">_xlfn.IFNA(INDIRECT("'"&amp;"Variable List"&amp;"'!"&amp;ADDRESS(MATCH(A1438,'Variable List'!A:A,0),6)),"")</f>
        <v/>
      </c>
    </row>
    <row r="1439" spans="1:12" s="3" customFormat="1" x14ac:dyDescent="0.25">
      <c r="A1439" s="41"/>
      <c r="B1439" s="6"/>
      <c r="C1439" s="6"/>
      <c r="D1439" s="55">
        <v>13</v>
      </c>
      <c r="E1439" s="56" t="s">
        <v>741</v>
      </c>
      <c r="F1439" s="168"/>
      <c r="G1439" s="6"/>
      <c r="H1439" s="13"/>
      <c r="I1439" s="6" t="str" cm="1">
        <f t="array" aca="1" ref="I1439" ca="1">_xlfn.IFNA(INDIRECT("'"&amp;"Variable List"&amp;"'!"&amp;ADDRESS(MATCH(A1439,'Variable List'!A:A,0),3)),"")</f>
        <v/>
      </c>
      <c r="J1439" s="6" t="str" cm="1">
        <f t="array" aca="1" ref="J1439" ca="1">_xlfn.IFNA(INDIRECT("'"&amp;"Variable List"&amp;"'!"&amp;ADDRESS(MATCH(A1439,'Variable List'!A:A,0),4)),"")</f>
        <v/>
      </c>
      <c r="K1439" s="6" t="str" cm="1">
        <f t="array" aca="1" ref="K1439" ca="1">_xlfn.IFNA(INDIRECT("'"&amp;"Variable List"&amp;"'!"&amp;ADDRESS(MATCH(A1439,'Variable List'!A:A,0),5)),"")</f>
        <v/>
      </c>
      <c r="L1439" s="6" t="str" cm="1">
        <f t="array" aca="1" ref="L1439" ca="1">_xlfn.IFNA(INDIRECT("'"&amp;"Variable List"&amp;"'!"&amp;ADDRESS(MATCH(A1439,'Variable List'!A:A,0),6)),"")</f>
        <v/>
      </c>
    </row>
    <row r="1440" spans="1:12" s="3" customFormat="1" x14ac:dyDescent="0.25">
      <c r="A1440" s="41"/>
      <c r="B1440" s="6"/>
      <c r="C1440" s="6"/>
      <c r="D1440" s="55">
        <v>14</v>
      </c>
      <c r="E1440" s="56" t="s">
        <v>1331</v>
      </c>
      <c r="F1440" s="168"/>
      <c r="G1440" s="6"/>
      <c r="H1440" s="13"/>
      <c r="I1440" s="6" t="str" cm="1">
        <f t="array" aca="1" ref="I1440" ca="1">_xlfn.IFNA(INDIRECT("'"&amp;"Variable List"&amp;"'!"&amp;ADDRESS(MATCH(A1440,'Variable List'!A:A,0),3)),"")</f>
        <v/>
      </c>
      <c r="J1440" s="6" t="str" cm="1">
        <f t="array" aca="1" ref="J1440" ca="1">_xlfn.IFNA(INDIRECT("'"&amp;"Variable List"&amp;"'!"&amp;ADDRESS(MATCH(A1440,'Variable List'!A:A,0),4)),"")</f>
        <v/>
      </c>
      <c r="K1440" s="6" t="str" cm="1">
        <f t="array" aca="1" ref="K1440" ca="1">_xlfn.IFNA(INDIRECT("'"&amp;"Variable List"&amp;"'!"&amp;ADDRESS(MATCH(A1440,'Variable List'!A:A,0),5)),"")</f>
        <v/>
      </c>
      <c r="L1440" s="6" t="str" cm="1">
        <f t="array" aca="1" ref="L1440" ca="1">_xlfn.IFNA(INDIRECT("'"&amp;"Variable List"&amp;"'!"&amp;ADDRESS(MATCH(A1440,'Variable List'!A:A,0),6)),"")</f>
        <v/>
      </c>
    </row>
    <row r="1441" spans="1:12" s="3" customFormat="1" x14ac:dyDescent="0.25">
      <c r="A1441" s="41"/>
      <c r="B1441" s="6"/>
      <c r="C1441" s="6"/>
      <c r="D1441" s="55">
        <v>15</v>
      </c>
      <c r="E1441" s="56" t="s">
        <v>723</v>
      </c>
      <c r="F1441" s="168"/>
      <c r="G1441" s="6"/>
      <c r="H1441" s="13"/>
      <c r="I1441" s="6" t="str" cm="1">
        <f t="array" aca="1" ref="I1441" ca="1">_xlfn.IFNA(INDIRECT("'"&amp;"Variable List"&amp;"'!"&amp;ADDRESS(MATCH(A1441,'Variable List'!A:A,0),3)),"")</f>
        <v/>
      </c>
      <c r="J1441" s="6" t="str" cm="1">
        <f t="array" aca="1" ref="J1441" ca="1">_xlfn.IFNA(INDIRECT("'"&amp;"Variable List"&amp;"'!"&amp;ADDRESS(MATCH(A1441,'Variable List'!A:A,0),4)),"")</f>
        <v/>
      </c>
      <c r="K1441" s="6" t="str" cm="1">
        <f t="array" aca="1" ref="K1441" ca="1">_xlfn.IFNA(INDIRECT("'"&amp;"Variable List"&amp;"'!"&amp;ADDRESS(MATCH(A1441,'Variable List'!A:A,0),5)),"")</f>
        <v/>
      </c>
      <c r="L1441" s="6" t="str" cm="1">
        <f t="array" aca="1" ref="L1441" ca="1">_xlfn.IFNA(INDIRECT("'"&amp;"Variable List"&amp;"'!"&amp;ADDRESS(MATCH(A1441,'Variable List'!A:A,0),6)),"")</f>
        <v/>
      </c>
    </row>
    <row r="1442" spans="1:12" s="3" customFormat="1" x14ac:dyDescent="0.25">
      <c r="A1442" s="41"/>
      <c r="B1442" s="6"/>
      <c r="C1442" s="6"/>
      <c r="D1442" s="55">
        <v>16</v>
      </c>
      <c r="E1442" s="56" t="s">
        <v>1626</v>
      </c>
      <c r="F1442" s="168"/>
      <c r="G1442" s="6"/>
      <c r="H1442" s="13"/>
      <c r="I1442" s="6" t="str" cm="1">
        <f t="array" aca="1" ref="I1442" ca="1">_xlfn.IFNA(INDIRECT("'"&amp;"Variable List"&amp;"'!"&amp;ADDRESS(MATCH(A1442,'Variable List'!A:A,0),3)),"")</f>
        <v/>
      </c>
      <c r="J1442" s="6" t="str" cm="1">
        <f t="array" aca="1" ref="J1442" ca="1">_xlfn.IFNA(INDIRECT("'"&amp;"Variable List"&amp;"'!"&amp;ADDRESS(MATCH(A1442,'Variable List'!A:A,0),4)),"")</f>
        <v/>
      </c>
      <c r="K1442" s="6" t="str" cm="1">
        <f t="array" aca="1" ref="K1442" ca="1">_xlfn.IFNA(INDIRECT("'"&amp;"Variable List"&amp;"'!"&amp;ADDRESS(MATCH(A1442,'Variable List'!A:A,0),5)),"")</f>
        <v/>
      </c>
      <c r="L1442" s="6" t="str" cm="1">
        <f t="array" aca="1" ref="L1442" ca="1">_xlfn.IFNA(INDIRECT("'"&amp;"Variable List"&amp;"'!"&amp;ADDRESS(MATCH(A1442,'Variable List'!A:A,0),6)),"")</f>
        <v/>
      </c>
    </row>
    <row r="1443" spans="1:12" s="3" customFormat="1" x14ac:dyDescent="0.25">
      <c r="A1443" s="41"/>
      <c r="B1443" s="6"/>
      <c r="C1443" s="6"/>
      <c r="D1443" s="55">
        <v>17</v>
      </c>
      <c r="E1443" s="56" t="s">
        <v>1315</v>
      </c>
      <c r="F1443" s="168"/>
      <c r="G1443" s="6"/>
      <c r="H1443" s="13"/>
      <c r="I1443" s="6" t="str" cm="1">
        <f t="array" aca="1" ref="I1443" ca="1">_xlfn.IFNA(INDIRECT("'"&amp;"Variable List"&amp;"'!"&amp;ADDRESS(MATCH(A1443,'Variable List'!A:A,0),3)),"")</f>
        <v/>
      </c>
      <c r="J1443" s="6" t="str" cm="1">
        <f t="array" aca="1" ref="J1443" ca="1">_xlfn.IFNA(INDIRECT("'"&amp;"Variable List"&amp;"'!"&amp;ADDRESS(MATCH(A1443,'Variable List'!A:A,0),4)),"")</f>
        <v/>
      </c>
      <c r="K1443" s="6" t="str" cm="1">
        <f t="array" aca="1" ref="K1443" ca="1">_xlfn.IFNA(INDIRECT("'"&amp;"Variable List"&amp;"'!"&amp;ADDRESS(MATCH(A1443,'Variable List'!A:A,0),5)),"")</f>
        <v/>
      </c>
      <c r="L1443" s="6" t="str" cm="1">
        <f t="array" aca="1" ref="L1443" ca="1">_xlfn.IFNA(INDIRECT("'"&amp;"Variable List"&amp;"'!"&amp;ADDRESS(MATCH(A1443,'Variable List'!A:A,0),6)),"")</f>
        <v/>
      </c>
    </row>
    <row r="1444" spans="1:12" s="3" customFormat="1" x14ac:dyDescent="0.25">
      <c r="A1444" s="41"/>
      <c r="B1444" s="6"/>
      <c r="C1444" s="6"/>
      <c r="D1444" s="55">
        <v>18</v>
      </c>
      <c r="E1444" s="56" t="s">
        <v>1397</v>
      </c>
      <c r="F1444" s="168"/>
      <c r="G1444" s="6"/>
      <c r="H1444" s="13"/>
      <c r="I1444" s="6" t="str" cm="1">
        <f t="array" aca="1" ref="I1444" ca="1">_xlfn.IFNA(INDIRECT("'"&amp;"Variable List"&amp;"'!"&amp;ADDRESS(MATCH(A1444,'Variable List'!A:A,0),3)),"")</f>
        <v/>
      </c>
      <c r="J1444" s="6" t="str" cm="1">
        <f t="array" aca="1" ref="J1444" ca="1">_xlfn.IFNA(INDIRECT("'"&amp;"Variable List"&amp;"'!"&amp;ADDRESS(MATCH(A1444,'Variable List'!A:A,0),4)),"")</f>
        <v/>
      </c>
      <c r="K1444" s="6" t="str" cm="1">
        <f t="array" aca="1" ref="K1444" ca="1">_xlfn.IFNA(INDIRECT("'"&amp;"Variable List"&amp;"'!"&amp;ADDRESS(MATCH(A1444,'Variable List'!A:A,0),5)),"")</f>
        <v/>
      </c>
      <c r="L1444" s="6" t="str" cm="1">
        <f t="array" aca="1" ref="L1444" ca="1">_xlfn.IFNA(INDIRECT("'"&amp;"Variable List"&amp;"'!"&amp;ADDRESS(MATCH(A1444,'Variable List'!A:A,0),6)),"")</f>
        <v/>
      </c>
    </row>
    <row r="1445" spans="1:12" s="3" customFormat="1" x14ac:dyDescent="0.25">
      <c r="A1445" s="41"/>
      <c r="B1445" s="6"/>
      <c r="C1445" s="6"/>
      <c r="D1445" s="55">
        <v>19</v>
      </c>
      <c r="E1445" s="56" t="s">
        <v>1359</v>
      </c>
      <c r="F1445" s="168"/>
      <c r="G1445" s="6"/>
      <c r="H1445" s="13"/>
      <c r="I1445" s="6" t="str" cm="1">
        <f t="array" aca="1" ref="I1445" ca="1">_xlfn.IFNA(INDIRECT("'"&amp;"Variable List"&amp;"'!"&amp;ADDRESS(MATCH(A1445,'Variable List'!A:A,0),3)),"")</f>
        <v/>
      </c>
      <c r="J1445" s="6" t="str" cm="1">
        <f t="array" aca="1" ref="J1445" ca="1">_xlfn.IFNA(INDIRECT("'"&amp;"Variable List"&amp;"'!"&amp;ADDRESS(MATCH(A1445,'Variable List'!A:A,0),4)),"")</f>
        <v/>
      </c>
      <c r="K1445" s="6" t="str" cm="1">
        <f t="array" aca="1" ref="K1445" ca="1">_xlfn.IFNA(INDIRECT("'"&amp;"Variable List"&amp;"'!"&amp;ADDRESS(MATCH(A1445,'Variable List'!A:A,0),5)),"")</f>
        <v/>
      </c>
      <c r="L1445" s="6" t="str" cm="1">
        <f t="array" aca="1" ref="L1445" ca="1">_xlfn.IFNA(INDIRECT("'"&amp;"Variable List"&amp;"'!"&amp;ADDRESS(MATCH(A1445,'Variable List'!A:A,0),6)),"")</f>
        <v/>
      </c>
    </row>
    <row r="1446" spans="1:12" s="3" customFormat="1" x14ac:dyDescent="0.25">
      <c r="A1446" s="41"/>
      <c r="B1446" s="6"/>
      <c r="C1446" s="6"/>
      <c r="D1446" s="55">
        <v>20</v>
      </c>
      <c r="E1446" s="56" t="s">
        <v>1356</v>
      </c>
      <c r="F1446" s="168"/>
      <c r="G1446" s="6"/>
      <c r="H1446" s="13"/>
      <c r="I1446" s="6" t="str" cm="1">
        <f t="array" aca="1" ref="I1446" ca="1">_xlfn.IFNA(INDIRECT("'"&amp;"Variable List"&amp;"'!"&amp;ADDRESS(MATCH(A1446,'Variable List'!A:A,0),3)),"")</f>
        <v/>
      </c>
      <c r="J1446" s="6" t="str" cm="1">
        <f t="array" aca="1" ref="J1446" ca="1">_xlfn.IFNA(INDIRECT("'"&amp;"Variable List"&amp;"'!"&amp;ADDRESS(MATCH(A1446,'Variable List'!A:A,0),4)),"")</f>
        <v/>
      </c>
      <c r="K1446" s="6" t="str" cm="1">
        <f t="array" aca="1" ref="K1446" ca="1">_xlfn.IFNA(INDIRECT("'"&amp;"Variable List"&amp;"'!"&amp;ADDRESS(MATCH(A1446,'Variable List'!A:A,0),5)),"")</f>
        <v/>
      </c>
      <c r="L1446" s="6" t="str" cm="1">
        <f t="array" aca="1" ref="L1446" ca="1">_xlfn.IFNA(INDIRECT("'"&amp;"Variable List"&amp;"'!"&amp;ADDRESS(MATCH(A1446,'Variable List'!A:A,0),6)),"")</f>
        <v/>
      </c>
    </row>
    <row r="1447" spans="1:12" s="3" customFormat="1" x14ac:dyDescent="0.25">
      <c r="A1447" s="41"/>
      <c r="B1447" s="6"/>
      <c r="C1447" s="6"/>
      <c r="D1447" s="55">
        <v>21</v>
      </c>
      <c r="E1447" s="56" t="s">
        <v>1342</v>
      </c>
      <c r="F1447" s="168"/>
      <c r="G1447" s="6"/>
      <c r="H1447" s="13"/>
      <c r="I1447" s="6" t="str" cm="1">
        <f t="array" aca="1" ref="I1447" ca="1">_xlfn.IFNA(INDIRECT("'"&amp;"Variable List"&amp;"'!"&amp;ADDRESS(MATCH(A1447,'Variable List'!A:A,0),3)),"")</f>
        <v/>
      </c>
      <c r="J1447" s="6" t="str" cm="1">
        <f t="array" aca="1" ref="J1447" ca="1">_xlfn.IFNA(INDIRECT("'"&amp;"Variable List"&amp;"'!"&amp;ADDRESS(MATCH(A1447,'Variable List'!A:A,0),4)),"")</f>
        <v/>
      </c>
      <c r="K1447" s="6" t="str" cm="1">
        <f t="array" aca="1" ref="K1447" ca="1">_xlfn.IFNA(INDIRECT("'"&amp;"Variable List"&amp;"'!"&amp;ADDRESS(MATCH(A1447,'Variable List'!A:A,0),5)),"")</f>
        <v/>
      </c>
      <c r="L1447" s="6" t="str" cm="1">
        <f t="array" aca="1" ref="L1447" ca="1">_xlfn.IFNA(INDIRECT("'"&amp;"Variable List"&amp;"'!"&amp;ADDRESS(MATCH(A1447,'Variable List'!A:A,0),6)),"")</f>
        <v/>
      </c>
    </row>
    <row r="1448" spans="1:12" s="3" customFormat="1" x14ac:dyDescent="0.25">
      <c r="A1448" s="41"/>
      <c r="B1448" s="6"/>
      <c r="C1448" s="6"/>
      <c r="D1448" s="55">
        <v>22</v>
      </c>
      <c r="E1448" s="56" t="s">
        <v>1304</v>
      </c>
      <c r="F1448" s="168"/>
      <c r="G1448" s="6"/>
      <c r="H1448" s="13"/>
      <c r="I1448" s="6" t="str" cm="1">
        <f t="array" aca="1" ref="I1448" ca="1">_xlfn.IFNA(INDIRECT("'"&amp;"Variable List"&amp;"'!"&amp;ADDRESS(MATCH(A1448,'Variable List'!A:A,0),3)),"")</f>
        <v/>
      </c>
      <c r="J1448" s="6" t="str" cm="1">
        <f t="array" aca="1" ref="J1448" ca="1">_xlfn.IFNA(INDIRECT("'"&amp;"Variable List"&amp;"'!"&amp;ADDRESS(MATCH(A1448,'Variable List'!A:A,0),4)),"")</f>
        <v/>
      </c>
      <c r="K1448" s="6" t="str" cm="1">
        <f t="array" aca="1" ref="K1448" ca="1">_xlfn.IFNA(INDIRECT("'"&amp;"Variable List"&amp;"'!"&amp;ADDRESS(MATCH(A1448,'Variable List'!A:A,0),5)),"")</f>
        <v/>
      </c>
      <c r="L1448" s="6" t="str" cm="1">
        <f t="array" aca="1" ref="L1448" ca="1">_xlfn.IFNA(INDIRECT("'"&amp;"Variable List"&amp;"'!"&amp;ADDRESS(MATCH(A1448,'Variable List'!A:A,0),6)),"")</f>
        <v/>
      </c>
    </row>
    <row r="1449" spans="1:12" s="3" customFormat="1" x14ac:dyDescent="0.25">
      <c r="A1449" s="41"/>
      <c r="B1449" s="6"/>
      <c r="C1449" s="6"/>
      <c r="D1449" s="55">
        <v>23</v>
      </c>
      <c r="E1449" s="56" t="s">
        <v>715</v>
      </c>
      <c r="F1449" s="168"/>
      <c r="G1449" s="6"/>
      <c r="H1449" s="13"/>
      <c r="I1449" s="6" t="str" cm="1">
        <f t="array" aca="1" ref="I1449" ca="1">_xlfn.IFNA(INDIRECT("'"&amp;"Variable List"&amp;"'!"&amp;ADDRESS(MATCH(A1449,'Variable List'!A:A,0),3)),"")</f>
        <v/>
      </c>
      <c r="J1449" s="6" t="str" cm="1">
        <f t="array" aca="1" ref="J1449" ca="1">_xlfn.IFNA(INDIRECT("'"&amp;"Variable List"&amp;"'!"&amp;ADDRESS(MATCH(A1449,'Variable List'!A:A,0),4)),"")</f>
        <v/>
      </c>
      <c r="K1449" s="6" t="str" cm="1">
        <f t="array" aca="1" ref="K1449" ca="1">_xlfn.IFNA(INDIRECT("'"&amp;"Variable List"&amp;"'!"&amp;ADDRESS(MATCH(A1449,'Variable List'!A:A,0),5)),"")</f>
        <v/>
      </c>
      <c r="L1449" s="6" t="str" cm="1">
        <f t="array" aca="1" ref="L1449" ca="1">_xlfn.IFNA(INDIRECT("'"&amp;"Variable List"&amp;"'!"&amp;ADDRESS(MATCH(A1449,'Variable List'!A:A,0),6)),"")</f>
        <v/>
      </c>
    </row>
    <row r="1450" spans="1:12" s="3" customFormat="1" x14ac:dyDescent="0.25">
      <c r="A1450" s="41"/>
      <c r="B1450" s="6"/>
      <c r="C1450" s="6"/>
      <c r="D1450" s="55">
        <v>24</v>
      </c>
      <c r="E1450" s="56" t="s">
        <v>1372</v>
      </c>
      <c r="F1450" s="168"/>
      <c r="G1450" s="6"/>
      <c r="H1450" s="13"/>
      <c r="I1450" s="6" t="str" cm="1">
        <f t="array" aca="1" ref="I1450" ca="1">_xlfn.IFNA(INDIRECT("'"&amp;"Variable List"&amp;"'!"&amp;ADDRESS(MATCH(A1450,'Variable List'!A:A,0),3)),"")</f>
        <v/>
      </c>
      <c r="J1450" s="6" t="str" cm="1">
        <f t="array" aca="1" ref="J1450" ca="1">_xlfn.IFNA(INDIRECT("'"&amp;"Variable List"&amp;"'!"&amp;ADDRESS(MATCH(A1450,'Variable List'!A:A,0),4)),"")</f>
        <v/>
      </c>
      <c r="K1450" s="6" t="str" cm="1">
        <f t="array" aca="1" ref="K1450" ca="1">_xlfn.IFNA(INDIRECT("'"&amp;"Variable List"&amp;"'!"&amp;ADDRESS(MATCH(A1450,'Variable List'!A:A,0),5)),"")</f>
        <v/>
      </c>
      <c r="L1450" s="6" t="str" cm="1">
        <f t="array" aca="1" ref="L1450" ca="1">_xlfn.IFNA(INDIRECT("'"&amp;"Variable List"&amp;"'!"&amp;ADDRESS(MATCH(A1450,'Variable List'!A:A,0),6)),"")</f>
        <v/>
      </c>
    </row>
    <row r="1451" spans="1:12" s="3" customFormat="1" x14ac:dyDescent="0.25">
      <c r="A1451" s="41"/>
      <c r="B1451" s="6"/>
      <c r="C1451" s="6"/>
      <c r="D1451" s="55">
        <v>25</v>
      </c>
      <c r="E1451" s="56" t="s">
        <v>1413</v>
      </c>
      <c r="F1451" s="168"/>
      <c r="G1451" s="6"/>
      <c r="H1451" s="13"/>
      <c r="I1451" s="6" t="str" cm="1">
        <f t="array" aca="1" ref="I1451" ca="1">_xlfn.IFNA(INDIRECT("'"&amp;"Variable List"&amp;"'!"&amp;ADDRESS(MATCH(A1451,'Variable List'!A:A,0),3)),"")</f>
        <v/>
      </c>
      <c r="J1451" s="6" t="str" cm="1">
        <f t="array" aca="1" ref="J1451" ca="1">_xlfn.IFNA(INDIRECT("'"&amp;"Variable List"&amp;"'!"&amp;ADDRESS(MATCH(A1451,'Variable List'!A:A,0),4)),"")</f>
        <v/>
      </c>
      <c r="K1451" s="6" t="str" cm="1">
        <f t="array" aca="1" ref="K1451" ca="1">_xlfn.IFNA(INDIRECT("'"&amp;"Variable List"&amp;"'!"&amp;ADDRESS(MATCH(A1451,'Variable List'!A:A,0),5)),"")</f>
        <v/>
      </c>
      <c r="L1451" s="6" t="str" cm="1">
        <f t="array" aca="1" ref="L1451" ca="1">_xlfn.IFNA(INDIRECT("'"&amp;"Variable List"&amp;"'!"&amp;ADDRESS(MATCH(A1451,'Variable List'!A:A,0),6)),"")</f>
        <v/>
      </c>
    </row>
    <row r="1452" spans="1:12" s="3" customFormat="1" x14ac:dyDescent="0.25">
      <c r="A1452" s="41"/>
      <c r="B1452" s="6"/>
      <c r="C1452" s="6"/>
      <c r="D1452" s="55">
        <v>26</v>
      </c>
      <c r="E1452" s="56" t="s">
        <v>1316</v>
      </c>
      <c r="F1452" s="168"/>
      <c r="G1452" s="6"/>
      <c r="H1452" s="13"/>
      <c r="I1452" s="6" t="str" cm="1">
        <f t="array" aca="1" ref="I1452" ca="1">_xlfn.IFNA(INDIRECT("'"&amp;"Variable List"&amp;"'!"&amp;ADDRESS(MATCH(A1452,'Variable List'!A:A,0),3)),"")</f>
        <v/>
      </c>
      <c r="J1452" s="6" t="str" cm="1">
        <f t="array" aca="1" ref="J1452" ca="1">_xlfn.IFNA(INDIRECT("'"&amp;"Variable List"&amp;"'!"&amp;ADDRESS(MATCH(A1452,'Variable List'!A:A,0),4)),"")</f>
        <v/>
      </c>
      <c r="K1452" s="6" t="str" cm="1">
        <f t="array" aca="1" ref="K1452" ca="1">_xlfn.IFNA(INDIRECT("'"&amp;"Variable List"&amp;"'!"&amp;ADDRESS(MATCH(A1452,'Variable List'!A:A,0),5)),"")</f>
        <v/>
      </c>
      <c r="L1452" s="6" t="str" cm="1">
        <f t="array" aca="1" ref="L1452" ca="1">_xlfn.IFNA(INDIRECT("'"&amp;"Variable List"&amp;"'!"&amp;ADDRESS(MATCH(A1452,'Variable List'!A:A,0),6)),"")</f>
        <v/>
      </c>
    </row>
    <row r="1453" spans="1:12" s="3" customFormat="1" x14ac:dyDescent="0.25">
      <c r="A1453" s="41"/>
      <c r="B1453" s="6"/>
      <c r="C1453" s="6"/>
      <c r="D1453" s="55">
        <v>27</v>
      </c>
      <c r="E1453" s="56" t="s">
        <v>1324</v>
      </c>
      <c r="F1453" s="168"/>
      <c r="G1453" s="6"/>
      <c r="H1453" s="13"/>
      <c r="I1453" s="6" t="str" cm="1">
        <f t="array" aca="1" ref="I1453" ca="1">_xlfn.IFNA(INDIRECT("'"&amp;"Variable List"&amp;"'!"&amp;ADDRESS(MATCH(A1453,'Variable List'!A:A,0),3)),"")</f>
        <v/>
      </c>
      <c r="J1453" s="6" t="str" cm="1">
        <f t="array" aca="1" ref="J1453" ca="1">_xlfn.IFNA(INDIRECT("'"&amp;"Variable List"&amp;"'!"&amp;ADDRESS(MATCH(A1453,'Variable List'!A:A,0),4)),"")</f>
        <v/>
      </c>
      <c r="K1453" s="6" t="str" cm="1">
        <f t="array" aca="1" ref="K1453" ca="1">_xlfn.IFNA(INDIRECT("'"&amp;"Variable List"&amp;"'!"&amp;ADDRESS(MATCH(A1453,'Variable List'!A:A,0),5)),"")</f>
        <v/>
      </c>
      <c r="L1453" s="6" t="str" cm="1">
        <f t="array" aca="1" ref="L1453" ca="1">_xlfn.IFNA(INDIRECT("'"&amp;"Variable List"&amp;"'!"&amp;ADDRESS(MATCH(A1453,'Variable List'!A:A,0),6)),"")</f>
        <v/>
      </c>
    </row>
    <row r="1454" spans="1:12" s="3" customFormat="1" x14ac:dyDescent="0.25">
      <c r="A1454" s="41"/>
      <c r="B1454" s="6"/>
      <c r="C1454" s="6"/>
      <c r="D1454" s="55">
        <v>28</v>
      </c>
      <c r="E1454" s="56" t="s">
        <v>1320</v>
      </c>
      <c r="F1454" s="168"/>
      <c r="G1454" s="6"/>
      <c r="H1454" s="13"/>
      <c r="I1454" s="6" t="str" cm="1">
        <f t="array" aca="1" ref="I1454" ca="1">_xlfn.IFNA(INDIRECT("'"&amp;"Variable List"&amp;"'!"&amp;ADDRESS(MATCH(A1454,'Variable List'!A:A,0),3)),"")</f>
        <v/>
      </c>
      <c r="J1454" s="6" t="str" cm="1">
        <f t="array" aca="1" ref="J1454" ca="1">_xlfn.IFNA(INDIRECT("'"&amp;"Variable List"&amp;"'!"&amp;ADDRESS(MATCH(A1454,'Variable List'!A:A,0),4)),"")</f>
        <v/>
      </c>
      <c r="K1454" s="6" t="str" cm="1">
        <f t="array" aca="1" ref="K1454" ca="1">_xlfn.IFNA(INDIRECT("'"&amp;"Variable List"&amp;"'!"&amp;ADDRESS(MATCH(A1454,'Variable List'!A:A,0),5)),"")</f>
        <v/>
      </c>
      <c r="L1454" s="6" t="str" cm="1">
        <f t="array" aca="1" ref="L1454" ca="1">_xlfn.IFNA(INDIRECT("'"&amp;"Variable List"&amp;"'!"&amp;ADDRESS(MATCH(A1454,'Variable List'!A:A,0),6)),"")</f>
        <v/>
      </c>
    </row>
    <row r="1455" spans="1:12" s="3" customFormat="1" x14ac:dyDescent="0.25">
      <c r="A1455" s="41"/>
      <c r="B1455" s="6"/>
      <c r="C1455" s="6"/>
      <c r="D1455" s="55">
        <v>29</v>
      </c>
      <c r="E1455" s="56" t="s">
        <v>1409</v>
      </c>
      <c r="F1455" s="168"/>
      <c r="G1455" s="6"/>
      <c r="H1455" s="13"/>
      <c r="I1455" s="6" t="str" cm="1">
        <f t="array" aca="1" ref="I1455" ca="1">_xlfn.IFNA(INDIRECT("'"&amp;"Variable List"&amp;"'!"&amp;ADDRESS(MATCH(A1455,'Variable List'!A:A,0),3)),"")</f>
        <v/>
      </c>
      <c r="J1455" s="6" t="str" cm="1">
        <f t="array" aca="1" ref="J1455" ca="1">_xlfn.IFNA(INDIRECT("'"&amp;"Variable List"&amp;"'!"&amp;ADDRESS(MATCH(A1455,'Variable List'!A:A,0),4)),"")</f>
        <v/>
      </c>
      <c r="K1455" s="6" t="str" cm="1">
        <f t="array" aca="1" ref="K1455" ca="1">_xlfn.IFNA(INDIRECT("'"&amp;"Variable List"&amp;"'!"&amp;ADDRESS(MATCH(A1455,'Variable List'!A:A,0),5)),"")</f>
        <v/>
      </c>
      <c r="L1455" s="6" t="str" cm="1">
        <f t="array" aca="1" ref="L1455" ca="1">_xlfn.IFNA(INDIRECT("'"&amp;"Variable List"&amp;"'!"&amp;ADDRESS(MATCH(A1455,'Variable List'!A:A,0),6)),"")</f>
        <v/>
      </c>
    </row>
    <row r="1456" spans="1:12" s="3" customFormat="1" x14ac:dyDescent="0.25">
      <c r="A1456" s="41"/>
      <c r="B1456" s="6"/>
      <c r="C1456" s="6"/>
      <c r="D1456" s="55">
        <v>30</v>
      </c>
      <c r="E1456" s="56" t="s">
        <v>1364</v>
      </c>
      <c r="F1456" s="168"/>
      <c r="G1456" s="6"/>
      <c r="H1456" s="13"/>
      <c r="I1456" s="6" t="str" cm="1">
        <f t="array" aca="1" ref="I1456" ca="1">_xlfn.IFNA(INDIRECT("'"&amp;"Variable List"&amp;"'!"&amp;ADDRESS(MATCH(A1456,'Variable List'!A:A,0),3)),"")</f>
        <v/>
      </c>
      <c r="J1456" s="6" t="str" cm="1">
        <f t="array" aca="1" ref="J1456" ca="1">_xlfn.IFNA(INDIRECT("'"&amp;"Variable List"&amp;"'!"&amp;ADDRESS(MATCH(A1456,'Variable List'!A:A,0),4)),"")</f>
        <v/>
      </c>
      <c r="K1456" s="6" t="str" cm="1">
        <f t="array" aca="1" ref="K1456" ca="1">_xlfn.IFNA(INDIRECT("'"&amp;"Variable List"&amp;"'!"&amp;ADDRESS(MATCH(A1456,'Variable List'!A:A,0),5)),"")</f>
        <v/>
      </c>
      <c r="L1456" s="6" t="str" cm="1">
        <f t="array" aca="1" ref="L1456" ca="1">_xlfn.IFNA(INDIRECT("'"&amp;"Variable List"&amp;"'!"&amp;ADDRESS(MATCH(A1456,'Variable List'!A:A,0),6)),"")</f>
        <v/>
      </c>
    </row>
    <row r="1457" spans="1:12" s="3" customFormat="1" x14ac:dyDescent="0.25">
      <c r="A1457" s="41"/>
      <c r="B1457" s="6"/>
      <c r="C1457" s="6"/>
      <c r="D1457" s="55">
        <v>31</v>
      </c>
      <c r="E1457" s="56" t="s">
        <v>1627</v>
      </c>
      <c r="F1457" s="168"/>
      <c r="G1457" s="6"/>
      <c r="H1457" s="13"/>
      <c r="I1457" s="6" t="str" cm="1">
        <f t="array" aca="1" ref="I1457" ca="1">_xlfn.IFNA(INDIRECT("'"&amp;"Variable List"&amp;"'!"&amp;ADDRESS(MATCH(A1457,'Variable List'!A:A,0),3)),"")</f>
        <v/>
      </c>
      <c r="J1457" s="6" t="str" cm="1">
        <f t="array" aca="1" ref="J1457" ca="1">_xlfn.IFNA(INDIRECT("'"&amp;"Variable List"&amp;"'!"&amp;ADDRESS(MATCH(A1457,'Variable List'!A:A,0),4)),"")</f>
        <v/>
      </c>
      <c r="K1457" s="6" t="str" cm="1">
        <f t="array" aca="1" ref="K1457" ca="1">_xlfn.IFNA(INDIRECT("'"&amp;"Variable List"&amp;"'!"&amp;ADDRESS(MATCH(A1457,'Variable List'!A:A,0),5)),"")</f>
        <v/>
      </c>
      <c r="L1457" s="6" t="str" cm="1">
        <f t="array" aca="1" ref="L1457" ca="1">_xlfn.IFNA(INDIRECT("'"&amp;"Variable List"&amp;"'!"&amp;ADDRESS(MATCH(A1457,'Variable List'!A:A,0),6)),"")</f>
        <v/>
      </c>
    </row>
    <row r="1458" spans="1:12" s="3" customFormat="1" x14ac:dyDescent="0.25">
      <c r="A1458" s="41"/>
      <c r="B1458" s="6"/>
      <c r="C1458" s="6"/>
      <c r="D1458" s="55">
        <v>32</v>
      </c>
      <c r="E1458" s="56" t="s">
        <v>729</v>
      </c>
      <c r="F1458" s="168"/>
      <c r="G1458" s="6"/>
      <c r="H1458" s="13"/>
      <c r="I1458" s="6" t="str" cm="1">
        <f t="array" aca="1" ref="I1458" ca="1">_xlfn.IFNA(INDIRECT("'"&amp;"Variable List"&amp;"'!"&amp;ADDRESS(MATCH(A1458,'Variable List'!A:A,0),3)),"")</f>
        <v/>
      </c>
      <c r="J1458" s="6" t="str" cm="1">
        <f t="array" aca="1" ref="J1458" ca="1">_xlfn.IFNA(INDIRECT("'"&amp;"Variable List"&amp;"'!"&amp;ADDRESS(MATCH(A1458,'Variable List'!A:A,0),4)),"")</f>
        <v/>
      </c>
      <c r="K1458" s="6" t="str" cm="1">
        <f t="array" aca="1" ref="K1458" ca="1">_xlfn.IFNA(INDIRECT("'"&amp;"Variable List"&amp;"'!"&amp;ADDRESS(MATCH(A1458,'Variable List'!A:A,0),5)),"")</f>
        <v/>
      </c>
      <c r="L1458" s="6" t="str" cm="1">
        <f t="array" aca="1" ref="L1458" ca="1">_xlfn.IFNA(INDIRECT("'"&amp;"Variable List"&amp;"'!"&amp;ADDRESS(MATCH(A1458,'Variable List'!A:A,0),6)),"")</f>
        <v/>
      </c>
    </row>
    <row r="1459" spans="1:12" s="3" customFormat="1" x14ac:dyDescent="0.25">
      <c r="A1459" s="41"/>
      <c r="B1459" s="6"/>
      <c r="C1459" s="6"/>
      <c r="D1459" s="55">
        <v>33</v>
      </c>
      <c r="E1459" s="56" t="s">
        <v>1628</v>
      </c>
      <c r="F1459" s="168"/>
      <c r="G1459" s="6"/>
      <c r="H1459" s="13"/>
      <c r="I1459" s="6" t="str" cm="1">
        <f t="array" aca="1" ref="I1459" ca="1">_xlfn.IFNA(INDIRECT("'"&amp;"Variable List"&amp;"'!"&amp;ADDRESS(MATCH(A1459,'Variable List'!A:A,0),3)),"")</f>
        <v/>
      </c>
      <c r="J1459" s="6" t="str" cm="1">
        <f t="array" aca="1" ref="J1459" ca="1">_xlfn.IFNA(INDIRECT("'"&amp;"Variable List"&amp;"'!"&amp;ADDRESS(MATCH(A1459,'Variable List'!A:A,0),4)),"")</f>
        <v/>
      </c>
      <c r="K1459" s="6" t="str" cm="1">
        <f t="array" aca="1" ref="K1459" ca="1">_xlfn.IFNA(INDIRECT("'"&amp;"Variable List"&amp;"'!"&amp;ADDRESS(MATCH(A1459,'Variable List'!A:A,0),5)),"")</f>
        <v/>
      </c>
      <c r="L1459" s="6" t="str" cm="1">
        <f t="array" aca="1" ref="L1459" ca="1">_xlfn.IFNA(INDIRECT("'"&amp;"Variable List"&amp;"'!"&amp;ADDRESS(MATCH(A1459,'Variable List'!A:A,0),6)),"")</f>
        <v/>
      </c>
    </row>
    <row r="1460" spans="1:12" s="3" customFormat="1" x14ac:dyDescent="0.25">
      <c r="A1460" s="41"/>
      <c r="B1460" s="6"/>
      <c r="C1460" s="6"/>
      <c r="D1460" s="55">
        <v>34</v>
      </c>
      <c r="E1460" s="56" t="s">
        <v>1424</v>
      </c>
      <c r="F1460" s="168"/>
      <c r="G1460" s="6"/>
      <c r="H1460" s="13"/>
      <c r="I1460" s="6" t="str" cm="1">
        <f t="array" aca="1" ref="I1460" ca="1">_xlfn.IFNA(INDIRECT("'"&amp;"Variable List"&amp;"'!"&amp;ADDRESS(MATCH(A1460,'Variable List'!A:A,0),3)),"")</f>
        <v/>
      </c>
      <c r="J1460" s="6" t="str" cm="1">
        <f t="array" aca="1" ref="J1460" ca="1">_xlfn.IFNA(INDIRECT("'"&amp;"Variable List"&amp;"'!"&amp;ADDRESS(MATCH(A1460,'Variable List'!A:A,0),4)),"")</f>
        <v/>
      </c>
      <c r="K1460" s="6" t="str" cm="1">
        <f t="array" aca="1" ref="K1460" ca="1">_xlfn.IFNA(INDIRECT("'"&amp;"Variable List"&amp;"'!"&amp;ADDRESS(MATCH(A1460,'Variable List'!A:A,0),5)),"")</f>
        <v/>
      </c>
      <c r="L1460" s="6" t="str" cm="1">
        <f t="array" aca="1" ref="L1460" ca="1">_xlfn.IFNA(INDIRECT("'"&amp;"Variable List"&amp;"'!"&amp;ADDRESS(MATCH(A1460,'Variable List'!A:A,0),6)),"")</f>
        <v/>
      </c>
    </row>
    <row r="1461" spans="1:12" s="3" customFormat="1" x14ac:dyDescent="0.25">
      <c r="A1461" s="41"/>
      <c r="B1461" s="6"/>
      <c r="C1461" s="6"/>
      <c r="D1461" s="55">
        <v>35</v>
      </c>
      <c r="E1461" s="56" t="s">
        <v>1629</v>
      </c>
      <c r="F1461" s="168"/>
      <c r="G1461" s="6"/>
      <c r="H1461" s="13"/>
      <c r="I1461" s="6" t="str" cm="1">
        <f t="array" aca="1" ref="I1461" ca="1">_xlfn.IFNA(INDIRECT("'"&amp;"Variable List"&amp;"'!"&amp;ADDRESS(MATCH(A1461,'Variable List'!A:A,0),3)),"")</f>
        <v/>
      </c>
      <c r="J1461" s="6" t="str" cm="1">
        <f t="array" aca="1" ref="J1461" ca="1">_xlfn.IFNA(INDIRECT("'"&amp;"Variable List"&amp;"'!"&amp;ADDRESS(MATCH(A1461,'Variable List'!A:A,0),4)),"")</f>
        <v/>
      </c>
      <c r="K1461" s="6" t="str" cm="1">
        <f t="array" aca="1" ref="K1461" ca="1">_xlfn.IFNA(INDIRECT("'"&amp;"Variable List"&amp;"'!"&amp;ADDRESS(MATCH(A1461,'Variable List'!A:A,0),5)),"")</f>
        <v/>
      </c>
      <c r="L1461" s="6" t="str" cm="1">
        <f t="array" aca="1" ref="L1461" ca="1">_xlfn.IFNA(INDIRECT("'"&amp;"Variable List"&amp;"'!"&amp;ADDRESS(MATCH(A1461,'Variable List'!A:A,0),6)),"")</f>
        <v/>
      </c>
    </row>
    <row r="1462" spans="1:12" s="3" customFormat="1" x14ac:dyDescent="0.25">
      <c r="A1462" s="41"/>
      <c r="B1462" s="6"/>
      <c r="C1462" s="6"/>
      <c r="D1462" s="55">
        <v>36</v>
      </c>
      <c r="E1462" s="56" t="s">
        <v>1630</v>
      </c>
      <c r="F1462" s="168"/>
      <c r="G1462" s="6"/>
      <c r="H1462" s="13"/>
      <c r="I1462" s="6" t="str" cm="1">
        <f t="array" aca="1" ref="I1462" ca="1">_xlfn.IFNA(INDIRECT("'"&amp;"Variable List"&amp;"'!"&amp;ADDRESS(MATCH(A1462,'Variable List'!A:A,0),3)),"")</f>
        <v/>
      </c>
      <c r="J1462" s="6" t="str" cm="1">
        <f t="array" aca="1" ref="J1462" ca="1">_xlfn.IFNA(INDIRECT("'"&amp;"Variable List"&amp;"'!"&amp;ADDRESS(MATCH(A1462,'Variable List'!A:A,0),4)),"")</f>
        <v/>
      </c>
      <c r="K1462" s="6" t="str" cm="1">
        <f t="array" aca="1" ref="K1462" ca="1">_xlfn.IFNA(INDIRECT("'"&amp;"Variable List"&amp;"'!"&amp;ADDRESS(MATCH(A1462,'Variable List'!A:A,0),5)),"")</f>
        <v/>
      </c>
      <c r="L1462" s="6" t="str" cm="1">
        <f t="array" aca="1" ref="L1462" ca="1">_xlfn.IFNA(INDIRECT("'"&amp;"Variable List"&amp;"'!"&amp;ADDRESS(MATCH(A1462,'Variable List'!A:A,0),6)),"")</f>
        <v/>
      </c>
    </row>
    <row r="1463" spans="1:12" s="3" customFormat="1" x14ac:dyDescent="0.25">
      <c r="A1463" s="41"/>
      <c r="B1463" s="6"/>
      <c r="C1463" s="6"/>
      <c r="D1463" s="55">
        <v>37</v>
      </c>
      <c r="E1463" s="56" t="s">
        <v>1631</v>
      </c>
      <c r="F1463" s="168"/>
      <c r="G1463" s="6"/>
      <c r="H1463" s="13"/>
      <c r="I1463" s="6" t="str" cm="1">
        <f t="array" aca="1" ref="I1463" ca="1">_xlfn.IFNA(INDIRECT("'"&amp;"Variable List"&amp;"'!"&amp;ADDRESS(MATCH(A1463,'Variable List'!A:A,0),3)),"")</f>
        <v/>
      </c>
      <c r="J1463" s="6" t="str" cm="1">
        <f t="array" aca="1" ref="J1463" ca="1">_xlfn.IFNA(INDIRECT("'"&amp;"Variable List"&amp;"'!"&amp;ADDRESS(MATCH(A1463,'Variable List'!A:A,0),4)),"")</f>
        <v/>
      </c>
      <c r="K1463" s="6" t="str" cm="1">
        <f t="array" aca="1" ref="K1463" ca="1">_xlfn.IFNA(INDIRECT("'"&amp;"Variable List"&amp;"'!"&amp;ADDRESS(MATCH(A1463,'Variable List'!A:A,0),5)),"")</f>
        <v/>
      </c>
      <c r="L1463" s="6" t="str" cm="1">
        <f t="array" aca="1" ref="L1463" ca="1">_xlfn.IFNA(INDIRECT("'"&amp;"Variable List"&amp;"'!"&amp;ADDRESS(MATCH(A1463,'Variable List'!A:A,0),6)),"")</f>
        <v/>
      </c>
    </row>
    <row r="1464" spans="1:12" s="3" customFormat="1" x14ac:dyDescent="0.25">
      <c r="A1464" s="41"/>
      <c r="B1464" s="6"/>
      <c r="C1464" s="6"/>
      <c r="D1464" s="55">
        <v>38</v>
      </c>
      <c r="E1464" s="56" t="s">
        <v>1632</v>
      </c>
      <c r="F1464" s="168"/>
      <c r="G1464" s="6"/>
      <c r="H1464" s="13"/>
      <c r="I1464" s="6" t="str" cm="1">
        <f t="array" aca="1" ref="I1464" ca="1">_xlfn.IFNA(INDIRECT("'"&amp;"Variable List"&amp;"'!"&amp;ADDRESS(MATCH(A1464,'Variable List'!A:A,0),3)),"")</f>
        <v/>
      </c>
      <c r="J1464" s="6" t="str" cm="1">
        <f t="array" aca="1" ref="J1464" ca="1">_xlfn.IFNA(INDIRECT("'"&amp;"Variable List"&amp;"'!"&amp;ADDRESS(MATCH(A1464,'Variable List'!A:A,0),4)),"")</f>
        <v/>
      </c>
      <c r="K1464" s="6" t="str" cm="1">
        <f t="array" aca="1" ref="K1464" ca="1">_xlfn.IFNA(INDIRECT("'"&amp;"Variable List"&amp;"'!"&amp;ADDRESS(MATCH(A1464,'Variable List'!A:A,0),5)),"")</f>
        <v/>
      </c>
      <c r="L1464" s="6" t="str" cm="1">
        <f t="array" aca="1" ref="L1464" ca="1">_xlfn.IFNA(INDIRECT("'"&amp;"Variable List"&amp;"'!"&amp;ADDRESS(MATCH(A1464,'Variable List'!A:A,0),6)),"")</f>
        <v/>
      </c>
    </row>
    <row r="1465" spans="1:12" s="3" customFormat="1" x14ac:dyDescent="0.25">
      <c r="A1465" s="41"/>
      <c r="B1465" s="6"/>
      <c r="C1465" s="6"/>
      <c r="D1465" s="55">
        <v>39</v>
      </c>
      <c r="E1465" s="56" t="s">
        <v>1398</v>
      </c>
      <c r="F1465" s="168"/>
      <c r="G1465" s="6"/>
      <c r="H1465" s="13"/>
      <c r="I1465" s="6" t="str" cm="1">
        <f t="array" aca="1" ref="I1465" ca="1">_xlfn.IFNA(INDIRECT("'"&amp;"Variable List"&amp;"'!"&amp;ADDRESS(MATCH(A1465,'Variable List'!A:A,0),3)),"")</f>
        <v/>
      </c>
      <c r="J1465" s="6" t="str" cm="1">
        <f t="array" aca="1" ref="J1465" ca="1">_xlfn.IFNA(INDIRECT("'"&amp;"Variable List"&amp;"'!"&amp;ADDRESS(MATCH(A1465,'Variable List'!A:A,0),4)),"")</f>
        <v/>
      </c>
      <c r="K1465" s="6" t="str" cm="1">
        <f t="array" aca="1" ref="K1465" ca="1">_xlfn.IFNA(INDIRECT("'"&amp;"Variable List"&amp;"'!"&amp;ADDRESS(MATCH(A1465,'Variable List'!A:A,0),5)),"")</f>
        <v/>
      </c>
      <c r="L1465" s="6" t="str" cm="1">
        <f t="array" aca="1" ref="L1465" ca="1">_xlfn.IFNA(INDIRECT("'"&amp;"Variable List"&amp;"'!"&amp;ADDRESS(MATCH(A1465,'Variable List'!A:A,0),6)),"")</f>
        <v/>
      </c>
    </row>
    <row r="1466" spans="1:12" s="3" customFormat="1" x14ac:dyDescent="0.25">
      <c r="A1466" s="41"/>
      <c r="B1466" s="6"/>
      <c r="C1466" s="6"/>
      <c r="D1466" s="55">
        <v>40</v>
      </c>
      <c r="E1466" s="56" t="s">
        <v>719</v>
      </c>
      <c r="F1466" s="168"/>
      <c r="G1466" s="6"/>
      <c r="H1466" s="13"/>
      <c r="I1466" s="6" t="str" cm="1">
        <f t="array" aca="1" ref="I1466" ca="1">_xlfn.IFNA(INDIRECT("'"&amp;"Variable List"&amp;"'!"&amp;ADDRESS(MATCH(A1466,'Variable List'!A:A,0),3)),"")</f>
        <v/>
      </c>
      <c r="J1466" s="6" t="str" cm="1">
        <f t="array" aca="1" ref="J1466" ca="1">_xlfn.IFNA(INDIRECT("'"&amp;"Variable List"&amp;"'!"&amp;ADDRESS(MATCH(A1466,'Variable List'!A:A,0),4)),"")</f>
        <v/>
      </c>
      <c r="K1466" s="6" t="str" cm="1">
        <f t="array" aca="1" ref="K1466" ca="1">_xlfn.IFNA(INDIRECT("'"&amp;"Variable List"&amp;"'!"&amp;ADDRESS(MATCH(A1466,'Variable List'!A:A,0),5)),"")</f>
        <v/>
      </c>
      <c r="L1466" s="6" t="str" cm="1">
        <f t="array" aca="1" ref="L1466" ca="1">_xlfn.IFNA(INDIRECT("'"&amp;"Variable List"&amp;"'!"&amp;ADDRESS(MATCH(A1466,'Variable List'!A:A,0),6)),"")</f>
        <v/>
      </c>
    </row>
    <row r="1467" spans="1:12" s="3" customFormat="1" x14ac:dyDescent="0.25">
      <c r="A1467" s="41"/>
      <c r="B1467" s="6"/>
      <c r="C1467" s="6"/>
      <c r="D1467" s="55">
        <v>41</v>
      </c>
      <c r="E1467" s="56" t="s">
        <v>1633</v>
      </c>
      <c r="F1467" s="168"/>
      <c r="G1467" s="6"/>
      <c r="H1467" s="13"/>
      <c r="I1467" s="6" t="str" cm="1">
        <f t="array" aca="1" ref="I1467" ca="1">_xlfn.IFNA(INDIRECT("'"&amp;"Variable List"&amp;"'!"&amp;ADDRESS(MATCH(A1467,'Variable List'!A:A,0),3)),"")</f>
        <v/>
      </c>
      <c r="J1467" s="6" t="str" cm="1">
        <f t="array" aca="1" ref="J1467" ca="1">_xlfn.IFNA(INDIRECT("'"&amp;"Variable List"&amp;"'!"&amp;ADDRESS(MATCH(A1467,'Variable List'!A:A,0),4)),"")</f>
        <v/>
      </c>
      <c r="K1467" s="6" t="str" cm="1">
        <f t="array" aca="1" ref="K1467" ca="1">_xlfn.IFNA(INDIRECT("'"&amp;"Variable List"&amp;"'!"&amp;ADDRESS(MATCH(A1467,'Variable List'!A:A,0),5)),"")</f>
        <v/>
      </c>
      <c r="L1467" s="6" t="str" cm="1">
        <f t="array" aca="1" ref="L1467" ca="1">_xlfn.IFNA(INDIRECT("'"&amp;"Variable List"&amp;"'!"&amp;ADDRESS(MATCH(A1467,'Variable List'!A:A,0),6)),"")</f>
        <v/>
      </c>
    </row>
    <row r="1468" spans="1:12" s="3" customFormat="1" x14ac:dyDescent="0.25">
      <c r="A1468" s="41"/>
      <c r="B1468" s="6"/>
      <c r="C1468" s="6"/>
      <c r="D1468" s="55">
        <v>42</v>
      </c>
      <c r="E1468" s="56" t="s">
        <v>1634</v>
      </c>
      <c r="F1468" s="168"/>
      <c r="G1468" s="6"/>
      <c r="H1468" s="13"/>
      <c r="I1468" s="6" t="str" cm="1">
        <f t="array" aca="1" ref="I1468" ca="1">_xlfn.IFNA(INDIRECT("'"&amp;"Variable List"&amp;"'!"&amp;ADDRESS(MATCH(A1468,'Variable List'!A:A,0),3)),"")</f>
        <v/>
      </c>
      <c r="J1468" s="6" t="str" cm="1">
        <f t="array" aca="1" ref="J1468" ca="1">_xlfn.IFNA(INDIRECT("'"&amp;"Variable List"&amp;"'!"&amp;ADDRESS(MATCH(A1468,'Variable List'!A:A,0),4)),"")</f>
        <v/>
      </c>
      <c r="K1468" s="6" t="str" cm="1">
        <f t="array" aca="1" ref="K1468" ca="1">_xlfn.IFNA(INDIRECT("'"&amp;"Variable List"&amp;"'!"&amp;ADDRESS(MATCH(A1468,'Variable List'!A:A,0),5)),"")</f>
        <v/>
      </c>
      <c r="L1468" s="6" t="str" cm="1">
        <f t="array" aca="1" ref="L1468" ca="1">_xlfn.IFNA(INDIRECT("'"&amp;"Variable List"&amp;"'!"&amp;ADDRESS(MATCH(A1468,'Variable List'!A:A,0),6)),"")</f>
        <v/>
      </c>
    </row>
    <row r="1469" spans="1:12" s="3" customFormat="1" x14ac:dyDescent="0.25">
      <c r="A1469" s="41"/>
      <c r="B1469" s="6"/>
      <c r="C1469" s="6"/>
      <c r="D1469" s="55">
        <v>43</v>
      </c>
      <c r="E1469" s="56" t="s">
        <v>897</v>
      </c>
      <c r="F1469" s="168"/>
      <c r="G1469" s="6"/>
      <c r="H1469" s="13"/>
      <c r="I1469" s="6" t="str" cm="1">
        <f t="array" aca="1" ref="I1469" ca="1">_xlfn.IFNA(INDIRECT("'"&amp;"Variable List"&amp;"'!"&amp;ADDRESS(MATCH(A1469,'Variable List'!A:A,0),3)),"")</f>
        <v/>
      </c>
      <c r="J1469" s="6" t="str" cm="1">
        <f t="array" aca="1" ref="J1469" ca="1">_xlfn.IFNA(INDIRECT("'"&amp;"Variable List"&amp;"'!"&amp;ADDRESS(MATCH(A1469,'Variable List'!A:A,0),4)),"")</f>
        <v/>
      </c>
      <c r="K1469" s="6" t="str" cm="1">
        <f t="array" aca="1" ref="K1469" ca="1">_xlfn.IFNA(INDIRECT("'"&amp;"Variable List"&amp;"'!"&amp;ADDRESS(MATCH(A1469,'Variable List'!A:A,0),5)),"")</f>
        <v/>
      </c>
      <c r="L1469" s="6" t="str" cm="1">
        <f t="array" aca="1" ref="L1469" ca="1">_xlfn.IFNA(INDIRECT("'"&amp;"Variable List"&amp;"'!"&amp;ADDRESS(MATCH(A1469,'Variable List'!A:A,0),6)),"")</f>
        <v/>
      </c>
    </row>
    <row r="1470" spans="1:12" s="3" customFormat="1" x14ac:dyDescent="0.25">
      <c r="A1470" s="41"/>
      <c r="B1470" s="6"/>
      <c r="C1470" s="6"/>
      <c r="D1470" s="55">
        <v>44</v>
      </c>
      <c r="E1470" s="56" t="s">
        <v>1635</v>
      </c>
      <c r="F1470" s="168"/>
      <c r="G1470" s="6"/>
      <c r="H1470" s="13"/>
      <c r="I1470" s="6" t="str" cm="1">
        <f t="array" aca="1" ref="I1470" ca="1">_xlfn.IFNA(INDIRECT("'"&amp;"Variable List"&amp;"'!"&amp;ADDRESS(MATCH(A1470,'Variable List'!A:A,0),3)),"")</f>
        <v/>
      </c>
      <c r="J1470" s="6" t="str" cm="1">
        <f t="array" aca="1" ref="J1470" ca="1">_xlfn.IFNA(INDIRECT("'"&amp;"Variable List"&amp;"'!"&amp;ADDRESS(MATCH(A1470,'Variable List'!A:A,0),4)),"")</f>
        <v/>
      </c>
      <c r="K1470" s="6" t="str" cm="1">
        <f t="array" aca="1" ref="K1470" ca="1">_xlfn.IFNA(INDIRECT("'"&amp;"Variable List"&amp;"'!"&amp;ADDRESS(MATCH(A1470,'Variable List'!A:A,0),5)),"")</f>
        <v/>
      </c>
      <c r="L1470" s="6" t="str" cm="1">
        <f t="array" aca="1" ref="L1470" ca="1">_xlfn.IFNA(INDIRECT("'"&amp;"Variable List"&amp;"'!"&amp;ADDRESS(MATCH(A1470,'Variable List'!A:A,0),6)),"")</f>
        <v/>
      </c>
    </row>
    <row r="1471" spans="1:12" s="3" customFormat="1" x14ac:dyDescent="0.25">
      <c r="A1471" s="41"/>
      <c r="B1471" s="6"/>
      <c r="C1471" s="6"/>
      <c r="D1471" s="55">
        <v>45</v>
      </c>
      <c r="E1471" s="56" t="s">
        <v>1636</v>
      </c>
      <c r="F1471" s="168"/>
      <c r="G1471" s="6"/>
      <c r="H1471" s="13"/>
      <c r="I1471" s="6" t="str" cm="1">
        <f t="array" aca="1" ref="I1471" ca="1">_xlfn.IFNA(INDIRECT("'"&amp;"Variable List"&amp;"'!"&amp;ADDRESS(MATCH(A1471,'Variable List'!A:A,0),3)),"")</f>
        <v/>
      </c>
      <c r="J1471" s="6" t="str" cm="1">
        <f t="array" aca="1" ref="J1471" ca="1">_xlfn.IFNA(INDIRECT("'"&amp;"Variable List"&amp;"'!"&amp;ADDRESS(MATCH(A1471,'Variable List'!A:A,0),4)),"")</f>
        <v/>
      </c>
      <c r="K1471" s="6" t="str" cm="1">
        <f t="array" aca="1" ref="K1471" ca="1">_xlfn.IFNA(INDIRECT("'"&amp;"Variable List"&amp;"'!"&amp;ADDRESS(MATCH(A1471,'Variable List'!A:A,0),5)),"")</f>
        <v/>
      </c>
      <c r="L1471" s="6" t="str" cm="1">
        <f t="array" aca="1" ref="L1471" ca="1">_xlfn.IFNA(INDIRECT("'"&amp;"Variable List"&amp;"'!"&amp;ADDRESS(MATCH(A1471,'Variable List'!A:A,0),6)),"")</f>
        <v/>
      </c>
    </row>
    <row r="1472" spans="1:12" s="3" customFormat="1" x14ac:dyDescent="0.25">
      <c r="A1472" s="41"/>
      <c r="B1472" s="6"/>
      <c r="C1472" s="6"/>
      <c r="D1472" s="55">
        <v>46</v>
      </c>
      <c r="E1472" s="56" t="s">
        <v>1637</v>
      </c>
      <c r="F1472" s="168"/>
      <c r="G1472" s="6"/>
      <c r="H1472" s="13"/>
      <c r="I1472" s="6" t="str" cm="1">
        <f t="array" aca="1" ref="I1472" ca="1">_xlfn.IFNA(INDIRECT("'"&amp;"Variable List"&amp;"'!"&amp;ADDRESS(MATCH(A1472,'Variable List'!A:A,0),3)),"")</f>
        <v/>
      </c>
      <c r="J1472" s="6" t="str" cm="1">
        <f t="array" aca="1" ref="J1472" ca="1">_xlfn.IFNA(INDIRECT("'"&amp;"Variable List"&amp;"'!"&amp;ADDRESS(MATCH(A1472,'Variable List'!A:A,0),4)),"")</f>
        <v/>
      </c>
      <c r="K1472" s="6" t="str" cm="1">
        <f t="array" aca="1" ref="K1472" ca="1">_xlfn.IFNA(INDIRECT("'"&amp;"Variable List"&amp;"'!"&amp;ADDRESS(MATCH(A1472,'Variable List'!A:A,0),5)),"")</f>
        <v/>
      </c>
      <c r="L1472" s="6" t="str" cm="1">
        <f t="array" aca="1" ref="L1472" ca="1">_xlfn.IFNA(INDIRECT("'"&amp;"Variable List"&amp;"'!"&amp;ADDRESS(MATCH(A1472,'Variable List'!A:A,0),6)),"")</f>
        <v/>
      </c>
    </row>
    <row r="1473" spans="1:12" s="3" customFormat="1" x14ac:dyDescent="0.25">
      <c r="A1473" s="41"/>
      <c r="B1473" s="6"/>
      <c r="C1473" s="6"/>
      <c r="D1473" s="55">
        <v>47</v>
      </c>
      <c r="E1473" s="56" t="s">
        <v>1638</v>
      </c>
      <c r="F1473" s="168"/>
      <c r="G1473" s="6"/>
      <c r="H1473" s="13"/>
      <c r="I1473" s="6" t="str" cm="1">
        <f t="array" aca="1" ref="I1473" ca="1">_xlfn.IFNA(INDIRECT("'"&amp;"Variable List"&amp;"'!"&amp;ADDRESS(MATCH(A1473,'Variable List'!A:A,0),3)),"")</f>
        <v/>
      </c>
      <c r="J1473" s="6" t="str" cm="1">
        <f t="array" aca="1" ref="J1473" ca="1">_xlfn.IFNA(INDIRECT("'"&amp;"Variable List"&amp;"'!"&amp;ADDRESS(MATCH(A1473,'Variable List'!A:A,0),4)),"")</f>
        <v/>
      </c>
      <c r="K1473" s="6" t="str" cm="1">
        <f t="array" aca="1" ref="K1473" ca="1">_xlfn.IFNA(INDIRECT("'"&amp;"Variable List"&amp;"'!"&amp;ADDRESS(MATCH(A1473,'Variable List'!A:A,0),5)),"")</f>
        <v/>
      </c>
      <c r="L1473" s="6" t="str" cm="1">
        <f t="array" aca="1" ref="L1473" ca="1">_xlfn.IFNA(INDIRECT("'"&amp;"Variable List"&amp;"'!"&amp;ADDRESS(MATCH(A1473,'Variable List'!A:A,0),6)),"")</f>
        <v/>
      </c>
    </row>
    <row r="1474" spans="1:12" s="3" customFormat="1" x14ac:dyDescent="0.25">
      <c r="A1474" s="41"/>
      <c r="B1474" s="6"/>
      <c r="C1474" s="6"/>
      <c r="D1474" s="55">
        <v>48</v>
      </c>
      <c r="E1474" s="56" t="s">
        <v>1639</v>
      </c>
      <c r="F1474" s="168"/>
      <c r="G1474" s="6"/>
      <c r="H1474" s="13"/>
      <c r="I1474" s="6" t="str" cm="1">
        <f t="array" aca="1" ref="I1474" ca="1">_xlfn.IFNA(INDIRECT("'"&amp;"Variable List"&amp;"'!"&amp;ADDRESS(MATCH(A1474,'Variable List'!A:A,0),3)),"")</f>
        <v/>
      </c>
      <c r="J1474" s="6" t="str" cm="1">
        <f t="array" aca="1" ref="J1474" ca="1">_xlfn.IFNA(INDIRECT("'"&amp;"Variable List"&amp;"'!"&amp;ADDRESS(MATCH(A1474,'Variable List'!A:A,0),4)),"")</f>
        <v/>
      </c>
      <c r="K1474" s="6" t="str" cm="1">
        <f t="array" aca="1" ref="K1474" ca="1">_xlfn.IFNA(INDIRECT("'"&amp;"Variable List"&amp;"'!"&amp;ADDRESS(MATCH(A1474,'Variable List'!A:A,0),5)),"")</f>
        <v/>
      </c>
      <c r="L1474" s="6" t="str" cm="1">
        <f t="array" aca="1" ref="L1474" ca="1">_xlfn.IFNA(INDIRECT("'"&amp;"Variable List"&amp;"'!"&amp;ADDRESS(MATCH(A1474,'Variable List'!A:A,0),6)),"")</f>
        <v/>
      </c>
    </row>
    <row r="1475" spans="1:12" s="3" customFormat="1" x14ac:dyDescent="0.25">
      <c r="A1475" s="41"/>
      <c r="B1475" s="6"/>
      <c r="C1475" s="6"/>
      <c r="D1475" s="55">
        <v>49</v>
      </c>
      <c r="E1475" s="56" t="s">
        <v>839</v>
      </c>
      <c r="F1475" s="168"/>
      <c r="G1475" s="6"/>
      <c r="H1475" s="13"/>
      <c r="I1475" s="6" t="str" cm="1">
        <f t="array" aca="1" ref="I1475" ca="1">_xlfn.IFNA(INDIRECT("'"&amp;"Variable List"&amp;"'!"&amp;ADDRESS(MATCH(A1475,'Variable List'!A:A,0),3)),"")</f>
        <v/>
      </c>
      <c r="J1475" s="6" t="str" cm="1">
        <f t="array" aca="1" ref="J1475" ca="1">_xlfn.IFNA(INDIRECT("'"&amp;"Variable List"&amp;"'!"&amp;ADDRESS(MATCH(A1475,'Variable List'!A:A,0),4)),"")</f>
        <v/>
      </c>
      <c r="K1475" s="6" t="str" cm="1">
        <f t="array" aca="1" ref="K1475" ca="1">_xlfn.IFNA(INDIRECT("'"&amp;"Variable List"&amp;"'!"&amp;ADDRESS(MATCH(A1475,'Variable List'!A:A,0),5)),"")</f>
        <v/>
      </c>
      <c r="L1475" s="6" t="str" cm="1">
        <f t="array" aca="1" ref="L1475" ca="1">_xlfn.IFNA(INDIRECT("'"&amp;"Variable List"&amp;"'!"&amp;ADDRESS(MATCH(A1475,'Variable List'!A:A,0),6)),"")</f>
        <v/>
      </c>
    </row>
    <row r="1476" spans="1:12" s="3" customFormat="1" x14ac:dyDescent="0.25">
      <c r="A1476" s="41"/>
      <c r="B1476" s="6"/>
      <c r="C1476" s="6"/>
      <c r="D1476" s="55">
        <v>50</v>
      </c>
      <c r="E1476" s="56" t="s">
        <v>1640</v>
      </c>
      <c r="F1476" s="168"/>
      <c r="G1476" s="6"/>
      <c r="H1476" s="13"/>
      <c r="I1476" s="6" t="str" cm="1">
        <f t="array" aca="1" ref="I1476" ca="1">_xlfn.IFNA(INDIRECT("'"&amp;"Variable List"&amp;"'!"&amp;ADDRESS(MATCH(A1476,'Variable List'!A:A,0),3)),"")</f>
        <v/>
      </c>
      <c r="J1476" s="6" t="str" cm="1">
        <f t="array" aca="1" ref="J1476" ca="1">_xlfn.IFNA(INDIRECT("'"&amp;"Variable List"&amp;"'!"&amp;ADDRESS(MATCH(A1476,'Variable List'!A:A,0),4)),"")</f>
        <v/>
      </c>
      <c r="K1476" s="6" t="str" cm="1">
        <f t="array" aca="1" ref="K1476" ca="1">_xlfn.IFNA(INDIRECT("'"&amp;"Variable List"&amp;"'!"&amp;ADDRESS(MATCH(A1476,'Variable List'!A:A,0),5)),"")</f>
        <v/>
      </c>
      <c r="L1476" s="6" t="str" cm="1">
        <f t="array" aca="1" ref="L1476" ca="1">_xlfn.IFNA(INDIRECT("'"&amp;"Variable List"&amp;"'!"&amp;ADDRESS(MATCH(A1476,'Variable List'!A:A,0),6)),"")</f>
        <v/>
      </c>
    </row>
    <row r="1477" spans="1:12" s="3" customFormat="1" x14ac:dyDescent="0.25">
      <c r="A1477" s="41"/>
      <c r="B1477" s="6"/>
      <c r="C1477" s="6"/>
      <c r="D1477" s="55">
        <v>51</v>
      </c>
      <c r="E1477" s="56" t="s">
        <v>1641</v>
      </c>
      <c r="F1477" s="168"/>
      <c r="G1477" s="6"/>
      <c r="H1477" s="13"/>
      <c r="I1477" s="6" t="str" cm="1">
        <f t="array" aca="1" ref="I1477" ca="1">_xlfn.IFNA(INDIRECT("'"&amp;"Variable List"&amp;"'!"&amp;ADDRESS(MATCH(A1477,'Variable List'!A:A,0),3)),"")</f>
        <v/>
      </c>
      <c r="J1477" s="6" t="str" cm="1">
        <f t="array" aca="1" ref="J1477" ca="1">_xlfn.IFNA(INDIRECT("'"&amp;"Variable List"&amp;"'!"&amp;ADDRESS(MATCH(A1477,'Variable List'!A:A,0),4)),"")</f>
        <v/>
      </c>
      <c r="K1477" s="6" t="str" cm="1">
        <f t="array" aca="1" ref="K1477" ca="1">_xlfn.IFNA(INDIRECT("'"&amp;"Variable List"&amp;"'!"&amp;ADDRESS(MATCH(A1477,'Variable List'!A:A,0),5)),"")</f>
        <v/>
      </c>
      <c r="L1477" s="6" t="str" cm="1">
        <f t="array" aca="1" ref="L1477" ca="1">_xlfn.IFNA(INDIRECT("'"&amp;"Variable List"&amp;"'!"&amp;ADDRESS(MATCH(A1477,'Variable List'!A:A,0),6)),"")</f>
        <v/>
      </c>
    </row>
    <row r="1478" spans="1:12" s="3" customFormat="1" x14ac:dyDescent="0.25">
      <c r="A1478" s="41"/>
      <c r="B1478" s="6"/>
      <c r="C1478" s="6"/>
      <c r="D1478" s="55">
        <v>52</v>
      </c>
      <c r="E1478" s="56" t="s">
        <v>1642</v>
      </c>
      <c r="F1478" s="168"/>
      <c r="G1478" s="6"/>
      <c r="H1478" s="13"/>
      <c r="I1478" s="6" t="str" cm="1">
        <f t="array" aca="1" ref="I1478" ca="1">_xlfn.IFNA(INDIRECT("'"&amp;"Variable List"&amp;"'!"&amp;ADDRESS(MATCH(A1478,'Variable List'!A:A,0),3)),"")</f>
        <v/>
      </c>
      <c r="J1478" s="6" t="str" cm="1">
        <f t="array" aca="1" ref="J1478" ca="1">_xlfn.IFNA(INDIRECT("'"&amp;"Variable List"&amp;"'!"&amp;ADDRESS(MATCH(A1478,'Variable List'!A:A,0),4)),"")</f>
        <v/>
      </c>
      <c r="K1478" s="6" t="str" cm="1">
        <f t="array" aca="1" ref="K1478" ca="1">_xlfn.IFNA(INDIRECT("'"&amp;"Variable List"&amp;"'!"&amp;ADDRESS(MATCH(A1478,'Variable List'!A:A,0),5)),"")</f>
        <v/>
      </c>
      <c r="L1478" s="6" t="str" cm="1">
        <f t="array" aca="1" ref="L1478" ca="1">_xlfn.IFNA(INDIRECT("'"&amp;"Variable List"&amp;"'!"&amp;ADDRESS(MATCH(A1478,'Variable List'!A:A,0),6)),"")</f>
        <v/>
      </c>
    </row>
    <row r="1479" spans="1:12" s="3" customFormat="1" x14ac:dyDescent="0.25">
      <c r="A1479" s="41"/>
      <c r="B1479" s="6"/>
      <c r="C1479" s="6"/>
      <c r="D1479" s="55" t="s">
        <v>1643</v>
      </c>
      <c r="E1479" s="56" t="s">
        <v>1644</v>
      </c>
      <c r="F1479" s="168"/>
      <c r="G1479" s="6"/>
      <c r="H1479" s="13"/>
      <c r="I1479" s="6" t="str" cm="1">
        <f t="array" aca="1" ref="I1479" ca="1">_xlfn.IFNA(INDIRECT("'"&amp;"Variable List"&amp;"'!"&amp;ADDRESS(MATCH(A1479,'Variable List'!A:A,0),3)),"")</f>
        <v/>
      </c>
      <c r="J1479" s="6" t="str" cm="1">
        <f t="array" aca="1" ref="J1479" ca="1">_xlfn.IFNA(INDIRECT("'"&amp;"Variable List"&amp;"'!"&amp;ADDRESS(MATCH(A1479,'Variable List'!A:A,0),4)),"")</f>
        <v/>
      </c>
      <c r="K1479" s="6" t="str" cm="1">
        <f t="array" aca="1" ref="K1479" ca="1">_xlfn.IFNA(INDIRECT("'"&amp;"Variable List"&amp;"'!"&amp;ADDRESS(MATCH(A1479,'Variable List'!A:A,0),5)),"")</f>
        <v/>
      </c>
      <c r="L1479" s="6" t="str" cm="1">
        <f t="array" aca="1" ref="L1479" ca="1">_xlfn.IFNA(INDIRECT("'"&amp;"Variable List"&amp;"'!"&amp;ADDRESS(MATCH(A1479,'Variable List'!A:A,0),6)),"")</f>
        <v/>
      </c>
    </row>
    <row r="1480" spans="1:12" s="3" customFormat="1" x14ac:dyDescent="0.25">
      <c r="A1480" s="41"/>
      <c r="B1480" s="6"/>
      <c r="C1480" s="6"/>
      <c r="D1480" s="55" t="s">
        <v>1645</v>
      </c>
      <c r="E1480" s="56" t="s">
        <v>1646</v>
      </c>
      <c r="F1480" s="168"/>
      <c r="G1480" s="6"/>
      <c r="H1480" s="13"/>
      <c r="I1480" s="6" t="str" cm="1">
        <f t="array" aca="1" ref="I1480" ca="1">_xlfn.IFNA(INDIRECT("'"&amp;"Variable List"&amp;"'!"&amp;ADDRESS(MATCH(A1480,'Variable List'!A:A,0),3)),"")</f>
        <v/>
      </c>
      <c r="J1480" s="6" t="str" cm="1">
        <f t="array" aca="1" ref="J1480" ca="1">_xlfn.IFNA(INDIRECT("'"&amp;"Variable List"&amp;"'!"&amp;ADDRESS(MATCH(A1480,'Variable List'!A:A,0),4)),"")</f>
        <v/>
      </c>
      <c r="K1480" s="6" t="str" cm="1">
        <f t="array" aca="1" ref="K1480" ca="1">_xlfn.IFNA(INDIRECT("'"&amp;"Variable List"&amp;"'!"&amp;ADDRESS(MATCH(A1480,'Variable List'!A:A,0),5)),"")</f>
        <v/>
      </c>
      <c r="L1480" s="6" t="str" cm="1">
        <f t="array" aca="1" ref="L1480" ca="1">_xlfn.IFNA(INDIRECT("'"&amp;"Variable List"&amp;"'!"&amp;ADDRESS(MATCH(A1480,'Variable List'!A:A,0),6)),"")</f>
        <v/>
      </c>
    </row>
    <row r="1481" spans="1:12" s="3" customFormat="1" x14ac:dyDescent="0.25">
      <c r="A1481" s="41"/>
      <c r="B1481" s="6"/>
      <c r="C1481" s="6"/>
      <c r="D1481" s="55" t="s">
        <v>1647</v>
      </c>
      <c r="E1481" s="56" t="s">
        <v>831</v>
      </c>
      <c r="F1481" s="168"/>
      <c r="G1481" s="6"/>
      <c r="H1481" s="13"/>
      <c r="I1481" s="6" t="str" cm="1">
        <f t="array" aca="1" ref="I1481" ca="1">_xlfn.IFNA(INDIRECT("'"&amp;"Variable List"&amp;"'!"&amp;ADDRESS(MATCH(A1481,'Variable List'!A:A,0),3)),"")</f>
        <v/>
      </c>
      <c r="J1481" s="6" t="str" cm="1">
        <f t="array" aca="1" ref="J1481" ca="1">_xlfn.IFNA(INDIRECT("'"&amp;"Variable List"&amp;"'!"&amp;ADDRESS(MATCH(A1481,'Variable List'!A:A,0),4)),"")</f>
        <v/>
      </c>
      <c r="K1481" s="6" t="str" cm="1">
        <f t="array" aca="1" ref="K1481" ca="1">_xlfn.IFNA(INDIRECT("'"&amp;"Variable List"&amp;"'!"&amp;ADDRESS(MATCH(A1481,'Variable List'!A:A,0),5)),"")</f>
        <v/>
      </c>
      <c r="L1481" s="6" t="str" cm="1">
        <f t="array" aca="1" ref="L1481" ca="1">_xlfn.IFNA(INDIRECT("'"&amp;"Variable List"&amp;"'!"&amp;ADDRESS(MATCH(A1481,'Variable List'!A:A,0),6)),"")</f>
        <v/>
      </c>
    </row>
    <row r="1482" spans="1:12" s="3" customFormat="1" x14ac:dyDescent="0.25">
      <c r="A1482" s="41"/>
      <c r="B1482" s="6"/>
      <c r="C1482" s="6"/>
      <c r="D1482" s="55" t="s">
        <v>1648</v>
      </c>
      <c r="E1482" s="56" t="s">
        <v>1649</v>
      </c>
      <c r="F1482" s="168"/>
      <c r="G1482" s="6"/>
      <c r="H1482" s="13"/>
      <c r="I1482" s="6" t="str" cm="1">
        <f t="array" aca="1" ref="I1482" ca="1">_xlfn.IFNA(INDIRECT("'"&amp;"Variable List"&amp;"'!"&amp;ADDRESS(MATCH(A1482,'Variable List'!A:A,0),3)),"")</f>
        <v/>
      </c>
      <c r="J1482" s="6" t="str" cm="1">
        <f t="array" aca="1" ref="J1482" ca="1">_xlfn.IFNA(INDIRECT("'"&amp;"Variable List"&amp;"'!"&amp;ADDRESS(MATCH(A1482,'Variable List'!A:A,0),4)),"")</f>
        <v/>
      </c>
      <c r="K1482" s="6" t="str" cm="1">
        <f t="array" aca="1" ref="K1482" ca="1">_xlfn.IFNA(INDIRECT("'"&amp;"Variable List"&amp;"'!"&amp;ADDRESS(MATCH(A1482,'Variable List'!A:A,0),5)),"")</f>
        <v/>
      </c>
      <c r="L1482" s="6" t="str" cm="1">
        <f t="array" aca="1" ref="L1482" ca="1">_xlfn.IFNA(INDIRECT("'"&amp;"Variable List"&amp;"'!"&amp;ADDRESS(MATCH(A1482,'Variable List'!A:A,0),6)),"")</f>
        <v/>
      </c>
    </row>
    <row r="1483" spans="1:12" s="3" customFormat="1" x14ac:dyDescent="0.25">
      <c r="A1483" s="41"/>
      <c r="B1483" s="6"/>
      <c r="C1483" s="6"/>
      <c r="D1483" s="55" t="s">
        <v>1650</v>
      </c>
      <c r="E1483" s="56" t="s">
        <v>1651</v>
      </c>
      <c r="F1483" s="168"/>
      <c r="G1483" s="6"/>
      <c r="H1483" s="13"/>
      <c r="I1483" s="6" t="str" cm="1">
        <f t="array" aca="1" ref="I1483" ca="1">_xlfn.IFNA(INDIRECT("'"&amp;"Variable List"&amp;"'!"&amp;ADDRESS(MATCH(A1483,'Variable List'!A:A,0),3)),"")</f>
        <v/>
      </c>
      <c r="J1483" s="6" t="str" cm="1">
        <f t="array" aca="1" ref="J1483" ca="1">_xlfn.IFNA(INDIRECT("'"&amp;"Variable List"&amp;"'!"&amp;ADDRESS(MATCH(A1483,'Variable List'!A:A,0),4)),"")</f>
        <v/>
      </c>
      <c r="K1483" s="6" t="str" cm="1">
        <f t="array" aca="1" ref="K1483" ca="1">_xlfn.IFNA(INDIRECT("'"&amp;"Variable List"&amp;"'!"&amp;ADDRESS(MATCH(A1483,'Variable List'!A:A,0),5)),"")</f>
        <v/>
      </c>
      <c r="L1483" s="6" t="str" cm="1">
        <f t="array" aca="1" ref="L1483" ca="1">_xlfn.IFNA(INDIRECT("'"&amp;"Variable List"&amp;"'!"&amp;ADDRESS(MATCH(A1483,'Variable List'!A:A,0),6)),"")</f>
        <v/>
      </c>
    </row>
    <row r="1484" spans="1:12" s="3" customFormat="1" x14ac:dyDescent="0.25">
      <c r="A1484" s="41"/>
      <c r="B1484" s="6"/>
      <c r="C1484" s="6"/>
      <c r="D1484" s="55" t="s">
        <v>1652</v>
      </c>
      <c r="E1484" s="56" t="s">
        <v>867</v>
      </c>
      <c r="F1484" s="168"/>
      <c r="G1484" s="6"/>
      <c r="H1484" s="13"/>
      <c r="I1484" s="6" t="str" cm="1">
        <f t="array" aca="1" ref="I1484" ca="1">_xlfn.IFNA(INDIRECT("'"&amp;"Variable List"&amp;"'!"&amp;ADDRESS(MATCH(A1484,'Variable List'!A:A,0),3)),"")</f>
        <v/>
      </c>
      <c r="J1484" s="6" t="str" cm="1">
        <f t="array" aca="1" ref="J1484" ca="1">_xlfn.IFNA(INDIRECT("'"&amp;"Variable List"&amp;"'!"&amp;ADDRESS(MATCH(A1484,'Variable List'!A:A,0),4)),"")</f>
        <v/>
      </c>
      <c r="K1484" s="6" t="str" cm="1">
        <f t="array" aca="1" ref="K1484" ca="1">_xlfn.IFNA(INDIRECT("'"&amp;"Variable List"&amp;"'!"&amp;ADDRESS(MATCH(A1484,'Variable List'!A:A,0),5)),"")</f>
        <v/>
      </c>
      <c r="L1484" s="6" t="str" cm="1">
        <f t="array" aca="1" ref="L1484" ca="1">_xlfn.IFNA(INDIRECT("'"&amp;"Variable List"&amp;"'!"&amp;ADDRESS(MATCH(A1484,'Variable List'!A:A,0),6)),"")</f>
        <v/>
      </c>
    </row>
    <row r="1485" spans="1:12" s="3" customFormat="1" x14ac:dyDescent="0.25">
      <c r="A1485" s="41"/>
      <c r="B1485" s="6"/>
      <c r="C1485" s="6"/>
      <c r="D1485" s="55" t="s">
        <v>1653</v>
      </c>
      <c r="E1485" s="56" t="s">
        <v>1654</v>
      </c>
      <c r="F1485" s="168"/>
      <c r="G1485" s="6"/>
      <c r="H1485" s="13"/>
      <c r="I1485" s="6" t="str" cm="1">
        <f t="array" aca="1" ref="I1485" ca="1">_xlfn.IFNA(INDIRECT("'"&amp;"Variable List"&amp;"'!"&amp;ADDRESS(MATCH(A1485,'Variable List'!A:A,0),3)),"")</f>
        <v/>
      </c>
      <c r="J1485" s="6" t="str" cm="1">
        <f t="array" aca="1" ref="J1485" ca="1">_xlfn.IFNA(INDIRECT("'"&amp;"Variable List"&amp;"'!"&amp;ADDRESS(MATCH(A1485,'Variable List'!A:A,0),4)),"")</f>
        <v/>
      </c>
      <c r="K1485" s="6" t="str" cm="1">
        <f t="array" aca="1" ref="K1485" ca="1">_xlfn.IFNA(INDIRECT("'"&amp;"Variable List"&amp;"'!"&amp;ADDRESS(MATCH(A1485,'Variable List'!A:A,0),5)),"")</f>
        <v/>
      </c>
      <c r="L1485" s="6" t="str" cm="1">
        <f t="array" aca="1" ref="L1485" ca="1">_xlfn.IFNA(INDIRECT("'"&amp;"Variable List"&amp;"'!"&amp;ADDRESS(MATCH(A1485,'Variable List'!A:A,0),6)),"")</f>
        <v/>
      </c>
    </row>
    <row r="1486" spans="1:12" s="3" customFormat="1" x14ac:dyDescent="0.25">
      <c r="A1486" s="41"/>
      <c r="B1486" s="6"/>
      <c r="C1486" s="6"/>
      <c r="D1486" s="55" t="s">
        <v>1655</v>
      </c>
      <c r="E1486" s="56" t="s">
        <v>1656</v>
      </c>
      <c r="F1486" s="168"/>
      <c r="G1486" s="6"/>
      <c r="H1486" s="13"/>
      <c r="I1486" s="6" t="str" cm="1">
        <f t="array" aca="1" ref="I1486" ca="1">_xlfn.IFNA(INDIRECT("'"&amp;"Variable List"&amp;"'!"&amp;ADDRESS(MATCH(A1486,'Variable List'!A:A,0),3)),"")</f>
        <v/>
      </c>
      <c r="J1486" s="6" t="str" cm="1">
        <f t="array" aca="1" ref="J1486" ca="1">_xlfn.IFNA(INDIRECT("'"&amp;"Variable List"&amp;"'!"&amp;ADDRESS(MATCH(A1486,'Variable List'!A:A,0),4)),"")</f>
        <v/>
      </c>
      <c r="K1486" s="6" t="str" cm="1">
        <f t="array" aca="1" ref="K1486" ca="1">_xlfn.IFNA(INDIRECT("'"&amp;"Variable List"&amp;"'!"&amp;ADDRESS(MATCH(A1486,'Variable List'!A:A,0),5)),"")</f>
        <v/>
      </c>
      <c r="L1486" s="6" t="str" cm="1">
        <f t="array" aca="1" ref="L1486" ca="1">_xlfn.IFNA(INDIRECT("'"&amp;"Variable List"&amp;"'!"&amp;ADDRESS(MATCH(A1486,'Variable List'!A:A,0),6)),"")</f>
        <v/>
      </c>
    </row>
    <row r="1487" spans="1:12" s="3" customFormat="1" x14ac:dyDescent="0.25">
      <c r="A1487" s="41"/>
      <c r="B1487" s="6"/>
      <c r="C1487" s="6"/>
      <c r="D1487" s="55" t="s">
        <v>1657</v>
      </c>
      <c r="E1487" s="56" t="s">
        <v>1658</v>
      </c>
      <c r="F1487" s="168"/>
      <c r="G1487" s="6"/>
      <c r="H1487" s="13"/>
      <c r="I1487" s="6" t="str" cm="1">
        <f t="array" aca="1" ref="I1487" ca="1">_xlfn.IFNA(INDIRECT("'"&amp;"Variable List"&amp;"'!"&amp;ADDRESS(MATCH(A1487,'Variable List'!A:A,0),3)),"")</f>
        <v/>
      </c>
      <c r="J1487" s="6" t="str" cm="1">
        <f t="array" aca="1" ref="J1487" ca="1">_xlfn.IFNA(INDIRECT("'"&amp;"Variable List"&amp;"'!"&amp;ADDRESS(MATCH(A1487,'Variable List'!A:A,0),4)),"")</f>
        <v/>
      </c>
      <c r="K1487" s="6" t="str" cm="1">
        <f t="array" aca="1" ref="K1487" ca="1">_xlfn.IFNA(INDIRECT("'"&amp;"Variable List"&amp;"'!"&amp;ADDRESS(MATCH(A1487,'Variable List'!A:A,0),5)),"")</f>
        <v/>
      </c>
      <c r="L1487" s="6" t="str" cm="1">
        <f t="array" aca="1" ref="L1487" ca="1">_xlfn.IFNA(INDIRECT("'"&amp;"Variable List"&amp;"'!"&amp;ADDRESS(MATCH(A1487,'Variable List'!A:A,0),6)),"")</f>
        <v/>
      </c>
    </row>
    <row r="1488" spans="1:12" s="3" customFormat="1" x14ac:dyDescent="0.25">
      <c r="A1488" s="41"/>
      <c r="B1488" s="6"/>
      <c r="C1488" s="6"/>
      <c r="D1488" s="55" t="s">
        <v>1659</v>
      </c>
      <c r="E1488" s="56" t="s">
        <v>1660</v>
      </c>
      <c r="F1488" s="168"/>
      <c r="G1488" s="6"/>
      <c r="H1488" s="13"/>
      <c r="I1488" s="6" t="str" cm="1">
        <f t="array" aca="1" ref="I1488" ca="1">_xlfn.IFNA(INDIRECT("'"&amp;"Variable List"&amp;"'!"&amp;ADDRESS(MATCH(A1488,'Variable List'!A:A,0),3)),"")</f>
        <v/>
      </c>
      <c r="J1488" s="6" t="str" cm="1">
        <f t="array" aca="1" ref="J1488" ca="1">_xlfn.IFNA(INDIRECT("'"&amp;"Variable List"&amp;"'!"&amp;ADDRESS(MATCH(A1488,'Variable List'!A:A,0),4)),"")</f>
        <v/>
      </c>
      <c r="K1488" s="6" t="str" cm="1">
        <f t="array" aca="1" ref="K1488" ca="1">_xlfn.IFNA(INDIRECT("'"&amp;"Variable List"&amp;"'!"&amp;ADDRESS(MATCH(A1488,'Variable List'!A:A,0),5)),"")</f>
        <v/>
      </c>
      <c r="L1488" s="6" t="str" cm="1">
        <f t="array" aca="1" ref="L1488" ca="1">_xlfn.IFNA(INDIRECT("'"&amp;"Variable List"&amp;"'!"&amp;ADDRESS(MATCH(A1488,'Variable List'!A:A,0),6)),"")</f>
        <v/>
      </c>
    </row>
    <row r="1489" spans="1:12" s="3" customFormat="1" x14ac:dyDescent="0.25">
      <c r="A1489" s="41"/>
      <c r="B1489" s="6"/>
      <c r="C1489" s="6"/>
      <c r="D1489" s="55" t="s">
        <v>1661</v>
      </c>
      <c r="E1489" s="56" t="s">
        <v>851</v>
      </c>
      <c r="F1489" s="168"/>
      <c r="G1489" s="6"/>
      <c r="H1489" s="13"/>
      <c r="I1489" s="6" t="str" cm="1">
        <f t="array" aca="1" ref="I1489" ca="1">_xlfn.IFNA(INDIRECT("'"&amp;"Variable List"&amp;"'!"&amp;ADDRESS(MATCH(A1489,'Variable List'!A:A,0),3)),"")</f>
        <v/>
      </c>
      <c r="J1489" s="6" t="str" cm="1">
        <f t="array" aca="1" ref="J1489" ca="1">_xlfn.IFNA(INDIRECT("'"&amp;"Variable List"&amp;"'!"&amp;ADDRESS(MATCH(A1489,'Variable List'!A:A,0),4)),"")</f>
        <v/>
      </c>
      <c r="K1489" s="6" t="str" cm="1">
        <f t="array" aca="1" ref="K1489" ca="1">_xlfn.IFNA(INDIRECT("'"&amp;"Variable List"&amp;"'!"&amp;ADDRESS(MATCH(A1489,'Variable List'!A:A,0),5)),"")</f>
        <v/>
      </c>
      <c r="L1489" s="6" t="str" cm="1">
        <f t="array" aca="1" ref="L1489" ca="1">_xlfn.IFNA(INDIRECT("'"&amp;"Variable List"&amp;"'!"&amp;ADDRESS(MATCH(A1489,'Variable List'!A:A,0),6)),"")</f>
        <v/>
      </c>
    </row>
    <row r="1490" spans="1:12" s="3" customFormat="1" x14ac:dyDescent="0.25">
      <c r="A1490" s="41"/>
      <c r="B1490" s="6"/>
      <c r="C1490" s="6"/>
      <c r="D1490" s="55" t="s">
        <v>1662</v>
      </c>
      <c r="E1490" s="56" t="s">
        <v>861</v>
      </c>
      <c r="F1490" s="168"/>
      <c r="G1490" s="6"/>
      <c r="H1490" s="13"/>
      <c r="I1490" s="6" t="str" cm="1">
        <f t="array" aca="1" ref="I1490" ca="1">_xlfn.IFNA(INDIRECT("'"&amp;"Variable List"&amp;"'!"&amp;ADDRESS(MATCH(A1490,'Variable List'!A:A,0),3)),"")</f>
        <v/>
      </c>
      <c r="J1490" s="6" t="str" cm="1">
        <f t="array" aca="1" ref="J1490" ca="1">_xlfn.IFNA(INDIRECT("'"&amp;"Variable List"&amp;"'!"&amp;ADDRESS(MATCH(A1490,'Variable List'!A:A,0),4)),"")</f>
        <v/>
      </c>
      <c r="K1490" s="6" t="str" cm="1">
        <f t="array" aca="1" ref="K1490" ca="1">_xlfn.IFNA(INDIRECT("'"&amp;"Variable List"&amp;"'!"&amp;ADDRESS(MATCH(A1490,'Variable List'!A:A,0),5)),"")</f>
        <v/>
      </c>
      <c r="L1490" s="6" t="str" cm="1">
        <f t="array" aca="1" ref="L1490" ca="1">_xlfn.IFNA(INDIRECT("'"&amp;"Variable List"&amp;"'!"&amp;ADDRESS(MATCH(A1490,'Variable List'!A:A,0),6)),"")</f>
        <v/>
      </c>
    </row>
    <row r="1491" spans="1:12" s="3" customFormat="1" x14ac:dyDescent="0.25">
      <c r="A1491" s="41"/>
      <c r="B1491" s="6"/>
      <c r="C1491" s="6"/>
      <c r="D1491" s="55">
        <v>65</v>
      </c>
      <c r="E1491" s="56" t="s">
        <v>849</v>
      </c>
      <c r="F1491" s="168"/>
      <c r="G1491" s="6"/>
      <c r="H1491" s="13"/>
      <c r="I1491" s="6" t="str" cm="1">
        <f t="array" aca="1" ref="I1491" ca="1">_xlfn.IFNA(INDIRECT("'"&amp;"Variable List"&amp;"'!"&amp;ADDRESS(MATCH(A1491,'Variable List'!A:A,0),3)),"")</f>
        <v/>
      </c>
      <c r="J1491" s="6" t="str" cm="1">
        <f t="array" aca="1" ref="J1491" ca="1">_xlfn.IFNA(INDIRECT("'"&amp;"Variable List"&amp;"'!"&amp;ADDRESS(MATCH(A1491,'Variable List'!A:A,0),4)),"")</f>
        <v/>
      </c>
      <c r="K1491" s="6" t="str" cm="1">
        <f t="array" aca="1" ref="K1491" ca="1">_xlfn.IFNA(INDIRECT("'"&amp;"Variable List"&amp;"'!"&amp;ADDRESS(MATCH(A1491,'Variable List'!A:A,0),5)),"")</f>
        <v/>
      </c>
      <c r="L1491" s="6" t="str" cm="1">
        <f t="array" aca="1" ref="L1491" ca="1">_xlfn.IFNA(INDIRECT("'"&amp;"Variable List"&amp;"'!"&amp;ADDRESS(MATCH(A1491,'Variable List'!A:A,0),6)),"")</f>
        <v/>
      </c>
    </row>
    <row r="1492" spans="1:12" s="3" customFormat="1" x14ac:dyDescent="0.25">
      <c r="A1492" s="41"/>
      <c r="B1492" s="6"/>
      <c r="C1492" s="6"/>
      <c r="D1492" s="55">
        <v>66</v>
      </c>
      <c r="E1492" s="56" t="s">
        <v>865</v>
      </c>
      <c r="F1492" s="168"/>
      <c r="G1492" s="6"/>
      <c r="H1492" s="13"/>
      <c r="I1492" s="6" t="str" cm="1">
        <f t="array" aca="1" ref="I1492" ca="1">_xlfn.IFNA(INDIRECT("'"&amp;"Variable List"&amp;"'!"&amp;ADDRESS(MATCH(A1492,'Variable List'!A:A,0),3)),"")</f>
        <v/>
      </c>
      <c r="J1492" s="6" t="str" cm="1">
        <f t="array" aca="1" ref="J1492" ca="1">_xlfn.IFNA(INDIRECT("'"&amp;"Variable List"&amp;"'!"&amp;ADDRESS(MATCH(A1492,'Variable List'!A:A,0),4)),"")</f>
        <v/>
      </c>
      <c r="K1492" s="6" t="str" cm="1">
        <f t="array" aca="1" ref="K1492" ca="1">_xlfn.IFNA(INDIRECT("'"&amp;"Variable List"&amp;"'!"&amp;ADDRESS(MATCH(A1492,'Variable List'!A:A,0),5)),"")</f>
        <v/>
      </c>
      <c r="L1492" s="6" t="str" cm="1">
        <f t="array" aca="1" ref="L1492" ca="1">_xlfn.IFNA(INDIRECT("'"&amp;"Variable List"&amp;"'!"&amp;ADDRESS(MATCH(A1492,'Variable List'!A:A,0),6)),"")</f>
        <v/>
      </c>
    </row>
    <row r="1493" spans="1:12" s="3" customFormat="1" x14ac:dyDescent="0.25">
      <c r="A1493" s="41"/>
      <c r="B1493" s="6"/>
      <c r="C1493" s="6"/>
      <c r="D1493" s="55">
        <v>67</v>
      </c>
      <c r="E1493" s="56" t="s">
        <v>1663</v>
      </c>
      <c r="F1493" s="168"/>
      <c r="G1493" s="6"/>
      <c r="H1493" s="13"/>
      <c r="I1493" s="6" t="str" cm="1">
        <f t="array" aca="1" ref="I1493" ca="1">_xlfn.IFNA(INDIRECT("'"&amp;"Variable List"&amp;"'!"&amp;ADDRESS(MATCH(A1493,'Variable List'!A:A,0),3)),"")</f>
        <v/>
      </c>
      <c r="J1493" s="6" t="str" cm="1">
        <f t="array" aca="1" ref="J1493" ca="1">_xlfn.IFNA(INDIRECT("'"&amp;"Variable List"&amp;"'!"&amp;ADDRESS(MATCH(A1493,'Variable List'!A:A,0),4)),"")</f>
        <v/>
      </c>
      <c r="K1493" s="6" t="str" cm="1">
        <f t="array" aca="1" ref="K1493" ca="1">_xlfn.IFNA(INDIRECT("'"&amp;"Variable List"&amp;"'!"&amp;ADDRESS(MATCH(A1493,'Variable List'!A:A,0),5)),"")</f>
        <v/>
      </c>
      <c r="L1493" s="6" t="str" cm="1">
        <f t="array" aca="1" ref="L1493" ca="1">_xlfn.IFNA(INDIRECT("'"&amp;"Variable List"&amp;"'!"&amp;ADDRESS(MATCH(A1493,'Variable List'!A:A,0),6)),"")</f>
        <v/>
      </c>
    </row>
    <row r="1494" spans="1:12" s="3" customFormat="1" x14ac:dyDescent="0.25">
      <c r="A1494" s="41"/>
      <c r="B1494" s="6"/>
      <c r="C1494" s="6"/>
      <c r="D1494" s="55">
        <v>68</v>
      </c>
      <c r="E1494" s="56" t="s">
        <v>1664</v>
      </c>
      <c r="F1494" s="168"/>
      <c r="G1494" s="6"/>
      <c r="H1494" s="13"/>
      <c r="I1494" s="6" t="str" cm="1">
        <f t="array" aca="1" ref="I1494" ca="1">_xlfn.IFNA(INDIRECT("'"&amp;"Variable List"&amp;"'!"&amp;ADDRESS(MATCH(A1494,'Variable List'!A:A,0),3)),"")</f>
        <v/>
      </c>
      <c r="J1494" s="6" t="str" cm="1">
        <f t="array" aca="1" ref="J1494" ca="1">_xlfn.IFNA(INDIRECT("'"&amp;"Variable List"&amp;"'!"&amp;ADDRESS(MATCH(A1494,'Variable List'!A:A,0),4)),"")</f>
        <v/>
      </c>
      <c r="K1494" s="6" t="str" cm="1">
        <f t="array" aca="1" ref="K1494" ca="1">_xlfn.IFNA(INDIRECT("'"&amp;"Variable List"&amp;"'!"&amp;ADDRESS(MATCH(A1494,'Variable List'!A:A,0),5)),"")</f>
        <v/>
      </c>
      <c r="L1494" s="6" t="str" cm="1">
        <f t="array" aca="1" ref="L1494" ca="1">_xlfn.IFNA(INDIRECT("'"&amp;"Variable List"&amp;"'!"&amp;ADDRESS(MATCH(A1494,'Variable List'!A:A,0),6)),"")</f>
        <v/>
      </c>
    </row>
    <row r="1495" spans="1:12" s="3" customFormat="1" x14ac:dyDescent="0.25">
      <c r="A1495" s="41"/>
      <c r="B1495" s="6"/>
      <c r="C1495" s="6"/>
      <c r="D1495" s="55">
        <v>69</v>
      </c>
      <c r="E1495" s="56" t="s">
        <v>1665</v>
      </c>
      <c r="F1495" s="168"/>
      <c r="G1495" s="6"/>
      <c r="H1495" s="13"/>
      <c r="I1495" s="6" t="str" cm="1">
        <f t="array" aca="1" ref="I1495" ca="1">_xlfn.IFNA(INDIRECT("'"&amp;"Variable List"&amp;"'!"&amp;ADDRESS(MATCH(A1495,'Variable List'!A:A,0),3)),"")</f>
        <v/>
      </c>
      <c r="J1495" s="6" t="str" cm="1">
        <f t="array" aca="1" ref="J1495" ca="1">_xlfn.IFNA(INDIRECT("'"&amp;"Variable List"&amp;"'!"&amp;ADDRESS(MATCH(A1495,'Variable List'!A:A,0),4)),"")</f>
        <v/>
      </c>
      <c r="K1495" s="6" t="str" cm="1">
        <f t="array" aca="1" ref="K1495" ca="1">_xlfn.IFNA(INDIRECT("'"&amp;"Variable List"&amp;"'!"&amp;ADDRESS(MATCH(A1495,'Variable List'!A:A,0),5)),"")</f>
        <v/>
      </c>
      <c r="L1495" s="6" t="str" cm="1">
        <f t="array" aca="1" ref="L1495" ca="1">_xlfn.IFNA(INDIRECT("'"&amp;"Variable List"&amp;"'!"&amp;ADDRESS(MATCH(A1495,'Variable List'!A:A,0),6)),"")</f>
        <v/>
      </c>
    </row>
    <row r="1496" spans="1:12" s="3" customFormat="1" x14ac:dyDescent="0.25">
      <c r="A1496" s="41"/>
      <c r="B1496" s="6"/>
      <c r="C1496" s="6"/>
      <c r="D1496" s="55">
        <v>70</v>
      </c>
      <c r="E1496" s="56" t="s">
        <v>1666</v>
      </c>
      <c r="F1496" s="168"/>
      <c r="G1496" s="6"/>
      <c r="H1496" s="13"/>
      <c r="I1496" s="6" t="str" cm="1">
        <f t="array" aca="1" ref="I1496" ca="1">_xlfn.IFNA(INDIRECT("'"&amp;"Variable List"&amp;"'!"&amp;ADDRESS(MATCH(A1496,'Variable List'!A:A,0),3)),"")</f>
        <v/>
      </c>
      <c r="J1496" s="6" t="str" cm="1">
        <f t="array" aca="1" ref="J1496" ca="1">_xlfn.IFNA(INDIRECT("'"&amp;"Variable List"&amp;"'!"&amp;ADDRESS(MATCH(A1496,'Variable List'!A:A,0),4)),"")</f>
        <v/>
      </c>
      <c r="K1496" s="6" t="str" cm="1">
        <f t="array" aca="1" ref="K1496" ca="1">_xlfn.IFNA(INDIRECT("'"&amp;"Variable List"&amp;"'!"&amp;ADDRESS(MATCH(A1496,'Variable List'!A:A,0),5)),"")</f>
        <v/>
      </c>
      <c r="L1496" s="6" t="str" cm="1">
        <f t="array" aca="1" ref="L1496" ca="1">_xlfn.IFNA(INDIRECT("'"&amp;"Variable List"&amp;"'!"&amp;ADDRESS(MATCH(A1496,'Variable List'!A:A,0),6)),"")</f>
        <v/>
      </c>
    </row>
    <row r="1497" spans="1:12" s="3" customFormat="1" x14ac:dyDescent="0.25">
      <c r="A1497" s="41"/>
      <c r="B1497" s="6"/>
      <c r="C1497" s="6"/>
      <c r="D1497" s="55">
        <v>71</v>
      </c>
      <c r="E1497" s="56" t="s">
        <v>1667</v>
      </c>
      <c r="F1497" s="168"/>
      <c r="G1497" s="6"/>
      <c r="H1497" s="13"/>
      <c r="I1497" s="6" t="str" cm="1">
        <f t="array" aca="1" ref="I1497" ca="1">_xlfn.IFNA(INDIRECT("'"&amp;"Variable List"&amp;"'!"&amp;ADDRESS(MATCH(A1497,'Variable List'!A:A,0),3)),"")</f>
        <v/>
      </c>
      <c r="J1497" s="6" t="str" cm="1">
        <f t="array" aca="1" ref="J1497" ca="1">_xlfn.IFNA(INDIRECT("'"&amp;"Variable List"&amp;"'!"&amp;ADDRESS(MATCH(A1497,'Variable List'!A:A,0),4)),"")</f>
        <v/>
      </c>
      <c r="K1497" s="6" t="str" cm="1">
        <f t="array" aca="1" ref="K1497" ca="1">_xlfn.IFNA(INDIRECT("'"&amp;"Variable List"&amp;"'!"&amp;ADDRESS(MATCH(A1497,'Variable List'!A:A,0),5)),"")</f>
        <v/>
      </c>
      <c r="L1497" s="6" t="str" cm="1">
        <f t="array" aca="1" ref="L1497" ca="1">_xlfn.IFNA(INDIRECT("'"&amp;"Variable List"&amp;"'!"&amp;ADDRESS(MATCH(A1497,'Variable List'!A:A,0),6)),"")</f>
        <v/>
      </c>
    </row>
    <row r="1498" spans="1:12" s="3" customFormat="1" x14ac:dyDescent="0.25">
      <c r="A1498" s="41"/>
      <c r="B1498" s="6"/>
      <c r="C1498" s="6"/>
      <c r="D1498" s="55">
        <v>72</v>
      </c>
      <c r="E1498" s="56" t="s">
        <v>1668</v>
      </c>
      <c r="F1498" s="168"/>
      <c r="G1498" s="6"/>
      <c r="H1498" s="13"/>
      <c r="I1498" s="6" t="str" cm="1">
        <f t="array" aca="1" ref="I1498" ca="1">_xlfn.IFNA(INDIRECT("'"&amp;"Variable List"&amp;"'!"&amp;ADDRESS(MATCH(A1498,'Variable List'!A:A,0),3)),"")</f>
        <v/>
      </c>
      <c r="J1498" s="6" t="str" cm="1">
        <f t="array" aca="1" ref="J1498" ca="1">_xlfn.IFNA(INDIRECT("'"&amp;"Variable List"&amp;"'!"&amp;ADDRESS(MATCH(A1498,'Variable List'!A:A,0),4)),"")</f>
        <v/>
      </c>
      <c r="K1498" s="6" t="str" cm="1">
        <f t="array" aca="1" ref="K1498" ca="1">_xlfn.IFNA(INDIRECT("'"&amp;"Variable List"&amp;"'!"&amp;ADDRESS(MATCH(A1498,'Variable List'!A:A,0),5)),"")</f>
        <v/>
      </c>
      <c r="L1498" s="6" t="str" cm="1">
        <f t="array" aca="1" ref="L1498" ca="1">_xlfn.IFNA(INDIRECT("'"&amp;"Variable List"&amp;"'!"&amp;ADDRESS(MATCH(A1498,'Variable List'!A:A,0),6)),"")</f>
        <v/>
      </c>
    </row>
    <row r="1499" spans="1:12" s="3" customFormat="1" x14ac:dyDescent="0.25">
      <c r="A1499" s="41"/>
      <c r="B1499" s="6"/>
      <c r="C1499" s="6"/>
      <c r="D1499" s="55">
        <v>73</v>
      </c>
      <c r="E1499" s="56" t="s">
        <v>1669</v>
      </c>
      <c r="F1499" s="168"/>
      <c r="G1499" s="6"/>
      <c r="H1499" s="13"/>
      <c r="I1499" s="6" t="str" cm="1">
        <f t="array" aca="1" ref="I1499" ca="1">_xlfn.IFNA(INDIRECT("'"&amp;"Variable List"&amp;"'!"&amp;ADDRESS(MATCH(A1499,'Variable List'!A:A,0),3)),"")</f>
        <v/>
      </c>
      <c r="J1499" s="6" t="str" cm="1">
        <f t="array" aca="1" ref="J1499" ca="1">_xlfn.IFNA(INDIRECT("'"&amp;"Variable List"&amp;"'!"&amp;ADDRESS(MATCH(A1499,'Variable List'!A:A,0),4)),"")</f>
        <v/>
      </c>
      <c r="K1499" s="6" t="str" cm="1">
        <f t="array" aca="1" ref="K1499" ca="1">_xlfn.IFNA(INDIRECT("'"&amp;"Variable List"&amp;"'!"&amp;ADDRESS(MATCH(A1499,'Variable List'!A:A,0),5)),"")</f>
        <v/>
      </c>
      <c r="L1499" s="6" t="str" cm="1">
        <f t="array" aca="1" ref="L1499" ca="1">_xlfn.IFNA(INDIRECT("'"&amp;"Variable List"&amp;"'!"&amp;ADDRESS(MATCH(A1499,'Variable List'!A:A,0),6)),"")</f>
        <v/>
      </c>
    </row>
    <row r="1500" spans="1:12" s="3" customFormat="1" x14ac:dyDescent="0.25">
      <c r="A1500" s="41"/>
      <c r="B1500" s="6"/>
      <c r="C1500" s="6"/>
      <c r="D1500" s="55">
        <v>74</v>
      </c>
      <c r="E1500" s="56" t="s">
        <v>1670</v>
      </c>
      <c r="F1500" s="168"/>
      <c r="G1500" s="6"/>
      <c r="H1500" s="13"/>
      <c r="I1500" s="6" t="str" cm="1">
        <f t="array" aca="1" ref="I1500" ca="1">_xlfn.IFNA(INDIRECT("'"&amp;"Variable List"&amp;"'!"&amp;ADDRESS(MATCH(A1500,'Variable List'!A:A,0),3)),"")</f>
        <v/>
      </c>
      <c r="J1500" s="6" t="str" cm="1">
        <f t="array" aca="1" ref="J1500" ca="1">_xlfn.IFNA(INDIRECT("'"&amp;"Variable List"&amp;"'!"&amp;ADDRESS(MATCH(A1500,'Variable List'!A:A,0),4)),"")</f>
        <v/>
      </c>
      <c r="K1500" s="6" t="str" cm="1">
        <f t="array" aca="1" ref="K1500" ca="1">_xlfn.IFNA(INDIRECT("'"&amp;"Variable List"&amp;"'!"&amp;ADDRESS(MATCH(A1500,'Variable List'!A:A,0),5)),"")</f>
        <v/>
      </c>
      <c r="L1500" s="6" t="str" cm="1">
        <f t="array" aca="1" ref="L1500" ca="1">_xlfn.IFNA(INDIRECT("'"&amp;"Variable List"&amp;"'!"&amp;ADDRESS(MATCH(A1500,'Variable List'!A:A,0),6)),"")</f>
        <v/>
      </c>
    </row>
    <row r="1501" spans="1:12" s="3" customFormat="1" x14ac:dyDescent="0.25">
      <c r="A1501" s="41"/>
      <c r="B1501" s="6"/>
      <c r="C1501" s="6"/>
      <c r="D1501" s="55">
        <v>75</v>
      </c>
      <c r="E1501" s="56" t="s">
        <v>1671</v>
      </c>
      <c r="F1501" s="168"/>
      <c r="G1501" s="6"/>
      <c r="H1501" s="13"/>
      <c r="I1501" s="6" t="str" cm="1">
        <f t="array" aca="1" ref="I1501" ca="1">_xlfn.IFNA(INDIRECT("'"&amp;"Variable List"&amp;"'!"&amp;ADDRESS(MATCH(A1501,'Variable List'!A:A,0),3)),"")</f>
        <v/>
      </c>
      <c r="J1501" s="6" t="str" cm="1">
        <f t="array" aca="1" ref="J1501" ca="1">_xlfn.IFNA(INDIRECT("'"&amp;"Variable List"&amp;"'!"&amp;ADDRESS(MATCH(A1501,'Variable List'!A:A,0),4)),"")</f>
        <v/>
      </c>
      <c r="K1501" s="6" t="str" cm="1">
        <f t="array" aca="1" ref="K1501" ca="1">_xlfn.IFNA(INDIRECT("'"&amp;"Variable List"&amp;"'!"&amp;ADDRESS(MATCH(A1501,'Variable List'!A:A,0),5)),"")</f>
        <v/>
      </c>
      <c r="L1501" s="6" t="str" cm="1">
        <f t="array" aca="1" ref="L1501" ca="1">_xlfn.IFNA(INDIRECT("'"&amp;"Variable List"&amp;"'!"&amp;ADDRESS(MATCH(A1501,'Variable List'!A:A,0),6)),"")</f>
        <v/>
      </c>
    </row>
    <row r="1502" spans="1:12" s="3" customFormat="1" x14ac:dyDescent="0.25">
      <c r="A1502" s="41"/>
      <c r="B1502" s="6"/>
      <c r="C1502" s="6"/>
      <c r="D1502" s="55">
        <v>76</v>
      </c>
      <c r="E1502" s="56" t="s">
        <v>1019</v>
      </c>
      <c r="F1502" s="168"/>
      <c r="G1502" s="6"/>
      <c r="H1502" s="13"/>
      <c r="I1502" s="6" t="str" cm="1">
        <f t="array" aca="1" ref="I1502" ca="1">_xlfn.IFNA(INDIRECT("'"&amp;"Variable List"&amp;"'!"&amp;ADDRESS(MATCH(A1502,'Variable List'!A:A,0),3)),"")</f>
        <v/>
      </c>
      <c r="J1502" s="6" t="str" cm="1">
        <f t="array" aca="1" ref="J1502" ca="1">_xlfn.IFNA(INDIRECT("'"&amp;"Variable List"&amp;"'!"&amp;ADDRESS(MATCH(A1502,'Variable List'!A:A,0),4)),"")</f>
        <v/>
      </c>
      <c r="K1502" s="6" t="str" cm="1">
        <f t="array" aca="1" ref="K1502" ca="1">_xlfn.IFNA(INDIRECT("'"&amp;"Variable List"&amp;"'!"&amp;ADDRESS(MATCH(A1502,'Variable List'!A:A,0),5)),"")</f>
        <v/>
      </c>
      <c r="L1502" s="6" t="str" cm="1">
        <f t="array" aca="1" ref="L1502" ca="1">_xlfn.IFNA(INDIRECT("'"&amp;"Variable List"&amp;"'!"&amp;ADDRESS(MATCH(A1502,'Variable List'!A:A,0),6)),"")</f>
        <v/>
      </c>
    </row>
    <row r="1503" spans="1:12" s="3" customFormat="1" x14ac:dyDescent="0.25">
      <c r="A1503" s="41"/>
      <c r="B1503" s="6"/>
      <c r="C1503" s="6"/>
      <c r="D1503" s="55">
        <v>77</v>
      </c>
      <c r="E1503" s="56" t="s">
        <v>1672</v>
      </c>
      <c r="F1503" s="168"/>
      <c r="G1503" s="6"/>
      <c r="H1503" s="13"/>
      <c r="I1503" s="6" t="str" cm="1">
        <f t="array" aca="1" ref="I1503" ca="1">_xlfn.IFNA(INDIRECT("'"&amp;"Variable List"&amp;"'!"&amp;ADDRESS(MATCH(A1503,'Variable List'!A:A,0),3)),"")</f>
        <v/>
      </c>
      <c r="J1503" s="6" t="str" cm="1">
        <f t="array" aca="1" ref="J1503" ca="1">_xlfn.IFNA(INDIRECT("'"&amp;"Variable List"&amp;"'!"&amp;ADDRESS(MATCH(A1503,'Variable List'!A:A,0),4)),"")</f>
        <v/>
      </c>
      <c r="K1503" s="6" t="str" cm="1">
        <f t="array" aca="1" ref="K1503" ca="1">_xlfn.IFNA(INDIRECT("'"&amp;"Variable List"&amp;"'!"&amp;ADDRESS(MATCH(A1503,'Variable List'!A:A,0),5)),"")</f>
        <v/>
      </c>
      <c r="L1503" s="6" t="str" cm="1">
        <f t="array" aca="1" ref="L1503" ca="1">_xlfn.IFNA(INDIRECT("'"&amp;"Variable List"&amp;"'!"&amp;ADDRESS(MATCH(A1503,'Variable List'!A:A,0),6)),"")</f>
        <v/>
      </c>
    </row>
    <row r="1504" spans="1:12" s="3" customFormat="1" x14ac:dyDescent="0.25">
      <c r="A1504" s="41"/>
      <c r="B1504" s="6"/>
      <c r="C1504" s="6"/>
      <c r="D1504" s="55">
        <v>78</v>
      </c>
      <c r="E1504" s="56" t="s">
        <v>1673</v>
      </c>
      <c r="F1504" s="168"/>
      <c r="G1504" s="6"/>
      <c r="H1504" s="13"/>
      <c r="I1504" s="6" t="str" cm="1">
        <f t="array" aca="1" ref="I1504" ca="1">_xlfn.IFNA(INDIRECT("'"&amp;"Variable List"&amp;"'!"&amp;ADDRESS(MATCH(A1504,'Variable List'!A:A,0),3)),"")</f>
        <v/>
      </c>
      <c r="J1504" s="6" t="str" cm="1">
        <f t="array" aca="1" ref="J1504" ca="1">_xlfn.IFNA(INDIRECT("'"&amp;"Variable List"&amp;"'!"&amp;ADDRESS(MATCH(A1504,'Variable List'!A:A,0),4)),"")</f>
        <v/>
      </c>
      <c r="K1504" s="6" t="str" cm="1">
        <f t="array" aca="1" ref="K1504" ca="1">_xlfn.IFNA(INDIRECT("'"&amp;"Variable List"&amp;"'!"&amp;ADDRESS(MATCH(A1504,'Variable List'!A:A,0),5)),"")</f>
        <v/>
      </c>
      <c r="L1504" s="6" t="str" cm="1">
        <f t="array" aca="1" ref="L1504" ca="1">_xlfn.IFNA(INDIRECT("'"&amp;"Variable List"&amp;"'!"&amp;ADDRESS(MATCH(A1504,'Variable List'!A:A,0),6)),"")</f>
        <v/>
      </c>
    </row>
    <row r="1505" spans="1:12" s="3" customFormat="1" x14ac:dyDescent="0.25">
      <c r="A1505" s="41"/>
      <c r="B1505" s="6"/>
      <c r="C1505" s="6"/>
      <c r="D1505" s="55">
        <v>79</v>
      </c>
      <c r="E1505" s="56" t="s">
        <v>1674</v>
      </c>
      <c r="F1505" s="168"/>
      <c r="G1505" s="6"/>
      <c r="H1505" s="13"/>
      <c r="I1505" s="6" t="str" cm="1">
        <f t="array" aca="1" ref="I1505" ca="1">_xlfn.IFNA(INDIRECT("'"&amp;"Variable List"&amp;"'!"&amp;ADDRESS(MATCH(A1505,'Variable List'!A:A,0),3)),"")</f>
        <v/>
      </c>
      <c r="J1505" s="6" t="str" cm="1">
        <f t="array" aca="1" ref="J1505" ca="1">_xlfn.IFNA(INDIRECT("'"&amp;"Variable List"&amp;"'!"&amp;ADDRESS(MATCH(A1505,'Variable List'!A:A,0),4)),"")</f>
        <v/>
      </c>
      <c r="K1505" s="6" t="str" cm="1">
        <f t="array" aca="1" ref="K1505" ca="1">_xlfn.IFNA(INDIRECT("'"&amp;"Variable List"&amp;"'!"&amp;ADDRESS(MATCH(A1505,'Variable List'!A:A,0),5)),"")</f>
        <v/>
      </c>
      <c r="L1505" s="6" t="str" cm="1">
        <f t="array" aca="1" ref="L1505" ca="1">_xlfn.IFNA(INDIRECT("'"&amp;"Variable List"&amp;"'!"&amp;ADDRESS(MATCH(A1505,'Variable List'!A:A,0),6)),"")</f>
        <v/>
      </c>
    </row>
    <row r="1506" spans="1:12" s="3" customFormat="1" x14ac:dyDescent="0.25">
      <c r="A1506" s="41"/>
      <c r="B1506" s="6"/>
      <c r="C1506" s="6"/>
      <c r="D1506" s="55">
        <v>80</v>
      </c>
      <c r="E1506" s="56" t="s">
        <v>1675</v>
      </c>
      <c r="F1506" s="168"/>
      <c r="G1506" s="6"/>
      <c r="H1506" s="13"/>
      <c r="I1506" s="6" t="str" cm="1">
        <f t="array" aca="1" ref="I1506" ca="1">_xlfn.IFNA(INDIRECT("'"&amp;"Variable List"&amp;"'!"&amp;ADDRESS(MATCH(A1506,'Variable List'!A:A,0),3)),"")</f>
        <v/>
      </c>
      <c r="J1506" s="6" t="str" cm="1">
        <f t="array" aca="1" ref="J1506" ca="1">_xlfn.IFNA(INDIRECT("'"&amp;"Variable List"&amp;"'!"&amp;ADDRESS(MATCH(A1506,'Variable List'!A:A,0),4)),"")</f>
        <v/>
      </c>
      <c r="K1506" s="6" t="str" cm="1">
        <f t="array" aca="1" ref="K1506" ca="1">_xlfn.IFNA(INDIRECT("'"&amp;"Variable List"&amp;"'!"&amp;ADDRESS(MATCH(A1506,'Variable List'!A:A,0),5)),"")</f>
        <v/>
      </c>
      <c r="L1506" s="6" t="str" cm="1">
        <f t="array" aca="1" ref="L1506" ca="1">_xlfn.IFNA(INDIRECT("'"&amp;"Variable List"&amp;"'!"&amp;ADDRESS(MATCH(A1506,'Variable List'!A:A,0),6)),"")</f>
        <v/>
      </c>
    </row>
    <row r="1507" spans="1:12" s="3" customFormat="1" x14ac:dyDescent="0.25">
      <c r="A1507" s="41"/>
      <c r="B1507" s="6"/>
      <c r="C1507" s="6"/>
      <c r="D1507" s="55">
        <v>81</v>
      </c>
      <c r="E1507" s="56" t="s">
        <v>1676</v>
      </c>
      <c r="F1507" s="168"/>
      <c r="G1507" s="6"/>
      <c r="H1507" s="13"/>
      <c r="I1507" s="6" t="str" cm="1">
        <f t="array" aca="1" ref="I1507" ca="1">_xlfn.IFNA(INDIRECT("'"&amp;"Variable List"&amp;"'!"&amp;ADDRESS(MATCH(A1507,'Variable List'!A:A,0),3)),"")</f>
        <v/>
      </c>
      <c r="J1507" s="6" t="str" cm="1">
        <f t="array" aca="1" ref="J1507" ca="1">_xlfn.IFNA(INDIRECT("'"&amp;"Variable List"&amp;"'!"&amp;ADDRESS(MATCH(A1507,'Variable List'!A:A,0),4)),"")</f>
        <v/>
      </c>
      <c r="K1507" s="6" t="str" cm="1">
        <f t="array" aca="1" ref="K1507" ca="1">_xlfn.IFNA(INDIRECT("'"&amp;"Variable List"&amp;"'!"&amp;ADDRESS(MATCH(A1507,'Variable List'!A:A,0),5)),"")</f>
        <v/>
      </c>
      <c r="L1507" s="6" t="str" cm="1">
        <f t="array" aca="1" ref="L1507" ca="1">_xlfn.IFNA(INDIRECT("'"&amp;"Variable List"&amp;"'!"&amp;ADDRESS(MATCH(A1507,'Variable List'!A:A,0),6)),"")</f>
        <v/>
      </c>
    </row>
    <row r="1508" spans="1:12" s="3" customFormat="1" x14ac:dyDescent="0.25">
      <c r="A1508" s="41"/>
      <c r="B1508" s="6"/>
      <c r="C1508" s="6"/>
      <c r="D1508" s="55">
        <v>82</v>
      </c>
      <c r="E1508" s="56" t="s">
        <v>1677</v>
      </c>
      <c r="F1508" s="168"/>
      <c r="G1508" s="6"/>
      <c r="H1508" s="13"/>
      <c r="I1508" s="6" t="str" cm="1">
        <f t="array" aca="1" ref="I1508" ca="1">_xlfn.IFNA(INDIRECT("'"&amp;"Variable List"&amp;"'!"&amp;ADDRESS(MATCH(A1508,'Variable List'!A:A,0),3)),"")</f>
        <v/>
      </c>
      <c r="J1508" s="6" t="str" cm="1">
        <f t="array" aca="1" ref="J1508" ca="1">_xlfn.IFNA(INDIRECT("'"&amp;"Variable List"&amp;"'!"&amp;ADDRESS(MATCH(A1508,'Variable List'!A:A,0),4)),"")</f>
        <v/>
      </c>
      <c r="K1508" s="6" t="str" cm="1">
        <f t="array" aca="1" ref="K1508" ca="1">_xlfn.IFNA(INDIRECT("'"&amp;"Variable List"&amp;"'!"&amp;ADDRESS(MATCH(A1508,'Variable List'!A:A,0),5)),"")</f>
        <v/>
      </c>
      <c r="L1508" s="6" t="str" cm="1">
        <f t="array" aca="1" ref="L1508" ca="1">_xlfn.IFNA(INDIRECT("'"&amp;"Variable List"&amp;"'!"&amp;ADDRESS(MATCH(A1508,'Variable List'!A:A,0),6)),"")</f>
        <v/>
      </c>
    </row>
    <row r="1509" spans="1:12" s="3" customFormat="1" x14ac:dyDescent="0.25">
      <c r="A1509" s="41"/>
      <c r="B1509" s="6"/>
      <c r="C1509" s="6"/>
      <c r="D1509" s="55">
        <v>83</v>
      </c>
      <c r="E1509" s="56" t="s">
        <v>1678</v>
      </c>
      <c r="F1509" s="168"/>
      <c r="G1509" s="6"/>
      <c r="H1509" s="13"/>
      <c r="I1509" s="6" t="str" cm="1">
        <f t="array" aca="1" ref="I1509" ca="1">_xlfn.IFNA(INDIRECT("'"&amp;"Variable List"&amp;"'!"&amp;ADDRESS(MATCH(A1509,'Variable List'!A:A,0),3)),"")</f>
        <v/>
      </c>
      <c r="J1509" s="6" t="str" cm="1">
        <f t="array" aca="1" ref="J1509" ca="1">_xlfn.IFNA(INDIRECT("'"&amp;"Variable List"&amp;"'!"&amp;ADDRESS(MATCH(A1509,'Variable List'!A:A,0),4)),"")</f>
        <v/>
      </c>
      <c r="K1509" s="6" t="str" cm="1">
        <f t="array" aca="1" ref="K1509" ca="1">_xlfn.IFNA(INDIRECT("'"&amp;"Variable List"&amp;"'!"&amp;ADDRESS(MATCH(A1509,'Variable List'!A:A,0),5)),"")</f>
        <v/>
      </c>
      <c r="L1509" s="6" t="str" cm="1">
        <f t="array" aca="1" ref="L1509" ca="1">_xlfn.IFNA(INDIRECT("'"&amp;"Variable List"&amp;"'!"&amp;ADDRESS(MATCH(A1509,'Variable List'!A:A,0),6)),"")</f>
        <v/>
      </c>
    </row>
    <row r="1510" spans="1:12" s="3" customFormat="1" x14ac:dyDescent="0.25">
      <c r="A1510" s="41"/>
      <c r="B1510" s="6"/>
      <c r="C1510" s="6"/>
      <c r="D1510" s="55">
        <v>84</v>
      </c>
      <c r="E1510" s="56" t="s">
        <v>1679</v>
      </c>
      <c r="F1510" s="168"/>
      <c r="G1510" s="6"/>
      <c r="H1510" s="13"/>
      <c r="I1510" s="6" t="str" cm="1">
        <f t="array" aca="1" ref="I1510" ca="1">_xlfn.IFNA(INDIRECT("'"&amp;"Variable List"&amp;"'!"&amp;ADDRESS(MATCH(A1510,'Variable List'!A:A,0),3)),"")</f>
        <v/>
      </c>
      <c r="J1510" s="6" t="str" cm="1">
        <f t="array" aca="1" ref="J1510" ca="1">_xlfn.IFNA(INDIRECT("'"&amp;"Variable List"&amp;"'!"&amp;ADDRESS(MATCH(A1510,'Variable List'!A:A,0),4)),"")</f>
        <v/>
      </c>
      <c r="K1510" s="6" t="str" cm="1">
        <f t="array" aca="1" ref="K1510" ca="1">_xlfn.IFNA(INDIRECT("'"&amp;"Variable List"&amp;"'!"&amp;ADDRESS(MATCH(A1510,'Variable List'!A:A,0),5)),"")</f>
        <v/>
      </c>
      <c r="L1510" s="6" t="str" cm="1">
        <f t="array" aca="1" ref="L1510" ca="1">_xlfn.IFNA(INDIRECT("'"&amp;"Variable List"&amp;"'!"&amp;ADDRESS(MATCH(A1510,'Variable List'!A:A,0),6)),"")</f>
        <v/>
      </c>
    </row>
    <row r="1511" spans="1:12" s="3" customFormat="1" x14ac:dyDescent="0.25">
      <c r="A1511" s="41"/>
      <c r="B1511" s="6"/>
      <c r="C1511" s="6"/>
      <c r="D1511" s="55">
        <v>85</v>
      </c>
      <c r="E1511" s="56" t="s">
        <v>1680</v>
      </c>
      <c r="F1511" s="168"/>
      <c r="G1511" s="6"/>
      <c r="H1511" s="13"/>
      <c r="I1511" s="6" t="str" cm="1">
        <f t="array" aca="1" ref="I1511" ca="1">_xlfn.IFNA(INDIRECT("'"&amp;"Variable List"&amp;"'!"&amp;ADDRESS(MATCH(A1511,'Variable List'!A:A,0),3)),"")</f>
        <v/>
      </c>
      <c r="J1511" s="6" t="str" cm="1">
        <f t="array" aca="1" ref="J1511" ca="1">_xlfn.IFNA(INDIRECT("'"&amp;"Variable List"&amp;"'!"&amp;ADDRESS(MATCH(A1511,'Variable List'!A:A,0),4)),"")</f>
        <v/>
      </c>
      <c r="K1511" s="6" t="str" cm="1">
        <f t="array" aca="1" ref="K1511" ca="1">_xlfn.IFNA(INDIRECT("'"&amp;"Variable List"&amp;"'!"&amp;ADDRESS(MATCH(A1511,'Variable List'!A:A,0),5)),"")</f>
        <v/>
      </c>
      <c r="L1511" s="6" t="str" cm="1">
        <f t="array" aca="1" ref="L1511" ca="1">_xlfn.IFNA(INDIRECT("'"&amp;"Variable List"&amp;"'!"&amp;ADDRESS(MATCH(A1511,'Variable List'!A:A,0),6)),"")</f>
        <v/>
      </c>
    </row>
    <row r="1512" spans="1:12" s="3" customFormat="1" x14ac:dyDescent="0.25">
      <c r="A1512" s="41"/>
      <c r="B1512" s="6"/>
      <c r="C1512" s="6"/>
      <c r="D1512" s="55">
        <v>86</v>
      </c>
      <c r="E1512" s="56" t="s">
        <v>1681</v>
      </c>
      <c r="F1512" s="168"/>
      <c r="G1512" s="6"/>
      <c r="H1512" s="13"/>
      <c r="I1512" s="6" t="str" cm="1">
        <f t="array" aca="1" ref="I1512" ca="1">_xlfn.IFNA(INDIRECT("'"&amp;"Variable List"&amp;"'!"&amp;ADDRESS(MATCH(A1512,'Variable List'!A:A,0),3)),"")</f>
        <v/>
      </c>
      <c r="J1512" s="6" t="str" cm="1">
        <f t="array" aca="1" ref="J1512" ca="1">_xlfn.IFNA(INDIRECT("'"&amp;"Variable List"&amp;"'!"&amp;ADDRESS(MATCH(A1512,'Variable List'!A:A,0),4)),"")</f>
        <v/>
      </c>
      <c r="K1512" s="6" t="str" cm="1">
        <f t="array" aca="1" ref="K1512" ca="1">_xlfn.IFNA(INDIRECT("'"&amp;"Variable List"&amp;"'!"&amp;ADDRESS(MATCH(A1512,'Variable List'!A:A,0),5)),"")</f>
        <v/>
      </c>
      <c r="L1512" s="6" t="str" cm="1">
        <f t="array" aca="1" ref="L1512" ca="1">_xlfn.IFNA(INDIRECT("'"&amp;"Variable List"&amp;"'!"&amp;ADDRESS(MATCH(A1512,'Variable List'!A:A,0),6)),"")</f>
        <v/>
      </c>
    </row>
    <row r="1513" spans="1:12" s="3" customFormat="1" x14ac:dyDescent="0.25">
      <c r="A1513" s="41"/>
      <c r="B1513" s="6"/>
      <c r="C1513" s="6"/>
      <c r="D1513" s="55">
        <v>87</v>
      </c>
      <c r="E1513" s="56" t="s">
        <v>1682</v>
      </c>
      <c r="F1513" s="168"/>
      <c r="G1513" s="6"/>
      <c r="H1513" s="13"/>
      <c r="I1513" s="6" t="str" cm="1">
        <f t="array" aca="1" ref="I1513" ca="1">_xlfn.IFNA(INDIRECT("'"&amp;"Variable List"&amp;"'!"&amp;ADDRESS(MATCH(A1513,'Variable List'!A:A,0),3)),"")</f>
        <v/>
      </c>
      <c r="J1513" s="6" t="str" cm="1">
        <f t="array" aca="1" ref="J1513" ca="1">_xlfn.IFNA(INDIRECT("'"&amp;"Variable List"&amp;"'!"&amp;ADDRESS(MATCH(A1513,'Variable List'!A:A,0),4)),"")</f>
        <v/>
      </c>
      <c r="K1513" s="6" t="str" cm="1">
        <f t="array" aca="1" ref="K1513" ca="1">_xlfn.IFNA(INDIRECT("'"&amp;"Variable List"&amp;"'!"&amp;ADDRESS(MATCH(A1513,'Variable List'!A:A,0),5)),"")</f>
        <v/>
      </c>
      <c r="L1513" s="6" t="str" cm="1">
        <f t="array" aca="1" ref="L1513" ca="1">_xlfn.IFNA(INDIRECT("'"&amp;"Variable List"&amp;"'!"&amp;ADDRESS(MATCH(A1513,'Variable List'!A:A,0),6)),"")</f>
        <v/>
      </c>
    </row>
    <row r="1514" spans="1:12" s="3" customFormat="1" x14ac:dyDescent="0.25">
      <c r="A1514" s="41"/>
      <c r="B1514" s="6"/>
      <c r="C1514" s="6"/>
      <c r="D1514" s="55">
        <v>88</v>
      </c>
      <c r="E1514" s="56" t="s">
        <v>1683</v>
      </c>
      <c r="F1514" s="168"/>
      <c r="G1514" s="6"/>
      <c r="H1514" s="13"/>
      <c r="I1514" s="6" t="str" cm="1">
        <f t="array" aca="1" ref="I1514" ca="1">_xlfn.IFNA(INDIRECT("'"&amp;"Variable List"&amp;"'!"&amp;ADDRESS(MATCH(A1514,'Variable List'!A:A,0),3)),"")</f>
        <v/>
      </c>
      <c r="J1514" s="6" t="str" cm="1">
        <f t="array" aca="1" ref="J1514" ca="1">_xlfn.IFNA(INDIRECT("'"&amp;"Variable List"&amp;"'!"&amp;ADDRESS(MATCH(A1514,'Variable List'!A:A,0),4)),"")</f>
        <v/>
      </c>
      <c r="K1514" s="6" t="str" cm="1">
        <f t="array" aca="1" ref="K1514" ca="1">_xlfn.IFNA(INDIRECT("'"&amp;"Variable List"&amp;"'!"&amp;ADDRESS(MATCH(A1514,'Variable List'!A:A,0),5)),"")</f>
        <v/>
      </c>
      <c r="L1514" s="6" t="str" cm="1">
        <f t="array" aca="1" ref="L1514" ca="1">_xlfn.IFNA(INDIRECT("'"&amp;"Variable List"&amp;"'!"&amp;ADDRESS(MATCH(A1514,'Variable List'!A:A,0),6)),"")</f>
        <v/>
      </c>
    </row>
    <row r="1515" spans="1:12" s="3" customFormat="1" x14ac:dyDescent="0.25">
      <c r="A1515" s="41"/>
      <c r="B1515" s="6"/>
      <c r="C1515" s="6"/>
      <c r="D1515" s="55">
        <v>89</v>
      </c>
      <c r="E1515" s="56" t="s">
        <v>1684</v>
      </c>
      <c r="F1515" s="168"/>
      <c r="G1515" s="6"/>
      <c r="H1515" s="13"/>
      <c r="I1515" s="6" t="str" cm="1">
        <f t="array" aca="1" ref="I1515" ca="1">_xlfn.IFNA(INDIRECT("'"&amp;"Variable List"&amp;"'!"&amp;ADDRESS(MATCH(A1515,'Variable List'!A:A,0),3)),"")</f>
        <v/>
      </c>
      <c r="J1515" s="6" t="str" cm="1">
        <f t="array" aca="1" ref="J1515" ca="1">_xlfn.IFNA(INDIRECT("'"&amp;"Variable List"&amp;"'!"&amp;ADDRESS(MATCH(A1515,'Variable List'!A:A,0),4)),"")</f>
        <v/>
      </c>
      <c r="K1515" s="6" t="str" cm="1">
        <f t="array" aca="1" ref="K1515" ca="1">_xlfn.IFNA(INDIRECT("'"&amp;"Variable List"&amp;"'!"&amp;ADDRESS(MATCH(A1515,'Variable List'!A:A,0),5)),"")</f>
        <v/>
      </c>
      <c r="L1515" s="6" t="str" cm="1">
        <f t="array" aca="1" ref="L1515" ca="1">_xlfn.IFNA(INDIRECT("'"&amp;"Variable List"&amp;"'!"&amp;ADDRESS(MATCH(A1515,'Variable List'!A:A,0),6)),"")</f>
        <v/>
      </c>
    </row>
    <row r="1516" spans="1:12" s="3" customFormat="1" x14ac:dyDescent="0.25">
      <c r="A1516" s="41"/>
      <c r="B1516" s="6"/>
      <c r="C1516" s="6"/>
      <c r="D1516" s="55">
        <v>90</v>
      </c>
      <c r="E1516" s="56" t="s">
        <v>1685</v>
      </c>
      <c r="F1516" s="168"/>
      <c r="G1516" s="6"/>
      <c r="H1516" s="13"/>
      <c r="I1516" s="6" t="str" cm="1">
        <f t="array" aca="1" ref="I1516" ca="1">_xlfn.IFNA(INDIRECT("'"&amp;"Variable List"&amp;"'!"&amp;ADDRESS(MATCH(A1516,'Variable List'!A:A,0),3)),"")</f>
        <v/>
      </c>
      <c r="J1516" s="6" t="str" cm="1">
        <f t="array" aca="1" ref="J1516" ca="1">_xlfn.IFNA(INDIRECT("'"&amp;"Variable List"&amp;"'!"&amp;ADDRESS(MATCH(A1516,'Variable List'!A:A,0),4)),"")</f>
        <v/>
      </c>
      <c r="K1516" s="6" t="str" cm="1">
        <f t="array" aca="1" ref="K1516" ca="1">_xlfn.IFNA(INDIRECT("'"&amp;"Variable List"&amp;"'!"&amp;ADDRESS(MATCH(A1516,'Variable List'!A:A,0),5)),"")</f>
        <v/>
      </c>
      <c r="L1516" s="6" t="str" cm="1">
        <f t="array" aca="1" ref="L1516" ca="1">_xlfn.IFNA(INDIRECT("'"&amp;"Variable List"&amp;"'!"&amp;ADDRESS(MATCH(A1516,'Variable List'!A:A,0),6)),"")</f>
        <v/>
      </c>
    </row>
    <row r="1517" spans="1:12" s="3" customFormat="1" x14ac:dyDescent="0.25">
      <c r="A1517" s="41"/>
      <c r="B1517" s="6"/>
      <c r="C1517" s="6"/>
      <c r="D1517" s="55">
        <v>91</v>
      </c>
      <c r="E1517" s="56" t="s">
        <v>1686</v>
      </c>
      <c r="F1517" s="168"/>
      <c r="G1517" s="6"/>
      <c r="H1517" s="13"/>
      <c r="I1517" s="6" t="str" cm="1">
        <f t="array" aca="1" ref="I1517" ca="1">_xlfn.IFNA(INDIRECT("'"&amp;"Variable List"&amp;"'!"&amp;ADDRESS(MATCH(A1517,'Variable List'!A:A,0),3)),"")</f>
        <v/>
      </c>
      <c r="J1517" s="6" t="str" cm="1">
        <f t="array" aca="1" ref="J1517" ca="1">_xlfn.IFNA(INDIRECT("'"&amp;"Variable List"&amp;"'!"&amp;ADDRESS(MATCH(A1517,'Variable List'!A:A,0),4)),"")</f>
        <v/>
      </c>
      <c r="K1517" s="6" t="str" cm="1">
        <f t="array" aca="1" ref="K1517" ca="1">_xlfn.IFNA(INDIRECT("'"&amp;"Variable List"&amp;"'!"&amp;ADDRESS(MATCH(A1517,'Variable List'!A:A,0),5)),"")</f>
        <v/>
      </c>
      <c r="L1517" s="6" t="str" cm="1">
        <f t="array" aca="1" ref="L1517" ca="1">_xlfn.IFNA(INDIRECT("'"&amp;"Variable List"&amp;"'!"&amp;ADDRESS(MATCH(A1517,'Variable List'!A:A,0),6)),"")</f>
        <v/>
      </c>
    </row>
    <row r="1518" spans="1:12" s="3" customFormat="1" x14ac:dyDescent="0.25">
      <c r="A1518" s="41"/>
      <c r="B1518" s="6"/>
      <c r="C1518" s="6"/>
      <c r="D1518" s="55">
        <v>92</v>
      </c>
      <c r="E1518" s="56" t="s">
        <v>1687</v>
      </c>
      <c r="F1518" s="168"/>
      <c r="G1518" s="6"/>
      <c r="H1518" s="13"/>
      <c r="I1518" s="6" t="str" cm="1">
        <f t="array" aca="1" ref="I1518" ca="1">_xlfn.IFNA(INDIRECT("'"&amp;"Variable List"&amp;"'!"&amp;ADDRESS(MATCH(A1518,'Variable List'!A:A,0),3)),"")</f>
        <v/>
      </c>
      <c r="J1518" s="6" t="str" cm="1">
        <f t="array" aca="1" ref="J1518" ca="1">_xlfn.IFNA(INDIRECT("'"&amp;"Variable List"&amp;"'!"&amp;ADDRESS(MATCH(A1518,'Variable List'!A:A,0),4)),"")</f>
        <v/>
      </c>
      <c r="K1518" s="6" t="str" cm="1">
        <f t="array" aca="1" ref="K1518" ca="1">_xlfn.IFNA(INDIRECT("'"&amp;"Variable List"&amp;"'!"&amp;ADDRESS(MATCH(A1518,'Variable List'!A:A,0),5)),"")</f>
        <v/>
      </c>
      <c r="L1518" s="6" t="str" cm="1">
        <f t="array" aca="1" ref="L1518" ca="1">_xlfn.IFNA(INDIRECT("'"&amp;"Variable List"&amp;"'!"&amp;ADDRESS(MATCH(A1518,'Variable List'!A:A,0),6)),"")</f>
        <v/>
      </c>
    </row>
    <row r="1519" spans="1:12" s="3" customFormat="1" x14ac:dyDescent="0.25">
      <c r="A1519" s="36" t="s">
        <v>19617</v>
      </c>
      <c r="B1519" s="8" t="s">
        <v>125</v>
      </c>
      <c r="C1519" s="8">
        <v>7</v>
      </c>
      <c r="D1519" s="65">
        <v>-9</v>
      </c>
      <c r="E1519" s="66" t="s">
        <v>192</v>
      </c>
      <c r="F1519" s="167" t="s">
        <v>1688</v>
      </c>
      <c r="G1519" s="8" t="s">
        <v>1619</v>
      </c>
      <c r="H1519" s="8" t="s">
        <v>19343</v>
      </c>
      <c r="I1519" s="8" t="str" cm="1">
        <f t="array" aca="1" ref="I1519" ca="1">_xlfn.IFNA(INDIRECT("'"&amp;"Variable List"&amp;"'!"&amp;ADDRESS(MATCH(A1519,'Variable List'!A:A,0),3)),"")</f>
        <v>no</v>
      </c>
      <c r="J1519" s="8" t="str" cm="1">
        <f t="array" aca="1" ref="J1519" ca="1">_xlfn.IFNA(INDIRECT("'"&amp;"Variable List"&amp;"'!"&amp;ADDRESS(MATCH(A1519,'Variable List'!A:A,0),4)),"")</f>
        <v>no</v>
      </c>
      <c r="K1519" s="8" t="str" cm="1">
        <f t="array" aca="1" ref="K1519" ca="1">_xlfn.IFNA(INDIRECT("'"&amp;"Variable List"&amp;"'!"&amp;ADDRESS(MATCH(A1519,'Variable List'!A:A,0),5)),"")</f>
        <v>no</v>
      </c>
      <c r="L1519" s="8" t="str" cm="1">
        <f t="array" aca="1" ref="L1519" ca="1">_xlfn.IFNA(INDIRECT("'"&amp;"Variable List"&amp;"'!"&amp;ADDRESS(MATCH(A1519,'Variable List'!A:A,0),6)),"")</f>
        <v>yes</v>
      </c>
    </row>
    <row r="1520" spans="1:12" s="3" customFormat="1" ht="15" customHeight="1" x14ac:dyDescent="0.25">
      <c r="A1520" s="41" t="s">
        <v>19618</v>
      </c>
      <c r="B1520" s="6"/>
      <c r="C1520" s="6"/>
      <c r="D1520" s="55">
        <v>1</v>
      </c>
      <c r="E1520" s="56" t="s">
        <v>681</v>
      </c>
      <c r="F1520" s="168"/>
      <c r="G1520" s="6"/>
      <c r="H1520" s="13"/>
      <c r="I1520" s="6" t="str" cm="1">
        <f t="array" aca="1" ref="I1520" ca="1">_xlfn.IFNA(INDIRECT("'"&amp;"Variable List"&amp;"'!"&amp;ADDRESS(MATCH(A1520,'Variable List'!A:A,0),3)),"")</f>
        <v/>
      </c>
      <c r="J1520" s="6" t="str" cm="1">
        <f t="array" aca="1" ref="J1520" ca="1">_xlfn.IFNA(INDIRECT("'"&amp;"Variable List"&amp;"'!"&amp;ADDRESS(MATCH(A1520,'Variable List'!A:A,0),4)),"")</f>
        <v/>
      </c>
      <c r="K1520" s="6" t="str" cm="1">
        <f t="array" aca="1" ref="K1520" ca="1">_xlfn.IFNA(INDIRECT("'"&amp;"Variable List"&amp;"'!"&amp;ADDRESS(MATCH(A1520,'Variable List'!A:A,0),5)),"")</f>
        <v/>
      </c>
      <c r="L1520" s="6" t="str" cm="1">
        <f t="array" aca="1" ref="L1520" ca="1">_xlfn.IFNA(INDIRECT("'"&amp;"Variable List"&amp;"'!"&amp;ADDRESS(MATCH(A1520,'Variable List'!A:A,0),6)),"")</f>
        <v/>
      </c>
    </row>
    <row r="1521" spans="1:12" s="3" customFormat="1" x14ac:dyDescent="0.25">
      <c r="A1521" s="41"/>
      <c r="B1521" s="6"/>
      <c r="C1521" s="6"/>
      <c r="D1521" s="55">
        <v>2</v>
      </c>
      <c r="E1521" s="56" t="s">
        <v>1624</v>
      </c>
      <c r="F1521" s="168"/>
      <c r="G1521" s="6"/>
      <c r="H1521" s="13"/>
      <c r="I1521" s="6" t="str" cm="1">
        <f t="array" aca="1" ref="I1521" ca="1">_xlfn.IFNA(INDIRECT("'"&amp;"Variable List"&amp;"'!"&amp;ADDRESS(MATCH(A1521,'Variable List'!A:A,0),3)),"")</f>
        <v/>
      </c>
      <c r="J1521" s="6" t="str" cm="1">
        <f t="array" aca="1" ref="J1521" ca="1">_xlfn.IFNA(INDIRECT("'"&amp;"Variable List"&amp;"'!"&amp;ADDRESS(MATCH(A1521,'Variable List'!A:A,0),4)),"")</f>
        <v/>
      </c>
      <c r="K1521" s="6" t="str" cm="1">
        <f t="array" aca="1" ref="K1521" ca="1">_xlfn.IFNA(INDIRECT("'"&amp;"Variable List"&amp;"'!"&amp;ADDRESS(MATCH(A1521,'Variable List'!A:A,0),5)),"")</f>
        <v/>
      </c>
      <c r="L1521" s="6" t="str" cm="1">
        <f t="array" aca="1" ref="L1521" ca="1">_xlfn.IFNA(INDIRECT("'"&amp;"Variable List"&amp;"'!"&amp;ADDRESS(MATCH(A1521,'Variable List'!A:A,0),6)),"")</f>
        <v/>
      </c>
    </row>
    <row r="1522" spans="1:12" s="3" customFormat="1" x14ac:dyDescent="0.25">
      <c r="A1522" s="41"/>
      <c r="B1522" s="6"/>
      <c r="C1522" s="6"/>
      <c r="D1522" s="55">
        <v>3</v>
      </c>
      <c r="E1522" s="56" t="s">
        <v>723</v>
      </c>
      <c r="F1522" s="168"/>
      <c r="G1522" s="6"/>
      <c r="H1522" s="13"/>
      <c r="I1522" s="6" t="str" cm="1">
        <f t="array" aca="1" ref="I1522" ca="1">_xlfn.IFNA(INDIRECT("'"&amp;"Variable List"&amp;"'!"&amp;ADDRESS(MATCH(A1522,'Variable List'!A:A,0),3)),"")</f>
        <v/>
      </c>
      <c r="J1522" s="6" t="str" cm="1">
        <f t="array" aca="1" ref="J1522" ca="1">_xlfn.IFNA(INDIRECT("'"&amp;"Variable List"&amp;"'!"&amp;ADDRESS(MATCH(A1522,'Variable List'!A:A,0),4)),"")</f>
        <v/>
      </c>
      <c r="K1522" s="6" t="str" cm="1">
        <f t="array" aca="1" ref="K1522" ca="1">_xlfn.IFNA(INDIRECT("'"&amp;"Variable List"&amp;"'!"&amp;ADDRESS(MATCH(A1522,'Variable List'!A:A,0),5)),"")</f>
        <v/>
      </c>
      <c r="L1522" s="6" t="str" cm="1">
        <f t="array" aca="1" ref="L1522" ca="1">_xlfn.IFNA(INDIRECT("'"&amp;"Variable List"&amp;"'!"&amp;ADDRESS(MATCH(A1522,'Variable List'!A:A,0),6)),"")</f>
        <v/>
      </c>
    </row>
    <row r="1523" spans="1:12" s="3" customFormat="1" x14ac:dyDescent="0.25">
      <c r="A1523" s="41"/>
      <c r="B1523" s="6"/>
      <c r="C1523" s="6"/>
      <c r="D1523" s="55">
        <v>4</v>
      </c>
      <c r="E1523" s="56" t="s">
        <v>1446</v>
      </c>
      <c r="F1523" s="168"/>
      <c r="G1523" s="6"/>
      <c r="H1523" s="13"/>
      <c r="I1523" s="6" t="str" cm="1">
        <f t="array" aca="1" ref="I1523" ca="1">_xlfn.IFNA(INDIRECT("'"&amp;"Variable List"&amp;"'!"&amp;ADDRESS(MATCH(A1523,'Variable List'!A:A,0),3)),"")</f>
        <v/>
      </c>
      <c r="J1523" s="6" t="str" cm="1">
        <f t="array" aca="1" ref="J1523" ca="1">_xlfn.IFNA(INDIRECT("'"&amp;"Variable List"&amp;"'!"&amp;ADDRESS(MATCH(A1523,'Variable List'!A:A,0),4)),"")</f>
        <v/>
      </c>
      <c r="K1523" s="6" t="str" cm="1">
        <f t="array" aca="1" ref="K1523" ca="1">_xlfn.IFNA(INDIRECT("'"&amp;"Variable List"&amp;"'!"&amp;ADDRESS(MATCH(A1523,'Variable List'!A:A,0),5)),"")</f>
        <v/>
      </c>
      <c r="L1523" s="6" t="str" cm="1">
        <f t="array" aca="1" ref="L1523" ca="1">_xlfn.IFNA(INDIRECT("'"&amp;"Variable List"&amp;"'!"&amp;ADDRESS(MATCH(A1523,'Variable List'!A:A,0),6)),"")</f>
        <v/>
      </c>
    </row>
    <row r="1524" spans="1:12" s="3" customFormat="1" x14ac:dyDescent="0.25">
      <c r="A1524" s="41"/>
      <c r="B1524" s="6"/>
      <c r="C1524" s="6"/>
      <c r="D1524" s="55">
        <v>5</v>
      </c>
      <c r="E1524" s="56" t="s">
        <v>1685</v>
      </c>
      <c r="F1524" s="168"/>
      <c r="G1524" s="6"/>
      <c r="H1524" s="13"/>
      <c r="I1524" s="6" t="str" cm="1">
        <f t="array" aca="1" ref="I1524" ca="1">_xlfn.IFNA(INDIRECT("'"&amp;"Variable List"&amp;"'!"&amp;ADDRESS(MATCH(A1524,'Variable List'!A:A,0),3)),"")</f>
        <v/>
      </c>
      <c r="J1524" s="6" t="str" cm="1">
        <f t="array" aca="1" ref="J1524" ca="1">_xlfn.IFNA(INDIRECT("'"&amp;"Variable List"&amp;"'!"&amp;ADDRESS(MATCH(A1524,'Variable List'!A:A,0),4)),"")</f>
        <v/>
      </c>
      <c r="K1524" s="6" t="str" cm="1">
        <f t="array" aca="1" ref="K1524" ca="1">_xlfn.IFNA(INDIRECT("'"&amp;"Variable List"&amp;"'!"&amp;ADDRESS(MATCH(A1524,'Variable List'!A:A,0),5)),"")</f>
        <v/>
      </c>
      <c r="L1524" s="6" t="str" cm="1">
        <f t="array" aca="1" ref="L1524" ca="1">_xlfn.IFNA(INDIRECT("'"&amp;"Variable List"&amp;"'!"&amp;ADDRESS(MATCH(A1524,'Variable List'!A:A,0),6)),"")</f>
        <v/>
      </c>
    </row>
    <row r="1525" spans="1:12" s="3" customFormat="1" x14ac:dyDescent="0.25">
      <c r="A1525" s="42"/>
      <c r="B1525" s="7"/>
      <c r="C1525" s="7"/>
      <c r="D1525" s="54">
        <v>6</v>
      </c>
      <c r="E1525" s="53" t="s">
        <v>1684</v>
      </c>
      <c r="F1525" s="169"/>
      <c r="G1525" s="7"/>
      <c r="H1525" s="15"/>
      <c r="I1525" s="7" t="str" cm="1">
        <f t="array" aca="1" ref="I1525" ca="1">_xlfn.IFNA(INDIRECT("'"&amp;"Variable List"&amp;"'!"&amp;ADDRESS(MATCH(A1525,'Variable List'!A:A,0),3)),"")</f>
        <v/>
      </c>
      <c r="J1525" s="7" t="str" cm="1">
        <f t="array" aca="1" ref="J1525" ca="1">_xlfn.IFNA(INDIRECT("'"&amp;"Variable List"&amp;"'!"&amp;ADDRESS(MATCH(A1525,'Variable List'!A:A,0),4)),"")</f>
        <v/>
      </c>
      <c r="K1525" s="7" t="str" cm="1">
        <f t="array" aca="1" ref="K1525" ca="1">_xlfn.IFNA(INDIRECT("'"&amp;"Variable List"&amp;"'!"&amp;ADDRESS(MATCH(A1525,'Variable List'!A:A,0),5)),"")</f>
        <v/>
      </c>
      <c r="L1525" s="7" t="str" cm="1">
        <f t="array" aca="1" ref="L1525" ca="1">_xlfn.IFNA(INDIRECT("'"&amp;"Variable List"&amp;"'!"&amp;ADDRESS(MATCH(A1525,'Variable List'!A:A,0),6)),"")</f>
        <v/>
      </c>
    </row>
    <row r="1526" spans="1:12" s="3" customFormat="1" x14ac:dyDescent="0.25">
      <c r="A1526" s="36" t="s">
        <v>19344</v>
      </c>
      <c r="B1526" s="8" t="s">
        <v>125</v>
      </c>
      <c r="C1526" s="6">
        <v>12</v>
      </c>
      <c r="D1526" s="55">
        <v>-9</v>
      </c>
      <c r="E1526" s="56" t="s">
        <v>192</v>
      </c>
      <c r="F1526" s="168" t="s">
        <v>1688</v>
      </c>
      <c r="G1526" s="6" t="s">
        <v>1619</v>
      </c>
      <c r="H1526" s="13" t="s">
        <v>19343</v>
      </c>
      <c r="I1526" s="6" t="str" cm="1">
        <f t="array" aca="1" ref="I1526" ca="1">_xlfn.IFNA(INDIRECT("'"&amp;"Variable List"&amp;"'!"&amp;ADDRESS(MATCH(A1526,'Variable List'!A:A,0),3)),"")</f>
        <v>no</v>
      </c>
      <c r="J1526" s="6" t="str" cm="1">
        <f t="array" aca="1" ref="J1526" ca="1">_xlfn.IFNA(INDIRECT("'"&amp;"Variable List"&amp;"'!"&amp;ADDRESS(MATCH(A1526,'Variable List'!A:A,0),4)),"")</f>
        <v>no</v>
      </c>
      <c r="K1526" s="6" t="str" cm="1">
        <f t="array" aca="1" ref="K1526" ca="1">_xlfn.IFNA(INDIRECT("'"&amp;"Variable List"&amp;"'!"&amp;ADDRESS(MATCH(A1526,'Variable List'!A:A,0),5)),"")</f>
        <v>yes</v>
      </c>
      <c r="L1526" s="6" t="str" cm="1">
        <f t="array" aca="1" ref="L1526" ca="1">_xlfn.IFNA(INDIRECT("'"&amp;"Variable List"&amp;"'!"&amp;ADDRESS(MATCH(A1526,'Variable List'!A:A,0),6)),"")</f>
        <v>no</v>
      </c>
    </row>
    <row r="1527" spans="1:12" s="3" customFormat="1" ht="15" customHeight="1" x14ac:dyDescent="0.25">
      <c r="A1527" s="43" t="s">
        <v>19342</v>
      </c>
      <c r="B1527" s="6"/>
      <c r="C1527" s="6"/>
      <c r="D1527" s="55">
        <v>1</v>
      </c>
      <c r="E1527" s="56" t="s">
        <v>681</v>
      </c>
      <c r="F1527" s="168"/>
      <c r="G1527" s="6"/>
      <c r="H1527" s="13"/>
      <c r="I1527" s="6" t="str" cm="1">
        <f t="array" aca="1" ref="I1527" ca="1">_xlfn.IFNA(INDIRECT("'"&amp;"Variable List"&amp;"'!"&amp;ADDRESS(MATCH(A1527,'Variable List'!A:A,0),3)),"")</f>
        <v/>
      </c>
      <c r="J1527" s="6" t="str" cm="1">
        <f t="array" aca="1" ref="J1527" ca="1">_xlfn.IFNA(INDIRECT("'"&amp;"Variable List"&amp;"'!"&amp;ADDRESS(MATCH(A1527,'Variable List'!A:A,0),4)),"")</f>
        <v/>
      </c>
      <c r="K1527" s="6" t="str" cm="1">
        <f t="array" aca="1" ref="K1527" ca="1">_xlfn.IFNA(INDIRECT("'"&amp;"Variable List"&amp;"'!"&amp;ADDRESS(MATCH(A1527,'Variable List'!A:A,0),5)),"")</f>
        <v/>
      </c>
      <c r="L1527" s="6" t="str" cm="1">
        <f t="array" aca="1" ref="L1527" ca="1">_xlfn.IFNA(INDIRECT("'"&amp;"Variable List"&amp;"'!"&amp;ADDRESS(MATCH(A1527,'Variable List'!A:A,0),6)),"")</f>
        <v/>
      </c>
    </row>
    <row r="1528" spans="1:12" s="3" customFormat="1" x14ac:dyDescent="0.25">
      <c r="B1528" s="6"/>
      <c r="C1528" s="6"/>
      <c r="D1528" s="55">
        <v>2</v>
      </c>
      <c r="E1528" s="56" t="s">
        <v>1624</v>
      </c>
      <c r="F1528" s="168"/>
      <c r="G1528" s="6"/>
      <c r="H1528" s="13"/>
      <c r="I1528" s="6" t="str" cm="1">
        <f t="array" aca="1" ref="I1528" ca="1">_xlfn.IFNA(INDIRECT("'"&amp;"Variable List"&amp;"'!"&amp;ADDRESS(MATCH(A1528,'Variable List'!A:A,0),3)),"")</f>
        <v/>
      </c>
      <c r="J1528" s="6" t="str" cm="1">
        <f t="array" aca="1" ref="J1528" ca="1">_xlfn.IFNA(INDIRECT("'"&amp;"Variable List"&amp;"'!"&amp;ADDRESS(MATCH(A1528,'Variable List'!A:A,0),4)),"")</f>
        <v/>
      </c>
      <c r="K1528" s="6" t="str" cm="1">
        <f t="array" aca="1" ref="K1528" ca="1">_xlfn.IFNA(INDIRECT("'"&amp;"Variable List"&amp;"'!"&amp;ADDRESS(MATCH(A1528,'Variable List'!A:A,0),5)),"")</f>
        <v/>
      </c>
      <c r="L1528" s="6" t="str" cm="1">
        <f t="array" aca="1" ref="L1528" ca="1">_xlfn.IFNA(INDIRECT("'"&amp;"Variable List"&amp;"'!"&amp;ADDRESS(MATCH(A1528,'Variable List'!A:A,0),6)),"")</f>
        <v/>
      </c>
    </row>
    <row r="1529" spans="1:12" s="3" customFormat="1" x14ac:dyDescent="0.25">
      <c r="B1529" s="6"/>
      <c r="C1529" s="6"/>
      <c r="D1529" s="55">
        <v>3</v>
      </c>
      <c r="E1529" s="56" t="s">
        <v>723</v>
      </c>
      <c r="F1529" s="168"/>
      <c r="G1529" s="6"/>
      <c r="H1529" s="13"/>
      <c r="I1529" s="6" t="str" cm="1">
        <f t="array" aca="1" ref="I1529" ca="1">_xlfn.IFNA(INDIRECT("'"&amp;"Variable List"&amp;"'!"&amp;ADDRESS(MATCH(A1529,'Variable List'!A:A,0),3)),"")</f>
        <v/>
      </c>
      <c r="J1529" s="6" t="str" cm="1">
        <f t="array" aca="1" ref="J1529" ca="1">_xlfn.IFNA(INDIRECT("'"&amp;"Variable List"&amp;"'!"&amp;ADDRESS(MATCH(A1529,'Variable List'!A:A,0),4)),"")</f>
        <v/>
      </c>
      <c r="K1529" s="6" t="str" cm="1">
        <f t="array" aca="1" ref="K1529" ca="1">_xlfn.IFNA(INDIRECT("'"&amp;"Variable List"&amp;"'!"&amp;ADDRESS(MATCH(A1529,'Variable List'!A:A,0),5)),"")</f>
        <v/>
      </c>
      <c r="L1529" s="6" t="str" cm="1">
        <f t="array" aca="1" ref="L1529" ca="1">_xlfn.IFNA(INDIRECT("'"&amp;"Variable List"&amp;"'!"&amp;ADDRESS(MATCH(A1529,'Variable List'!A:A,0),6)),"")</f>
        <v/>
      </c>
    </row>
    <row r="1530" spans="1:12" s="3" customFormat="1" x14ac:dyDescent="0.25">
      <c r="B1530" s="6"/>
      <c r="C1530" s="6"/>
      <c r="D1530" s="55">
        <v>4</v>
      </c>
      <c r="E1530" s="56" t="s">
        <v>1446</v>
      </c>
      <c r="F1530" s="168"/>
      <c r="G1530" s="6"/>
      <c r="H1530" s="13"/>
      <c r="I1530" s="6" t="str" cm="1">
        <f t="array" aca="1" ref="I1530" ca="1">_xlfn.IFNA(INDIRECT("'"&amp;"Variable List"&amp;"'!"&amp;ADDRESS(MATCH(A1530,'Variable List'!A:A,0),3)),"")</f>
        <v/>
      </c>
      <c r="J1530" s="6" t="str" cm="1">
        <f t="array" aca="1" ref="J1530" ca="1">_xlfn.IFNA(INDIRECT("'"&amp;"Variable List"&amp;"'!"&amp;ADDRESS(MATCH(A1530,'Variable List'!A:A,0),4)),"")</f>
        <v/>
      </c>
      <c r="K1530" s="6" t="str" cm="1">
        <f t="array" aca="1" ref="K1530" ca="1">_xlfn.IFNA(INDIRECT("'"&amp;"Variable List"&amp;"'!"&amp;ADDRESS(MATCH(A1530,'Variable List'!A:A,0),5)),"")</f>
        <v/>
      </c>
      <c r="L1530" s="6" t="str" cm="1">
        <f t="array" aca="1" ref="L1530" ca="1">_xlfn.IFNA(INDIRECT("'"&amp;"Variable List"&amp;"'!"&amp;ADDRESS(MATCH(A1530,'Variable List'!A:A,0),6)),"")</f>
        <v/>
      </c>
    </row>
    <row r="1531" spans="1:12" s="3" customFormat="1" x14ac:dyDescent="0.25">
      <c r="B1531" s="6"/>
      <c r="C1531" s="6"/>
      <c r="D1531" s="55">
        <v>5</v>
      </c>
      <c r="E1531" s="56" t="s">
        <v>1685</v>
      </c>
      <c r="F1531" s="168"/>
      <c r="G1531" s="6"/>
      <c r="H1531" s="13"/>
      <c r="I1531" s="6" t="str" cm="1">
        <f t="array" aca="1" ref="I1531" ca="1">_xlfn.IFNA(INDIRECT("'"&amp;"Variable List"&amp;"'!"&amp;ADDRESS(MATCH(A1531,'Variable List'!A:A,0),3)),"")</f>
        <v/>
      </c>
      <c r="J1531" s="6" t="str" cm="1">
        <f t="array" aca="1" ref="J1531" ca="1">_xlfn.IFNA(INDIRECT("'"&amp;"Variable List"&amp;"'!"&amp;ADDRESS(MATCH(A1531,'Variable List'!A:A,0),4)),"")</f>
        <v/>
      </c>
      <c r="K1531" s="6" t="str" cm="1">
        <f t="array" aca="1" ref="K1531" ca="1">_xlfn.IFNA(INDIRECT("'"&amp;"Variable List"&amp;"'!"&amp;ADDRESS(MATCH(A1531,'Variable List'!A:A,0),5)),"")</f>
        <v/>
      </c>
      <c r="L1531" s="6" t="str" cm="1">
        <f t="array" aca="1" ref="L1531" ca="1">_xlfn.IFNA(INDIRECT("'"&amp;"Variable List"&amp;"'!"&amp;ADDRESS(MATCH(A1531,'Variable List'!A:A,0),6)),"")</f>
        <v/>
      </c>
    </row>
    <row r="1532" spans="1:12" s="3" customFormat="1" x14ac:dyDescent="0.25">
      <c r="B1532" s="6"/>
      <c r="C1532" s="6"/>
      <c r="D1532" s="55">
        <v>6</v>
      </c>
      <c r="E1532" s="56" t="s">
        <v>19345</v>
      </c>
      <c r="F1532" s="168"/>
      <c r="G1532" s="6"/>
      <c r="H1532" s="13"/>
      <c r="I1532" s="6" t="str" cm="1">
        <f t="array" aca="1" ref="I1532" ca="1">_xlfn.IFNA(INDIRECT("'"&amp;"Variable List"&amp;"'!"&amp;ADDRESS(MATCH(A1532,'Variable List'!A:A,0),3)),"")</f>
        <v/>
      </c>
      <c r="J1532" s="6" t="str" cm="1">
        <f t="array" aca="1" ref="J1532" ca="1">_xlfn.IFNA(INDIRECT("'"&amp;"Variable List"&amp;"'!"&amp;ADDRESS(MATCH(A1532,'Variable List'!A:A,0),4)),"")</f>
        <v/>
      </c>
      <c r="K1532" s="6" t="str" cm="1">
        <f t="array" aca="1" ref="K1532" ca="1">_xlfn.IFNA(INDIRECT("'"&amp;"Variable List"&amp;"'!"&amp;ADDRESS(MATCH(A1532,'Variable List'!A:A,0),5)),"")</f>
        <v/>
      </c>
      <c r="L1532" s="6" t="str" cm="1">
        <f t="array" aca="1" ref="L1532" ca="1">_xlfn.IFNA(INDIRECT("'"&amp;"Variable List"&amp;"'!"&amp;ADDRESS(MATCH(A1532,'Variable List'!A:A,0),6)),"")</f>
        <v/>
      </c>
    </row>
    <row r="1533" spans="1:12" s="3" customFormat="1" x14ac:dyDescent="0.25">
      <c r="B1533" s="6"/>
      <c r="C1533" s="6"/>
      <c r="D1533" s="55">
        <v>7</v>
      </c>
      <c r="E1533" s="56" t="s">
        <v>1326</v>
      </c>
      <c r="F1533" s="168"/>
      <c r="G1533" s="6"/>
      <c r="H1533" s="13"/>
      <c r="I1533" s="6" t="str" cm="1">
        <f t="array" aca="1" ref="I1533" ca="1">_xlfn.IFNA(INDIRECT("'"&amp;"Variable List"&amp;"'!"&amp;ADDRESS(MATCH(A1533,'Variable List'!A:A,0),3)),"")</f>
        <v/>
      </c>
      <c r="J1533" s="6" t="str" cm="1">
        <f t="array" aca="1" ref="J1533" ca="1">_xlfn.IFNA(INDIRECT("'"&amp;"Variable List"&amp;"'!"&amp;ADDRESS(MATCH(A1533,'Variable List'!A:A,0),4)),"")</f>
        <v/>
      </c>
      <c r="K1533" s="6" t="str" cm="1">
        <f t="array" aca="1" ref="K1533" ca="1">_xlfn.IFNA(INDIRECT("'"&amp;"Variable List"&amp;"'!"&amp;ADDRESS(MATCH(A1533,'Variable List'!A:A,0),5)),"")</f>
        <v/>
      </c>
      <c r="L1533" s="6" t="str" cm="1">
        <f t="array" aca="1" ref="L1533" ca="1">_xlfn.IFNA(INDIRECT("'"&amp;"Variable List"&amp;"'!"&amp;ADDRESS(MATCH(A1533,'Variable List'!A:A,0),6)),"")</f>
        <v/>
      </c>
    </row>
    <row r="1534" spans="1:12" s="3" customFormat="1" x14ac:dyDescent="0.25">
      <c r="B1534" s="6"/>
      <c r="C1534" s="6"/>
      <c r="D1534" s="55">
        <v>8</v>
      </c>
      <c r="E1534" s="56" t="s">
        <v>1331</v>
      </c>
      <c r="F1534" s="168"/>
      <c r="G1534" s="6"/>
      <c r="H1534" s="13"/>
      <c r="I1534" s="6" t="str" cm="1">
        <f t="array" aca="1" ref="I1534" ca="1">_xlfn.IFNA(INDIRECT("'"&amp;"Variable List"&amp;"'!"&amp;ADDRESS(MATCH(A1534,'Variable List'!A:A,0),3)),"")</f>
        <v/>
      </c>
      <c r="J1534" s="6" t="str" cm="1">
        <f t="array" aca="1" ref="J1534" ca="1">_xlfn.IFNA(INDIRECT("'"&amp;"Variable List"&amp;"'!"&amp;ADDRESS(MATCH(A1534,'Variable List'!A:A,0),4)),"")</f>
        <v/>
      </c>
      <c r="K1534" s="6" t="str" cm="1">
        <f t="array" aca="1" ref="K1534" ca="1">_xlfn.IFNA(INDIRECT("'"&amp;"Variable List"&amp;"'!"&amp;ADDRESS(MATCH(A1534,'Variable List'!A:A,0),5)),"")</f>
        <v/>
      </c>
      <c r="L1534" s="6" t="str" cm="1">
        <f t="array" aca="1" ref="L1534" ca="1">_xlfn.IFNA(INDIRECT("'"&amp;"Variable List"&amp;"'!"&amp;ADDRESS(MATCH(A1534,'Variable List'!A:A,0),6)),"")</f>
        <v/>
      </c>
    </row>
    <row r="1535" spans="1:12" s="3" customFormat="1" x14ac:dyDescent="0.25">
      <c r="B1535" s="6"/>
      <c r="C1535" s="6"/>
      <c r="D1535" s="55">
        <v>9</v>
      </c>
      <c r="E1535" s="56" t="s">
        <v>839</v>
      </c>
      <c r="F1535" s="168"/>
      <c r="G1535" s="6"/>
      <c r="H1535" s="13"/>
      <c r="I1535" s="6" t="str" cm="1">
        <f t="array" aca="1" ref="I1535" ca="1">_xlfn.IFNA(INDIRECT("'"&amp;"Variable List"&amp;"'!"&amp;ADDRESS(MATCH(A1535,'Variable List'!A:A,0),3)),"")</f>
        <v/>
      </c>
      <c r="J1535" s="6" t="str" cm="1">
        <f t="array" aca="1" ref="J1535" ca="1">_xlfn.IFNA(INDIRECT("'"&amp;"Variable List"&amp;"'!"&amp;ADDRESS(MATCH(A1535,'Variable List'!A:A,0),4)),"")</f>
        <v/>
      </c>
      <c r="K1535" s="6" t="str" cm="1">
        <f t="array" aca="1" ref="K1535" ca="1">_xlfn.IFNA(INDIRECT("'"&amp;"Variable List"&amp;"'!"&amp;ADDRESS(MATCH(A1535,'Variable List'!A:A,0),5)),"")</f>
        <v/>
      </c>
      <c r="L1535" s="6" t="str" cm="1">
        <f t="array" aca="1" ref="L1535" ca="1">_xlfn.IFNA(INDIRECT("'"&amp;"Variable List"&amp;"'!"&amp;ADDRESS(MATCH(A1535,'Variable List'!A:A,0),6)),"")</f>
        <v/>
      </c>
    </row>
    <row r="1536" spans="1:12" s="3" customFormat="1" x14ac:dyDescent="0.25">
      <c r="B1536" s="6"/>
      <c r="C1536" s="6"/>
      <c r="D1536" s="55">
        <v>10</v>
      </c>
      <c r="E1536" s="56" t="s">
        <v>1638</v>
      </c>
      <c r="F1536" s="168"/>
      <c r="G1536" s="6"/>
      <c r="H1536" s="13"/>
      <c r="I1536" s="6" t="str" cm="1">
        <f t="array" aca="1" ref="I1536" ca="1">_xlfn.IFNA(INDIRECT("'"&amp;"Variable List"&amp;"'!"&amp;ADDRESS(MATCH(A1536,'Variable List'!A:A,0),3)),"")</f>
        <v/>
      </c>
      <c r="J1536" s="6" t="str" cm="1">
        <f t="array" aca="1" ref="J1536" ca="1">_xlfn.IFNA(INDIRECT("'"&amp;"Variable List"&amp;"'!"&amp;ADDRESS(MATCH(A1536,'Variable List'!A:A,0),4)),"")</f>
        <v/>
      </c>
      <c r="K1536" s="6" t="str" cm="1">
        <f t="array" aca="1" ref="K1536" ca="1">_xlfn.IFNA(INDIRECT("'"&amp;"Variable List"&amp;"'!"&amp;ADDRESS(MATCH(A1536,'Variable List'!A:A,0),5)),"")</f>
        <v/>
      </c>
      <c r="L1536" s="6" t="str" cm="1">
        <f t="array" aca="1" ref="L1536" ca="1">_xlfn.IFNA(INDIRECT("'"&amp;"Variable List"&amp;"'!"&amp;ADDRESS(MATCH(A1536,'Variable List'!A:A,0),6)),"")</f>
        <v/>
      </c>
    </row>
    <row r="1537" spans="1:12" s="3" customFormat="1" x14ac:dyDescent="0.25">
      <c r="A1537" s="11"/>
      <c r="B1537" s="7"/>
      <c r="C1537" s="7"/>
      <c r="D1537" s="54">
        <v>11</v>
      </c>
      <c r="E1537" s="53" t="s">
        <v>1684</v>
      </c>
      <c r="F1537" s="169"/>
      <c r="G1537" s="7"/>
      <c r="H1537" s="15"/>
      <c r="I1537" s="7" t="str" cm="1">
        <f t="array" aca="1" ref="I1537" ca="1">_xlfn.IFNA(INDIRECT("'"&amp;"Variable List"&amp;"'!"&amp;ADDRESS(MATCH(A1537,'Variable List'!A:A,0),3)),"")</f>
        <v/>
      </c>
      <c r="J1537" s="7" t="str" cm="1">
        <f t="array" aca="1" ref="J1537" ca="1">_xlfn.IFNA(INDIRECT("'"&amp;"Variable List"&amp;"'!"&amp;ADDRESS(MATCH(A1537,'Variable List'!A:A,0),4)),"")</f>
        <v/>
      </c>
      <c r="K1537" s="7" t="str" cm="1">
        <f t="array" aca="1" ref="K1537" ca="1">_xlfn.IFNA(INDIRECT("'"&amp;"Variable List"&amp;"'!"&amp;ADDRESS(MATCH(A1537,'Variable List'!A:A,0),5)),"")</f>
        <v/>
      </c>
      <c r="L1537" s="7" t="str" cm="1">
        <f t="array" aca="1" ref="L1537" ca="1">_xlfn.IFNA(INDIRECT("'"&amp;"Variable List"&amp;"'!"&amp;ADDRESS(MATCH(A1537,'Variable List'!A:A,0),6)),"")</f>
        <v/>
      </c>
    </row>
    <row r="1538" spans="1:12" s="3" customFormat="1" x14ac:dyDescent="0.25">
      <c r="A1538" s="4" t="s">
        <v>63</v>
      </c>
      <c r="B1538" s="6" t="s">
        <v>125</v>
      </c>
      <c r="C1538" s="6">
        <v>12</v>
      </c>
      <c r="D1538" s="55">
        <v>-9</v>
      </c>
      <c r="E1538" s="62" t="s">
        <v>192</v>
      </c>
      <c r="F1538" s="167" t="s">
        <v>1702</v>
      </c>
      <c r="G1538" s="6" t="s">
        <v>1690</v>
      </c>
      <c r="H1538" s="13" t="s">
        <v>2701</v>
      </c>
      <c r="I1538" s="8" t="str" cm="1">
        <f t="array" aca="1" ref="I1538" ca="1">_xlfn.IFNA(INDIRECT("'"&amp;"Variable List"&amp;"'!"&amp;ADDRESS(MATCH(A1538,'Variable List'!A:A,0),3)),"")</f>
        <v>yes</v>
      </c>
      <c r="J1538" s="8" t="str" cm="1">
        <f t="array" aca="1" ref="J1538" ca="1">_xlfn.IFNA(INDIRECT("'"&amp;"Variable List"&amp;"'!"&amp;ADDRESS(MATCH(A1538,'Variable List'!A:A,0),4)),"")</f>
        <v>yes</v>
      </c>
      <c r="K1538" s="8" t="str" cm="1">
        <f t="array" aca="1" ref="K1538" ca="1">_xlfn.IFNA(INDIRECT("'"&amp;"Variable List"&amp;"'!"&amp;ADDRESS(MATCH(A1538,'Variable List'!A:A,0),5)),"")</f>
        <v>no</v>
      </c>
      <c r="L1538" s="8" t="str" cm="1">
        <f t="array" aca="1" ref="L1538" ca="1">_xlfn.IFNA(INDIRECT("'"&amp;"Variable List"&amp;"'!"&amp;ADDRESS(MATCH(A1538,'Variable List'!A:A,0),6)),"")</f>
        <v>no</v>
      </c>
    </row>
    <row r="1539" spans="1:12" s="3" customFormat="1" x14ac:dyDescent="0.25">
      <c r="A1539" s="3" t="s">
        <v>1689</v>
      </c>
      <c r="B1539" s="6"/>
      <c r="C1539" s="6"/>
      <c r="D1539" s="55">
        <v>1</v>
      </c>
      <c r="E1539" s="62" t="s">
        <v>1691</v>
      </c>
      <c r="F1539" s="168"/>
      <c r="G1539" s="6"/>
      <c r="H1539" s="13"/>
      <c r="I1539" s="6" t="str" cm="1">
        <f t="array" aca="1" ref="I1539" ca="1">_xlfn.IFNA(INDIRECT("'"&amp;"Variable List"&amp;"'!"&amp;ADDRESS(MATCH(A1539,'Variable List'!A:A,0),3)),"")</f>
        <v/>
      </c>
      <c r="J1539" s="6" t="str" cm="1">
        <f t="array" aca="1" ref="J1539" ca="1">_xlfn.IFNA(INDIRECT("'"&amp;"Variable List"&amp;"'!"&amp;ADDRESS(MATCH(A1539,'Variable List'!A:A,0),4)),"")</f>
        <v/>
      </c>
      <c r="K1539" s="6" t="str" cm="1">
        <f t="array" aca="1" ref="K1539" ca="1">_xlfn.IFNA(INDIRECT("'"&amp;"Variable List"&amp;"'!"&amp;ADDRESS(MATCH(A1539,'Variable List'!A:A,0),5)),"")</f>
        <v/>
      </c>
      <c r="L1539" s="6" t="str" cm="1">
        <f t="array" aca="1" ref="L1539" ca="1">_xlfn.IFNA(INDIRECT("'"&amp;"Variable List"&amp;"'!"&amp;ADDRESS(MATCH(A1539,'Variable List'!A:A,0),6)),"")</f>
        <v/>
      </c>
    </row>
    <row r="1540" spans="1:12" s="3" customFormat="1" x14ac:dyDescent="0.25">
      <c r="B1540" s="6"/>
      <c r="C1540" s="6"/>
      <c r="D1540" s="55">
        <v>2</v>
      </c>
      <c r="E1540" s="62" t="s">
        <v>1692</v>
      </c>
      <c r="F1540" s="168"/>
      <c r="G1540" s="6"/>
      <c r="H1540" s="13"/>
      <c r="I1540" s="6" t="str" cm="1">
        <f t="array" aca="1" ref="I1540" ca="1">_xlfn.IFNA(INDIRECT("'"&amp;"Variable List"&amp;"'!"&amp;ADDRESS(MATCH(A1540,'Variable List'!A:A,0),3)),"")</f>
        <v/>
      </c>
      <c r="J1540" s="6" t="str" cm="1">
        <f t="array" aca="1" ref="J1540" ca="1">_xlfn.IFNA(INDIRECT("'"&amp;"Variable List"&amp;"'!"&amp;ADDRESS(MATCH(A1540,'Variable List'!A:A,0),4)),"")</f>
        <v/>
      </c>
      <c r="K1540" s="6" t="str" cm="1">
        <f t="array" aca="1" ref="K1540" ca="1">_xlfn.IFNA(INDIRECT("'"&amp;"Variable List"&amp;"'!"&amp;ADDRESS(MATCH(A1540,'Variable List'!A:A,0),5)),"")</f>
        <v/>
      </c>
      <c r="L1540" s="6" t="str" cm="1">
        <f t="array" aca="1" ref="L1540" ca="1">_xlfn.IFNA(INDIRECT("'"&amp;"Variable List"&amp;"'!"&amp;ADDRESS(MATCH(A1540,'Variable List'!A:A,0),6)),"")</f>
        <v/>
      </c>
    </row>
    <row r="1541" spans="1:12" s="3" customFormat="1" x14ac:dyDescent="0.25">
      <c r="B1541" s="6"/>
      <c r="C1541" s="6"/>
      <c r="D1541" s="55">
        <v>3</v>
      </c>
      <c r="E1541" s="62" t="s">
        <v>1693</v>
      </c>
      <c r="F1541" s="168"/>
      <c r="G1541" s="6"/>
      <c r="H1541" s="13"/>
      <c r="I1541" s="6" t="str" cm="1">
        <f t="array" aca="1" ref="I1541" ca="1">_xlfn.IFNA(INDIRECT("'"&amp;"Variable List"&amp;"'!"&amp;ADDRESS(MATCH(A1541,'Variable List'!A:A,0),3)),"")</f>
        <v/>
      </c>
      <c r="J1541" s="6" t="str" cm="1">
        <f t="array" aca="1" ref="J1541" ca="1">_xlfn.IFNA(INDIRECT("'"&amp;"Variable List"&amp;"'!"&amp;ADDRESS(MATCH(A1541,'Variable List'!A:A,0),4)),"")</f>
        <v/>
      </c>
      <c r="K1541" s="6" t="str" cm="1">
        <f t="array" aca="1" ref="K1541" ca="1">_xlfn.IFNA(INDIRECT("'"&amp;"Variable List"&amp;"'!"&amp;ADDRESS(MATCH(A1541,'Variable List'!A:A,0),5)),"")</f>
        <v/>
      </c>
      <c r="L1541" s="6" t="str" cm="1">
        <f t="array" aca="1" ref="L1541" ca="1">_xlfn.IFNA(INDIRECT("'"&amp;"Variable List"&amp;"'!"&amp;ADDRESS(MATCH(A1541,'Variable List'!A:A,0),6)),"")</f>
        <v/>
      </c>
    </row>
    <row r="1542" spans="1:12" s="3" customFormat="1" x14ac:dyDescent="0.25">
      <c r="B1542" s="6"/>
      <c r="C1542" s="6"/>
      <c r="D1542" s="55">
        <v>4</v>
      </c>
      <c r="E1542" s="62" t="s">
        <v>1694</v>
      </c>
      <c r="F1542" s="168"/>
      <c r="G1542" s="6"/>
      <c r="H1542" s="13"/>
      <c r="I1542" s="6" t="str" cm="1">
        <f t="array" aca="1" ref="I1542" ca="1">_xlfn.IFNA(INDIRECT("'"&amp;"Variable List"&amp;"'!"&amp;ADDRESS(MATCH(A1542,'Variable List'!A:A,0),3)),"")</f>
        <v/>
      </c>
      <c r="J1542" s="6" t="str" cm="1">
        <f t="array" aca="1" ref="J1542" ca="1">_xlfn.IFNA(INDIRECT("'"&amp;"Variable List"&amp;"'!"&amp;ADDRESS(MATCH(A1542,'Variable List'!A:A,0),4)),"")</f>
        <v/>
      </c>
      <c r="K1542" s="6" t="str" cm="1">
        <f t="array" aca="1" ref="K1542" ca="1">_xlfn.IFNA(INDIRECT("'"&amp;"Variable List"&amp;"'!"&amp;ADDRESS(MATCH(A1542,'Variable List'!A:A,0),5)),"")</f>
        <v/>
      </c>
      <c r="L1542" s="6" t="str" cm="1">
        <f t="array" aca="1" ref="L1542" ca="1">_xlfn.IFNA(INDIRECT("'"&amp;"Variable List"&amp;"'!"&amp;ADDRESS(MATCH(A1542,'Variable List'!A:A,0),6)),"")</f>
        <v/>
      </c>
    </row>
    <row r="1543" spans="1:12" s="3" customFormat="1" x14ac:dyDescent="0.25">
      <c r="B1543" s="6"/>
      <c r="C1543" s="6"/>
      <c r="D1543" s="55">
        <v>5</v>
      </c>
      <c r="E1543" s="62" t="s">
        <v>1695</v>
      </c>
      <c r="F1543" s="168"/>
      <c r="G1543" s="6"/>
      <c r="H1543" s="13"/>
      <c r="I1543" s="6" t="str" cm="1">
        <f t="array" aca="1" ref="I1543" ca="1">_xlfn.IFNA(INDIRECT("'"&amp;"Variable List"&amp;"'!"&amp;ADDRESS(MATCH(A1543,'Variable List'!A:A,0),3)),"")</f>
        <v/>
      </c>
      <c r="J1543" s="6" t="str" cm="1">
        <f t="array" aca="1" ref="J1543" ca="1">_xlfn.IFNA(INDIRECT("'"&amp;"Variable List"&amp;"'!"&amp;ADDRESS(MATCH(A1543,'Variable List'!A:A,0),4)),"")</f>
        <v/>
      </c>
      <c r="K1543" s="6" t="str" cm="1">
        <f t="array" aca="1" ref="K1543" ca="1">_xlfn.IFNA(INDIRECT("'"&amp;"Variable List"&amp;"'!"&amp;ADDRESS(MATCH(A1543,'Variable List'!A:A,0),5)),"")</f>
        <v/>
      </c>
      <c r="L1543" s="6" t="str" cm="1">
        <f t="array" aca="1" ref="L1543" ca="1">_xlfn.IFNA(INDIRECT("'"&amp;"Variable List"&amp;"'!"&amp;ADDRESS(MATCH(A1543,'Variable List'!A:A,0),6)),"")</f>
        <v/>
      </c>
    </row>
    <row r="1544" spans="1:12" s="3" customFormat="1" x14ac:dyDescent="0.25">
      <c r="B1544" s="6"/>
      <c r="C1544" s="6"/>
      <c r="D1544" s="55">
        <v>6</v>
      </c>
      <c r="E1544" s="62" t="s">
        <v>1696</v>
      </c>
      <c r="F1544" s="168"/>
      <c r="G1544" s="6"/>
      <c r="H1544" s="13"/>
      <c r="I1544" s="6" t="str" cm="1">
        <f t="array" aca="1" ref="I1544" ca="1">_xlfn.IFNA(INDIRECT("'"&amp;"Variable List"&amp;"'!"&amp;ADDRESS(MATCH(A1544,'Variable List'!A:A,0),3)),"")</f>
        <v/>
      </c>
      <c r="J1544" s="6" t="str" cm="1">
        <f t="array" aca="1" ref="J1544" ca="1">_xlfn.IFNA(INDIRECT("'"&amp;"Variable List"&amp;"'!"&amp;ADDRESS(MATCH(A1544,'Variable List'!A:A,0),4)),"")</f>
        <v/>
      </c>
      <c r="K1544" s="6" t="str" cm="1">
        <f t="array" aca="1" ref="K1544" ca="1">_xlfn.IFNA(INDIRECT("'"&amp;"Variable List"&amp;"'!"&amp;ADDRESS(MATCH(A1544,'Variable List'!A:A,0),5)),"")</f>
        <v/>
      </c>
      <c r="L1544" s="6" t="str" cm="1">
        <f t="array" aca="1" ref="L1544" ca="1">_xlfn.IFNA(INDIRECT("'"&amp;"Variable List"&amp;"'!"&amp;ADDRESS(MATCH(A1544,'Variable List'!A:A,0),6)),"")</f>
        <v/>
      </c>
    </row>
    <row r="1545" spans="1:12" s="3" customFormat="1" ht="30" x14ac:dyDescent="0.25">
      <c r="B1545" s="6"/>
      <c r="C1545" s="6"/>
      <c r="D1545" s="55">
        <v>7</v>
      </c>
      <c r="E1545" s="62" t="s">
        <v>1697</v>
      </c>
      <c r="F1545" s="168"/>
      <c r="G1545" s="6"/>
      <c r="H1545" s="13"/>
      <c r="I1545" s="6" t="str" cm="1">
        <f t="array" aca="1" ref="I1545" ca="1">_xlfn.IFNA(INDIRECT("'"&amp;"Variable List"&amp;"'!"&amp;ADDRESS(MATCH(A1545,'Variable List'!A:A,0),3)),"")</f>
        <v/>
      </c>
      <c r="J1545" s="6" t="str" cm="1">
        <f t="array" aca="1" ref="J1545" ca="1">_xlfn.IFNA(INDIRECT("'"&amp;"Variable List"&amp;"'!"&amp;ADDRESS(MATCH(A1545,'Variable List'!A:A,0),4)),"")</f>
        <v/>
      </c>
      <c r="K1545" s="6" t="str" cm="1">
        <f t="array" aca="1" ref="K1545" ca="1">_xlfn.IFNA(INDIRECT("'"&amp;"Variable List"&amp;"'!"&amp;ADDRESS(MATCH(A1545,'Variable List'!A:A,0),5)),"")</f>
        <v/>
      </c>
      <c r="L1545" s="6" t="str" cm="1">
        <f t="array" aca="1" ref="L1545" ca="1">_xlfn.IFNA(INDIRECT("'"&amp;"Variable List"&amp;"'!"&amp;ADDRESS(MATCH(A1545,'Variable List'!A:A,0),6)),"")</f>
        <v/>
      </c>
    </row>
    <row r="1546" spans="1:12" s="3" customFormat="1" x14ac:dyDescent="0.25">
      <c r="B1546" s="6"/>
      <c r="C1546" s="6"/>
      <c r="D1546" s="55">
        <v>8</v>
      </c>
      <c r="E1546" s="62" t="s">
        <v>1698</v>
      </c>
      <c r="F1546" s="168"/>
      <c r="G1546" s="6"/>
      <c r="H1546" s="13"/>
      <c r="I1546" s="6" t="str" cm="1">
        <f t="array" aca="1" ref="I1546" ca="1">_xlfn.IFNA(INDIRECT("'"&amp;"Variable List"&amp;"'!"&amp;ADDRESS(MATCH(A1546,'Variable List'!A:A,0),3)),"")</f>
        <v/>
      </c>
      <c r="J1546" s="6" t="str" cm="1">
        <f t="array" aca="1" ref="J1546" ca="1">_xlfn.IFNA(INDIRECT("'"&amp;"Variable List"&amp;"'!"&amp;ADDRESS(MATCH(A1546,'Variable List'!A:A,0),4)),"")</f>
        <v/>
      </c>
      <c r="K1546" s="6" t="str" cm="1">
        <f t="array" aca="1" ref="K1546" ca="1">_xlfn.IFNA(INDIRECT("'"&amp;"Variable List"&amp;"'!"&amp;ADDRESS(MATCH(A1546,'Variable List'!A:A,0),5)),"")</f>
        <v/>
      </c>
      <c r="L1546" s="6" t="str" cm="1">
        <f t="array" aca="1" ref="L1546" ca="1">_xlfn.IFNA(INDIRECT("'"&amp;"Variable List"&amp;"'!"&amp;ADDRESS(MATCH(A1546,'Variable List'!A:A,0),6)),"")</f>
        <v/>
      </c>
    </row>
    <row r="1547" spans="1:12" s="3" customFormat="1" x14ac:dyDescent="0.25">
      <c r="B1547" s="6"/>
      <c r="C1547" s="6"/>
      <c r="D1547" s="55">
        <v>9</v>
      </c>
      <c r="E1547" s="62" t="s">
        <v>1699</v>
      </c>
      <c r="F1547" s="168"/>
      <c r="G1547" s="6"/>
      <c r="H1547" s="13"/>
      <c r="I1547" s="6" t="str" cm="1">
        <f t="array" aca="1" ref="I1547" ca="1">_xlfn.IFNA(INDIRECT("'"&amp;"Variable List"&amp;"'!"&amp;ADDRESS(MATCH(A1547,'Variable List'!A:A,0),3)),"")</f>
        <v/>
      </c>
      <c r="J1547" s="6" t="str" cm="1">
        <f t="array" aca="1" ref="J1547" ca="1">_xlfn.IFNA(INDIRECT("'"&amp;"Variable List"&amp;"'!"&amp;ADDRESS(MATCH(A1547,'Variable List'!A:A,0),4)),"")</f>
        <v/>
      </c>
      <c r="K1547" s="6" t="str" cm="1">
        <f t="array" aca="1" ref="K1547" ca="1">_xlfn.IFNA(INDIRECT("'"&amp;"Variable List"&amp;"'!"&amp;ADDRESS(MATCH(A1547,'Variable List'!A:A,0),5)),"")</f>
        <v/>
      </c>
      <c r="L1547" s="6" t="str" cm="1">
        <f t="array" aca="1" ref="L1547" ca="1">_xlfn.IFNA(INDIRECT("'"&amp;"Variable List"&amp;"'!"&amp;ADDRESS(MATCH(A1547,'Variable List'!A:A,0),6)),"")</f>
        <v/>
      </c>
    </row>
    <row r="1548" spans="1:12" s="3" customFormat="1" x14ac:dyDescent="0.25">
      <c r="B1548" s="6"/>
      <c r="C1548" s="6"/>
      <c r="D1548" s="55">
        <v>10</v>
      </c>
      <c r="E1548" s="62" t="s">
        <v>1700</v>
      </c>
      <c r="F1548" s="168"/>
      <c r="G1548" s="6"/>
      <c r="H1548" s="13"/>
      <c r="I1548" s="6" t="str" cm="1">
        <f t="array" aca="1" ref="I1548" ca="1">_xlfn.IFNA(INDIRECT("'"&amp;"Variable List"&amp;"'!"&amp;ADDRESS(MATCH(A1548,'Variable List'!A:A,0),3)),"")</f>
        <v/>
      </c>
      <c r="J1548" s="6" t="str" cm="1">
        <f t="array" aca="1" ref="J1548" ca="1">_xlfn.IFNA(INDIRECT("'"&amp;"Variable List"&amp;"'!"&amp;ADDRESS(MATCH(A1548,'Variable List'!A:A,0),4)),"")</f>
        <v/>
      </c>
      <c r="K1548" s="6" t="str" cm="1">
        <f t="array" aca="1" ref="K1548" ca="1">_xlfn.IFNA(INDIRECT("'"&amp;"Variable List"&amp;"'!"&amp;ADDRESS(MATCH(A1548,'Variable List'!A:A,0),5)),"")</f>
        <v/>
      </c>
      <c r="L1548" s="6" t="str" cm="1">
        <f t="array" aca="1" ref="L1548" ca="1">_xlfn.IFNA(INDIRECT("'"&amp;"Variable List"&amp;"'!"&amp;ADDRESS(MATCH(A1548,'Variable List'!A:A,0),6)),"")</f>
        <v/>
      </c>
    </row>
    <row r="1549" spans="1:12" s="3" customFormat="1" x14ac:dyDescent="0.25">
      <c r="B1549" s="6"/>
      <c r="C1549" s="6"/>
      <c r="D1549" s="55">
        <v>11</v>
      </c>
      <c r="E1549" s="62" t="s">
        <v>1701</v>
      </c>
      <c r="F1549" s="168"/>
      <c r="G1549" s="6"/>
      <c r="H1549" s="13"/>
      <c r="I1549" s="6" t="str" cm="1">
        <f t="array" aca="1" ref="I1549" ca="1">_xlfn.IFNA(INDIRECT("'"&amp;"Variable List"&amp;"'!"&amp;ADDRESS(MATCH(A1549,'Variable List'!A:A,0),3)),"")</f>
        <v/>
      </c>
      <c r="J1549" s="6" t="str" cm="1">
        <f t="array" aca="1" ref="J1549" ca="1">_xlfn.IFNA(INDIRECT("'"&amp;"Variable List"&amp;"'!"&amp;ADDRESS(MATCH(A1549,'Variable List'!A:A,0),4)),"")</f>
        <v/>
      </c>
      <c r="K1549" s="6" t="str" cm="1">
        <f t="array" aca="1" ref="K1549" ca="1">_xlfn.IFNA(INDIRECT("'"&amp;"Variable List"&amp;"'!"&amp;ADDRESS(MATCH(A1549,'Variable List'!A:A,0),5)),"")</f>
        <v/>
      </c>
      <c r="L1549" s="6" t="str" cm="1">
        <f t="array" aca="1" ref="L1549" ca="1">_xlfn.IFNA(INDIRECT("'"&amp;"Variable List"&amp;"'!"&amp;ADDRESS(MATCH(A1549,'Variable List'!A:A,0),6)),"")</f>
        <v/>
      </c>
    </row>
    <row r="1550" spans="1:12" s="3" customFormat="1" x14ac:dyDescent="0.25">
      <c r="A1550" s="36" t="s">
        <v>19619</v>
      </c>
      <c r="B1550" s="8" t="s">
        <v>125</v>
      </c>
      <c r="C1550" s="8">
        <v>8</v>
      </c>
      <c r="D1550" s="65">
        <v>-9</v>
      </c>
      <c r="E1550" s="141" t="s">
        <v>192</v>
      </c>
      <c r="F1550" s="167" t="s">
        <v>1702</v>
      </c>
      <c r="G1550" s="8" t="s">
        <v>1690</v>
      </c>
      <c r="H1550" s="8" t="s">
        <v>2701</v>
      </c>
      <c r="I1550" s="8" t="str" cm="1">
        <f t="array" aca="1" ref="I1550" ca="1">_xlfn.IFNA(INDIRECT("'"&amp;"Variable List"&amp;"'!"&amp;ADDRESS(MATCH(A1550,'Variable List'!A:A,0),3)),"")</f>
        <v>no</v>
      </c>
      <c r="J1550" s="8" t="str" cm="1">
        <f t="array" aca="1" ref="J1550" ca="1">_xlfn.IFNA(INDIRECT("'"&amp;"Variable List"&amp;"'!"&amp;ADDRESS(MATCH(A1550,'Variable List'!A:A,0),4)),"")</f>
        <v>no</v>
      </c>
      <c r="K1550" s="8" t="str" cm="1">
        <f t="array" aca="1" ref="K1550" ca="1">_xlfn.IFNA(INDIRECT("'"&amp;"Variable List"&amp;"'!"&amp;ADDRESS(MATCH(A1550,'Variable List'!A:A,0),5)),"")</f>
        <v>no</v>
      </c>
      <c r="L1550" s="8" t="str" cm="1">
        <f t="array" aca="1" ref="L1550" ca="1">_xlfn.IFNA(INDIRECT("'"&amp;"Variable List"&amp;"'!"&amp;ADDRESS(MATCH(A1550,'Variable List'!A:A,0),6)),"")</f>
        <v>yes</v>
      </c>
    </row>
    <row r="1551" spans="1:12" s="3" customFormat="1" x14ac:dyDescent="0.25">
      <c r="A1551" s="3" t="s">
        <v>19620</v>
      </c>
      <c r="B1551" s="6"/>
      <c r="C1551" s="6"/>
      <c r="D1551" s="55">
        <v>1</v>
      </c>
      <c r="E1551" s="62" t="s">
        <v>19621</v>
      </c>
      <c r="F1551" s="168"/>
      <c r="G1551" s="6"/>
      <c r="H1551" s="13"/>
      <c r="I1551" s="6" t="str" cm="1">
        <f t="array" aca="1" ref="I1551" ca="1">_xlfn.IFNA(INDIRECT("'"&amp;"Variable List"&amp;"'!"&amp;ADDRESS(MATCH(A1551,'Variable List'!A:A,0),3)),"")</f>
        <v/>
      </c>
      <c r="J1551" s="6" t="str" cm="1">
        <f t="array" aca="1" ref="J1551" ca="1">_xlfn.IFNA(INDIRECT("'"&amp;"Variable List"&amp;"'!"&amp;ADDRESS(MATCH(A1551,'Variable List'!A:A,0),4)),"")</f>
        <v/>
      </c>
      <c r="K1551" s="6" t="str" cm="1">
        <f t="array" aca="1" ref="K1551" ca="1">_xlfn.IFNA(INDIRECT("'"&amp;"Variable List"&amp;"'!"&amp;ADDRESS(MATCH(A1551,'Variable List'!A:A,0),5)),"")</f>
        <v/>
      </c>
      <c r="L1551" s="6" t="str" cm="1">
        <f t="array" aca="1" ref="L1551" ca="1">_xlfn.IFNA(INDIRECT("'"&amp;"Variable List"&amp;"'!"&amp;ADDRESS(MATCH(A1551,'Variable List'!A:A,0),6)),"")</f>
        <v/>
      </c>
    </row>
    <row r="1552" spans="1:12" s="3" customFormat="1" x14ac:dyDescent="0.25">
      <c r="B1552" s="6"/>
      <c r="C1552" s="6"/>
      <c r="D1552" s="55">
        <v>2</v>
      </c>
      <c r="E1552" s="62" t="s">
        <v>1693</v>
      </c>
      <c r="F1552" s="168"/>
      <c r="G1552" s="6"/>
      <c r="H1552" s="13"/>
      <c r="I1552" s="6" t="str" cm="1">
        <f t="array" aca="1" ref="I1552" ca="1">_xlfn.IFNA(INDIRECT("'"&amp;"Variable List"&amp;"'!"&amp;ADDRESS(MATCH(A1552,'Variable List'!A:A,0),3)),"")</f>
        <v/>
      </c>
      <c r="J1552" s="6" t="str" cm="1">
        <f t="array" aca="1" ref="J1552" ca="1">_xlfn.IFNA(INDIRECT("'"&amp;"Variable List"&amp;"'!"&amp;ADDRESS(MATCH(A1552,'Variable List'!A:A,0),4)),"")</f>
        <v/>
      </c>
      <c r="K1552" s="6" t="str" cm="1">
        <f t="array" aca="1" ref="K1552" ca="1">_xlfn.IFNA(INDIRECT("'"&amp;"Variable List"&amp;"'!"&amp;ADDRESS(MATCH(A1552,'Variable List'!A:A,0),5)),"")</f>
        <v/>
      </c>
      <c r="L1552" s="6" t="str" cm="1">
        <f t="array" aca="1" ref="L1552" ca="1">_xlfn.IFNA(INDIRECT("'"&amp;"Variable List"&amp;"'!"&amp;ADDRESS(MATCH(A1552,'Variable List'!A:A,0),6)),"")</f>
        <v/>
      </c>
    </row>
    <row r="1553" spans="1:12" s="3" customFormat="1" x14ac:dyDescent="0.25">
      <c r="B1553" s="6"/>
      <c r="C1553" s="6"/>
      <c r="D1553" s="55">
        <v>3</v>
      </c>
      <c r="E1553" s="62" t="s">
        <v>1694</v>
      </c>
      <c r="F1553" s="168"/>
      <c r="G1553" s="6"/>
      <c r="H1553" s="13"/>
      <c r="I1553" s="6" t="str" cm="1">
        <f t="array" aca="1" ref="I1553" ca="1">_xlfn.IFNA(INDIRECT("'"&amp;"Variable List"&amp;"'!"&amp;ADDRESS(MATCH(A1553,'Variable List'!A:A,0),3)),"")</f>
        <v/>
      </c>
      <c r="J1553" s="6" t="str" cm="1">
        <f t="array" aca="1" ref="J1553" ca="1">_xlfn.IFNA(INDIRECT("'"&amp;"Variable List"&amp;"'!"&amp;ADDRESS(MATCH(A1553,'Variable List'!A:A,0),4)),"")</f>
        <v/>
      </c>
      <c r="K1553" s="6" t="str" cm="1">
        <f t="array" aca="1" ref="K1553" ca="1">_xlfn.IFNA(INDIRECT("'"&amp;"Variable List"&amp;"'!"&amp;ADDRESS(MATCH(A1553,'Variable List'!A:A,0),5)),"")</f>
        <v/>
      </c>
      <c r="L1553" s="6" t="str" cm="1">
        <f t="array" aca="1" ref="L1553" ca="1">_xlfn.IFNA(INDIRECT("'"&amp;"Variable List"&amp;"'!"&amp;ADDRESS(MATCH(A1553,'Variable List'!A:A,0),6)),"")</f>
        <v/>
      </c>
    </row>
    <row r="1554" spans="1:12" s="3" customFormat="1" x14ac:dyDescent="0.25">
      <c r="B1554" s="6"/>
      <c r="C1554" s="6"/>
      <c r="D1554" s="55">
        <v>4</v>
      </c>
      <c r="E1554" s="62" t="s">
        <v>19622</v>
      </c>
      <c r="F1554" s="168"/>
      <c r="G1554" s="6"/>
      <c r="H1554" s="13"/>
      <c r="I1554" s="6" t="str" cm="1">
        <f t="array" aca="1" ref="I1554" ca="1">_xlfn.IFNA(INDIRECT("'"&amp;"Variable List"&amp;"'!"&amp;ADDRESS(MATCH(A1554,'Variable List'!A:A,0),3)),"")</f>
        <v/>
      </c>
      <c r="J1554" s="6" t="str" cm="1">
        <f t="array" aca="1" ref="J1554" ca="1">_xlfn.IFNA(INDIRECT("'"&amp;"Variable List"&amp;"'!"&amp;ADDRESS(MATCH(A1554,'Variable List'!A:A,0),4)),"")</f>
        <v/>
      </c>
      <c r="K1554" s="6" t="str" cm="1">
        <f t="array" aca="1" ref="K1554" ca="1">_xlfn.IFNA(INDIRECT("'"&amp;"Variable List"&amp;"'!"&amp;ADDRESS(MATCH(A1554,'Variable List'!A:A,0),5)),"")</f>
        <v/>
      </c>
      <c r="L1554" s="6" t="str" cm="1">
        <f t="array" aca="1" ref="L1554" ca="1">_xlfn.IFNA(INDIRECT("'"&amp;"Variable List"&amp;"'!"&amp;ADDRESS(MATCH(A1554,'Variable List'!A:A,0),6)),"")</f>
        <v/>
      </c>
    </row>
    <row r="1555" spans="1:12" s="3" customFormat="1" ht="30" x14ac:dyDescent="0.25">
      <c r="B1555" s="6"/>
      <c r="C1555" s="6"/>
      <c r="D1555" s="55">
        <v>5</v>
      </c>
      <c r="E1555" s="62" t="s">
        <v>1697</v>
      </c>
      <c r="F1555" s="168"/>
      <c r="G1555" s="6"/>
      <c r="H1555" s="13"/>
      <c r="I1555" s="6" t="str" cm="1">
        <f t="array" aca="1" ref="I1555" ca="1">_xlfn.IFNA(INDIRECT("'"&amp;"Variable List"&amp;"'!"&amp;ADDRESS(MATCH(A1555,'Variable List'!A:A,0),3)),"")</f>
        <v/>
      </c>
      <c r="J1555" s="6" t="str" cm="1">
        <f t="array" aca="1" ref="J1555" ca="1">_xlfn.IFNA(INDIRECT("'"&amp;"Variable List"&amp;"'!"&amp;ADDRESS(MATCH(A1555,'Variable List'!A:A,0),4)),"")</f>
        <v/>
      </c>
      <c r="K1555" s="6" t="str" cm="1">
        <f t="array" aca="1" ref="K1555" ca="1">_xlfn.IFNA(INDIRECT("'"&amp;"Variable List"&amp;"'!"&amp;ADDRESS(MATCH(A1555,'Variable List'!A:A,0),5)),"")</f>
        <v/>
      </c>
      <c r="L1555" s="6" t="str" cm="1">
        <f t="array" aca="1" ref="L1555" ca="1">_xlfn.IFNA(INDIRECT("'"&amp;"Variable List"&amp;"'!"&amp;ADDRESS(MATCH(A1555,'Variable List'!A:A,0),6)),"")</f>
        <v/>
      </c>
    </row>
    <row r="1556" spans="1:12" s="3" customFormat="1" x14ac:dyDescent="0.25">
      <c r="B1556" s="6"/>
      <c r="C1556" s="6"/>
      <c r="D1556" s="55">
        <v>6</v>
      </c>
      <c r="E1556" s="62" t="s">
        <v>19623</v>
      </c>
      <c r="F1556" s="168"/>
      <c r="G1556" s="6"/>
      <c r="H1556" s="13"/>
      <c r="I1556" s="6" t="str" cm="1">
        <f t="array" aca="1" ref="I1556" ca="1">_xlfn.IFNA(INDIRECT("'"&amp;"Variable List"&amp;"'!"&amp;ADDRESS(MATCH(A1556,'Variable List'!A:A,0),3)),"")</f>
        <v/>
      </c>
      <c r="J1556" s="6" t="str" cm="1">
        <f t="array" aca="1" ref="J1556" ca="1">_xlfn.IFNA(INDIRECT("'"&amp;"Variable List"&amp;"'!"&amp;ADDRESS(MATCH(A1556,'Variable List'!A:A,0),4)),"")</f>
        <v/>
      </c>
      <c r="K1556" s="6" t="str" cm="1">
        <f t="array" aca="1" ref="K1556" ca="1">_xlfn.IFNA(INDIRECT("'"&amp;"Variable List"&amp;"'!"&amp;ADDRESS(MATCH(A1556,'Variable List'!A:A,0),5)),"")</f>
        <v/>
      </c>
      <c r="L1556" s="6" t="str" cm="1">
        <f t="array" aca="1" ref="L1556" ca="1">_xlfn.IFNA(INDIRECT("'"&amp;"Variable List"&amp;"'!"&amp;ADDRESS(MATCH(A1556,'Variable List'!A:A,0),6)),"")</f>
        <v/>
      </c>
    </row>
    <row r="1557" spans="1:12" s="3" customFormat="1" x14ac:dyDescent="0.25">
      <c r="A1557" s="11"/>
      <c r="B1557" s="7"/>
      <c r="C1557" s="7"/>
      <c r="D1557" s="54">
        <v>7</v>
      </c>
      <c r="E1557" s="99" t="s">
        <v>19624</v>
      </c>
      <c r="F1557" s="169"/>
      <c r="G1557" s="7"/>
      <c r="H1557" s="15"/>
      <c r="I1557" s="7" t="str" cm="1">
        <f t="array" aca="1" ref="I1557" ca="1">_xlfn.IFNA(INDIRECT("'"&amp;"Variable List"&amp;"'!"&amp;ADDRESS(MATCH(A1557,'Variable List'!A:A,0),3)),"")</f>
        <v/>
      </c>
      <c r="J1557" s="7" t="str" cm="1">
        <f t="array" aca="1" ref="J1557" ca="1">_xlfn.IFNA(INDIRECT("'"&amp;"Variable List"&amp;"'!"&amp;ADDRESS(MATCH(A1557,'Variable List'!A:A,0),4)),"")</f>
        <v/>
      </c>
      <c r="K1557" s="7" t="str" cm="1">
        <f t="array" aca="1" ref="K1557" ca="1">_xlfn.IFNA(INDIRECT("'"&amp;"Variable List"&amp;"'!"&amp;ADDRESS(MATCH(A1557,'Variable List'!A:A,0),5)),"")</f>
        <v/>
      </c>
      <c r="L1557" s="7" t="str" cm="1">
        <f t="array" aca="1" ref="L1557" ca="1">_xlfn.IFNA(INDIRECT("'"&amp;"Variable List"&amp;"'!"&amp;ADDRESS(MATCH(A1557,'Variable List'!A:A,0),6)),"")</f>
        <v/>
      </c>
    </row>
    <row r="1558" spans="1:12" s="3" customFormat="1" x14ac:dyDescent="0.25">
      <c r="A1558" s="36" t="s">
        <v>19346</v>
      </c>
      <c r="B1558" s="8" t="s">
        <v>125</v>
      </c>
      <c r="C1558" s="6">
        <v>10</v>
      </c>
      <c r="D1558" s="55">
        <v>-9</v>
      </c>
      <c r="E1558" s="62" t="s">
        <v>192</v>
      </c>
      <c r="F1558" s="168" t="s">
        <v>1702</v>
      </c>
      <c r="G1558" s="6" t="s">
        <v>1690</v>
      </c>
      <c r="H1558" s="13" t="s">
        <v>2701</v>
      </c>
      <c r="I1558" s="6" t="str" cm="1">
        <f t="array" aca="1" ref="I1558" ca="1">_xlfn.IFNA(INDIRECT("'"&amp;"Variable List"&amp;"'!"&amp;ADDRESS(MATCH(A1558,'Variable List'!A:A,0),3)),"")</f>
        <v>no</v>
      </c>
      <c r="J1558" s="6" t="str" cm="1">
        <f t="array" aca="1" ref="J1558" ca="1">_xlfn.IFNA(INDIRECT("'"&amp;"Variable List"&amp;"'!"&amp;ADDRESS(MATCH(A1558,'Variable List'!A:A,0),4)),"")</f>
        <v>no</v>
      </c>
      <c r="K1558" s="6" t="str" cm="1">
        <f t="array" aca="1" ref="K1558" ca="1">_xlfn.IFNA(INDIRECT("'"&amp;"Variable List"&amp;"'!"&amp;ADDRESS(MATCH(A1558,'Variable List'!A:A,0),5)),"")</f>
        <v>yes</v>
      </c>
      <c r="L1558" s="6" t="str" cm="1">
        <f t="array" aca="1" ref="L1558" ca="1">_xlfn.IFNA(INDIRECT("'"&amp;"Variable List"&amp;"'!"&amp;ADDRESS(MATCH(A1558,'Variable List'!A:A,0),6)),"")</f>
        <v>no</v>
      </c>
    </row>
    <row r="1559" spans="1:12" s="3" customFormat="1" x14ac:dyDescent="0.25">
      <c r="A1559" s="3" t="s">
        <v>19347</v>
      </c>
      <c r="B1559" s="6"/>
      <c r="C1559" s="6"/>
      <c r="D1559" s="55">
        <v>1</v>
      </c>
      <c r="E1559" s="62" t="s">
        <v>1691</v>
      </c>
      <c r="F1559" s="168"/>
      <c r="G1559" s="6"/>
      <c r="H1559" s="13"/>
      <c r="I1559" s="6" t="str" cm="1">
        <f t="array" aca="1" ref="I1559" ca="1">_xlfn.IFNA(INDIRECT("'"&amp;"Variable List"&amp;"'!"&amp;ADDRESS(MATCH(A1559,'Variable List'!A:A,0),3)),"")</f>
        <v/>
      </c>
      <c r="J1559" s="6" t="str" cm="1">
        <f t="array" aca="1" ref="J1559" ca="1">_xlfn.IFNA(INDIRECT("'"&amp;"Variable List"&amp;"'!"&amp;ADDRESS(MATCH(A1559,'Variable List'!A:A,0),4)),"")</f>
        <v/>
      </c>
      <c r="K1559" s="6" t="str" cm="1">
        <f t="array" aca="1" ref="K1559" ca="1">_xlfn.IFNA(INDIRECT("'"&amp;"Variable List"&amp;"'!"&amp;ADDRESS(MATCH(A1559,'Variable List'!A:A,0),5)),"")</f>
        <v/>
      </c>
      <c r="L1559" s="6" t="str" cm="1">
        <f t="array" aca="1" ref="L1559" ca="1">_xlfn.IFNA(INDIRECT("'"&amp;"Variable List"&amp;"'!"&amp;ADDRESS(MATCH(A1559,'Variable List'!A:A,0),6)),"")</f>
        <v/>
      </c>
    </row>
    <row r="1560" spans="1:12" s="3" customFormat="1" x14ac:dyDescent="0.25">
      <c r="B1560" s="6"/>
      <c r="C1560" s="6"/>
      <c r="D1560" s="55">
        <v>2</v>
      </c>
      <c r="E1560" s="62" t="s">
        <v>1692</v>
      </c>
      <c r="F1560" s="168"/>
      <c r="G1560" s="6"/>
      <c r="H1560" s="13"/>
      <c r="I1560" s="6" t="str" cm="1">
        <f t="array" aca="1" ref="I1560" ca="1">_xlfn.IFNA(INDIRECT("'"&amp;"Variable List"&amp;"'!"&amp;ADDRESS(MATCH(A1560,'Variable List'!A:A,0),3)),"")</f>
        <v/>
      </c>
      <c r="J1560" s="6" t="str" cm="1">
        <f t="array" aca="1" ref="J1560" ca="1">_xlfn.IFNA(INDIRECT("'"&amp;"Variable List"&amp;"'!"&amp;ADDRESS(MATCH(A1560,'Variable List'!A:A,0),4)),"")</f>
        <v/>
      </c>
      <c r="K1560" s="6" t="str" cm="1">
        <f t="array" aca="1" ref="K1560" ca="1">_xlfn.IFNA(INDIRECT("'"&amp;"Variable List"&amp;"'!"&amp;ADDRESS(MATCH(A1560,'Variable List'!A:A,0),5)),"")</f>
        <v/>
      </c>
      <c r="L1560" s="6" t="str" cm="1">
        <f t="array" aca="1" ref="L1560" ca="1">_xlfn.IFNA(INDIRECT("'"&amp;"Variable List"&amp;"'!"&amp;ADDRESS(MATCH(A1560,'Variable List'!A:A,0),6)),"")</f>
        <v/>
      </c>
    </row>
    <row r="1561" spans="1:12" s="3" customFormat="1" x14ac:dyDescent="0.25">
      <c r="B1561" s="6"/>
      <c r="C1561" s="6"/>
      <c r="D1561" s="55">
        <v>3</v>
      </c>
      <c r="E1561" s="62" t="s">
        <v>1693</v>
      </c>
      <c r="F1561" s="168"/>
      <c r="G1561" s="6"/>
      <c r="H1561" s="13"/>
      <c r="I1561" s="6" t="str" cm="1">
        <f t="array" aca="1" ref="I1561" ca="1">_xlfn.IFNA(INDIRECT("'"&amp;"Variable List"&amp;"'!"&amp;ADDRESS(MATCH(A1561,'Variable List'!A:A,0),3)),"")</f>
        <v/>
      </c>
      <c r="J1561" s="6" t="str" cm="1">
        <f t="array" aca="1" ref="J1561" ca="1">_xlfn.IFNA(INDIRECT("'"&amp;"Variable List"&amp;"'!"&amp;ADDRESS(MATCH(A1561,'Variable List'!A:A,0),4)),"")</f>
        <v/>
      </c>
      <c r="K1561" s="6" t="str" cm="1">
        <f t="array" aca="1" ref="K1561" ca="1">_xlfn.IFNA(INDIRECT("'"&amp;"Variable List"&amp;"'!"&amp;ADDRESS(MATCH(A1561,'Variable List'!A:A,0),5)),"")</f>
        <v/>
      </c>
      <c r="L1561" s="6" t="str" cm="1">
        <f t="array" aca="1" ref="L1561" ca="1">_xlfn.IFNA(INDIRECT("'"&amp;"Variable List"&amp;"'!"&amp;ADDRESS(MATCH(A1561,'Variable List'!A:A,0),6)),"")</f>
        <v/>
      </c>
    </row>
    <row r="1562" spans="1:12" s="3" customFormat="1" x14ac:dyDescent="0.25">
      <c r="B1562" s="6"/>
      <c r="C1562" s="6"/>
      <c r="D1562" s="55">
        <v>4</v>
      </c>
      <c r="E1562" s="62" t="s">
        <v>1694</v>
      </c>
      <c r="F1562" s="168"/>
      <c r="G1562" s="6"/>
      <c r="H1562" s="13"/>
      <c r="I1562" s="6" t="str" cm="1">
        <f t="array" aca="1" ref="I1562" ca="1">_xlfn.IFNA(INDIRECT("'"&amp;"Variable List"&amp;"'!"&amp;ADDRESS(MATCH(A1562,'Variable List'!A:A,0),3)),"")</f>
        <v/>
      </c>
      <c r="J1562" s="6" t="str" cm="1">
        <f t="array" aca="1" ref="J1562" ca="1">_xlfn.IFNA(INDIRECT("'"&amp;"Variable List"&amp;"'!"&amp;ADDRESS(MATCH(A1562,'Variable List'!A:A,0),4)),"")</f>
        <v/>
      </c>
      <c r="K1562" s="6" t="str" cm="1">
        <f t="array" aca="1" ref="K1562" ca="1">_xlfn.IFNA(INDIRECT("'"&amp;"Variable List"&amp;"'!"&amp;ADDRESS(MATCH(A1562,'Variable List'!A:A,0),5)),"")</f>
        <v/>
      </c>
      <c r="L1562" s="6" t="str" cm="1">
        <f t="array" aca="1" ref="L1562" ca="1">_xlfn.IFNA(INDIRECT("'"&amp;"Variable List"&amp;"'!"&amp;ADDRESS(MATCH(A1562,'Variable List'!A:A,0),6)),"")</f>
        <v/>
      </c>
    </row>
    <row r="1563" spans="1:12" s="3" customFormat="1" x14ac:dyDescent="0.25">
      <c r="B1563" s="6"/>
      <c r="C1563" s="6"/>
      <c r="D1563" s="55">
        <v>5</v>
      </c>
      <c r="E1563" s="62" t="s">
        <v>1695</v>
      </c>
      <c r="F1563" s="168"/>
      <c r="G1563" s="6"/>
      <c r="H1563" s="13"/>
      <c r="I1563" s="6" t="str" cm="1">
        <f t="array" aca="1" ref="I1563" ca="1">_xlfn.IFNA(INDIRECT("'"&amp;"Variable List"&amp;"'!"&amp;ADDRESS(MATCH(A1563,'Variable List'!A:A,0),3)),"")</f>
        <v/>
      </c>
      <c r="J1563" s="6" t="str" cm="1">
        <f t="array" aca="1" ref="J1563" ca="1">_xlfn.IFNA(INDIRECT("'"&amp;"Variable List"&amp;"'!"&amp;ADDRESS(MATCH(A1563,'Variable List'!A:A,0),4)),"")</f>
        <v/>
      </c>
      <c r="K1563" s="6" t="str" cm="1">
        <f t="array" aca="1" ref="K1563" ca="1">_xlfn.IFNA(INDIRECT("'"&amp;"Variable List"&amp;"'!"&amp;ADDRESS(MATCH(A1563,'Variable List'!A:A,0),5)),"")</f>
        <v/>
      </c>
      <c r="L1563" s="6" t="str" cm="1">
        <f t="array" aca="1" ref="L1563" ca="1">_xlfn.IFNA(INDIRECT("'"&amp;"Variable List"&amp;"'!"&amp;ADDRESS(MATCH(A1563,'Variable List'!A:A,0),6)),"")</f>
        <v/>
      </c>
    </row>
    <row r="1564" spans="1:12" s="3" customFormat="1" x14ac:dyDescent="0.25">
      <c r="B1564" s="6"/>
      <c r="C1564" s="6"/>
      <c r="D1564" s="55">
        <v>6</v>
      </c>
      <c r="E1564" s="62" t="s">
        <v>1696</v>
      </c>
      <c r="F1564" s="168"/>
      <c r="G1564" s="6"/>
      <c r="H1564" s="13"/>
      <c r="I1564" s="6" t="str" cm="1">
        <f t="array" aca="1" ref="I1564" ca="1">_xlfn.IFNA(INDIRECT("'"&amp;"Variable List"&amp;"'!"&amp;ADDRESS(MATCH(A1564,'Variable List'!A:A,0),3)),"")</f>
        <v/>
      </c>
      <c r="J1564" s="6" t="str" cm="1">
        <f t="array" aca="1" ref="J1564" ca="1">_xlfn.IFNA(INDIRECT("'"&amp;"Variable List"&amp;"'!"&amp;ADDRESS(MATCH(A1564,'Variable List'!A:A,0),4)),"")</f>
        <v/>
      </c>
      <c r="K1564" s="6" t="str" cm="1">
        <f t="array" aca="1" ref="K1564" ca="1">_xlfn.IFNA(INDIRECT("'"&amp;"Variable List"&amp;"'!"&amp;ADDRESS(MATCH(A1564,'Variable List'!A:A,0),5)),"")</f>
        <v/>
      </c>
      <c r="L1564" s="6" t="str" cm="1">
        <f t="array" aca="1" ref="L1564" ca="1">_xlfn.IFNA(INDIRECT("'"&amp;"Variable List"&amp;"'!"&amp;ADDRESS(MATCH(A1564,'Variable List'!A:A,0),6)),"")</f>
        <v/>
      </c>
    </row>
    <row r="1565" spans="1:12" s="3" customFormat="1" ht="30" x14ac:dyDescent="0.25">
      <c r="B1565" s="6"/>
      <c r="C1565" s="6"/>
      <c r="D1565" s="55">
        <v>7</v>
      </c>
      <c r="E1565" s="62" t="s">
        <v>1697</v>
      </c>
      <c r="F1565" s="168"/>
      <c r="G1565" s="6"/>
      <c r="H1565" s="13"/>
      <c r="I1565" s="6" t="str" cm="1">
        <f t="array" aca="1" ref="I1565" ca="1">_xlfn.IFNA(INDIRECT("'"&amp;"Variable List"&amp;"'!"&amp;ADDRESS(MATCH(A1565,'Variable List'!A:A,0),3)),"")</f>
        <v/>
      </c>
      <c r="J1565" s="6" t="str" cm="1">
        <f t="array" aca="1" ref="J1565" ca="1">_xlfn.IFNA(INDIRECT("'"&amp;"Variable List"&amp;"'!"&amp;ADDRESS(MATCH(A1565,'Variable List'!A:A,0),4)),"")</f>
        <v/>
      </c>
      <c r="K1565" s="6" t="str" cm="1">
        <f t="array" aca="1" ref="K1565" ca="1">_xlfn.IFNA(INDIRECT("'"&amp;"Variable List"&amp;"'!"&amp;ADDRESS(MATCH(A1565,'Variable List'!A:A,0),5)),"")</f>
        <v/>
      </c>
      <c r="L1565" s="6" t="str" cm="1">
        <f t="array" aca="1" ref="L1565" ca="1">_xlfn.IFNA(INDIRECT("'"&amp;"Variable List"&amp;"'!"&amp;ADDRESS(MATCH(A1565,'Variable List'!A:A,0),6)),"")</f>
        <v/>
      </c>
    </row>
    <row r="1566" spans="1:12" s="3" customFormat="1" x14ac:dyDescent="0.25">
      <c r="B1566" s="6"/>
      <c r="C1566" s="6"/>
      <c r="D1566" s="55">
        <v>8</v>
      </c>
      <c r="E1566" s="62" t="s">
        <v>19623</v>
      </c>
      <c r="F1566" s="168"/>
      <c r="G1566" s="6"/>
      <c r="H1566" s="13"/>
      <c r="I1566" s="6" t="str" cm="1">
        <f t="array" aca="1" ref="I1566" ca="1">_xlfn.IFNA(INDIRECT("'"&amp;"Variable List"&amp;"'!"&amp;ADDRESS(MATCH(A1566,'Variable List'!A:A,0),3)),"")</f>
        <v/>
      </c>
      <c r="J1566" s="6" t="str" cm="1">
        <f t="array" aca="1" ref="J1566" ca="1">_xlfn.IFNA(INDIRECT("'"&amp;"Variable List"&amp;"'!"&amp;ADDRESS(MATCH(A1566,'Variable List'!A:A,0),4)),"")</f>
        <v/>
      </c>
      <c r="K1566" s="6" t="str" cm="1">
        <f t="array" aca="1" ref="K1566" ca="1">_xlfn.IFNA(INDIRECT("'"&amp;"Variable List"&amp;"'!"&amp;ADDRESS(MATCH(A1566,'Variable List'!A:A,0),5)),"")</f>
        <v/>
      </c>
      <c r="L1566" s="6" t="str" cm="1">
        <f t="array" aca="1" ref="L1566" ca="1">_xlfn.IFNA(INDIRECT("'"&amp;"Variable List"&amp;"'!"&amp;ADDRESS(MATCH(A1566,'Variable List'!A:A,0),6)),"")</f>
        <v/>
      </c>
    </row>
    <row r="1567" spans="1:12" s="3" customFormat="1" x14ac:dyDescent="0.25">
      <c r="B1567" s="6"/>
      <c r="C1567" s="6"/>
      <c r="D1567" s="55">
        <v>9</v>
      </c>
      <c r="E1567" s="62" t="s">
        <v>19624</v>
      </c>
      <c r="F1567" s="168"/>
      <c r="G1567" s="6"/>
      <c r="H1567" s="13"/>
      <c r="I1567" s="6" t="str" cm="1">
        <f t="array" aca="1" ref="I1567" ca="1">_xlfn.IFNA(INDIRECT("'"&amp;"Variable List"&amp;"'!"&amp;ADDRESS(MATCH(A1567,'Variable List'!A:A,0),3)),"")</f>
        <v/>
      </c>
      <c r="J1567" s="6" t="str" cm="1">
        <f t="array" aca="1" ref="J1567" ca="1">_xlfn.IFNA(INDIRECT("'"&amp;"Variable List"&amp;"'!"&amp;ADDRESS(MATCH(A1567,'Variable List'!A:A,0),4)),"")</f>
        <v/>
      </c>
      <c r="K1567" s="6" t="str" cm="1">
        <f t="array" aca="1" ref="K1567" ca="1">_xlfn.IFNA(INDIRECT("'"&amp;"Variable List"&amp;"'!"&amp;ADDRESS(MATCH(A1567,'Variable List'!A:A,0),5)),"")</f>
        <v/>
      </c>
      <c r="L1567" s="6" t="str" cm="1">
        <f t="array" aca="1" ref="L1567" ca="1">_xlfn.IFNA(INDIRECT("'"&amp;"Variable List"&amp;"'!"&amp;ADDRESS(MATCH(A1567,'Variable List'!A:A,0),6)),"")</f>
        <v/>
      </c>
    </row>
    <row r="1568" spans="1:12" s="3" customFormat="1" x14ac:dyDescent="0.25">
      <c r="A1568" s="36" t="s">
        <v>19348</v>
      </c>
      <c r="B1568" s="8" t="s">
        <v>125</v>
      </c>
      <c r="C1568" s="8">
        <v>6</v>
      </c>
      <c r="D1568" s="65">
        <v>-9</v>
      </c>
      <c r="E1568" s="141" t="s">
        <v>192</v>
      </c>
      <c r="F1568" s="167" t="s">
        <v>1828</v>
      </c>
      <c r="G1568" s="8" t="s">
        <v>19350</v>
      </c>
      <c r="H1568" s="37"/>
      <c r="I1568" s="8" t="str" cm="1">
        <f t="array" aca="1" ref="I1568" ca="1">_xlfn.IFNA(INDIRECT("'"&amp;"Variable List"&amp;"'!"&amp;ADDRESS(MATCH(A1568,'Variable List'!A:A,0),3)),"")</f>
        <v>no</v>
      </c>
      <c r="J1568" s="8" t="str" cm="1">
        <f t="array" aca="1" ref="J1568" ca="1">_xlfn.IFNA(INDIRECT("'"&amp;"Variable List"&amp;"'!"&amp;ADDRESS(MATCH(A1568,'Variable List'!A:A,0),4)),"")</f>
        <v>no</v>
      </c>
      <c r="K1568" s="8" t="str" cm="1">
        <f t="array" aca="1" ref="K1568" ca="1">_xlfn.IFNA(INDIRECT("'"&amp;"Variable List"&amp;"'!"&amp;ADDRESS(MATCH(A1568,'Variable List'!A:A,0),5)),"")</f>
        <v>yes</v>
      </c>
      <c r="L1568" s="8" t="str" cm="1">
        <f t="array" aca="1" ref="L1568" ca="1">_xlfn.IFNA(INDIRECT("'"&amp;"Variable List"&amp;"'!"&amp;ADDRESS(MATCH(A1568,'Variable List'!A:A,0),6)),"")</f>
        <v>no</v>
      </c>
    </row>
    <row r="1569" spans="1:12" s="3" customFormat="1" ht="30" x14ac:dyDescent="0.25">
      <c r="A1569" s="41" t="s">
        <v>19349</v>
      </c>
      <c r="B1569" s="6"/>
      <c r="C1569" s="6"/>
      <c r="D1569" s="55">
        <v>0</v>
      </c>
      <c r="E1569" s="62" t="s">
        <v>19351</v>
      </c>
      <c r="F1569" s="168"/>
      <c r="G1569" s="6"/>
      <c r="H1569" s="13"/>
      <c r="I1569" s="6" t="str" cm="1">
        <f t="array" aca="1" ref="I1569" ca="1">_xlfn.IFNA(INDIRECT("'"&amp;"Variable List"&amp;"'!"&amp;ADDRESS(MATCH(A1569,'Variable List'!A:A,0),3)),"")</f>
        <v/>
      </c>
      <c r="J1569" s="6" t="str" cm="1">
        <f t="array" aca="1" ref="J1569" ca="1">_xlfn.IFNA(INDIRECT("'"&amp;"Variable List"&amp;"'!"&amp;ADDRESS(MATCH(A1569,'Variable List'!A:A,0),4)),"")</f>
        <v/>
      </c>
      <c r="K1569" s="6" t="str" cm="1">
        <f t="array" aca="1" ref="K1569" ca="1">_xlfn.IFNA(INDIRECT("'"&amp;"Variable List"&amp;"'!"&amp;ADDRESS(MATCH(A1569,'Variable List'!A:A,0),5)),"")</f>
        <v/>
      </c>
      <c r="L1569" s="6" t="str" cm="1">
        <f t="array" aca="1" ref="L1569" ca="1">_xlfn.IFNA(INDIRECT("'"&amp;"Variable List"&amp;"'!"&amp;ADDRESS(MATCH(A1569,'Variable List'!A:A,0),6)),"")</f>
        <v/>
      </c>
    </row>
    <row r="1570" spans="1:12" s="3" customFormat="1" x14ac:dyDescent="0.25">
      <c r="B1570" s="6"/>
      <c r="C1570" s="6"/>
      <c r="D1570" s="55">
        <v>1</v>
      </c>
      <c r="E1570" s="62" t="s">
        <v>19352</v>
      </c>
      <c r="F1570" s="168"/>
      <c r="G1570" s="6"/>
      <c r="H1570" s="13"/>
      <c r="I1570" s="6" t="str" cm="1">
        <f t="array" aca="1" ref="I1570" ca="1">_xlfn.IFNA(INDIRECT("'"&amp;"Variable List"&amp;"'!"&amp;ADDRESS(MATCH(A1570,'Variable List'!A:A,0),3)),"")</f>
        <v/>
      </c>
      <c r="J1570" s="6" t="str" cm="1">
        <f t="array" aca="1" ref="J1570" ca="1">_xlfn.IFNA(INDIRECT("'"&amp;"Variable List"&amp;"'!"&amp;ADDRESS(MATCH(A1570,'Variable List'!A:A,0),4)),"")</f>
        <v/>
      </c>
      <c r="K1570" s="6" t="str" cm="1">
        <f t="array" aca="1" ref="K1570" ca="1">_xlfn.IFNA(INDIRECT("'"&amp;"Variable List"&amp;"'!"&amp;ADDRESS(MATCH(A1570,'Variable List'!A:A,0),5)),"")</f>
        <v/>
      </c>
      <c r="L1570" s="6" t="str" cm="1">
        <f t="array" aca="1" ref="L1570" ca="1">_xlfn.IFNA(INDIRECT("'"&amp;"Variable List"&amp;"'!"&amp;ADDRESS(MATCH(A1570,'Variable List'!A:A,0),6)),"")</f>
        <v/>
      </c>
    </row>
    <row r="1571" spans="1:12" s="3" customFormat="1" x14ac:dyDescent="0.25">
      <c r="B1571" s="6"/>
      <c r="C1571" s="6"/>
      <c r="D1571" s="55">
        <v>2</v>
      </c>
      <c r="E1571" s="62" t="s">
        <v>19354</v>
      </c>
      <c r="F1571" s="168"/>
      <c r="G1571" s="6"/>
      <c r="H1571" s="13"/>
      <c r="I1571" s="6" t="str" cm="1">
        <f t="array" aca="1" ref="I1571" ca="1">_xlfn.IFNA(INDIRECT("'"&amp;"Variable List"&amp;"'!"&amp;ADDRESS(MATCH(A1571,'Variable List'!A:A,0),3)),"")</f>
        <v/>
      </c>
      <c r="J1571" s="6" t="str" cm="1">
        <f t="array" aca="1" ref="J1571" ca="1">_xlfn.IFNA(INDIRECT("'"&amp;"Variable List"&amp;"'!"&amp;ADDRESS(MATCH(A1571,'Variable List'!A:A,0),4)),"")</f>
        <v/>
      </c>
      <c r="K1571" s="6" t="str" cm="1">
        <f t="array" aca="1" ref="K1571" ca="1">_xlfn.IFNA(INDIRECT("'"&amp;"Variable List"&amp;"'!"&amp;ADDRESS(MATCH(A1571,'Variable List'!A:A,0),5)),"")</f>
        <v/>
      </c>
      <c r="L1571" s="6" t="str" cm="1">
        <f t="array" aca="1" ref="L1571" ca="1">_xlfn.IFNA(INDIRECT("'"&amp;"Variable List"&amp;"'!"&amp;ADDRESS(MATCH(A1571,'Variable List'!A:A,0),6)),"")</f>
        <v/>
      </c>
    </row>
    <row r="1572" spans="1:12" s="3" customFormat="1" x14ac:dyDescent="0.25">
      <c r="B1572" s="6"/>
      <c r="C1572" s="6"/>
      <c r="D1572" s="55">
        <v>3</v>
      </c>
      <c r="E1572" s="62" t="s">
        <v>19355</v>
      </c>
      <c r="F1572" s="168"/>
      <c r="G1572" s="6"/>
      <c r="H1572" s="13"/>
      <c r="I1572" s="6" t="str" cm="1">
        <f t="array" aca="1" ref="I1572" ca="1">_xlfn.IFNA(INDIRECT("'"&amp;"Variable List"&amp;"'!"&amp;ADDRESS(MATCH(A1572,'Variable List'!A:A,0),3)),"")</f>
        <v/>
      </c>
      <c r="J1572" s="6" t="str" cm="1">
        <f t="array" aca="1" ref="J1572" ca="1">_xlfn.IFNA(INDIRECT("'"&amp;"Variable List"&amp;"'!"&amp;ADDRESS(MATCH(A1572,'Variable List'!A:A,0),4)),"")</f>
        <v/>
      </c>
      <c r="K1572" s="6" t="str" cm="1">
        <f t="array" aca="1" ref="K1572" ca="1">_xlfn.IFNA(INDIRECT("'"&amp;"Variable List"&amp;"'!"&amp;ADDRESS(MATCH(A1572,'Variable List'!A:A,0),5)),"")</f>
        <v/>
      </c>
      <c r="L1572" s="6" t="str" cm="1">
        <f t="array" aca="1" ref="L1572" ca="1">_xlfn.IFNA(INDIRECT("'"&amp;"Variable List"&amp;"'!"&amp;ADDRESS(MATCH(A1572,'Variable List'!A:A,0),6)),"")</f>
        <v/>
      </c>
    </row>
    <row r="1573" spans="1:12" s="3" customFormat="1" x14ac:dyDescent="0.25">
      <c r="A1573" s="11"/>
      <c r="B1573" s="7"/>
      <c r="C1573" s="7"/>
      <c r="D1573" s="54">
        <v>4</v>
      </c>
      <c r="E1573" s="99" t="s">
        <v>19353</v>
      </c>
      <c r="F1573" s="169"/>
      <c r="G1573" s="7"/>
      <c r="H1573" s="15"/>
      <c r="I1573" s="7" t="str" cm="1">
        <f t="array" aca="1" ref="I1573" ca="1">_xlfn.IFNA(INDIRECT("'"&amp;"Variable List"&amp;"'!"&amp;ADDRESS(MATCH(A1573,'Variable List'!A:A,0),3)),"")</f>
        <v/>
      </c>
      <c r="J1573" s="7" t="str" cm="1">
        <f t="array" aca="1" ref="J1573" ca="1">_xlfn.IFNA(INDIRECT("'"&amp;"Variable List"&amp;"'!"&amp;ADDRESS(MATCH(A1573,'Variable List'!A:A,0),4)),"")</f>
        <v/>
      </c>
      <c r="K1573" s="7" t="str" cm="1">
        <f t="array" aca="1" ref="K1573" ca="1">_xlfn.IFNA(INDIRECT("'"&amp;"Variable List"&amp;"'!"&amp;ADDRESS(MATCH(A1573,'Variable List'!A:A,0),5)),"")</f>
        <v/>
      </c>
      <c r="L1573" s="7" t="str" cm="1">
        <f t="array" aca="1" ref="L1573" ca="1">_xlfn.IFNA(INDIRECT("'"&amp;"Variable List"&amp;"'!"&amp;ADDRESS(MATCH(A1573,'Variable List'!A:A,0),6)),"")</f>
        <v/>
      </c>
    </row>
    <row r="1574" spans="1:12" s="3" customFormat="1" x14ac:dyDescent="0.25">
      <c r="A1574" s="4" t="s">
        <v>64</v>
      </c>
      <c r="B1574" s="6" t="s">
        <v>125</v>
      </c>
      <c r="C1574" s="6">
        <v>10</v>
      </c>
      <c r="D1574" s="55">
        <v>-9</v>
      </c>
      <c r="E1574" s="56" t="s">
        <v>192</v>
      </c>
      <c r="F1574" s="168" t="s">
        <v>1714</v>
      </c>
      <c r="G1574" s="6" t="s">
        <v>1704</v>
      </c>
      <c r="H1574" s="13" t="s">
        <v>2702</v>
      </c>
      <c r="I1574" s="6" t="str" cm="1">
        <f t="array" aca="1" ref="I1574" ca="1">_xlfn.IFNA(INDIRECT("'"&amp;"Variable List"&amp;"'!"&amp;ADDRESS(MATCH(A1574,'Variable List'!A:A,0),3)),"")</f>
        <v>yes</v>
      </c>
      <c r="J1574" s="6" t="str" cm="1">
        <f t="array" aca="1" ref="J1574" ca="1">_xlfn.IFNA(INDIRECT("'"&amp;"Variable List"&amp;"'!"&amp;ADDRESS(MATCH(A1574,'Variable List'!A:A,0),4)),"")</f>
        <v>yes</v>
      </c>
      <c r="K1574" s="6" t="str" cm="1">
        <f t="array" aca="1" ref="K1574" ca="1">_xlfn.IFNA(INDIRECT("'"&amp;"Variable List"&amp;"'!"&amp;ADDRESS(MATCH(A1574,'Variable List'!A:A,0),5)),"")</f>
        <v>no</v>
      </c>
      <c r="L1574" s="6" t="str" cm="1">
        <f t="array" aca="1" ref="L1574" ca="1">_xlfn.IFNA(INDIRECT("'"&amp;"Variable List"&amp;"'!"&amp;ADDRESS(MATCH(A1574,'Variable List'!A:A,0),6)),"")</f>
        <v>no</v>
      </c>
    </row>
    <row r="1575" spans="1:12" s="3" customFormat="1" x14ac:dyDescent="0.25">
      <c r="A1575" s="3" t="s">
        <v>1703</v>
      </c>
      <c r="B1575" s="6"/>
      <c r="C1575" s="6"/>
      <c r="D1575" s="55">
        <v>1</v>
      </c>
      <c r="E1575" s="56" t="s">
        <v>1705</v>
      </c>
      <c r="F1575" s="168"/>
      <c r="G1575" s="6"/>
      <c r="H1575" s="13"/>
      <c r="I1575" s="6" t="str" cm="1">
        <f t="array" aca="1" ref="I1575" ca="1">_xlfn.IFNA(INDIRECT("'"&amp;"Variable List"&amp;"'!"&amp;ADDRESS(MATCH(A1575,'Variable List'!A:A,0),3)),"")</f>
        <v/>
      </c>
      <c r="J1575" s="6" t="str" cm="1">
        <f t="array" aca="1" ref="J1575" ca="1">_xlfn.IFNA(INDIRECT("'"&amp;"Variable List"&amp;"'!"&amp;ADDRESS(MATCH(A1575,'Variable List'!A:A,0),4)),"")</f>
        <v/>
      </c>
      <c r="K1575" s="6" t="str" cm="1">
        <f t="array" aca="1" ref="K1575" ca="1">_xlfn.IFNA(INDIRECT("'"&amp;"Variable List"&amp;"'!"&amp;ADDRESS(MATCH(A1575,'Variable List'!A:A,0),5)),"")</f>
        <v/>
      </c>
      <c r="L1575" s="6" t="str" cm="1">
        <f t="array" aca="1" ref="L1575" ca="1">_xlfn.IFNA(INDIRECT("'"&amp;"Variable List"&amp;"'!"&amp;ADDRESS(MATCH(A1575,'Variable List'!A:A,0),6)),"")</f>
        <v/>
      </c>
    </row>
    <row r="1576" spans="1:12" s="3" customFormat="1" x14ac:dyDescent="0.25">
      <c r="B1576" s="6"/>
      <c r="C1576" s="6"/>
      <c r="D1576" s="55">
        <v>2</v>
      </c>
      <c r="E1576" s="56" t="s">
        <v>1706</v>
      </c>
      <c r="F1576" s="168"/>
      <c r="G1576" s="6"/>
      <c r="H1576" s="13"/>
      <c r="I1576" s="6" t="str" cm="1">
        <f t="array" aca="1" ref="I1576" ca="1">_xlfn.IFNA(INDIRECT("'"&amp;"Variable List"&amp;"'!"&amp;ADDRESS(MATCH(A1576,'Variable List'!A:A,0),3)),"")</f>
        <v/>
      </c>
      <c r="J1576" s="6" t="str" cm="1">
        <f t="array" aca="1" ref="J1576" ca="1">_xlfn.IFNA(INDIRECT("'"&amp;"Variable List"&amp;"'!"&amp;ADDRESS(MATCH(A1576,'Variable List'!A:A,0),4)),"")</f>
        <v/>
      </c>
      <c r="K1576" s="6" t="str" cm="1">
        <f t="array" aca="1" ref="K1576" ca="1">_xlfn.IFNA(INDIRECT("'"&amp;"Variable List"&amp;"'!"&amp;ADDRESS(MATCH(A1576,'Variable List'!A:A,0),5)),"")</f>
        <v/>
      </c>
      <c r="L1576" s="6" t="str" cm="1">
        <f t="array" aca="1" ref="L1576" ca="1">_xlfn.IFNA(INDIRECT("'"&amp;"Variable List"&amp;"'!"&amp;ADDRESS(MATCH(A1576,'Variable List'!A:A,0),6)),"")</f>
        <v/>
      </c>
    </row>
    <row r="1577" spans="1:12" s="3" customFormat="1" x14ac:dyDescent="0.25">
      <c r="B1577" s="6"/>
      <c r="C1577" s="6"/>
      <c r="D1577" s="55">
        <v>3</v>
      </c>
      <c r="E1577" s="56" t="s">
        <v>1707</v>
      </c>
      <c r="F1577" s="168"/>
      <c r="G1577" s="6"/>
      <c r="H1577" s="13"/>
      <c r="I1577" s="6" t="str" cm="1">
        <f t="array" aca="1" ref="I1577" ca="1">_xlfn.IFNA(INDIRECT("'"&amp;"Variable List"&amp;"'!"&amp;ADDRESS(MATCH(A1577,'Variable List'!A:A,0),3)),"")</f>
        <v/>
      </c>
      <c r="J1577" s="6" t="str" cm="1">
        <f t="array" aca="1" ref="J1577" ca="1">_xlfn.IFNA(INDIRECT("'"&amp;"Variable List"&amp;"'!"&amp;ADDRESS(MATCH(A1577,'Variable List'!A:A,0),4)),"")</f>
        <v/>
      </c>
      <c r="K1577" s="6" t="str" cm="1">
        <f t="array" aca="1" ref="K1577" ca="1">_xlfn.IFNA(INDIRECT("'"&amp;"Variable List"&amp;"'!"&amp;ADDRESS(MATCH(A1577,'Variable List'!A:A,0),5)),"")</f>
        <v/>
      </c>
      <c r="L1577" s="6" t="str" cm="1">
        <f t="array" aca="1" ref="L1577" ca="1">_xlfn.IFNA(INDIRECT("'"&amp;"Variable List"&amp;"'!"&amp;ADDRESS(MATCH(A1577,'Variable List'!A:A,0),6)),"")</f>
        <v/>
      </c>
    </row>
    <row r="1578" spans="1:12" s="3" customFormat="1" x14ac:dyDescent="0.25">
      <c r="B1578" s="6"/>
      <c r="C1578" s="6"/>
      <c r="D1578" s="55">
        <v>4</v>
      </c>
      <c r="E1578" s="56" t="s">
        <v>1708</v>
      </c>
      <c r="F1578" s="168"/>
      <c r="G1578" s="6"/>
      <c r="H1578" s="13"/>
      <c r="I1578" s="6" t="str" cm="1">
        <f t="array" aca="1" ref="I1578" ca="1">_xlfn.IFNA(INDIRECT("'"&amp;"Variable List"&amp;"'!"&amp;ADDRESS(MATCH(A1578,'Variable List'!A:A,0),3)),"")</f>
        <v/>
      </c>
      <c r="J1578" s="6" t="str" cm="1">
        <f t="array" aca="1" ref="J1578" ca="1">_xlfn.IFNA(INDIRECT("'"&amp;"Variable List"&amp;"'!"&amp;ADDRESS(MATCH(A1578,'Variable List'!A:A,0),4)),"")</f>
        <v/>
      </c>
      <c r="K1578" s="6" t="str" cm="1">
        <f t="array" aca="1" ref="K1578" ca="1">_xlfn.IFNA(INDIRECT("'"&amp;"Variable List"&amp;"'!"&amp;ADDRESS(MATCH(A1578,'Variable List'!A:A,0),5)),"")</f>
        <v/>
      </c>
      <c r="L1578" s="6" t="str" cm="1">
        <f t="array" aca="1" ref="L1578" ca="1">_xlfn.IFNA(INDIRECT("'"&amp;"Variable List"&amp;"'!"&amp;ADDRESS(MATCH(A1578,'Variable List'!A:A,0),6)),"")</f>
        <v/>
      </c>
    </row>
    <row r="1579" spans="1:12" s="3" customFormat="1" x14ac:dyDescent="0.25">
      <c r="B1579" s="6"/>
      <c r="C1579" s="6"/>
      <c r="D1579" s="55">
        <v>5</v>
      </c>
      <c r="E1579" s="56" t="s">
        <v>1709</v>
      </c>
      <c r="F1579" s="168"/>
      <c r="G1579" s="6"/>
      <c r="H1579" s="13"/>
      <c r="I1579" s="6" t="str" cm="1">
        <f t="array" aca="1" ref="I1579" ca="1">_xlfn.IFNA(INDIRECT("'"&amp;"Variable List"&amp;"'!"&amp;ADDRESS(MATCH(A1579,'Variable List'!A:A,0),3)),"")</f>
        <v/>
      </c>
      <c r="J1579" s="6" t="str" cm="1">
        <f t="array" aca="1" ref="J1579" ca="1">_xlfn.IFNA(INDIRECT("'"&amp;"Variable List"&amp;"'!"&amp;ADDRESS(MATCH(A1579,'Variable List'!A:A,0),4)),"")</f>
        <v/>
      </c>
      <c r="K1579" s="6" t="str" cm="1">
        <f t="array" aca="1" ref="K1579" ca="1">_xlfn.IFNA(INDIRECT("'"&amp;"Variable List"&amp;"'!"&amp;ADDRESS(MATCH(A1579,'Variable List'!A:A,0),5)),"")</f>
        <v/>
      </c>
      <c r="L1579" s="6" t="str" cm="1">
        <f t="array" aca="1" ref="L1579" ca="1">_xlfn.IFNA(INDIRECT("'"&amp;"Variable List"&amp;"'!"&amp;ADDRESS(MATCH(A1579,'Variable List'!A:A,0),6)),"")</f>
        <v/>
      </c>
    </row>
    <row r="1580" spans="1:12" s="3" customFormat="1" x14ac:dyDescent="0.25">
      <c r="B1580" s="6"/>
      <c r="C1580" s="6"/>
      <c r="D1580" s="55">
        <v>6</v>
      </c>
      <c r="E1580" s="56" t="s">
        <v>1710</v>
      </c>
      <c r="F1580" s="168"/>
      <c r="G1580" s="6"/>
      <c r="H1580" s="13"/>
      <c r="I1580" s="6" t="str" cm="1">
        <f t="array" aca="1" ref="I1580" ca="1">_xlfn.IFNA(INDIRECT("'"&amp;"Variable List"&amp;"'!"&amp;ADDRESS(MATCH(A1580,'Variable List'!A:A,0),3)),"")</f>
        <v/>
      </c>
      <c r="J1580" s="6" t="str" cm="1">
        <f t="array" aca="1" ref="J1580" ca="1">_xlfn.IFNA(INDIRECT("'"&amp;"Variable List"&amp;"'!"&amp;ADDRESS(MATCH(A1580,'Variable List'!A:A,0),4)),"")</f>
        <v/>
      </c>
      <c r="K1580" s="6" t="str" cm="1">
        <f t="array" aca="1" ref="K1580" ca="1">_xlfn.IFNA(INDIRECT("'"&amp;"Variable List"&amp;"'!"&amp;ADDRESS(MATCH(A1580,'Variable List'!A:A,0),5)),"")</f>
        <v/>
      </c>
      <c r="L1580" s="6" t="str" cm="1">
        <f t="array" aca="1" ref="L1580" ca="1">_xlfn.IFNA(INDIRECT("'"&amp;"Variable List"&amp;"'!"&amp;ADDRESS(MATCH(A1580,'Variable List'!A:A,0),6)),"")</f>
        <v/>
      </c>
    </row>
    <row r="1581" spans="1:12" s="3" customFormat="1" x14ac:dyDescent="0.25">
      <c r="B1581" s="6"/>
      <c r="C1581" s="6"/>
      <c r="D1581" s="55">
        <v>7</v>
      </c>
      <c r="E1581" s="56" t="s">
        <v>1711</v>
      </c>
      <c r="F1581" s="168"/>
      <c r="G1581" s="6"/>
      <c r="H1581" s="13"/>
      <c r="I1581" s="6" t="str" cm="1">
        <f t="array" aca="1" ref="I1581" ca="1">_xlfn.IFNA(INDIRECT("'"&amp;"Variable List"&amp;"'!"&amp;ADDRESS(MATCH(A1581,'Variable List'!A:A,0),3)),"")</f>
        <v/>
      </c>
      <c r="J1581" s="6" t="str" cm="1">
        <f t="array" aca="1" ref="J1581" ca="1">_xlfn.IFNA(INDIRECT("'"&amp;"Variable List"&amp;"'!"&amp;ADDRESS(MATCH(A1581,'Variable List'!A:A,0),4)),"")</f>
        <v/>
      </c>
      <c r="K1581" s="6" t="str" cm="1">
        <f t="array" aca="1" ref="K1581" ca="1">_xlfn.IFNA(INDIRECT("'"&amp;"Variable List"&amp;"'!"&amp;ADDRESS(MATCH(A1581,'Variable List'!A:A,0),5)),"")</f>
        <v/>
      </c>
      <c r="L1581" s="6" t="str" cm="1">
        <f t="array" aca="1" ref="L1581" ca="1">_xlfn.IFNA(INDIRECT("'"&amp;"Variable List"&amp;"'!"&amp;ADDRESS(MATCH(A1581,'Variable List'!A:A,0),6)),"")</f>
        <v/>
      </c>
    </row>
    <row r="1582" spans="1:12" s="3" customFormat="1" x14ac:dyDescent="0.25">
      <c r="B1582" s="6"/>
      <c r="C1582" s="6"/>
      <c r="D1582" s="55">
        <v>8</v>
      </c>
      <c r="E1582" s="56" t="s">
        <v>1712</v>
      </c>
      <c r="F1582" s="168"/>
      <c r="G1582" s="6"/>
      <c r="H1582" s="13"/>
      <c r="I1582" s="6" t="str" cm="1">
        <f t="array" aca="1" ref="I1582" ca="1">_xlfn.IFNA(INDIRECT("'"&amp;"Variable List"&amp;"'!"&amp;ADDRESS(MATCH(A1582,'Variable List'!A:A,0),3)),"")</f>
        <v/>
      </c>
      <c r="J1582" s="6" t="str" cm="1">
        <f t="array" aca="1" ref="J1582" ca="1">_xlfn.IFNA(INDIRECT("'"&amp;"Variable List"&amp;"'!"&amp;ADDRESS(MATCH(A1582,'Variable List'!A:A,0),4)),"")</f>
        <v/>
      </c>
      <c r="K1582" s="6" t="str" cm="1">
        <f t="array" aca="1" ref="K1582" ca="1">_xlfn.IFNA(INDIRECT("'"&amp;"Variable List"&amp;"'!"&amp;ADDRESS(MATCH(A1582,'Variable List'!A:A,0),5)),"")</f>
        <v/>
      </c>
      <c r="L1582" s="6" t="str" cm="1">
        <f t="array" aca="1" ref="L1582" ca="1">_xlfn.IFNA(INDIRECT("'"&amp;"Variable List"&amp;"'!"&amp;ADDRESS(MATCH(A1582,'Variable List'!A:A,0),6)),"")</f>
        <v/>
      </c>
    </row>
    <row r="1583" spans="1:12" s="3" customFormat="1" x14ac:dyDescent="0.25">
      <c r="B1583" s="6"/>
      <c r="C1583" s="6"/>
      <c r="D1583" s="55">
        <v>9</v>
      </c>
      <c r="E1583" s="56" t="s">
        <v>1713</v>
      </c>
      <c r="F1583" s="168"/>
      <c r="G1583" s="6"/>
      <c r="H1583" s="13"/>
      <c r="I1583" s="6" t="str" cm="1">
        <f t="array" aca="1" ref="I1583" ca="1">_xlfn.IFNA(INDIRECT("'"&amp;"Variable List"&amp;"'!"&amp;ADDRESS(MATCH(A1583,'Variable List'!A:A,0),3)),"")</f>
        <v/>
      </c>
      <c r="J1583" s="6" t="str" cm="1">
        <f t="array" aca="1" ref="J1583" ca="1">_xlfn.IFNA(INDIRECT("'"&amp;"Variable List"&amp;"'!"&amp;ADDRESS(MATCH(A1583,'Variable List'!A:A,0),4)),"")</f>
        <v/>
      </c>
      <c r="K1583" s="6" t="str" cm="1">
        <f t="array" aca="1" ref="K1583" ca="1">_xlfn.IFNA(INDIRECT("'"&amp;"Variable List"&amp;"'!"&amp;ADDRESS(MATCH(A1583,'Variable List'!A:A,0),5)),"")</f>
        <v/>
      </c>
      <c r="L1583" s="6" t="str" cm="1">
        <f t="array" aca="1" ref="L1583" ca="1">_xlfn.IFNA(INDIRECT("'"&amp;"Variable List"&amp;"'!"&amp;ADDRESS(MATCH(A1583,'Variable List'!A:A,0),6)),"")</f>
        <v/>
      </c>
    </row>
    <row r="1584" spans="1:12" s="3" customFormat="1" x14ac:dyDescent="0.25">
      <c r="A1584" s="36" t="s">
        <v>19356</v>
      </c>
      <c r="B1584" s="8" t="s">
        <v>125</v>
      </c>
      <c r="C1584" s="8">
        <v>7</v>
      </c>
      <c r="D1584" s="65">
        <v>-9</v>
      </c>
      <c r="E1584" s="66" t="s">
        <v>192</v>
      </c>
      <c r="F1584" s="167" t="s">
        <v>1714</v>
      </c>
      <c r="G1584" s="8" t="s">
        <v>1704</v>
      </c>
      <c r="H1584" s="8" t="s">
        <v>19361</v>
      </c>
      <c r="I1584" s="8" t="str" cm="1">
        <f t="array" aca="1" ref="I1584" ca="1">_xlfn.IFNA(INDIRECT("'"&amp;"Variable List"&amp;"'!"&amp;ADDRESS(MATCH(A1584,'Variable List'!A:A,0),3)),"")</f>
        <v>no</v>
      </c>
      <c r="J1584" s="8" t="str" cm="1">
        <f t="array" aca="1" ref="J1584" ca="1">_xlfn.IFNA(INDIRECT("'"&amp;"Variable List"&amp;"'!"&amp;ADDRESS(MATCH(A1584,'Variable List'!A:A,0),4)),"")</f>
        <v>no</v>
      </c>
      <c r="K1584" s="8" t="str" cm="1">
        <f t="array" aca="1" ref="K1584" ca="1">_xlfn.IFNA(INDIRECT("'"&amp;"Variable List"&amp;"'!"&amp;ADDRESS(MATCH(A1584,'Variable List'!A:A,0),5)),"")</f>
        <v>yes</v>
      </c>
      <c r="L1584" s="8" t="str" cm="1">
        <f t="array" aca="1" ref="L1584" ca="1">_xlfn.IFNA(INDIRECT("'"&amp;"Variable List"&amp;"'!"&amp;ADDRESS(MATCH(A1584,'Variable List'!A:A,0),6)),"")</f>
        <v>yes</v>
      </c>
    </row>
    <row r="1585" spans="1:12" s="3" customFormat="1" x14ac:dyDescent="0.25">
      <c r="A1585" s="3" t="s">
        <v>1703</v>
      </c>
      <c r="B1585" s="6"/>
      <c r="C1585" s="6"/>
      <c r="D1585" s="55">
        <v>1</v>
      </c>
      <c r="E1585" s="56" t="s">
        <v>1705</v>
      </c>
      <c r="F1585" s="168"/>
      <c r="G1585" s="6"/>
      <c r="H1585" s="13"/>
      <c r="I1585" s="6" t="str" cm="1">
        <f t="array" aca="1" ref="I1585" ca="1">_xlfn.IFNA(INDIRECT("'"&amp;"Variable List"&amp;"'!"&amp;ADDRESS(MATCH(A1585,'Variable List'!A:A,0),3)),"")</f>
        <v/>
      </c>
      <c r="J1585" s="6" t="str" cm="1">
        <f t="array" aca="1" ref="J1585" ca="1">_xlfn.IFNA(INDIRECT("'"&amp;"Variable List"&amp;"'!"&amp;ADDRESS(MATCH(A1585,'Variable List'!A:A,0),4)),"")</f>
        <v/>
      </c>
      <c r="K1585" s="6" t="str" cm="1">
        <f t="array" aca="1" ref="K1585" ca="1">_xlfn.IFNA(INDIRECT("'"&amp;"Variable List"&amp;"'!"&amp;ADDRESS(MATCH(A1585,'Variable List'!A:A,0),5)),"")</f>
        <v/>
      </c>
      <c r="L1585" s="6" t="str" cm="1">
        <f t="array" aca="1" ref="L1585" ca="1">_xlfn.IFNA(INDIRECT("'"&amp;"Variable List"&amp;"'!"&amp;ADDRESS(MATCH(A1585,'Variable List'!A:A,0),6)),"")</f>
        <v/>
      </c>
    </row>
    <row r="1586" spans="1:12" s="3" customFormat="1" x14ac:dyDescent="0.25">
      <c r="B1586" s="6"/>
      <c r="C1586" s="6"/>
      <c r="D1586" s="55">
        <v>2</v>
      </c>
      <c r="E1586" s="56" t="s">
        <v>1706</v>
      </c>
      <c r="F1586" s="168"/>
      <c r="G1586" s="6"/>
      <c r="H1586" s="13"/>
      <c r="I1586" s="6" t="str" cm="1">
        <f t="array" aca="1" ref="I1586" ca="1">_xlfn.IFNA(INDIRECT("'"&amp;"Variable List"&amp;"'!"&amp;ADDRESS(MATCH(A1586,'Variable List'!A:A,0),3)),"")</f>
        <v/>
      </c>
      <c r="J1586" s="6" t="str" cm="1">
        <f t="array" aca="1" ref="J1586" ca="1">_xlfn.IFNA(INDIRECT("'"&amp;"Variable List"&amp;"'!"&amp;ADDRESS(MATCH(A1586,'Variable List'!A:A,0),4)),"")</f>
        <v/>
      </c>
      <c r="K1586" s="6" t="str" cm="1">
        <f t="array" aca="1" ref="K1586" ca="1">_xlfn.IFNA(INDIRECT("'"&amp;"Variable List"&amp;"'!"&amp;ADDRESS(MATCH(A1586,'Variable List'!A:A,0),5)),"")</f>
        <v/>
      </c>
      <c r="L1586" s="6" t="str" cm="1">
        <f t="array" aca="1" ref="L1586" ca="1">_xlfn.IFNA(INDIRECT("'"&amp;"Variable List"&amp;"'!"&amp;ADDRESS(MATCH(A1586,'Variable List'!A:A,0),6)),"")</f>
        <v/>
      </c>
    </row>
    <row r="1587" spans="1:12" s="3" customFormat="1" x14ac:dyDescent="0.25">
      <c r="B1587" s="6"/>
      <c r="C1587" s="6"/>
      <c r="D1587" s="55">
        <v>3</v>
      </c>
      <c r="E1587" s="56" t="s">
        <v>1707</v>
      </c>
      <c r="F1587" s="168"/>
      <c r="G1587" s="6"/>
      <c r="H1587" s="13"/>
      <c r="I1587" s="6" t="str" cm="1">
        <f t="array" aca="1" ref="I1587" ca="1">_xlfn.IFNA(INDIRECT("'"&amp;"Variable List"&amp;"'!"&amp;ADDRESS(MATCH(A1587,'Variable List'!A:A,0),3)),"")</f>
        <v/>
      </c>
      <c r="J1587" s="6" t="str" cm="1">
        <f t="array" aca="1" ref="J1587" ca="1">_xlfn.IFNA(INDIRECT("'"&amp;"Variable List"&amp;"'!"&amp;ADDRESS(MATCH(A1587,'Variable List'!A:A,0),4)),"")</f>
        <v/>
      </c>
      <c r="K1587" s="6" t="str" cm="1">
        <f t="array" aca="1" ref="K1587" ca="1">_xlfn.IFNA(INDIRECT("'"&amp;"Variable List"&amp;"'!"&amp;ADDRESS(MATCH(A1587,'Variable List'!A:A,0),5)),"")</f>
        <v/>
      </c>
      <c r="L1587" s="6" t="str" cm="1">
        <f t="array" aca="1" ref="L1587" ca="1">_xlfn.IFNA(INDIRECT("'"&amp;"Variable List"&amp;"'!"&amp;ADDRESS(MATCH(A1587,'Variable List'!A:A,0),6)),"")</f>
        <v/>
      </c>
    </row>
    <row r="1588" spans="1:12" s="3" customFormat="1" x14ac:dyDescent="0.25">
      <c r="B1588" s="6"/>
      <c r="C1588" s="6"/>
      <c r="D1588" s="55">
        <v>4</v>
      </c>
      <c r="E1588" s="56" t="s">
        <v>19357</v>
      </c>
      <c r="F1588" s="168"/>
      <c r="G1588" s="6"/>
      <c r="H1588" s="13"/>
      <c r="I1588" s="6" t="str" cm="1">
        <f t="array" aca="1" ref="I1588" ca="1">_xlfn.IFNA(INDIRECT("'"&amp;"Variable List"&amp;"'!"&amp;ADDRESS(MATCH(A1588,'Variable List'!A:A,0),3)),"")</f>
        <v/>
      </c>
      <c r="J1588" s="6" t="str" cm="1">
        <f t="array" aca="1" ref="J1588" ca="1">_xlfn.IFNA(INDIRECT("'"&amp;"Variable List"&amp;"'!"&amp;ADDRESS(MATCH(A1588,'Variable List'!A:A,0),4)),"")</f>
        <v/>
      </c>
      <c r="K1588" s="6" t="str" cm="1">
        <f t="array" aca="1" ref="K1588" ca="1">_xlfn.IFNA(INDIRECT("'"&amp;"Variable List"&amp;"'!"&amp;ADDRESS(MATCH(A1588,'Variable List'!A:A,0),5)),"")</f>
        <v/>
      </c>
      <c r="L1588" s="6" t="str" cm="1">
        <f t="array" aca="1" ref="L1588" ca="1">_xlfn.IFNA(INDIRECT("'"&amp;"Variable List"&amp;"'!"&amp;ADDRESS(MATCH(A1588,'Variable List'!A:A,0),6)),"")</f>
        <v/>
      </c>
    </row>
    <row r="1589" spans="1:12" s="3" customFormat="1" x14ac:dyDescent="0.25">
      <c r="B1589" s="6"/>
      <c r="C1589" s="6"/>
      <c r="D1589" s="55">
        <v>5</v>
      </c>
      <c r="E1589" s="56" t="s">
        <v>19358</v>
      </c>
      <c r="F1589" s="168"/>
      <c r="G1589" s="6"/>
      <c r="H1589" s="13"/>
      <c r="I1589" s="6" t="str" cm="1">
        <f t="array" aca="1" ref="I1589" ca="1">_xlfn.IFNA(INDIRECT("'"&amp;"Variable List"&amp;"'!"&amp;ADDRESS(MATCH(A1589,'Variable List'!A:A,0),3)),"")</f>
        <v/>
      </c>
      <c r="J1589" s="6" t="str" cm="1">
        <f t="array" aca="1" ref="J1589" ca="1">_xlfn.IFNA(INDIRECT("'"&amp;"Variable List"&amp;"'!"&amp;ADDRESS(MATCH(A1589,'Variable List'!A:A,0),4)),"")</f>
        <v/>
      </c>
      <c r="K1589" s="6" t="str" cm="1">
        <f t="array" aca="1" ref="K1589" ca="1">_xlfn.IFNA(INDIRECT("'"&amp;"Variable List"&amp;"'!"&amp;ADDRESS(MATCH(A1589,'Variable List'!A:A,0),5)),"")</f>
        <v/>
      </c>
      <c r="L1589" s="6" t="str" cm="1">
        <f t="array" aca="1" ref="L1589" ca="1">_xlfn.IFNA(INDIRECT("'"&amp;"Variable List"&amp;"'!"&amp;ADDRESS(MATCH(A1589,'Variable List'!A:A,0),6)),"")</f>
        <v/>
      </c>
    </row>
    <row r="1590" spans="1:12" s="3" customFormat="1" x14ac:dyDescent="0.25">
      <c r="A1590" s="11"/>
      <c r="B1590" s="7"/>
      <c r="C1590" s="7"/>
      <c r="D1590" s="54">
        <v>6</v>
      </c>
      <c r="E1590" s="53" t="s">
        <v>19359</v>
      </c>
      <c r="F1590" s="169"/>
      <c r="G1590" s="7"/>
      <c r="H1590" s="15"/>
      <c r="I1590" s="7" t="str" cm="1">
        <f t="array" aca="1" ref="I1590" ca="1">_xlfn.IFNA(INDIRECT("'"&amp;"Variable List"&amp;"'!"&amp;ADDRESS(MATCH(A1590,'Variable List'!A:A,0),3)),"")</f>
        <v/>
      </c>
      <c r="J1590" s="7" t="str" cm="1">
        <f t="array" aca="1" ref="J1590" ca="1">_xlfn.IFNA(INDIRECT("'"&amp;"Variable List"&amp;"'!"&amp;ADDRESS(MATCH(A1590,'Variable List'!A:A,0),4)),"")</f>
        <v/>
      </c>
      <c r="K1590" s="7" t="str" cm="1">
        <f t="array" aca="1" ref="K1590" ca="1">_xlfn.IFNA(INDIRECT("'"&amp;"Variable List"&amp;"'!"&amp;ADDRESS(MATCH(A1590,'Variable List'!A:A,0),5)),"")</f>
        <v/>
      </c>
      <c r="L1590" s="7" t="str" cm="1">
        <f t="array" aca="1" ref="L1590" ca="1">_xlfn.IFNA(INDIRECT("'"&amp;"Variable List"&amp;"'!"&amp;ADDRESS(MATCH(A1590,'Variable List'!A:A,0),6)),"")</f>
        <v/>
      </c>
    </row>
    <row r="1591" spans="1:12" s="3" customFormat="1" x14ac:dyDescent="0.25">
      <c r="A1591" s="4" t="s">
        <v>65</v>
      </c>
      <c r="B1591" s="6" t="s">
        <v>125</v>
      </c>
      <c r="C1591" s="6">
        <v>3</v>
      </c>
      <c r="D1591" s="55">
        <v>-9</v>
      </c>
      <c r="E1591" s="56" t="s">
        <v>192</v>
      </c>
      <c r="F1591" s="168" t="s">
        <v>19711</v>
      </c>
      <c r="G1591" s="6" t="s">
        <v>1716</v>
      </c>
      <c r="H1591" s="13" t="s">
        <v>2703</v>
      </c>
      <c r="I1591" s="6" t="str" cm="1">
        <f t="array" aca="1" ref="I1591" ca="1">_xlfn.IFNA(INDIRECT("'"&amp;"Variable List"&amp;"'!"&amp;ADDRESS(MATCH(A1591,'Variable List'!A:A,0),3)),"")</f>
        <v>yes</v>
      </c>
      <c r="J1591" s="6" t="str" cm="1">
        <f t="array" aca="1" ref="J1591" ca="1">_xlfn.IFNA(INDIRECT("'"&amp;"Variable List"&amp;"'!"&amp;ADDRESS(MATCH(A1591,'Variable List'!A:A,0),4)),"")</f>
        <v>yes</v>
      </c>
      <c r="K1591" s="8" t="str" cm="1">
        <f t="array" aca="1" ref="K1591" ca="1">_xlfn.IFNA(INDIRECT("'"&amp;"Variable List"&amp;"'!"&amp;ADDRESS(MATCH(A1591,'Variable List'!A:A,0),5)),"")</f>
        <v>no</v>
      </c>
      <c r="L1591" s="8" t="str" cm="1">
        <f t="array" aca="1" ref="L1591" ca="1">_xlfn.IFNA(INDIRECT("'"&amp;"Variable List"&amp;"'!"&amp;ADDRESS(MATCH(A1591,'Variable List'!A:A,0),6)),"")</f>
        <v>no</v>
      </c>
    </row>
    <row r="1592" spans="1:12" s="3" customFormat="1" x14ac:dyDescent="0.25">
      <c r="A1592" s="3" t="s">
        <v>1715</v>
      </c>
      <c r="B1592" s="6"/>
      <c r="C1592" s="6"/>
      <c r="D1592" s="55">
        <v>0</v>
      </c>
      <c r="E1592" s="56" t="s">
        <v>1718</v>
      </c>
      <c r="F1592" s="168"/>
      <c r="G1592" s="6"/>
      <c r="H1592" s="13"/>
      <c r="I1592" s="6" t="str" cm="1">
        <f t="array" aca="1" ref="I1592" ca="1">_xlfn.IFNA(INDIRECT("'"&amp;"Variable List"&amp;"'!"&amp;ADDRESS(MATCH(A1592,'Variable List'!A:A,0),3)),"")</f>
        <v/>
      </c>
      <c r="J1592" s="6" t="str" cm="1">
        <f t="array" aca="1" ref="J1592" ca="1">_xlfn.IFNA(INDIRECT("'"&amp;"Variable List"&amp;"'!"&amp;ADDRESS(MATCH(A1592,'Variable List'!A:A,0),4)),"")</f>
        <v/>
      </c>
      <c r="K1592" s="6" t="str" cm="1">
        <f t="array" aca="1" ref="K1592" ca="1">_xlfn.IFNA(INDIRECT("'"&amp;"Variable List"&amp;"'!"&amp;ADDRESS(MATCH(A1592,'Variable List'!A:A,0),5)),"")</f>
        <v/>
      </c>
      <c r="L1592" s="6" t="str" cm="1">
        <f t="array" aca="1" ref="L1592" ca="1">_xlfn.IFNA(INDIRECT("'"&amp;"Variable List"&amp;"'!"&amp;ADDRESS(MATCH(A1592,'Variable List'!A:A,0),6)),"")</f>
        <v/>
      </c>
    </row>
    <row r="1593" spans="1:12" s="3" customFormat="1" ht="107.25" customHeight="1" x14ac:dyDescent="0.25">
      <c r="A1593" s="11"/>
      <c r="B1593" s="7"/>
      <c r="C1593" s="7"/>
      <c r="D1593" s="54">
        <v>1</v>
      </c>
      <c r="E1593" s="53" t="s">
        <v>1717</v>
      </c>
      <c r="F1593" s="169"/>
      <c r="G1593" s="7"/>
      <c r="H1593" s="15"/>
      <c r="I1593" s="7" t="str" cm="1">
        <f t="array" aca="1" ref="I1593" ca="1">_xlfn.IFNA(INDIRECT("'"&amp;"Variable List"&amp;"'!"&amp;ADDRESS(MATCH(A1593,'Variable List'!A:A,0),3)),"")</f>
        <v/>
      </c>
      <c r="J1593" s="7" t="str" cm="1">
        <f t="array" aca="1" ref="J1593" ca="1">_xlfn.IFNA(INDIRECT("'"&amp;"Variable List"&amp;"'!"&amp;ADDRESS(MATCH(A1593,'Variable List'!A:A,0),4)),"")</f>
        <v/>
      </c>
      <c r="K1593" s="7" t="str" cm="1">
        <f t="array" aca="1" ref="K1593" ca="1">_xlfn.IFNA(INDIRECT("'"&amp;"Variable List"&amp;"'!"&amp;ADDRESS(MATCH(A1593,'Variable List'!A:A,0),5)),"")</f>
        <v/>
      </c>
      <c r="L1593" s="7" t="str" cm="1">
        <f t="array" aca="1" ref="L1593" ca="1">_xlfn.IFNA(INDIRECT("'"&amp;"Variable List"&amp;"'!"&amp;ADDRESS(MATCH(A1593,'Variable List'!A:A,0),6)),"")</f>
        <v/>
      </c>
    </row>
    <row r="1594" spans="1:12" s="3" customFormat="1" x14ac:dyDescent="0.25">
      <c r="A1594" s="4" t="s">
        <v>66</v>
      </c>
      <c r="B1594" s="6" t="s">
        <v>125</v>
      </c>
      <c r="C1594" s="6">
        <v>54</v>
      </c>
      <c r="D1594" s="55">
        <v>-9</v>
      </c>
      <c r="E1594" s="56" t="s">
        <v>192</v>
      </c>
      <c r="F1594" s="167" t="s">
        <v>19712</v>
      </c>
      <c r="G1594" s="6" t="s">
        <v>1720</v>
      </c>
      <c r="H1594" s="13" t="s">
        <v>2704</v>
      </c>
      <c r="I1594" s="8" t="str" cm="1">
        <f t="array" aca="1" ref="I1594" ca="1">_xlfn.IFNA(INDIRECT("'"&amp;"Variable List"&amp;"'!"&amp;ADDRESS(MATCH(A1594,'Variable List'!A:A,0),3)),"")</f>
        <v>yes</v>
      </c>
      <c r="J1594" s="8" t="str" cm="1">
        <f t="array" aca="1" ref="J1594" ca="1">_xlfn.IFNA(INDIRECT("'"&amp;"Variable List"&amp;"'!"&amp;ADDRESS(MATCH(A1594,'Variable List'!A:A,0),4)),"")</f>
        <v>yes</v>
      </c>
      <c r="K1594" s="8" t="str" cm="1">
        <f t="array" aca="1" ref="K1594" ca="1">_xlfn.IFNA(INDIRECT("'"&amp;"Variable List"&amp;"'!"&amp;ADDRESS(MATCH(A1594,'Variable List'!A:A,0),5)),"")</f>
        <v>no</v>
      </c>
      <c r="L1594" s="8" t="str" cm="1">
        <f t="array" aca="1" ref="L1594" ca="1">_xlfn.IFNA(INDIRECT("'"&amp;"Variable List"&amp;"'!"&amp;ADDRESS(MATCH(A1594,'Variable List'!A:A,0),6)),"")</f>
        <v>no</v>
      </c>
    </row>
    <row r="1595" spans="1:12" s="3" customFormat="1" ht="30" x14ac:dyDescent="0.25">
      <c r="A1595" s="41" t="s">
        <v>1719</v>
      </c>
      <c r="B1595" s="6"/>
      <c r="C1595" s="6"/>
      <c r="D1595" s="55" t="s">
        <v>1721</v>
      </c>
      <c r="E1595" s="56" t="s">
        <v>1722</v>
      </c>
      <c r="F1595" s="168"/>
      <c r="G1595" s="6"/>
      <c r="H1595" s="13"/>
      <c r="I1595" s="6" t="str" cm="1">
        <f t="array" aca="1" ref="I1595" ca="1">_xlfn.IFNA(INDIRECT("'"&amp;"Variable List"&amp;"'!"&amp;ADDRESS(MATCH(A1595,'Variable List'!A:A,0),3)),"")</f>
        <v/>
      </c>
      <c r="J1595" s="6" t="str" cm="1">
        <f t="array" aca="1" ref="J1595" ca="1">_xlfn.IFNA(INDIRECT("'"&amp;"Variable List"&amp;"'!"&amp;ADDRESS(MATCH(A1595,'Variable List'!A:A,0),4)),"")</f>
        <v/>
      </c>
      <c r="K1595" s="6" t="str" cm="1">
        <f t="array" aca="1" ref="K1595" ca="1">_xlfn.IFNA(INDIRECT("'"&amp;"Variable List"&amp;"'!"&amp;ADDRESS(MATCH(A1595,'Variable List'!A:A,0),5)),"")</f>
        <v/>
      </c>
      <c r="L1595" s="6" t="str" cm="1">
        <f t="array" aca="1" ref="L1595" ca="1">_xlfn.IFNA(INDIRECT("'"&amp;"Variable List"&amp;"'!"&amp;ADDRESS(MATCH(A1595,'Variable List'!A:A,0),6)),"")</f>
        <v/>
      </c>
    </row>
    <row r="1596" spans="1:12" s="3" customFormat="1" ht="120" customHeight="1" x14ac:dyDescent="0.25">
      <c r="A1596" s="42"/>
      <c r="B1596" s="7"/>
      <c r="C1596" s="7"/>
      <c r="D1596" s="54">
        <v>65</v>
      </c>
      <c r="E1596" s="53" t="s">
        <v>1723</v>
      </c>
      <c r="F1596" s="169"/>
      <c r="G1596" s="7"/>
      <c r="H1596" s="15"/>
      <c r="I1596" s="7" t="str" cm="1">
        <f t="array" aca="1" ref="I1596" ca="1">_xlfn.IFNA(INDIRECT("'"&amp;"Variable List"&amp;"'!"&amp;ADDRESS(MATCH(A1596,'Variable List'!A:A,0),3)),"")</f>
        <v/>
      </c>
      <c r="J1596" s="7" t="str" cm="1">
        <f t="array" aca="1" ref="J1596" ca="1">_xlfn.IFNA(INDIRECT("'"&amp;"Variable List"&amp;"'!"&amp;ADDRESS(MATCH(A1596,'Variable List'!A:A,0),4)),"")</f>
        <v/>
      </c>
      <c r="K1596" s="7" t="str" cm="1">
        <f t="array" aca="1" ref="K1596" ca="1">_xlfn.IFNA(INDIRECT("'"&amp;"Variable List"&amp;"'!"&amp;ADDRESS(MATCH(A1596,'Variable List'!A:A,0),5)),"")</f>
        <v/>
      </c>
      <c r="L1596" s="7" t="str" cm="1">
        <f t="array" aca="1" ref="L1596" ca="1">_xlfn.IFNA(INDIRECT("'"&amp;"Variable List"&amp;"'!"&amp;ADDRESS(MATCH(A1596,'Variable List'!A:A,0),6)),"")</f>
        <v/>
      </c>
    </row>
    <row r="1597" spans="1:12" s="3" customFormat="1" x14ac:dyDescent="0.25">
      <c r="A1597" s="4" t="s">
        <v>1735</v>
      </c>
      <c r="B1597" s="6" t="s">
        <v>135</v>
      </c>
      <c r="C1597" s="46">
        <v>6</v>
      </c>
      <c r="D1597" s="55">
        <v>-9</v>
      </c>
      <c r="E1597" s="56" t="s">
        <v>192</v>
      </c>
      <c r="F1597" s="167" t="s">
        <v>1230</v>
      </c>
      <c r="G1597" s="6" t="s">
        <v>1724</v>
      </c>
      <c r="H1597" s="13" t="s">
        <v>2705</v>
      </c>
      <c r="I1597" s="8" t="str" cm="1">
        <f t="array" aca="1" ref="I1597" ca="1">_xlfn.IFNA(INDIRECT("'"&amp;"Variable List"&amp;"'!"&amp;ADDRESS(MATCH(A1597,'Variable List'!A:A,0),3)),"")</f>
        <v>yes</v>
      </c>
      <c r="J1597" s="6" t="str" cm="1">
        <f t="array" aca="1" ref="J1597" ca="1">_xlfn.IFNA(INDIRECT("'"&amp;"Variable List"&amp;"'!"&amp;ADDRESS(MATCH(A1597,'Variable List'!A:A,0),4)),"")</f>
        <v>yes</v>
      </c>
      <c r="K1597" s="8" t="str" cm="1">
        <f t="array" aca="1" ref="K1597" ca="1">_xlfn.IFNA(INDIRECT("'"&amp;"Variable List"&amp;"'!"&amp;ADDRESS(MATCH(A1597,'Variable List'!A:A,0),5)),"")</f>
        <v>yes</v>
      </c>
      <c r="L1597" s="8" t="str" cm="1">
        <f t="array" aca="1" ref="L1597" ca="1">_xlfn.IFNA(INDIRECT("'"&amp;"Variable List"&amp;"'!"&amp;ADDRESS(MATCH(A1597,'Variable List'!A:A,0),6)),"")</f>
        <v>yes</v>
      </c>
    </row>
    <row r="1598" spans="1:12" s="3" customFormat="1" x14ac:dyDescent="0.25">
      <c r="A1598" s="3" t="s">
        <v>1725</v>
      </c>
      <c r="B1598" s="6"/>
      <c r="C1598" s="6"/>
      <c r="D1598" s="55">
        <v>1</v>
      </c>
      <c r="E1598" s="62" t="s">
        <v>182</v>
      </c>
      <c r="F1598" s="168"/>
      <c r="G1598" s="6"/>
      <c r="H1598" s="13"/>
      <c r="I1598" s="6" t="str" cm="1">
        <f t="array" aca="1" ref="I1598" ca="1">_xlfn.IFNA(INDIRECT("'"&amp;"Variable List"&amp;"'!"&amp;ADDRESS(MATCH(A1598,'Variable List'!A:A,0),3)),"")</f>
        <v/>
      </c>
      <c r="J1598" s="6" t="str" cm="1">
        <f t="array" aca="1" ref="J1598" ca="1">_xlfn.IFNA(INDIRECT("'"&amp;"Variable List"&amp;"'!"&amp;ADDRESS(MATCH(A1598,'Variable List'!A:A,0),4)),"")</f>
        <v/>
      </c>
      <c r="K1598" s="6" t="str" cm="1">
        <f t="array" aca="1" ref="K1598" ca="1">_xlfn.IFNA(INDIRECT("'"&amp;"Variable List"&amp;"'!"&amp;ADDRESS(MATCH(A1598,'Variable List'!A:A,0),5)),"")</f>
        <v/>
      </c>
      <c r="L1598" s="6" t="str" cm="1">
        <f t="array" aca="1" ref="L1598" ca="1">_xlfn.IFNA(INDIRECT("'"&amp;"Variable List"&amp;"'!"&amp;ADDRESS(MATCH(A1598,'Variable List'!A:A,0),6)),"")</f>
        <v/>
      </c>
    </row>
    <row r="1599" spans="1:12" s="3" customFormat="1" x14ac:dyDescent="0.25">
      <c r="A1599" s="12"/>
      <c r="B1599" s="6"/>
      <c r="C1599" s="6"/>
      <c r="D1599" s="55">
        <v>2</v>
      </c>
      <c r="E1599" s="62" t="s">
        <v>1736</v>
      </c>
      <c r="F1599" s="168"/>
      <c r="G1599" s="6"/>
      <c r="H1599" s="13"/>
      <c r="I1599" s="6" t="str" cm="1">
        <f t="array" aca="1" ref="I1599" ca="1">_xlfn.IFNA(INDIRECT("'"&amp;"Variable List"&amp;"'!"&amp;ADDRESS(MATCH(A1599,'Variable List'!A:A,0),3)),"")</f>
        <v/>
      </c>
      <c r="J1599" s="6" t="str" cm="1">
        <f t="array" aca="1" ref="J1599" ca="1">_xlfn.IFNA(INDIRECT("'"&amp;"Variable List"&amp;"'!"&amp;ADDRESS(MATCH(A1599,'Variable List'!A:A,0),4)),"")</f>
        <v/>
      </c>
      <c r="K1599" s="6" t="str" cm="1">
        <f t="array" aca="1" ref="K1599" ca="1">_xlfn.IFNA(INDIRECT("'"&amp;"Variable List"&amp;"'!"&amp;ADDRESS(MATCH(A1599,'Variable List'!A:A,0),5)),"")</f>
        <v/>
      </c>
      <c r="L1599" s="6" t="str" cm="1">
        <f t="array" aca="1" ref="L1599" ca="1">_xlfn.IFNA(INDIRECT("'"&amp;"Variable List"&amp;"'!"&amp;ADDRESS(MATCH(A1599,'Variable List'!A:A,0),6)),"")</f>
        <v/>
      </c>
    </row>
    <row r="1600" spans="1:12" s="3" customFormat="1" x14ac:dyDescent="0.25">
      <c r="B1600" s="6"/>
      <c r="C1600" s="6"/>
      <c r="D1600" s="55">
        <v>3</v>
      </c>
      <c r="E1600" s="62" t="s">
        <v>1737</v>
      </c>
      <c r="F1600" s="168"/>
      <c r="G1600" s="6"/>
      <c r="H1600" s="13"/>
      <c r="I1600" s="6" t="str" cm="1">
        <f t="array" aca="1" ref="I1600" ca="1">_xlfn.IFNA(INDIRECT("'"&amp;"Variable List"&amp;"'!"&amp;ADDRESS(MATCH(A1600,'Variable List'!A:A,0),3)),"")</f>
        <v/>
      </c>
      <c r="J1600" s="6" t="str" cm="1">
        <f t="array" aca="1" ref="J1600" ca="1">_xlfn.IFNA(INDIRECT("'"&amp;"Variable List"&amp;"'!"&amp;ADDRESS(MATCH(A1600,'Variable List'!A:A,0),4)),"")</f>
        <v/>
      </c>
      <c r="K1600" s="6" t="str" cm="1">
        <f t="array" aca="1" ref="K1600" ca="1">_xlfn.IFNA(INDIRECT("'"&amp;"Variable List"&amp;"'!"&amp;ADDRESS(MATCH(A1600,'Variable List'!A:A,0),5)),"")</f>
        <v/>
      </c>
      <c r="L1600" s="6" t="str" cm="1">
        <f t="array" aca="1" ref="L1600" ca="1">_xlfn.IFNA(INDIRECT("'"&amp;"Variable List"&amp;"'!"&amp;ADDRESS(MATCH(A1600,'Variable List'!A:A,0),6)),"")</f>
        <v/>
      </c>
    </row>
    <row r="1601" spans="1:12" s="3" customFormat="1" ht="30" x14ac:dyDescent="0.25">
      <c r="B1601" s="6"/>
      <c r="C1601" s="6"/>
      <c r="D1601" s="55">
        <v>4</v>
      </c>
      <c r="E1601" s="62" t="s">
        <v>1738</v>
      </c>
      <c r="F1601" s="168"/>
      <c r="G1601" s="6"/>
      <c r="H1601" s="13"/>
      <c r="I1601" s="6" t="str" cm="1">
        <f t="array" aca="1" ref="I1601" ca="1">_xlfn.IFNA(INDIRECT("'"&amp;"Variable List"&amp;"'!"&amp;ADDRESS(MATCH(A1601,'Variable List'!A:A,0),3)),"")</f>
        <v/>
      </c>
      <c r="J1601" s="6" t="str" cm="1">
        <f t="array" aca="1" ref="J1601" ca="1">_xlfn.IFNA(INDIRECT("'"&amp;"Variable List"&amp;"'!"&amp;ADDRESS(MATCH(A1601,'Variable List'!A:A,0),4)),"")</f>
        <v/>
      </c>
      <c r="K1601" s="6" t="str" cm="1">
        <f t="array" aca="1" ref="K1601" ca="1">_xlfn.IFNA(INDIRECT("'"&amp;"Variable List"&amp;"'!"&amp;ADDRESS(MATCH(A1601,'Variable List'!A:A,0),5)),"")</f>
        <v/>
      </c>
      <c r="L1601" s="6" t="str" cm="1">
        <f t="array" aca="1" ref="L1601" ca="1">_xlfn.IFNA(INDIRECT("'"&amp;"Variable List"&amp;"'!"&amp;ADDRESS(MATCH(A1601,'Variable List'!A:A,0),6)),"")</f>
        <v/>
      </c>
    </row>
    <row r="1602" spans="1:12" s="3" customFormat="1" x14ac:dyDescent="0.25">
      <c r="A1602" s="11"/>
      <c r="B1602" s="7"/>
      <c r="C1602" s="7"/>
      <c r="D1602" s="54">
        <v>5</v>
      </c>
      <c r="E1602" s="99" t="s">
        <v>1739</v>
      </c>
      <c r="F1602" s="169"/>
      <c r="G1602" s="7"/>
      <c r="H1602" s="15"/>
      <c r="I1602" s="7" t="str" cm="1">
        <f t="array" aca="1" ref="I1602" ca="1">_xlfn.IFNA(INDIRECT("'"&amp;"Variable List"&amp;"'!"&amp;ADDRESS(MATCH(A1602,'Variable List'!A:A,0),3)),"")</f>
        <v/>
      </c>
      <c r="J1602" s="6" t="str" cm="1">
        <f t="array" aca="1" ref="J1602" ca="1">_xlfn.IFNA(INDIRECT("'"&amp;"Variable List"&amp;"'!"&amp;ADDRESS(MATCH(A1602,'Variable List'!A:A,0),4)),"")</f>
        <v/>
      </c>
      <c r="K1602" s="7" t="str" cm="1">
        <f t="array" aca="1" ref="K1602" ca="1">_xlfn.IFNA(INDIRECT("'"&amp;"Variable List"&amp;"'!"&amp;ADDRESS(MATCH(A1602,'Variable List'!A:A,0),5)),"")</f>
        <v/>
      </c>
      <c r="L1602" s="7" t="str" cm="1">
        <f t="array" aca="1" ref="L1602" ca="1">_xlfn.IFNA(INDIRECT("'"&amp;"Variable List"&amp;"'!"&amp;ADDRESS(MATCH(A1602,'Variable List'!A:A,0),6)),"")</f>
        <v/>
      </c>
    </row>
    <row r="1603" spans="1:12" s="3" customFormat="1" x14ac:dyDescent="0.25">
      <c r="A1603" s="4" t="s">
        <v>1726</v>
      </c>
      <c r="B1603" s="6" t="s">
        <v>135</v>
      </c>
      <c r="C1603" s="46">
        <v>5</v>
      </c>
      <c r="D1603" s="55">
        <v>-9</v>
      </c>
      <c r="E1603" s="56" t="s">
        <v>192</v>
      </c>
      <c r="F1603" s="168" t="s">
        <v>19710</v>
      </c>
      <c r="G1603" s="6" t="s">
        <v>1733</v>
      </c>
      <c r="H1603" s="13"/>
      <c r="I1603" s="8" t="str" cm="1">
        <f t="array" aca="1" ref="I1603" ca="1">_xlfn.IFNA(INDIRECT("'"&amp;"Variable List"&amp;"'!"&amp;ADDRESS(MATCH(A1603,'Variable List'!A:A,0),3)),"")</f>
        <v>yes</v>
      </c>
      <c r="J1603" s="8" t="str" cm="1">
        <f t="array" aca="1" ref="J1603" ca="1">_xlfn.IFNA(INDIRECT("'"&amp;"Variable List"&amp;"'!"&amp;ADDRESS(MATCH(A1603,'Variable List'!A:A,0),4)),"")</f>
        <v>yes</v>
      </c>
      <c r="K1603" s="8" t="str" cm="1">
        <f t="array" aca="1" ref="K1603" ca="1">_xlfn.IFNA(INDIRECT("'"&amp;"Variable List"&amp;"'!"&amp;ADDRESS(MATCH(A1603,'Variable List'!A:A,0),5)),"")</f>
        <v>no</v>
      </c>
      <c r="L1603" s="8" t="str" cm="1">
        <f t="array" aca="1" ref="L1603" ca="1">_xlfn.IFNA(INDIRECT("'"&amp;"Variable List"&amp;"'!"&amp;ADDRESS(MATCH(A1603,'Variable List'!A:A,0),6)),"")</f>
        <v>no</v>
      </c>
    </row>
    <row r="1604" spans="1:12" s="3" customFormat="1" ht="30" x14ac:dyDescent="0.25">
      <c r="A1604" s="41" t="s">
        <v>1727</v>
      </c>
      <c r="B1604" s="6"/>
      <c r="C1604" s="6"/>
      <c r="D1604" s="100">
        <v>0</v>
      </c>
      <c r="E1604" s="56" t="s">
        <v>1729</v>
      </c>
      <c r="F1604" s="168"/>
      <c r="G1604" s="6"/>
      <c r="H1604" s="13"/>
      <c r="I1604" s="6" t="str" cm="1">
        <f t="array" aca="1" ref="I1604" ca="1">_xlfn.IFNA(INDIRECT("'"&amp;"Variable List"&amp;"'!"&amp;ADDRESS(MATCH(A1604,'Variable List'!A:A,0),3)),"")</f>
        <v/>
      </c>
      <c r="J1604" s="6" t="str" cm="1">
        <f t="array" aca="1" ref="J1604" ca="1">_xlfn.IFNA(INDIRECT("'"&amp;"Variable List"&amp;"'!"&amp;ADDRESS(MATCH(A1604,'Variable List'!A:A,0),4)),"")</f>
        <v/>
      </c>
      <c r="K1604" s="6" t="str" cm="1">
        <f t="array" aca="1" ref="K1604" ca="1">_xlfn.IFNA(INDIRECT("'"&amp;"Variable List"&amp;"'!"&amp;ADDRESS(MATCH(A1604,'Variable List'!A:A,0),5)),"")</f>
        <v/>
      </c>
      <c r="L1604" s="6" t="str" cm="1">
        <f t="array" aca="1" ref="L1604" ca="1">_xlfn.IFNA(INDIRECT("'"&amp;"Variable List"&amp;"'!"&amp;ADDRESS(MATCH(A1604,'Variable List'!A:A,0),6)),"")</f>
        <v/>
      </c>
    </row>
    <row r="1605" spans="1:12" s="3" customFormat="1" x14ac:dyDescent="0.25">
      <c r="A1605" s="41"/>
      <c r="B1605" s="6"/>
      <c r="C1605" s="6"/>
      <c r="D1605" s="100">
        <v>1</v>
      </c>
      <c r="E1605" s="56" t="s">
        <v>1730</v>
      </c>
      <c r="F1605" s="168"/>
      <c r="G1605" s="6"/>
      <c r="H1605" s="13"/>
      <c r="I1605" s="6" t="str" cm="1">
        <f t="array" aca="1" ref="I1605" ca="1">_xlfn.IFNA(INDIRECT("'"&amp;"Variable List"&amp;"'!"&amp;ADDRESS(MATCH(A1605,'Variable List'!A:A,0),3)),"")</f>
        <v/>
      </c>
      <c r="J1605" s="6" t="str" cm="1">
        <f t="array" aca="1" ref="J1605" ca="1">_xlfn.IFNA(INDIRECT("'"&amp;"Variable List"&amp;"'!"&amp;ADDRESS(MATCH(A1605,'Variable List'!A:A,0),4)),"")</f>
        <v/>
      </c>
      <c r="K1605" s="6" t="str" cm="1">
        <f t="array" aca="1" ref="K1605" ca="1">_xlfn.IFNA(INDIRECT("'"&amp;"Variable List"&amp;"'!"&amp;ADDRESS(MATCH(A1605,'Variable List'!A:A,0),5)),"")</f>
        <v/>
      </c>
      <c r="L1605" s="6" t="str" cm="1">
        <f t="array" aca="1" ref="L1605" ca="1">_xlfn.IFNA(INDIRECT("'"&amp;"Variable List"&amp;"'!"&amp;ADDRESS(MATCH(A1605,'Variable List'!A:A,0),6)),"")</f>
        <v/>
      </c>
    </row>
    <row r="1606" spans="1:12" s="3" customFormat="1" x14ac:dyDescent="0.25">
      <c r="A1606" s="41"/>
      <c r="B1606" s="6"/>
      <c r="C1606" s="6"/>
      <c r="D1606" s="100">
        <v>2</v>
      </c>
      <c r="E1606" s="56" t="s">
        <v>1731</v>
      </c>
      <c r="F1606" s="168"/>
      <c r="G1606" s="6"/>
      <c r="H1606" s="13"/>
      <c r="I1606" s="6" t="str" cm="1">
        <f t="array" aca="1" ref="I1606" ca="1">_xlfn.IFNA(INDIRECT("'"&amp;"Variable List"&amp;"'!"&amp;ADDRESS(MATCH(A1606,'Variable List'!A:A,0),3)),"")</f>
        <v/>
      </c>
      <c r="J1606" s="6" t="str" cm="1">
        <f t="array" aca="1" ref="J1606" ca="1">_xlfn.IFNA(INDIRECT("'"&amp;"Variable List"&amp;"'!"&amp;ADDRESS(MATCH(A1606,'Variable List'!A:A,0),4)),"")</f>
        <v/>
      </c>
      <c r="K1606" s="6" t="str" cm="1">
        <f t="array" aca="1" ref="K1606" ca="1">_xlfn.IFNA(INDIRECT("'"&amp;"Variable List"&amp;"'!"&amp;ADDRESS(MATCH(A1606,'Variable List'!A:A,0),5)),"")</f>
        <v/>
      </c>
      <c r="L1606" s="6" t="str" cm="1">
        <f t="array" aca="1" ref="L1606" ca="1">_xlfn.IFNA(INDIRECT("'"&amp;"Variable List"&amp;"'!"&amp;ADDRESS(MATCH(A1606,'Variable List'!A:A,0),6)),"")</f>
        <v/>
      </c>
    </row>
    <row r="1607" spans="1:12" s="3" customFormat="1" ht="90" customHeight="1" x14ac:dyDescent="0.25">
      <c r="A1607" s="42"/>
      <c r="B1607" s="7"/>
      <c r="C1607" s="7"/>
      <c r="D1607" s="57">
        <v>3</v>
      </c>
      <c r="E1607" s="53" t="s">
        <v>1732</v>
      </c>
      <c r="F1607" s="169"/>
      <c r="G1607" s="7"/>
      <c r="H1607" s="15"/>
      <c r="I1607" s="7" t="str" cm="1">
        <f t="array" aca="1" ref="I1607" ca="1">_xlfn.IFNA(INDIRECT("'"&amp;"Variable List"&amp;"'!"&amp;ADDRESS(MATCH(A1607,'Variable List'!A:A,0),3)),"")</f>
        <v/>
      </c>
      <c r="J1607" s="7" t="str" cm="1">
        <f t="array" aca="1" ref="J1607" ca="1">_xlfn.IFNA(INDIRECT("'"&amp;"Variable List"&amp;"'!"&amp;ADDRESS(MATCH(A1607,'Variable List'!A:A,0),4)),"")</f>
        <v/>
      </c>
      <c r="K1607" s="7" t="str" cm="1">
        <f t="array" aca="1" ref="K1607" ca="1">_xlfn.IFNA(INDIRECT("'"&amp;"Variable List"&amp;"'!"&amp;ADDRESS(MATCH(A1607,'Variable List'!A:A,0),5)),"")</f>
        <v/>
      </c>
      <c r="L1607" s="7" t="str" cm="1">
        <f t="array" aca="1" ref="L1607" ca="1">_xlfn.IFNA(INDIRECT("'"&amp;"Variable List"&amp;"'!"&amp;ADDRESS(MATCH(A1607,'Variable List'!A:A,0),6)),"")</f>
        <v/>
      </c>
    </row>
    <row r="1608" spans="1:12" s="3" customFormat="1" x14ac:dyDescent="0.25">
      <c r="A1608" s="36" t="s">
        <v>67</v>
      </c>
      <c r="B1608" s="8" t="s">
        <v>125</v>
      </c>
      <c r="C1608" s="8">
        <v>13</v>
      </c>
      <c r="D1608" s="65">
        <v>-9</v>
      </c>
      <c r="E1608" s="66" t="s">
        <v>192</v>
      </c>
      <c r="F1608" s="167" t="s">
        <v>1754</v>
      </c>
      <c r="G1608" s="8" t="s">
        <v>1740</v>
      </c>
      <c r="H1608" s="37"/>
      <c r="I1608" s="8" t="str" cm="1">
        <f t="array" aca="1" ref="I1608" ca="1">_xlfn.IFNA(INDIRECT("'"&amp;"Variable List"&amp;"'!"&amp;ADDRESS(MATCH(A1608,'Variable List'!A:A,0),3)),"")</f>
        <v>yes</v>
      </c>
      <c r="J1608" s="6" t="str" cm="1">
        <f t="array" aca="1" ref="J1608" ca="1">_xlfn.IFNA(INDIRECT("'"&amp;"Variable List"&amp;"'!"&amp;ADDRESS(MATCH(A1608,'Variable List'!A:A,0),4)),"")</f>
        <v>yes</v>
      </c>
      <c r="K1608" s="6" t="str" cm="1">
        <f t="array" aca="1" ref="K1608" ca="1">_xlfn.IFNA(INDIRECT("'"&amp;"Variable List"&amp;"'!"&amp;ADDRESS(MATCH(A1608,'Variable List'!A:A,0),5)),"")</f>
        <v>no</v>
      </c>
      <c r="L1608" s="6" t="str" cm="1">
        <f t="array" aca="1" ref="L1608" ca="1">_xlfn.IFNA(INDIRECT("'"&amp;"Variable List"&amp;"'!"&amp;ADDRESS(MATCH(A1608,'Variable List'!A:A,0),6)),"")</f>
        <v>no</v>
      </c>
    </row>
    <row r="1609" spans="1:12" s="3" customFormat="1" x14ac:dyDescent="0.25">
      <c r="A1609" s="3" t="s">
        <v>1741</v>
      </c>
      <c r="B1609" s="6"/>
      <c r="C1609" s="6"/>
      <c r="D1609" s="100">
        <v>1</v>
      </c>
      <c r="E1609" s="56" t="s">
        <v>1742</v>
      </c>
      <c r="F1609" s="168"/>
      <c r="G1609" s="6"/>
      <c r="H1609" s="13"/>
      <c r="I1609" s="6" t="str" cm="1">
        <f t="array" aca="1" ref="I1609" ca="1">_xlfn.IFNA(INDIRECT("'"&amp;"Variable List"&amp;"'!"&amp;ADDRESS(MATCH(A1609,'Variable List'!A:A,0),3)),"")</f>
        <v/>
      </c>
      <c r="J1609" s="6" t="str" cm="1">
        <f t="array" aca="1" ref="J1609" ca="1">_xlfn.IFNA(INDIRECT("'"&amp;"Variable List"&amp;"'!"&amp;ADDRESS(MATCH(A1609,'Variable List'!A:A,0),4)),"")</f>
        <v/>
      </c>
      <c r="K1609" s="6" t="str" cm="1">
        <f t="array" aca="1" ref="K1609" ca="1">_xlfn.IFNA(INDIRECT("'"&amp;"Variable List"&amp;"'!"&amp;ADDRESS(MATCH(A1609,'Variable List'!A:A,0),5)),"")</f>
        <v/>
      </c>
      <c r="L1609" s="6" t="str" cm="1">
        <f t="array" aca="1" ref="L1609" ca="1">_xlfn.IFNA(INDIRECT("'"&amp;"Variable List"&amp;"'!"&amp;ADDRESS(MATCH(A1609,'Variable List'!A:A,0),6)),"")</f>
        <v/>
      </c>
    </row>
    <row r="1610" spans="1:12" s="3" customFormat="1" x14ac:dyDescent="0.25">
      <c r="B1610" s="6"/>
      <c r="C1610" s="6"/>
      <c r="D1610" s="100">
        <v>2</v>
      </c>
      <c r="E1610" s="56" t="s">
        <v>1743</v>
      </c>
      <c r="F1610" s="168"/>
      <c r="G1610" s="6"/>
      <c r="H1610" s="13"/>
      <c r="I1610" s="6" t="str" cm="1">
        <f t="array" aca="1" ref="I1610" ca="1">_xlfn.IFNA(INDIRECT("'"&amp;"Variable List"&amp;"'!"&amp;ADDRESS(MATCH(A1610,'Variable List'!A:A,0),3)),"")</f>
        <v/>
      </c>
      <c r="J1610" s="6" t="str" cm="1">
        <f t="array" aca="1" ref="J1610" ca="1">_xlfn.IFNA(INDIRECT("'"&amp;"Variable List"&amp;"'!"&amp;ADDRESS(MATCH(A1610,'Variable List'!A:A,0),4)),"")</f>
        <v/>
      </c>
      <c r="K1610" s="6" t="str" cm="1">
        <f t="array" aca="1" ref="K1610" ca="1">_xlfn.IFNA(INDIRECT("'"&amp;"Variable List"&amp;"'!"&amp;ADDRESS(MATCH(A1610,'Variable List'!A:A,0),5)),"")</f>
        <v/>
      </c>
      <c r="L1610" s="6" t="str" cm="1">
        <f t="array" aca="1" ref="L1610" ca="1">_xlfn.IFNA(INDIRECT("'"&amp;"Variable List"&amp;"'!"&amp;ADDRESS(MATCH(A1610,'Variable List'!A:A,0),6)),"")</f>
        <v/>
      </c>
    </row>
    <row r="1611" spans="1:12" s="3" customFormat="1" x14ac:dyDescent="0.25">
      <c r="B1611" s="6"/>
      <c r="C1611" s="6"/>
      <c r="D1611" s="100">
        <v>3</v>
      </c>
      <c r="E1611" s="56" t="s">
        <v>1744</v>
      </c>
      <c r="F1611" s="168"/>
      <c r="G1611" s="6"/>
      <c r="H1611" s="13"/>
      <c r="I1611" s="6" t="str" cm="1">
        <f t="array" aca="1" ref="I1611" ca="1">_xlfn.IFNA(INDIRECT("'"&amp;"Variable List"&amp;"'!"&amp;ADDRESS(MATCH(A1611,'Variable List'!A:A,0),3)),"")</f>
        <v/>
      </c>
      <c r="J1611" s="6" t="str" cm="1">
        <f t="array" aca="1" ref="J1611" ca="1">_xlfn.IFNA(INDIRECT("'"&amp;"Variable List"&amp;"'!"&amp;ADDRESS(MATCH(A1611,'Variable List'!A:A,0),4)),"")</f>
        <v/>
      </c>
      <c r="K1611" s="6" t="str" cm="1">
        <f t="array" aca="1" ref="K1611" ca="1">_xlfn.IFNA(INDIRECT("'"&amp;"Variable List"&amp;"'!"&amp;ADDRESS(MATCH(A1611,'Variable List'!A:A,0),5)),"")</f>
        <v/>
      </c>
      <c r="L1611" s="6" t="str" cm="1">
        <f t="array" aca="1" ref="L1611" ca="1">_xlfn.IFNA(INDIRECT("'"&amp;"Variable List"&amp;"'!"&amp;ADDRESS(MATCH(A1611,'Variable List'!A:A,0),6)),"")</f>
        <v/>
      </c>
    </row>
    <row r="1612" spans="1:12" s="3" customFormat="1" x14ac:dyDescent="0.25">
      <c r="B1612" s="6"/>
      <c r="C1612" s="6"/>
      <c r="D1612" s="100">
        <v>4</v>
      </c>
      <c r="E1612" s="56" t="s">
        <v>1745</v>
      </c>
      <c r="F1612" s="168"/>
      <c r="G1612" s="6"/>
      <c r="H1612" s="13"/>
      <c r="I1612" s="6" t="str" cm="1">
        <f t="array" aca="1" ref="I1612" ca="1">_xlfn.IFNA(INDIRECT("'"&amp;"Variable List"&amp;"'!"&amp;ADDRESS(MATCH(A1612,'Variable List'!A:A,0),3)),"")</f>
        <v/>
      </c>
      <c r="J1612" s="6" t="str" cm="1">
        <f t="array" aca="1" ref="J1612" ca="1">_xlfn.IFNA(INDIRECT("'"&amp;"Variable List"&amp;"'!"&amp;ADDRESS(MATCH(A1612,'Variable List'!A:A,0),4)),"")</f>
        <v/>
      </c>
      <c r="K1612" s="6" t="str" cm="1">
        <f t="array" aca="1" ref="K1612" ca="1">_xlfn.IFNA(INDIRECT("'"&amp;"Variable List"&amp;"'!"&amp;ADDRESS(MATCH(A1612,'Variable List'!A:A,0),5)),"")</f>
        <v/>
      </c>
      <c r="L1612" s="6" t="str" cm="1">
        <f t="array" aca="1" ref="L1612" ca="1">_xlfn.IFNA(INDIRECT("'"&amp;"Variable List"&amp;"'!"&amp;ADDRESS(MATCH(A1612,'Variable List'!A:A,0),6)),"")</f>
        <v/>
      </c>
    </row>
    <row r="1613" spans="1:12" s="3" customFormat="1" x14ac:dyDescent="0.25">
      <c r="B1613" s="6"/>
      <c r="C1613" s="6"/>
      <c r="D1613" s="100">
        <v>5</v>
      </c>
      <c r="E1613" s="56" t="s">
        <v>1746</v>
      </c>
      <c r="F1613" s="168"/>
      <c r="G1613" s="6"/>
      <c r="H1613" s="13"/>
      <c r="I1613" s="6" t="str" cm="1">
        <f t="array" aca="1" ref="I1613" ca="1">_xlfn.IFNA(INDIRECT("'"&amp;"Variable List"&amp;"'!"&amp;ADDRESS(MATCH(A1613,'Variable List'!A:A,0),3)),"")</f>
        <v/>
      </c>
      <c r="J1613" s="6" t="str" cm="1">
        <f t="array" aca="1" ref="J1613" ca="1">_xlfn.IFNA(INDIRECT("'"&amp;"Variable List"&amp;"'!"&amp;ADDRESS(MATCH(A1613,'Variable List'!A:A,0),4)),"")</f>
        <v/>
      </c>
      <c r="K1613" s="6" t="str" cm="1">
        <f t="array" aca="1" ref="K1613" ca="1">_xlfn.IFNA(INDIRECT("'"&amp;"Variable List"&amp;"'!"&amp;ADDRESS(MATCH(A1613,'Variable List'!A:A,0),5)),"")</f>
        <v/>
      </c>
      <c r="L1613" s="6" t="str" cm="1">
        <f t="array" aca="1" ref="L1613" ca="1">_xlfn.IFNA(INDIRECT("'"&amp;"Variable List"&amp;"'!"&amp;ADDRESS(MATCH(A1613,'Variable List'!A:A,0),6)),"")</f>
        <v/>
      </c>
    </row>
    <row r="1614" spans="1:12" s="3" customFormat="1" x14ac:dyDescent="0.25">
      <c r="B1614" s="6"/>
      <c r="C1614" s="6"/>
      <c r="D1614" s="100">
        <v>6</v>
      </c>
      <c r="E1614" s="56" t="s">
        <v>1747</v>
      </c>
      <c r="F1614" s="168"/>
      <c r="G1614" s="6"/>
      <c r="H1614" s="13"/>
      <c r="I1614" s="6" t="str" cm="1">
        <f t="array" aca="1" ref="I1614" ca="1">_xlfn.IFNA(INDIRECT("'"&amp;"Variable List"&amp;"'!"&amp;ADDRESS(MATCH(A1614,'Variable List'!A:A,0),3)),"")</f>
        <v/>
      </c>
      <c r="J1614" s="6" t="str" cm="1">
        <f t="array" aca="1" ref="J1614" ca="1">_xlfn.IFNA(INDIRECT("'"&amp;"Variable List"&amp;"'!"&amp;ADDRESS(MATCH(A1614,'Variable List'!A:A,0),4)),"")</f>
        <v/>
      </c>
      <c r="K1614" s="6" t="str" cm="1">
        <f t="array" aca="1" ref="K1614" ca="1">_xlfn.IFNA(INDIRECT("'"&amp;"Variable List"&amp;"'!"&amp;ADDRESS(MATCH(A1614,'Variable List'!A:A,0),5)),"")</f>
        <v/>
      </c>
      <c r="L1614" s="6" t="str" cm="1">
        <f t="array" aca="1" ref="L1614" ca="1">_xlfn.IFNA(INDIRECT("'"&amp;"Variable List"&amp;"'!"&amp;ADDRESS(MATCH(A1614,'Variable List'!A:A,0),6)),"")</f>
        <v/>
      </c>
    </row>
    <row r="1615" spans="1:12" s="3" customFormat="1" x14ac:dyDescent="0.25">
      <c r="B1615" s="6"/>
      <c r="C1615" s="6"/>
      <c r="D1615" s="100">
        <v>7</v>
      </c>
      <c r="E1615" s="56" t="s">
        <v>1748</v>
      </c>
      <c r="F1615" s="168"/>
      <c r="G1615" s="6"/>
      <c r="H1615" s="13"/>
      <c r="I1615" s="6" t="str" cm="1">
        <f t="array" aca="1" ref="I1615" ca="1">_xlfn.IFNA(INDIRECT("'"&amp;"Variable List"&amp;"'!"&amp;ADDRESS(MATCH(A1615,'Variable List'!A:A,0),3)),"")</f>
        <v/>
      </c>
      <c r="J1615" s="6" t="str" cm="1">
        <f t="array" aca="1" ref="J1615" ca="1">_xlfn.IFNA(INDIRECT("'"&amp;"Variable List"&amp;"'!"&amp;ADDRESS(MATCH(A1615,'Variable List'!A:A,0),4)),"")</f>
        <v/>
      </c>
      <c r="K1615" s="6" t="str" cm="1">
        <f t="array" aca="1" ref="K1615" ca="1">_xlfn.IFNA(INDIRECT("'"&amp;"Variable List"&amp;"'!"&amp;ADDRESS(MATCH(A1615,'Variable List'!A:A,0),5)),"")</f>
        <v/>
      </c>
      <c r="L1615" s="6" t="str" cm="1">
        <f t="array" aca="1" ref="L1615" ca="1">_xlfn.IFNA(INDIRECT("'"&amp;"Variable List"&amp;"'!"&amp;ADDRESS(MATCH(A1615,'Variable List'!A:A,0),6)),"")</f>
        <v/>
      </c>
    </row>
    <row r="1616" spans="1:12" s="3" customFormat="1" x14ac:dyDescent="0.25">
      <c r="B1616" s="6"/>
      <c r="C1616" s="6"/>
      <c r="D1616" s="100">
        <v>8</v>
      </c>
      <c r="E1616" s="56" t="s">
        <v>1749</v>
      </c>
      <c r="F1616" s="168"/>
      <c r="G1616" s="6"/>
      <c r="H1616" s="13"/>
      <c r="I1616" s="6" t="str" cm="1">
        <f t="array" aca="1" ref="I1616" ca="1">_xlfn.IFNA(INDIRECT("'"&amp;"Variable List"&amp;"'!"&amp;ADDRESS(MATCH(A1616,'Variable List'!A:A,0),3)),"")</f>
        <v/>
      </c>
      <c r="J1616" s="6" t="str" cm="1">
        <f t="array" aca="1" ref="J1616" ca="1">_xlfn.IFNA(INDIRECT("'"&amp;"Variable List"&amp;"'!"&amp;ADDRESS(MATCH(A1616,'Variable List'!A:A,0),4)),"")</f>
        <v/>
      </c>
      <c r="K1616" s="6" t="str" cm="1">
        <f t="array" aca="1" ref="K1616" ca="1">_xlfn.IFNA(INDIRECT("'"&amp;"Variable List"&amp;"'!"&amp;ADDRESS(MATCH(A1616,'Variable List'!A:A,0),5)),"")</f>
        <v/>
      </c>
      <c r="L1616" s="6" t="str" cm="1">
        <f t="array" aca="1" ref="L1616" ca="1">_xlfn.IFNA(INDIRECT("'"&amp;"Variable List"&amp;"'!"&amp;ADDRESS(MATCH(A1616,'Variable List'!A:A,0),6)),"")</f>
        <v/>
      </c>
    </row>
    <row r="1617" spans="1:12" s="3" customFormat="1" x14ac:dyDescent="0.25">
      <c r="B1617" s="6"/>
      <c r="C1617" s="6"/>
      <c r="D1617" s="100">
        <v>9</v>
      </c>
      <c r="E1617" s="56" t="s">
        <v>1750</v>
      </c>
      <c r="F1617" s="168"/>
      <c r="G1617" s="6"/>
      <c r="H1617" s="13"/>
      <c r="I1617" s="6" t="str" cm="1">
        <f t="array" aca="1" ref="I1617" ca="1">_xlfn.IFNA(INDIRECT("'"&amp;"Variable List"&amp;"'!"&amp;ADDRESS(MATCH(A1617,'Variable List'!A:A,0),3)),"")</f>
        <v/>
      </c>
      <c r="J1617" s="6" t="str" cm="1">
        <f t="array" aca="1" ref="J1617" ca="1">_xlfn.IFNA(INDIRECT("'"&amp;"Variable List"&amp;"'!"&amp;ADDRESS(MATCH(A1617,'Variable List'!A:A,0),4)),"")</f>
        <v/>
      </c>
      <c r="K1617" s="6" t="str" cm="1">
        <f t="array" aca="1" ref="K1617" ca="1">_xlfn.IFNA(INDIRECT("'"&amp;"Variable List"&amp;"'!"&amp;ADDRESS(MATCH(A1617,'Variable List'!A:A,0),5)),"")</f>
        <v/>
      </c>
      <c r="L1617" s="6" t="str" cm="1">
        <f t="array" aca="1" ref="L1617" ca="1">_xlfn.IFNA(INDIRECT("'"&amp;"Variable List"&amp;"'!"&amp;ADDRESS(MATCH(A1617,'Variable List'!A:A,0),6)),"")</f>
        <v/>
      </c>
    </row>
    <row r="1618" spans="1:12" s="3" customFormat="1" x14ac:dyDescent="0.25">
      <c r="B1618" s="6"/>
      <c r="C1618" s="6"/>
      <c r="D1618" s="100">
        <v>10</v>
      </c>
      <c r="E1618" s="56" t="s">
        <v>1751</v>
      </c>
      <c r="F1618" s="168"/>
      <c r="G1618" s="6"/>
      <c r="H1618" s="13"/>
      <c r="I1618" s="6" t="str" cm="1">
        <f t="array" aca="1" ref="I1618" ca="1">_xlfn.IFNA(INDIRECT("'"&amp;"Variable List"&amp;"'!"&amp;ADDRESS(MATCH(A1618,'Variable List'!A:A,0),3)),"")</f>
        <v/>
      </c>
      <c r="J1618" s="6" t="str" cm="1">
        <f t="array" aca="1" ref="J1618" ca="1">_xlfn.IFNA(INDIRECT("'"&amp;"Variable List"&amp;"'!"&amp;ADDRESS(MATCH(A1618,'Variable List'!A:A,0),4)),"")</f>
        <v/>
      </c>
      <c r="K1618" s="6" t="str" cm="1">
        <f t="array" aca="1" ref="K1618" ca="1">_xlfn.IFNA(INDIRECT("'"&amp;"Variable List"&amp;"'!"&amp;ADDRESS(MATCH(A1618,'Variable List'!A:A,0),5)),"")</f>
        <v/>
      </c>
      <c r="L1618" s="6" t="str" cm="1">
        <f t="array" aca="1" ref="L1618" ca="1">_xlfn.IFNA(INDIRECT("'"&amp;"Variable List"&amp;"'!"&amp;ADDRESS(MATCH(A1618,'Variable List'!A:A,0),6)),"")</f>
        <v/>
      </c>
    </row>
    <row r="1619" spans="1:12" s="3" customFormat="1" x14ac:dyDescent="0.25">
      <c r="B1619" s="6"/>
      <c r="C1619" s="6"/>
      <c r="D1619" s="100">
        <v>11</v>
      </c>
      <c r="E1619" s="56" t="s">
        <v>1752</v>
      </c>
      <c r="F1619" s="168"/>
      <c r="G1619" s="6"/>
      <c r="H1619" s="13"/>
      <c r="I1619" s="6" t="str" cm="1">
        <f t="array" aca="1" ref="I1619" ca="1">_xlfn.IFNA(INDIRECT("'"&amp;"Variable List"&amp;"'!"&amp;ADDRESS(MATCH(A1619,'Variable List'!A:A,0),3)),"")</f>
        <v/>
      </c>
      <c r="J1619" s="6" t="str" cm="1">
        <f t="array" aca="1" ref="J1619" ca="1">_xlfn.IFNA(INDIRECT("'"&amp;"Variable List"&amp;"'!"&amp;ADDRESS(MATCH(A1619,'Variable List'!A:A,0),4)),"")</f>
        <v/>
      </c>
      <c r="K1619" s="6" t="str" cm="1">
        <f t="array" aca="1" ref="K1619" ca="1">_xlfn.IFNA(INDIRECT("'"&amp;"Variable List"&amp;"'!"&amp;ADDRESS(MATCH(A1619,'Variable List'!A:A,0),5)),"")</f>
        <v/>
      </c>
      <c r="L1619" s="6" t="str" cm="1">
        <f t="array" aca="1" ref="L1619" ca="1">_xlfn.IFNA(INDIRECT("'"&amp;"Variable List"&amp;"'!"&amp;ADDRESS(MATCH(A1619,'Variable List'!A:A,0),6)),"")</f>
        <v/>
      </c>
    </row>
    <row r="1620" spans="1:12" s="3" customFormat="1" x14ac:dyDescent="0.25">
      <c r="A1620" s="11"/>
      <c r="B1620" s="7"/>
      <c r="C1620" s="7"/>
      <c r="D1620" s="57">
        <v>12</v>
      </c>
      <c r="E1620" s="53" t="s">
        <v>1753</v>
      </c>
      <c r="F1620" s="169"/>
      <c r="G1620" s="7"/>
      <c r="H1620" s="15"/>
      <c r="I1620" s="7" t="str" cm="1">
        <f t="array" aca="1" ref="I1620" ca="1">_xlfn.IFNA(INDIRECT("'"&amp;"Variable List"&amp;"'!"&amp;ADDRESS(MATCH(A1620,'Variable List'!A:A,0),3)),"")</f>
        <v/>
      </c>
      <c r="J1620" s="6" t="str" cm="1">
        <f t="array" aca="1" ref="J1620" ca="1">_xlfn.IFNA(INDIRECT("'"&amp;"Variable List"&amp;"'!"&amp;ADDRESS(MATCH(A1620,'Variable List'!A:A,0),4)),"")</f>
        <v/>
      </c>
      <c r="K1620" s="6" t="str" cm="1">
        <f t="array" aca="1" ref="K1620" ca="1">_xlfn.IFNA(INDIRECT("'"&amp;"Variable List"&amp;"'!"&amp;ADDRESS(MATCH(A1620,'Variable List'!A:A,0),5)),"")</f>
        <v/>
      </c>
      <c r="L1620" s="6" t="str" cm="1">
        <f t="array" aca="1" ref="L1620" ca="1">_xlfn.IFNA(INDIRECT("'"&amp;"Variable List"&amp;"'!"&amp;ADDRESS(MATCH(A1620,'Variable List'!A:A,0),6)),"")</f>
        <v/>
      </c>
    </row>
    <row r="1621" spans="1:12" s="3" customFormat="1" x14ac:dyDescent="0.25">
      <c r="A1621" s="36" t="s">
        <v>68</v>
      </c>
      <c r="B1621" s="8" t="s">
        <v>135</v>
      </c>
      <c r="C1621" s="8">
        <v>4</v>
      </c>
      <c r="D1621" s="65">
        <v>-9</v>
      </c>
      <c r="E1621" s="66" t="s">
        <v>192</v>
      </c>
      <c r="F1621" s="167" t="s">
        <v>1230</v>
      </c>
      <c r="G1621" s="8" t="s">
        <v>1755</v>
      </c>
      <c r="H1621" s="37" t="s">
        <v>2706</v>
      </c>
      <c r="I1621" s="8" t="str" cm="1">
        <f t="array" aca="1" ref="I1621" ca="1">_xlfn.IFNA(INDIRECT("'"&amp;"Variable List"&amp;"'!"&amp;ADDRESS(MATCH(A1621,'Variable List'!A:A,0),3)),"")</f>
        <v>yes</v>
      </c>
      <c r="J1621" s="8" t="str" cm="1">
        <f t="array" aca="1" ref="J1621" ca="1">_xlfn.IFNA(INDIRECT("'"&amp;"Variable List"&amp;"'!"&amp;ADDRESS(MATCH(A1621,'Variable List'!A:A,0),4)),"")</f>
        <v>yes</v>
      </c>
      <c r="K1621" s="8" t="str" cm="1">
        <f t="array" aca="1" ref="K1621" ca="1">_xlfn.IFNA(INDIRECT("'"&amp;"Variable List"&amp;"'!"&amp;ADDRESS(MATCH(A1621,'Variable List'!A:A,0),5)),"")</f>
        <v>yes</v>
      </c>
      <c r="L1621" s="8" t="str" cm="1">
        <f t="array" aca="1" ref="L1621" ca="1">_xlfn.IFNA(INDIRECT("'"&amp;"Variable List"&amp;"'!"&amp;ADDRESS(MATCH(A1621,'Variable List'!A:A,0),6)),"")</f>
        <v>yes</v>
      </c>
    </row>
    <row r="1622" spans="1:12" s="3" customFormat="1" x14ac:dyDescent="0.25">
      <c r="A1622" s="3" t="s">
        <v>1756</v>
      </c>
      <c r="B1622" s="6"/>
      <c r="C1622" s="6"/>
      <c r="D1622" s="55">
        <v>0</v>
      </c>
      <c r="E1622" s="56" t="s">
        <v>1757</v>
      </c>
      <c r="F1622" s="168"/>
      <c r="G1622" s="6"/>
      <c r="H1622" s="13"/>
      <c r="I1622" s="6" t="str" cm="1">
        <f t="array" aca="1" ref="I1622" ca="1">_xlfn.IFNA(INDIRECT("'"&amp;"Variable List"&amp;"'!"&amp;ADDRESS(MATCH(A1622,'Variable List'!A:A,0),3)),"")</f>
        <v/>
      </c>
      <c r="J1622" s="6" t="str" cm="1">
        <f t="array" aca="1" ref="J1622" ca="1">_xlfn.IFNA(INDIRECT("'"&amp;"Variable List"&amp;"'!"&amp;ADDRESS(MATCH(A1622,'Variable List'!A:A,0),4)),"")</f>
        <v/>
      </c>
      <c r="K1622" s="6" t="str" cm="1">
        <f t="array" aca="1" ref="K1622" ca="1">_xlfn.IFNA(INDIRECT("'"&amp;"Variable List"&amp;"'!"&amp;ADDRESS(MATCH(A1622,'Variable List'!A:A,0),5)),"")</f>
        <v/>
      </c>
      <c r="L1622" s="6" t="str" cm="1">
        <f t="array" aca="1" ref="L1622" ca="1">_xlfn.IFNA(INDIRECT("'"&amp;"Variable List"&amp;"'!"&amp;ADDRESS(MATCH(A1622,'Variable List'!A:A,0),6)),"")</f>
        <v/>
      </c>
    </row>
    <row r="1623" spans="1:12" s="3" customFormat="1" x14ac:dyDescent="0.25">
      <c r="B1623" s="6"/>
      <c r="C1623" s="6"/>
      <c r="D1623" s="55">
        <v>1</v>
      </c>
      <c r="E1623" s="56" t="s">
        <v>1756</v>
      </c>
      <c r="F1623" s="168"/>
      <c r="G1623" s="6"/>
      <c r="H1623" s="13"/>
      <c r="I1623" s="6" t="str" cm="1">
        <f t="array" aca="1" ref="I1623" ca="1">_xlfn.IFNA(INDIRECT("'"&amp;"Variable List"&amp;"'!"&amp;ADDRESS(MATCH(A1623,'Variable List'!A:A,0),3)),"")</f>
        <v/>
      </c>
      <c r="J1623" s="6" t="str" cm="1">
        <f t="array" aca="1" ref="J1623" ca="1">_xlfn.IFNA(INDIRECT("'"&amp;"Variable List"&amp;"'!"&amp;ADDRESS(MATCH(A1623,'Variable List'!A:A,0),4)),"")</f>
        <v/>
      </c>
      <c r="K1623" s="6" t="str" cm="1">
        <f t="array" aca="1" ref="K1623" ca="1">_xlfn.IFNA(INDIRECT("'"&amp;"Variable List"&amp;"'!"&amp;ADDRESS(MATCH(A1623,'Variable List'!A:A,0),5)),"")</f>
        <v/>
      </c>
      <c r="L1623" s="6" t="str" cm="1">
        <f t="array" aca="1" ref="L1623" ca="1">_xlfn.IFNA(INDIRECT("'"&amp;"Variable List"&amp;"'!"&amp;ADDRESS(MATCH(A1623,'Variable List'!A:A,0),6)),"")</f>
        <v/>
      </c>
    </row>
    <row r="1624" spans="1:12" s="3" customFormat="1" ht="44.25" customHeight="1" x14ac:dyDescent="0.25">
      <c r="A1624" s="52"/>
      <c r="B1624" s="53"/>
      <c r="C1624" s="53"/>
      <c r="D1624" s="54">
        <v>2</v>
      </c>
      <c r="E1624" s="53" t="s">
        <v>1758</v>
      </c>
      <c r="F1624" s="169"/>
      <c r="G1624" s="7"/>
      <c r="H1624" s="15"/>
      <c r="I1624" s="7" t="str" cm="1">
        <f t="array" aca="1" ref="I1624" ca="1">_xlfn.IFNA(INDIRECT("'"&amp;"Variable List"&amp;"'!"&amp;ADDRESS(MATCH(A1624,'Variable List'!A:A,0),3)),"")</f>
        <v/>
      </c>
      <c r="J1624" s="7" t="str" cm="1">
        <f t="array" aca="1" ref="J1624" ca="1">_xlfn.IFNA(INDIRECT("'"&amp;"Variable List"&amp;"'!"&amp;ADDRESS(MATCH(A1624,'Variable List'!A:A,0),4)),"")</f>
        <v/>
      </c>
      <c r="K1624" s="7" t="str" cm="1">
        <f t="array" aca="1" ref="K1624" ca="1">_xlfn.IFNA(INDIRECT("'"&amp;"Variable List"&amp;"'!"&amp;ADDRESS(MATCH(A1624,'Variable List'!A:A,0),5)),"")</f>
        <v/>
      </c>
      <c r="L1624" s="7" t="str" cm="1">
        <f t="array" aca="1" ref="L1624" ca="1">_xlfn.IFNA(INDIRECT("'"&amp;"Variable List"&amp;"'!"&amp;ADDRESS(MATCH(A1624,'Variable List'!A:A,0),6)),"")</f>
        <v/>
      </c>
    </row>
    <row r="1625" spans="1:12" s="3" customFormat="1" x14ac:dyDescent="0.25">
      <c r="A1625" s="4" t="s">
        <v>69</v>
      </c>
      <c r="B1625" s="6" t="s">
        <v>125</v>
      </c>
      <c r="C1625" s="6">
        <v>5</v>
      </c>
      <c r="D1625" s="55">
        <v>-9</v>
      </c>
      <c r="E1625" s="56" t="s">
        <v>192</v>
      </c>
      <c r="F1625" s="167" t="s">
        <v>1765</v>
      </c>
      <c r="G1625" s="6" t="s">
        <v>1760</v>
      </c>
      <c r="H1625" s="13" t="s">
        <v>2707</v>
      </c>
      <c r="I1625" s="8" t="str" cm="1">
        <f t="array" aca="1" ref="I1625" ca="1">_xlfn.IFNA(INDIRECT("'"&amp;"Variable List"&amp;"'!"&amp;ADDRESS(MATCH(A1625,'Variable List'!A:A,0),3)),"")</f>
        <v>yes</v>
      </c>
      <c r="J1625" s="8" t="str" cm="1">
        <f t="array" aca="1" ref="J1625" ca="1">_xlfn.IFNA(INDIRECT("'"&amp;"Variable List"&amp;"'!"&amp;ADDRESS(MATCH(A1625,'Variable List'!A:A,0),4)),"")</f>
        <v>yes</v>
      </c>
      <c r="K1625" s="8" t="str" cm="1">
        <f t="array" aca="1" ref="K1625" ca="1">_xlfn.IFNA(INDIRECT("'"&amp;"Variable List"&amp;"'!"&amp;ADDRESS(MATCH(A1625,'Variable List'!A:A,0),5)),"")</f>
        <v>no</v>
      </c>
      <c r="L1625" s="8" t="str" cm="1">
        <f t="array" aca="1" ref="L1625" ca="1">_xlfn.IFNA(INDIRECT("'"&amp;"Variable List"&amp;"'!"&amp;ADDRESS(MATCH(A1625,'Variable List'!A:A,0),6)),"")</f>
        <v>no</v>
      </c>
    </row>
    <row r="1626" spans="1:12" s="3" customFormat="1" x14ac:dyDescent="0.25">
      <c r="A1626" s="3" t="s">
        <v>1759</v>
      </c>
      <c r="B1626" s="6"/>
      <c r="C1626" s="6"/>
      <c r="D1626" s="55">
        <v>0</v>
      </c>
      <c r="E1626" s="56" t="s">
        <v>1761</v>
      </c>
      <c r="F1626" s="168"/>
      <c r="G1626" s="6"/>
      <c r="H1626" s="13"/>
      <c r="I1626" s="6" t="str" cm="1">
        <f t="array" aca="1" ref="I1626" ca="1">_xlfn.IFNA(INDIRECT("'"&amp;"Variable List"&amp;"'!"&amp;ADDRESS(MATCH(A1626,'Variable List'!A:A,0),3)),"")</f>
        <v/>
      </c>
      <c r="J1626" s="6" t="str" cm="1">
        <f t="array" aca="1" ref="J1626" ca="1">_xlfn.IFNA(INDIRECT("'"&amp;"Variable List"&amp;"'!"&amp;ADDRESS(MATCH(A1626,'Variable List'!A:A,0),4)),"")</f>
        <v/>
      </c>
      <c r="K1626" s="6" t="str" cm="1">
        <f t="array" aca="1" ref="K1626" ca="1">_xlfn.IFNA(INDIRECT("'"&amp;"Variable List"&amp;"'!"&amp;ADDRESS(MATCH(A1626,'Variable List'!A:A,0),5)),"")</f>
        <v/>
      </c>
      <c r="L1626" s="6" t="str" cm="1">
        <f t="array" aca="1" ref="L1626" ca="1">_xlfn.IFNA(INDIRECT("'"&amp;"Variable List"&amp;"'!"&amp;ADDRESS(MATCH(A1626,'Variable List'!A:A,0),6)),"")</f>
        <v/>
      </c>
    </row>
    <row r="1627" spans="1:12" s="3" customFormat="1" x14ac:dyDescent="0.25">
      <c r="B1627" s="6"/>
      <c r="C1627" s="6"/>
      <c r="D1627" s="55">
        <v>1</v>
      </c>
      <c r="E1627" s="56" t="s">
        <v>1762</v>
      </c>
      <c r="F1627" s="168"/>
      <c r="G1627" s="6"/>
      <c r="H1627" s="13"/>
      <c r="I1627" s="6" t="str" cm="1">
        <f t="array" aca="1" ref="I1627" ca="1">_xlfn.IFNA(INDIRECT("'"&amp;"Variable List"&amp;"'!"&amp;ADDRESS(MATCH(A1627,'Variable List'!A:A,0),3)),"")</f>
        <v/>
      </c>
      <c r="J1627" s="6" t="str" cm="1">
        <f t="array" aca="1" ref="J1627" ca="1">_xlfn.IFNA(INDIRECT("'"&amp;"Variable List"&amp;"'!"&amp;ADDRESS(MATCH(A1627,'Variable List'!A:A,0),4)),"")</f>
        <v/>
      </c>
      <c r="K1627" s="6" t="str" cm="1">
        <f t="array" aca="1" ref="K1627" ca="1">_xlfn.IFNA(INDIRECT("'"&amp;"Variable List"&amp;"'!"&amp;ADDRESS(MATCH(A1627,'Variable List'!A:A,0),5)),"")</f>
        <v/>
      </c>
      <c r="L1627" s="6" t="str" cm="1">
        <f t="array" aca="1" ref="L1627" ca="1">_xlfn.IFNA(INDIRECT("'"&amp;"Variable List"&amp;"'!"&amp;ADDRESS(MATCH(A1627,'Variable List'!A:A,0),6)),"")</f>
        <v/>
      </c>
    </row>
    <row r="1628" spans="1:12" s="3" customFormat="1" x14ac:dyDescent="0.25">
      <c r="B1628" s="6"/>
      <c r="C1628" s="6"/>
      <c r="D1628" s="55">
        <v>2</v>
      </c>
      <c r="E1628" s="56" t="s">
        <v>1763</v>
      </c>
      <c r="F1628" s="168"/>
      <c r="G1628" s="6"/>
      <c r="H1628" s="13"/>
      <c r="I1628" s="6" t="str" cm="1">
        <f t="array" aca="1" ref="I1628" ca="1">_xlfn.IFNA(INDIRECT("'"&amp;"Variable List"&amp;"'!"&amp;ADDRESS(MATCH(A1628,'Variable List'!A:A,0),3)),"")</f>
        <v/>
      </c>
      <c r="J1628" s="6" t="str" cm="1">
        <f t="array" aca="1" ref="J1628" ca="1">_xlfn.IFNA(INDIRECT("'"&amp;"Variable List"&amp;"'!"&amp;ADDRESS(MATCH(A1628,'Variable List'!A:A,0),4)),"")</f>
        <v/>
      </c>
      <c r="K1628" s="6" t="str" cm="1">
        <f t="array" aca="1" ref="K1628" ca="1">_xlfn.IFNA(INDIRECT("'"&amp;"Variable List"&amp;"'!"&amp;ADDRESS(MATCH(A1628,'Variable List'!A:A,0),5)),"")</f>
        <v/>
      </c>
      <c r="L1628" s="6" t="str" cm="1">
        <f t="array" aca="1" ref="L1628" ca="1">_xlfn.IFNA(INDIRECT("'"&amp;"Variable List"&amp;"'!"&amp;ADDRESS(MATCH(A1628,'Variable List'!A:A,0),6)),"")</f>
        <v/>
      </c>
    </row>
    <row r="1629" spans="1:12" s="3" customFormat="1" x14ac:dyDescent="0.25">
      <c r="A1629" s="11"/>
      <c r="B1629" s="7"/>
      <c r="C1629" s="7"/>
      <c r="D1629" s="54">
        <v>3</v>
      </c>
      <c r="E1629" s="53" t="s">
        <v>1764</v>
      </c>
      <c r="F1629" s="169"/>
      <c r="G1629" s="7"/>
      <c r="H1629" s="15"/>
      <c r="I1629" s="7" t="str" cm="1">
        <f t="array" aca="1" ref="I1629" ca="1">_xlfn.IFNA(INDIRECT("'"&amp;"Variable List"&amp;"'!"&amp;ADDRESS(MATCH(A1629,'Variable List'!A:A,0),3)),"")</f>
        <v/>
      </c>
      <c r="J1629" s="7" t="str" cm="1">
        <f t="array" aca="1" ref="J1629" ca="1">_xlfn.IFNA(INDIRECT("'"&amp;"Variable List"&amp;"'!"&amp;ADDRESS(MATCH(A1629,'Variable List'!A:A,0),4)),"")</f>
        <v/>
      </c>
      <c r="K1629" s="7" t="str" cm="1">
        <f t="array" aca="1" ref="K1629" ca="1">_xlfn.IFNA(INDIRECT("'"&amp;"Variable List"&amp;"'!"&amp;ADDRESS(MATCH(A1629,'Variable List'!A:A,0),5)),"")</f>
        <v/>
      </c>
      <c r="L1629" s="7" t="str" cm="1">
        <f t="array" aca="1" ref="L1629" ca="1">_xlfn.IFNA(INDIRECT("'"&amp;"Variable List"&amp;"'!"&amp;ADDRESS(MATCH(A1629,'Variable List'!A:A,0),6)),"")</f>
        <v/>
      </c>
    </row>
    <row r="1630" spans="1:12" s="3" customFormat="1" x14ac:dyDescent="0.25">
      <c r="A1630" s="4" t="s">
        <v>70</v>
      </c>
      <c r="B1630" s="6" t="s">
        <v>125</v>
      </c>
      <c r="C1630" s="6">
        <v>35</v>
      </c>
      <c r="D1630" s="55">
        <v>-9</v>
      </c>
      <c r="E1630" s="56" t="s">
        <v>192</v>
      </c>
      <c r="F1630" s="167" t="s">
        <v>1771</v>
      </c>
      <c r="G1630" s="6" t="s">
        <v>1767</v>
      </c>
      <c r="H1630" s="13" t="s">
        <v>2708</v>
      </c>
      <c r="I1630" s="8" t="str" cm="1">
        <f t="array" aca="1" ref="I1630" ca="1">_xlfn.IFNA(INDIRECT("'"&amp;"Variable List"&amp;"'!"&amp;ADDRESS(MATCH(A1630,'Variable List'!A:A,0),3)),"")</f>
        <v>yes</v>
      </c>
      <c r="J1630" s="6" t="str" cm="1">
        <f t="array" aca="1" ref="J1630" ca="1">_xlfn.IFNA(INDIRECT("'"&amp;"Variable List"&amp;"'!"&amp;ADDRESS(MATCH(A1630,'Variable List'!A:A,0),4)),"")</f>
        <v>yes</v>
      </c>
      <c r="K1630" s="6" t="str" cm="1">
        <f t="array" aca="1" ref="K1630" ca="1">_xlfn.IFNA(INDIRECT("'"&amp;"Variable List"&amp;"'!"&amp;ADDRESS(MATCH(A1630,'Variable List'!A:A,0),5)),"")</f>
        <v>no</v>
      </c>
      <c r="L1630" s="6" t="str" cm="1">
        <f t="array" aca="1" ref="L1630" ca="1">_xlfn.IFNA(INDIRECT("'"&amp;"Variable List"&amp;"'!"&amp;ADDRESS(MATCH(A1630,'Variable List'!A:A,0),6)),"")</f>
        <v>no</v>
      </c>
    </row>
    <row r="1631" spans="1:12" s="3" customFormat="1" x14ac:dyDescent="0.25">
      <c r="A1631" s="3" t="s">
        <v>1766</v>
      </c>
      <c r="B1631" s="6"/>
      <c r="C1631" s="6"/>
      <c r="D1631" s="55" t="s">
        <v>1768</v>
      </c>
      <c r="E1631" s="56" t="s">
        <v>1769</v>
      </c>
      <c r="F1631" s="168"/>
      <c r="G1631" s="6"/>
      <c r="H1631" s="13"/>
      <c r="I1631" s="6" t="str" cm="1">
        <f t="array" aca="1" ref="I1631" ca="1">_xlfn.IFNA(INDIRECT("'"&amp;"Variable List"&amp;"'!"&amp;ADDRESS(MATCH(A1631,'Variable List'!A:A,0),3)),"")</f>
        <v/>
      </c>
      <c r="J1631" s="6" t="str" cm="1">
        <f t="array" aca="1" ref="J1631" ca="1">_xlfn.IFNA(INDIRECT("'"&amp;"Variable List"&amp;"'!"&amp;ADDRESS(MATCH(A1631,'Variable List'!A:A,0),4)),"")</f>
        <v/>
      </c>
      <c r="K1631" s="6" t="str" cm="1">
        <f t="array" aca="1" ref="K1631" ca="1">_xlfn.IFNA(INDIRECT("'"&amp;"Variable List"&amp;"'!"&amp;ADDRESS(MATCH(A1631,'Variable List'!A:A,0),5)),"")</f>
        <v/>
      </c>
      <c r="L1631" s="6" t="str" cm="1">
        <f t="array" aca="1" ref="L1631" ca="1">_xlfn.IFNA(INDIRECT("'"&amp;"Variable List"&amp;"'!"&amp;ADDRESS(MATCH(A1631,'Variable List'!A:A,0),6)),"")</f>
        <v/>
      </c>
    </row>
    <row r="1632" spans="1:12" s="3" customFormat="1" x14ac:dyDescent="0.25">
      <c r="B1632" s="6"/>
      <c r="C1632" s="6"/>
      <c r="D1632" s="55" t="s">
        <v>1770</v>
      </c>
      <c r="E1632" s="101" t="s">
        <v>1821</v>
      </c>
      <c r="F1632" s="168"/>
      <c r="G1632" s="6"/>
      <c r="H1632" s="13"/>
      <c r="I1632" s="6" t="str" cm="1">
        <f t="array" aca="1" ref="I1632" ca="1">_xlfn.IFNA(INDIRECT("'"&amp;"Variable List"&amp;"'!"&amp;ADDRESS(MATCH(A1632,'Variable List'!A:A,0),3)),"")</f>
        <v/>
      </c>
      <c r="J1632" s="6" t="str" cm="1">
        <f t="array" aca="1" ref="J1632" ca="1">_xlfn.IFNA(INDIRECT("'"&amp;"Variable List"&amp;"'!"&amp;ADDRESS(MATCH(A1632,'Variable List'!A:A,0),4)),"")</f>
        <v/>
      </c>
      <c r="K1632" s="6" t="str" cm="1">
        <f t="array" aca="1" ref="K1632" ca="1">_xlfn.IFNA(INDIRECT("'"&amp;"Variable List"&amp;"'!"&amp;ADDRESS(MATCH(A1632,'Variable List'!A:A,0),5)),"")</f>
        <v/>
      </c>
      <c r="L1632" s="6" t="str" cm="1">
        <f t="array" aca="1" ref="L1632" ca="1">_xlfn.IFNA(INDIRECT("'"&amp;"Variable List"&amp;"'!"&amp;ADDRESS(MATCH(A1632,'Variable List'!A:A,0),6)),"")</f>
        <v/>
      </c>
    </row>
    <row r="1633" spans="1:12" s="3" customFormat="1" x14ac:dyDescent="0.25">
      <c r="A1633" s="11"/>
      <c r="B1633" s="7"/>
      <c r="C1633" s="7"/>
      <c r="D1633" s="54"/>
      <c r="E1633" s="102" t="s">
        <v>190</v>
      </c>
      <c r="F1633" s="169"/>
      <c r="G1633" s="7"/>
      <c r="H1633" s="15"/>
      <c r="I1633" s="7" t="str" cm="1">
        <f t="array" aca="1" ref="I1633" ca="1">_xlfn.IFNA(INDIRECT("'"&amp;"Variable List"&amp;"'!"&amp;ADDRESS(MATCH(A1633,'Variable List'!A:A,0),3)),"")</f>
        <v/>
      </c>
      <c r="J1633" s="6" t="str" cm="1">
        <f t="array" aca="1" ref="J1633" ca="1">_xlfn.IFNA(INDIRECT("'"&amp;"Variable List"&amp;"'!"&amp;ADDRESS(MATCH(A1633,'Variable List'!A:A,0),4)),"")</f>
        <v/>
      </c>
      <c r="K1633" s="6" t="str" cm="1">
        <f t="array" aca="1" ref="K1633" ca="1">_xlfn.IFNA(INDIRECT("'"&amp;"Variable List"&amp;"'!"&amp;ADDRESS(MATCH(A1633,'Variable List'!A:A,0),5)),"")</f>
        <v/>
      </c>
      <c r="L1633" s="6" t="str" cm="1">
        <f t="array" aca="1" ref="L1633" ca="1">_xlfn.IFNA(INDIRECT("'"&amp;"Variable List"&amp;"'!"&amp;ADDRESS(MATCH(A1633,'Variable List'!A:A,0),6)),"")</f>
        <v/>
      </c>
    </row>
    <row r="1634" spans="1:12" s="3" customFormat="1" x14ac:dyDescent="0.25">
      <c r="A1634" s="4" t="s">
        <v>71</v>
      </c>
      <c r="B1634" s="6" t="s">
        <v>135</v>
      </c>
      <c r="C1634" s="6">
        <v>10</v>
      </c>
      <c r="D1634" s="55">
        <v>-9</v>
      </c>
      <c r="E1634" s="62" t="s">
        <v>192</v>
      </c>
      <c r="F1634" s="167" t="s">
        <v>1230</v>
      </c>
      <c r="G1634" s="6" t="s">
        <v>1772</v>
      </c>
      <c r="H1634" s="13" t="s">
        <v>2709</v>
      </c>
      <c r="I1634" s="8" t="str" cm="1">
        <f t="array" aca="1" ref="I1634" ca="1">_xlfn.IFNA(INDIRECT("'"&amp;"Variable List"&amp;"'!"&amp;ADDRESS(MATCH(A1634,'Variable List'!A:A,0),3)),"")</f>
        <v>yes</v>
      </c>
      <c r="J1634" s="8" t="str" cm="1">
        <f t="array" aca="1" ref="J1634" ca="1">_xlfn.IFNA(INDIRECT("'"&amp;"Variable List"&amp;"'!"&amp;ADDRESS(MATCH(A1634,'Variable List'!A:A,0),4)),"")</f>
        <v>yes</v>
      </c>
      <c r="K1634" s="8" t="str" cm="1">
        <f t="array" aca="1" ref="K1634" ca="1">_xlfn.IFNA(INDIRECT("'"&amp;"Variable List"&amp;"'!"&amp;ADDRESS(MATCH(A1634,'Variable List'!A:A,0),5)),"")</f>
        <v>yes</v>
      </c>
      <c r="L1634" s="8" t="str" cm="1">
        <f t="array" aca="1" ref="L1634" ca="1">_xlfn.IFNA(INDIRECT("'"&amp;"Variable List"&amp;"'!"&amp;ADDRESS(MATCH(A1634,'Variable List'!A:A,0),6)),"")</f>
        <v>yes</v>
      </c>
    </row>
    <row r="1635" spans="1:12" s="3" customFormat="1" x14ac:dyDescent="0.25">
      <c r="A1635" s="3" t="s">
        <v>1773</v>
      </c>
      <c r="B1635" s="6"/>
      <c r="C1635" s="6"/>
      <c r="D1635" s="55">
        <v>1</v>
      </c>
      <c r="E1635" s="62" t="s">
        <v>182</v>
      </c>
      <c r="F1635" s="168"/>
      <c r="G1635" s="6"/>
      <c r="H1635" s="13"/>
      <c r="I1635" s="6" t="str" cm="1">
        <f t="array" aca="1" ref="I1635" ca="1">_xlfn.IFNA(INDIRECT("'"&amp;"Variable List"&amp;"'!"&amp;ADDRESS(MATCH(A1635,'Variable List'!A:A,0),3)),"")</f>
        <v/>
      </c>
      <c r="J1635" s="6" t="str" cm="1">
        <f t="array" aca="1" ref="J1635" ca="1">_xlfn.IFNA(INDIRECT("'"&amp;"Variable List"&amp;"'!"&amp;ADDRESS(MATCH(A1635,'Variable List'!A:A,0),4)),"")</f>
        <v/>
      </c>
      <c r="K1635" s="6" t="str" cm="1">
        <f t="array" aca="1" ref="K1635" ca="1">_xlfn.IFNA(INDIRECT("'"&amp;"Variable List"&amp;"'!"&amp;ADDRESS(MATCH(A1635,'Variable List'!A:A,0),5)),"")</f>
        <v/>
      </c>
      <c r="L1635" s="6" t="str" cm="1">
        <f t="array" aca="1" ref="L1635" ca="1">_xlfn.IFNA(INDIRECT("'"&amp;"Variable List"&amp;"'!"&amp;ADDRESS(MATCH(A1635,'Variable List'!A:A,0),6)),"")</f>
        <v/>
      </c>
    </row>
    <row r="1636" spans="1:12" s="3" customFormat="1" x14ac:dyDescent="0.25">
      <c r="B1636" s="6"/>
      <c r="C1636" s="6"/>
      <c r="D1636" s="55">
        <v>2</v>
      </c>
      <c r="E1636" s="62" t="s">
        <v>1774</v>
      </c>
      <c r="F1636" s="168"/>
      <c r="G1636" s="6"/>
      <c r="H1636" s="13"/>
      <c r="I1636" s="6" t="str" cm="1">
        <f t="array" aca="1" ref="I1636" ca="1">_xlfn.IFNA(INDIRECT("'"&amp;"Variable List"&amp;"'!"&amp;ADDRESS(MATCH(A1636,'Variable List'!A:A,0),3)),"")</f>
        <v/>
      </c>
      <c r="J1636" s="6" t="str" cm="1">
        <f t="array" aca="1" ref="J1636" ca="1">_xlfn.IFNA(INDIRECT("'"&amp;"Variable List"&amp;"'!"&amp;ADDRESS(MATCH(A1636,'Variable List'!A:A,0),4)),"")</f>
        <v/>
      </c>
      <c r="K1636" s="6" t="str" cm="1">
        <f t="array" aca="1" ref="K1636" ca="1">_xlfn.IFNA(INDIRECT("'"&amp;"Variable List"&amp;"'!"&amp;ADDRESS(MATCH(A1636,'Variable List'!A:A,0),5)),"")</f>
        <v/>
      </c>
      <c r="L1636" s="6" t="str" cm="1">
        <f t="array" aca="1" ref="L1636" ca="1">_xlfn.IFNA(INDIRECT("'"&amp;"Variable List"&amp;"'!"&amp;ADDRESS(MATCH(A1636,'Variable List'!A:A,0),6)),"")</f>
        <v/>
      </c>
    </row>
    <row r="1637" spans="1:12" s="3" customFormat="1" x14ac:dyDescent="0.25">
      <c r="B1637" s="6"/>
      <c r="C1637" s="6"/>
      <c r="D1637" s="55">
        <v>3</v>
      </c>
      <c r="E1637" s="62" t="s">
        <v>1775</v>
      </c>
      <c r="F1637" s="168"/>
      <c r="G1637" s="6"/>
      <c r="H1637" s="13"/>
      <c r="I1637" s="6" t="str" cm="1">
        <f t="array" aca="1" ref="I1637" ca="1">_xlfn.IFNA(INDIRECT("'"&amp;"Variable List"&amp;"'!"&amp;ADDRESS(MATCH(A1637,'Variable List'!A:A,0),3)),"")</f>
        <v/>
      </c>
      <c r="J1637" s="6" t="str" cm="1">
        <f t="array" aca="1" ref="J1637" ca="1">_xlfn.IFNA(INDIRECT("'"&amp;"Variable List"&amp;"'!"&amp;ADDRESS(MATCH(A1637,'Variable List'!A:A,0),4)),"")</f>
        <v/>
      </c>
      <c r="K1637" s="6" t="str" cm="1">
        <f t="array" aca="1" ref="K1637" ca="1">_xlfn.IFNA(INDIRECT("'"&amp;"Variable List"&amp;"'!"&amp;ADDRESS(MATCH(A1637,'Variable List'!A:A,0),5)),"")</f>
        <v/>
      </c>
      <c r="L1637" s="6" t="str" cm="1">
        <f t="array" aca="1" ref="L1637" ca="1">_xlfn.IFNA(INDIRECT("'"&amp;"Variable List"&amp;"'!"&amp;ADDRESS(MATCH(A1637,'Variable List'!A:A,0),6)),"")</f>
        <v/>
      </c>
    </row>
    <row r="1638" spans="1:12" s="3" customFormat="1" x14ac:dyDescent="0.25">
      <c r="B1638" s="6"/>
      <c r="C1638" s="6"/>
      <c r="D1638" s="55">
        <v>4</v>
      </c>
      <c r="E1638" s="62" t="s">
        <v>1781</v>
      </c>
      <c r="F1638" s="168"/>
      <c r="G1638" s="6"/>
      <c r="H1638" s="13"/>
      <c r="I1638" s="6" t="str" cm="1">
        <f t="array" aca="1" ref="I1638" ca="1">_xlfn.IFNA(INDIRECT("'"&amp;"Variable List"&amp;"'!"&amp;ADDRESS(MATCH(A1638,'Variable List'!A:A,0),3)),"")</f>
        <v/>
      </c>
      <c r="J1638" s="6" t="str" cm="1">
        <f t="array" aca="1" ref="J1638" ca="1">_xlfn.IFNA(INDIRECT("'"&amp;"Variable List"&amp;"'!"&amp;ADDRESS(MATCH(A1638,'Variable List'!A:A,0),4)),"")</f>
        <v/>
      </c>
      <c r="K1638" s="6" t="str" cm="1">
        <f t="array" aca="1" ref="K1638" ca="1">_xlfn.IFNA(INDIRECT("'"&amp;"Variable List"&amp;"'!"&amp;ADDRESS(MATCH(A1638,'Variable List'!A:A,0),5)),"")</f>
        <v/>
      </c>
      <c r="L1638" s="6" t="str" cm="1">
        <f t="array" aca="1" ref="L1638" ca="1">_xlfn.IFNA(INDIRECT("'"&amp;"Variable List"&amp;"'!"&amp;ADDRESS(MATCH(A1638,'Variable List'!A:A,0),6)),"")</f>
        <v/>
      </c>
    </row>
    <row r="1639" spans="1:12" s="3" customFormat="1" ht="30" x14ac:dyDescent="0.25">
      <c r="B1639" s="6"/>
      <c r="C1639" s="6"/>
      <c r="D1639" s="55">
        <v>5</v>
      </c>
      <c r="E1639" s="62" t="s">
        <v>1776</v>
      </c>
      <c r="F1639" s="168"/>
      <c r="G1639" s="6"/>
      <c r="H1639" s="13"/>
      <c r="I1639" s="6" t="str" cm="1">
        <f t="array" aca="1" ref="I1639" ca="1">_xlfn.IFNA(INDIRECT("'"&amp;"Variable List"&amp;"'!"&amp;ADDRESS(MATCH(A1639,'Variable List'!A:A,0),3)),"")</f>
        <v/>
      </c>
      <c r="J1639" s="6" t="str" cm="1">
        <f t="array" aca="1" ref="J1639" ca="1">_xlfn.IFNA(INDIRECT("'"&amp;"Variable List"&amp;"'!"&amp;ADDRESS(MATCH(A1639,'Variable List'!A:A,0),4)),"")</f>
        <v/>
      </c>
      <c r="K1639" s="6" t="str" cm="1">
        <f t="array" aca="1" ref="K1639" ca="1">_xlfn.IFNA(INDIRECT("'"&amp;"Variable List"&amp;"'!"&amp;ADDRESS(MATCH(A1639,'Variable List'!A:A,0),5)),"")</f>
        <v/>
      </c>
      <c r="L1639" s="6" t="str" cm="1">
        <f t="array" aca="1" ref="L1639" ca="1">_xlfn.IFNA(INDIRECT("'"&amp;"Variable List"&amp;"'!"&amp;ADDRESS(MATCH(A1639,'Variable List'!A:A,0),6)),"")</f>
        <v/>
      </c>
    </row>
    <row r="1640" spans="1:12" s="3" customFormat="1" ht="30" x14ac:dyDescent="0.25">
      <c r="B1640" s="6"/>
      <c r="C1640" s="6"/>
      <c r="D1640" s="55">
        <v>6</v>
      </c>
      <c r="E1640" s="62" t="s">
        <v>1777</v>
      </c>
      <c r="F1640" s="168"/>
      <c r="G1640" s="6"/>
      <c r="H1640" s="13"/>
      <c r="I1640" s="6" t="str" cm="1">
        <f t="array" aca="1" ref="I1640" ca="1">_xlfn.IFNA(INDIRECT("'"&amp;"Variable List"&amp;"'!"&amp;ADDRESS(MATCH(A1640,'Variable List'!A:A,0),3)),"")</f>
        <v/>
      </c>
      <c r="J1640" s="6" t="str" cm="1">
        <f t="array" aca="1" ref="J1640" ca="1">_xlfn.IFNA(INDIRECT("'"&amp;"Variable List"&amp;"'!"&amp;ADDRESS(MATCH(A1640,'Variable List'!A:A,0),4)),"")</f>
        <v/>
      </c>
      <c r="K1640" s="6" t="str" cm="1">
        <f t="array" aca="1" ref="K1640" ca="1">_xlfn.IFNA(INDIRECT("'"&amp;"Variable List"&amp;"'!"&amp;ADDRESS(MATCH(A1640,'Variable List'!A:A,0),5)),"")</f>
        <v/>
      </c>
      <c r="L1640" s="6" t="str" cm="1">
        <f t="array" aca="1" ref="L1640" ca="1">_xlfn.IFNA(INDIRECT("'"&amp;"Variable List"&amp;"'!"&amp;ADDRESS(MATCH(A1640,'Variable List'!A:A,0),6)),"")</f>
        <v/>
      </c>
    </row>
    <row r="1641" spans="1:12" s="3" customFormat="1" x14ac:dyDescent="0.25">
      <c r="B1641" s="6"/>
      <c r="C1641" s="6"/>
      <c r="D1641" s="55">
        <v>7</v>
      </c>
      <c r="E1641" s="62" t="s">
        <v>1778</v>
      </c>
      <c r="F1641" s="168"/>
      <c r="G1641" s="6"/>
      <c r="H1641" s="13"/>
      <c r="I1641" s="6" t="str" cm="1">
        <f t="array" aca="1" ref="I1641" ca="1">_xlfn.IFNA(INDIRECT("'"&amp;"Variable List"&amp;"'!"&amp;ADDRESS(MATCH(A1641,'Variable List'!A:A,0),3)),"")</f>
        <v/>
      </c>
      <c r="J1641" s="6" t="str" cm="1">
        <f t="array" aca="1" ref="J1641" ca="1">_xlfn.IFNA(INDIRECT("'"&amp;"Variable List"&amp;"'!"&amp;ADDRESS(MATCH(A1641,'Variable List'!A:A,0),4)),"")</f>
        <v/>
      </c>
      <c r="K1641" s="6" t="str" cm="1">
        <f t="array" aca="1" ref="K1641" ca="1">_xlfn.IFNA(INDIRECT("'"&amp;"Variable List"&amp;"'!"&amp;ADDRESS(MATCH(A1641,'Variable List'!A:A,0),5)),"")</f>
        <v/>
      </c>
      <c r="L1641" s="6" t="str" cm="1">
        <f t="array" aca="1" ref="L1641" ca="1">_xlfn.IFNA(INDIRECT("'"&amp;"Variable List"&amp;"'!"&amp;ADDRESS(MATCH(A1641,'Variable List'!A:A,0),6)),"")</f>
        <v/>
      </c>
    </row>
    <row r="1642" spans="1:12" s="3" customFormat="1" ht="30" x14ac:dyDescent="0.25">
      <c r="B1642" s="6"/>
      <c r="C1642" s="6"/>
      <c r="D1642" s="55">
        <v>8</v>
      </c>
      <c r="E1642" s="62" t="s">
        <v>1779</v>
      </c>
      <c r="F1642" s="168"/>
      <c r="G1642" s="6"/>
      <c r="H1642" s="13"/>
      <c r="I1642" s="6" t="str" cm="1">
        <f t="array" aca="1" ref="I1642" ca="1">_xlfn.IFNA(INDIRECT("'"&amp;"Variable List"&amp;"'!"&amp;ADDRESS(MATCH(A1642,'Variable List'!A:A,0),3)),"")</f>
        <v/>
      </c>
      <c r="J1642" s="6" t="str" cm="1">
        <f t="array" aca="1" ref="J1642" ca="1">_xlfn.IFNA(INDIRECT("'"&amp;"Variable List"&amp;"'!"&amp;ADDRESS(MATCH(A1642,'Variable List'!A:A,0),4)),"")</f>
        <v/>
      </c>
      <c r="K1642" s="6" t="str" cm="1">
        <f t="array" aca="1" ref="K1642" ca="1">_xlfn.IFNA(INDIRECT("'"&amp;"Variable List"&amp;"'!"&amp;ADDRESS(MATCH(A1642,'Variable List'!A:A,0),5)),"")</f>
        <v/>
      </c>
      <c r="L1642" s="6" t="str" cm="1">
        <f t="array" aca="1" ref="L1642" ca="1">_xlfn.IFNA(INDIRECT("'"&amp;"Variable List"&amp;"'!"&amp;ADDRESS(MATCH(A1642,'Variable List'!A:A,0),6)),"")</f>
        <v/>
      </c>
    </row>
    <row r="1643" spans="1:12" s="3" customFormat="1" ht="30" x14ac:dyDescent="0.25">
      <c r="A1643" s="11"/>
      <c r="B1643" s="7"/>
      <c r="C1643" s="7"/>
      <c r="D1643" s="54">
        <v>9</v>
      </c>
      <c r="E1643" s="99" t="s">
        <v>1780</v>
      </c>
      <c r="F1643" s="169"/>
      <c r="G1643" s="7"/>
      <c r="H1643" s="15"/>
      <c r="I1643" s="7" t="str" cm="1">
        <f t="array" aca="1" ref="I1643" ca="1">_xlfn.IFNA(INDIRECT("'"&amp;"Variable List"&amp;"'!"&amp;ADDRESS(MATCH(A1643,'Variable List'!A:A,0),3)),"")</f>
        <v/>
      </c>
      <c r="J1643" s="7" t="str" cm="1">
        <f t="array" aca="1" ref="J1643" ca="1">_xlfn.IFNA(INDIRECT("'"&amp;"Variable List"&amp;"'!"&amp;ADDRESS(MATCH(A1643,'Variable List'!A:A,0),4)),"")</f>
        <v/>
      </c>
      <c r="K1643" s="7" t="str" cm="1">
        <f t="array" aca="1" ref="K1643" ca="1">_xlfn.IFNA(INDIRECT("'"&amp;"Variable List"&amp;"'!"&amp;ADDRESS(MATCH(A1643,'Variable List'!A:A,0),5)),"")</f>
        <v/>
      </c>
      <c r="L1643" s="7" t="str" cm="1">
        <f t="array" aca="1" ref="L1643" ca="1">_xlfn.IFNA(INDIRECT("'"&amp;"Variable List"&amp;"'!"&amp;ADDRESS(MATCH(A1643,'Variable List'!A:A,0),6)),"")</f>
        <v/>
      </c>
    </row>
    <row r="1644" spans="1:12" s="3" customFormat="1" x14ac:dyDescent="0.25">
      <c r="A1644" s="4" t="s">
        <v>1782</v>
      </c>
      <c r="B1644" s="6" t="s">
        <v>125</v>
      </c>
      <c r="C1644" s="6">
        <v>13</v>
      </c>
      <c r="D1644" s="55">
        <v>-9</v>
      </c>
      <c r="E1644" s="56" t="s">
        <v>192</v>
      </c>
      <c r="F1644" s="167" t="s">
        <v>1796</v>
      </c>
      <c r="G1644" s="6" t="s">
        <v>72</v>
      </c>
      <c r="H1644" s="13" t="s">
        <v>2710</v>
      </c>
      <c r="I1644" s="8" t="str" cm="1">
        <f t="array" aca="1" ref="I1644" ca="1">_xlfn.IFNA(INDIRECT("'"&amp;"Variable List"&amp;"'!"&amp;ADDRESS(MATCH(A1644,'Variable List'!A:A,0),3)),"")</f>
        <v>yes</v>
      </c>
      <c r="J1644" s="6" t="str" cm="1">
        <f t="array" aca="1" ref="J1644" ca="1">_xlfn.IFNA(INDIRECT("'"&amp;"Variable List"&amp;"'!"&amp;ADDRESS(MATCH(A1644,'Variable List'!A:A,0),4)),"")</f>
        <v>yes</v>
      </c>
      <c r="K1644" s="6" t="str" cm="1">
        <f t="array" aca="1" ref="K1644" ca="1">_xlfn.IFNA(INDIRECT("'"&amp;"Variable List"&amp;"'!"&amp;ADDRESS(MATCH(A1644,'Variable List'!A:A,0),5)),"")</f>
        <v>no</v>
      </c>
      <c r="L1644" s="6" t="str" cm="1">
        <f t="array" aca="1" ref="L1644" ca="1">_xlfn.IFNA(INDIRECT("'"&amp;"Variable List"&amp;"'!"&amp;ADDRESS(MATCH(A1644,'Variable List'!A:A,0),6)),"")</f>
        <v>no</v>
      </c>
    </row>
    <row r="1645" spans="1:12" s="3" customFormat="1" x14ac:dyDescent="0.25">
      <c r="A1645" s="3" t="s">
        <v>1783</v>
      </c>
      <c r="B1645" s="6"/>
      <c r="C1645" s="6"/>
      <c r="D1645" s="55">
        <v>1</v>
      </c>
      <c r="E1645" s="56" t="s">
        <v>1784</v>
      </c>
      <c r="F1645" s="168"/>
      <c r="G1645" s="6"/>
      <c r="H1645" s="13"/>
      <c r="I1645" s="6" t="str" cm="1">
        <f t="array" aca="1" ref="I1645" ca="1">_xlfn.IFNA(INDIRECT("'"&amp;"Variable List"&amp;"'!"&amp;ADDRESS(MATCH(A1645,'Variable List'!A:A,0),3)),"")</f>
        <v/>
      </c>
      <c r="J1645" s="6" t="str" cm="1">
        <f t="array" aca="1" ref="J1645" ca="1">_xlfn.IFNA(INDIRECT("'"&amp;"Variable List"&amp;"'!"&amp;ADDRESS(MATCH(A1645,'Variable List'!A:A,0),4)),"")</f>
        <v/>
      </c>
      <c r="K1645" s="6" t="str" cm="1">
        <f t="array" aca="1" ref="K1645" ca="1">_xlfn.IFNA(INDIRECT("'"&amp;"Variable List"&amp;"'!"&amp;ADDRESS(MATCH(A1645,'Variable List'!A:A,0),5)),"")</f>
        <v/>
      </c>
      <c r="L1645" s="6" t="str" cm="1">
        <f t="array" aca="1" ref="L1645" ca="1">_xlfn.IFNA(INDIRECT("'"&amp;"Variable List"&amp;"'!"&amp;ADDRESS(MATCH(A1645,'Variable List'!A:A,0),6)),"")</f>
        <v/>
      </c>
    </row>
    <row r="1646" spans="1:12" s="3" customFormat="1" x14ac:dyDescent="0.25">
      <c r="B1646" s="6"/>
      <c r="C1646" s="6"/>
      <c r="D1646" s="55">
        <v>2</v>
      </c>
      <c r="E1646" s="56" t="s">
        <v>1785</v>
      </c>
      <c r="F1646" s="168"/>
      <c r="G1646" s="6"/>
      <c r="H1646" s="13"/>
      <c r="I1646" s="6" t="str" cm="1">
        <f t="array" aca="1" ref="I1646" ca="1">_xlfn.IFNA(INDIRECT("'"&amp;"Variable List"&amp;"'!"&amp;ADDRESS(MATCH(A1646,'Variable List'!A:A,0),3)),"")</f>
        <v/>
      </c>
      <c r="J1646" s="6" t="str" cm="1">
        <f t="array" aca="1" ref="J1646" ca="1">_xlfn.IFNA(INDIRECT("'"&amp;"Variable List"&amp;"'!"&amp;ADDRESS(MATCH(A1646,'Variable List'!A:A,0),4)),"")</f>
        <v/>
      </c>
      <c r="K1646" s="6" t="str" cm="1">
        <f t="array" aca="1" ref="K1646" ca="1">_xlfn.IFNA(INDIRECT("'"&amp;"Variable List"&amp;"'!"&amp;ADDRESS(MATCH(A1646,'Variable List'!A:A,0),5)),"")</f>
        <v/>
      </c>
      <c r="L1646" s="6" t="str" cm="1">
        <f t="array" aca="1" ref="L1646" ca="1">_xlfn.IFNA(INDIRECT("'"&amp;"Variable List"&amp;"'!"&amp;ADDRESS(MATCH(A1646,'Variable List'!A:A,0),6)),"")</f>
        <v/>
      </c>
    </row>
    <row r="1647" spans="1:12" s="3" customFormat="1" x14ac:dyDescent="0.25">
      <c r="B1647" s="6"/>
      <c r="C1647" s="6"/>
      <c r="D1647" s="55">
        <v>3</v>
      </c>
      <c r="E1647" s="56" t="s">
        <v>1786</v>
      </c>
      <c r="F1647" s="168"/>
      <c r="G1647" s="6"/>
      <c r="H1647" s="13"/>
      <c r="I1647" s="6" t="str" cm="1">
        <f t="array" aca="1" ref="I1647" ca="1">_xlfn.IFNA(INDIRECT("'"&amp;"Variable List"&amp;"'!"&amp;ADDRESS(MATCH(A1647,'Variable List'!A:A,0),3)),"")</f>
        <v/>
      </c>
      <c r="J1647" s="6" t="str" cm="1">
        <f t="array" aca="1" ref="J1647" ca="1">_xlfn.IFNA(INDIRECT("'"&amp;"Variable List"&amp;"'!"&amp;ADDRESS(MATCH(A1647,'Variable List'!A:A,0),4)),"")</f>
        <v/>
      </c>
      <c r="K1647" s="6" t="str" cm="1">
        <f t="array" aca="1" ref="K1647" ca="1">_xlfn.IFNA(INDIRECT("'"&amp;"Variable List"&amp;"'!"&amp;ADDRESS(MATCH(A1647,'Variable List'!A:A,0),5)),"")</f>
        <v/>
      </c>
      <c r="L1647" s="6" t="str" cm="1">
        <f t="array" aca="1" ref="L1647" ca="1">_xlfn.IFNA(INDIRECT("'"&amp;"Variable List"&amp;"'!"&amp;ADDRESS(MATCH(A1647,'Variable List'!A:A,0),6)),"")</f>
        <v/>
      </c>
    </row>
    <row r="1648" spans="1:12" s="3" customFormat="1" x14ac:dyDescent="0.25">
      <c r="B1648" s="6"/>
      <c r="C1648" s="6"/>
      <c r="D1648" s="55">
        <v>4</v>
      </c>
      <c r="E1648" s="56" t="s">
        <v>1787</v>
      </c>
      <c r="F1648" s="168"/>
      <c r="G1648" s="6"/>
      <c r="H1648" s="13"/>
      <c r="I1648" s="6" t="str" cm="1">
        <f t="array" aca="1" ref="I1648" ca="1">_xlfn.IFNA(INDIRECT("'"&amp;"Variable List"&amp;"'!"&amp;ADDRESS(MATCH(A1648,'Variable List'!A:A,0),3)),"")</f>
        <v/>
      </c>
      <c r="J1648" s="6" t="str" cm="1">
        <f t="array" aca="1" ref="J1648" ca="1">_xlfn.IFNA(INDIRECT("'"&amp;"Variable List"&amp;"'!"&amp;ADDRESS(MATCH(A1648,'Variable List'!A:A,0),4)),"")</f>
        <v/>
      </c>
      <c r="K1648" s="6" t="str" cm="1">
        <f t="array" aca="1" ref="K1648" ca="1">_xlfn.IFNA(INDIRECT("'"&amp;"Variable List"&amp;"'!"&amp;ADDRESS(MATCH(A1648,'Variable List'!A:A,0),5)),"")</f>
        <v/>
      </c>
      <c r="L1648" s="6" t="str" cm="1">
        <f t="array" aca="1" ref="L1648" ca="1">_xlfn.IFNA(INDIRECT("'"&amp;"Variable List"&amp;"'!"&amp;ADDRESS(MATCH(A1648,'Variable List'!A:A,0),6)),"")</f>
        <v/>
      </c>
    </row>
    <row r="1649" spans="1:12" s="3" customFormat="1" x14ac:dyDescent="0.25">
      <c r="B1649" s="6"/>
      <c r="C1649" s="6"/>
      <c r="D1649" s="55">
        <v>5</v>
      </c>
      <c r="E1649" s="56" t="s">
        <v>1788</v>
      </c>
      <c r="F1649" s="168"/>
      <c r="G1649" s="6"/>
      <c r="H1649" s="13"/>
      <c r="I1649" s="6" t="str" cm="1">
        <f t="array" aca="1" ref="I1649" ca="1">_xlfn.IFNA(INDIRECT("'"&amp;"Variable List"&amp;"'!"&amp;ADDRESS(MATCH(A1649,'Variable List'!A:A,0),3)),"")</f>
        <v/>
      </c>
      <c r="J1649" s="6" t="str" cm="1">
        <f t="array" aca="1" ref="J1649" ca="1">_xlfn.IFNA(INDIRECT("'"&amp;"Variable List"&amp;"'!"&amp;ADDRESS(MATCH(A1649,'Variable List'!A:A,0),4)),"")</f>
        <v/>
      </c>
      <c r="K1649" s="6" t="str" cm="1">
        <f t="array" aca="1" ref="K1649" ca="1">_xlfn.IFNA(INDIRECT("'"&amp;"Variable List"&amp;"'!"&amp;ADDRESS(MATCH(A1649,'Variable List'!A:A,0),5)),"")</f>
        <v/>
      </c>
      <c r="L1649" s="6" t="str" cm="1">
        <f t="array" aca="1" ref="L1649" ca="1">_xlfn.IFNA(INDIRECT("'"&amp;"Variable List"&amp;"'!"&amp;ADDRESS(MATCH(A1649,'Variable List'!A:A,0),6)),"")</f>
        <v/>
      </c>
    </row>
    <row r="1650" spans="1:12" s="3" customFormat="1" x14ac:dyDescent="0.25">
      <c r="B1650" s="6"/>
      <c r="C1650" s="6"/>
      <c r="D1650" s="55">
        <v>6</v>
      </c>
      <c r="E1650" s="56" t="s">
        <v>1789</v>
      </c>
      <c r="F1650" s="168"/>
      <c r="G1650" s="6"/>
      <c r="H1650" s="13"/>
      <c r="I1650" s="6" t="str" cm="1">
        <f t="array" aca="1" ref="I1650" ca="1">_xlfn.IFNA(INDIRECT("'"&amp;"Variable List"&amp;"'!"&amp;ADDRESS(MATCH(A1650,'Variable List'!A:A,0),3)),"")</f>
        <v/>
      </c>
      <c r="J1650" s="6" t="str" cm="1">
        <f t="array" aca="1" ref="J1650" ca="1">_xlfn.IFNA(INDIRECT("'"&amp;"Variable List"&amp;"'!"&amp;ADDRESS(MATCH(A1650,'Variable List'!A:A,0),4)),"")</f>
        <v/>
      </c>
      <c r="K1650" s="6" t="str" cm="1">
        <f t="array" aca="1" ref="K1650" ca="1">_xlfn.IFNA(INDIRECT("'"&amp;"Variable List"&amp;"'!"&amp;ADDRESS(MATCH(A1650,'Variable List'!A:A,0),5)),"")</f>
        <v/>
      </c>
      <c r="L1650" s="6" t="str" cm="1">
        <f t="array" aca="1" ref="L1650" ca="1">_xlfn.IFNA(INDIRECT("'"&amp;"Variable List"&amp;"'!"&amp;ADDRESS(MATCH(A1650,'Variable List'!A:A,0),6)),"")</f>
        <v/>
      </c>
    </row>
    <row r="1651" spans="1:12" s="3" customFormat="1" x14ac:dyDescent="0.25">
      <c r="B1651" s="6"/>
      <c r="C1651" s="6"/>
      <c r="D1651" s="55">
        <v>7</v>
      </c>
      <c r="E1651" s="56" t="s">
        <v>1790</v>
      </c>
      <c r="F1651" s="168"/>
      <c r="G1651" s="6"/>
      <c r="H1651" s="13"/>
      <c r="I1651" s="6" t="str" cm="1">
        <f t="array" aca="1" ref="I1651" ca="1">_xlfn.IFNA(INDIRECT("'"&amp;"Variable List"&amp;"'!"&amp;ADDRESS(MATCH(A1651,'Variable List'!A:A,0),3)),"")</f>
        <v/>
      </c>
      <c r="J1651" s="6" t="str" cm="1">
        <f t="array" aca="1" ref="J1651" ca="1">_xlfn.IFNA(INDIRECT("'"&amp;"Variable List"&amp;"'!"&amp;ADDRESS(MATCH(A1651,'Variable List'!A:A,0),4)),"")</f>
        <v/>
      </c>
      <c r="K1651" s="6" t="str" cm="1">
        <f t="array" aca="1" ref="K1651" ca="1">_xlfn.IFNA(INDIRECT("'"&amp;"Variable List"&amp;"'!"&amp;ADDRESS(MATCH(A1651,'Variable List'!A:A,0),5)),"")</f>
        <v/>
      </c>
      <c r="L1651" s="6" t="str" cm="1">
        <f t="array" aca="1" ref="L1651" ca="1">_xlfn.IFNA(INDIRECT("'"&amp;"Variable List"&amp;"'!"&amp;ADDRESS(MATCH(A1651,'Variable List'!A:A,0),6)),"")</f>
        <v/>
      </c>
    </row>
    <row r="1652" spans="1:12" s="3" customFormat="1" x14ac:dyDescent="0.25">
      <c r="B1652" s="6"/>
      <c r="C1652" s="6"/>
      <c r="D1652" s="55">
        <v>8</v>
      </c>
      <c r="E1652" s="56" t="s">
        <v>1791</v>
      </c>
      <c r="F1652" s="168"/>
      <c r="G1652" s="6"/>
      <c r="H1652" s="13"/>
      <c r="I1652" s="6" t="str" cm="1">
        <f t="array" aca="1" ref="I1652" ca="1">_xlfn.IFNA(INDIRECT("'"&amp;"Variable List"&amp;"'!"&amp;ADDRESS(MATCH(A1652,'Variable List'!A:A,0),3)),"")</f>
        <v/>
      </c>
      <c r="J1652" s="6" t="str" cm="1">
        <f t="array" aca="1" ref="J1652" ca="1">_xlfn.IFNA(INDIRECT("'"&amp;"Variable List"&amp;"'!"&amp;ADDRESS(MATCH(A1652,'Variable List'!A:A,0),4)),"")</f>
        <v/>
      </c>
      <c r="K1652" s="6" t="str" cm="1">
        <f t="array" aca="1" ref="K1652" ca="1">_xlfn.IFNA(INDIRECT("'"&amp;"Variable List"&amp;"'!"&amp;ADDRESS(MATCH(A1652,'Variable List'!A:A,0),5)),"")</f>
        <v/>
      </c>
      <c r="L1652" s="6" t="str" cm="1">
        <f t="array" aca="1" ref="L1652" ca="1">_xlfn.IFNA(INDIRECT("'"&amp;"Variable List"&amp;"'!"&amp;ADDRESS(MATCH(A1652,'Variable List'!A:A,0),6)),"")</f>
        <v/>
      </c>
    </row>
    <row r="1653" spans="1:12" s="3" customFormat="1" x14ac:dyDescent="0.25">
      <c r="B1653" s="6"/>
      <c r="C1653" s="6"/>
      <c r="D1653" s="55">
        <v>9</v>
      </c>
      <c r="E1653" s="56" t="s">
        <v>1792</v>
      </c>
      <c r="F1653" s="168"/>
      <c r="G1653" s="6"/>
      <c r="H1653" s="13"/>
      <c r="I1653" s="6" t="str" cm="1">
        <f t="array" aca="1" ref="I1653" ca="1">_xlfn.IFNA(INDIRECT("'"&amp;"Variable List"&amp;"'!"&amp;ADDRESS(MATCH(A1653,'Variable List'!A:A,0),3)),"")</f>
        <v/>
      </c>
      <c r="J1653" s="6" t="str" cm="1">
        <f t="array" aca="1" ref="J1653" ca="1">_xlfn.IFNA(INDIRECT("'"&amp;"Variable List"&amp;"'!"&amp;ADDRESS(MATCH(A1653,'Variable List'!A:A,0),4)),"")</f>
        <v/>
      </c>
      <c r="K1653" s="6" t="str" cm="1">
        <f t="array" aca="1" ref="K1653" ca="1">_xlfn.IFNA(INDIRECT("'"&amp;"Variable List"&amp;"'!"&amp;ADDRESS(MATCH(A1653,'Variable List'!A:A,0),5)),"")</f>
        <v/>
      </c>
      <c r="L1653" s="6" t="str" cm="1">
        <f t="array" aca="1" ref="L1653" ca="1">_xlfn.IFNA(INDIRECT("'"&amp;"Variable List"&amp;"'!"&amp;ADDRESS(MATCH(A1653,'Variable List'!A:A,0),6)),"")</f>
        <v/>
      </c>
    </row>
    <row r="1654" spans="1:12" s="3" customFormat="1" x14ac:dyDescent="0.25">
      <c r="B1654" s="6"/>
      <c r="C1654" s="6"/>
      <c r="D1654" s="55">
        <v>10</v>
      </c>
      <c r="E1654" s="56" t="s">
        <v>1793</v>
      </c>
      <c r="F1654" s="168"/>
      <c r="G1654" s="6"/>
      <c r="H1654" s="13"/>
      <c r="I1654" s="6" t="str" cm="1">
        <f t="array" aca="1" ref="I1654" ca="1">_xlfn.IFNA(INDIRECT("'"&amp;"Variable List"&amp;"'!"&amp;ADDRESS(MATCH(A1654,'Variable List'!A:A,0),3)),"")</f>
        <v/>
      </c>
      <c r="J1654" s="6" t="str" cm="1">
        <f t="array" aca="1" ref="J1654" ca="1">_xlfn.IFNA(INDIRECT("'"&amp;"Variable List"&amp;"'!"&amp;ADDRESS(MATCH(A1654,'Variable List'!A:A,0),4)),"")</f>
        <v/>
      </c>
      <c r="K1654" s="6" t="str" cm="1">
        <f t="array" aca="1" ref="K1654" ca="1">_xlfn.IFNA(INDIRECT("'"&amp;"Variable List"&amp;"'!"&amp;ADDRESS(MATCH(A1654,'Variable List'!A:A,0),5)),"")</f>
        <v/>
      </c>
      <c r="L1654" s="6" t="str" cm="1">
        <f t="array" aca="1" ref="L1654" ca="1">_xlfn.IFNA(INDIRECT("'"&amp;"Variable List"&amp;"'!"&amp;ADDRESS(MATCH(A1654,'Variable List'!A:A,0),6)),"")</f>
        <v/>
      </c>
    </row>
    <row r="1655" spans="1:12" s="3" customFormat="1" x14ac:dyDescent="0.25">
      <c r="B1655" s="6"/>
      <c r="C1655" s="6"/>
      <c r="D1655" s="55">
        <v>11</v>
      </c>
      <c r="E1655" s="56" t="s">
        <v>1794</v>
      </c>
      <c r="F1655" s="168"/>
      <c r="G1655" s="6"/>
      <c r="H1655" s="13"/>
      <c r="I1655" s="6" t="str" cm="1">
        <f t="array" aca="1" ref="I1655" ca="1">_xlfn.IFNA(INDIRECT("'"&amp;"Variable List"&amp;"'!"&amp;ADDRESS(MATCH(A1655,'Variable List'!A:A,0),3)),"")</f>
        <v/>
      </c>
      <c r="J1655" s="6" t="str" cm="1">
        <f t="array" aca="1" ref="J1655" ca="1">_xlfn.IFNA(INDIRECT("'"&amp;"Variable List"&amp;"'!"&amp;ADDRESS(MATCH(A1655,'Variable List'!A:A,0),4)),"")</f>
        <v/>
      </c>
      <c r="K1655" s="6" t="str" cm="1">
        <f t="array" aca="1" ref="K1655" ca="1">_xlfn.IFNA(INDIRECT("'"&amp;"Variable List"&amp;"'!"&amp;ADDRESS(MATCH(A1655,'Variable List'!A:A,0),5)),"")</f>
        <v/>
      </c>
      <c r="L1655" s="6" t="str" cm="1">
        <f t="array" aca="1" ref="L1655" ca="1">_xlfn.IFNA(INDIRECT("'"&amp;"Variable List"&amp;"'!"&amp;ADDRESS(MATCH(A1655,'Variable List'!A:A,0),6)),"")</f>
        <v/>
      </c>
    </row>
    <row r="1656" spans="1:12" s="3" customFormat="1" x14ac:dyDescent="0.25">
      <c r="A1656" s="11"/>
      <c r="B1656" s="7"/>
      <c r="C1656" s="7"/>
      <c r="D1656" s="54">
        <v>12</v>
      </c>
      <c r="E1656" s="53" t="s">
        <v>1795</v>
      </c>
      <c r="F1656" s="169"/>
      <c r="G1656" s="7"/>
      <c r="H1656" s="15"/>
      <c r="I1656" s="7" t="str" cm="1">
        <f t="array" aca="1" ref="I1656" ca="1">_xlfn.IFNA(INDIRECT("'"&amp;"Variable List"&amp;"'!"&amp;ADDRESS(MATCH(A1656,'Variable List'!A:A,0),3)),"")</f>
        <v/>
      </c>
      <c r="J1656" s="6" t="str" cm="1">
        <f t="array" aca="1" ref="J1656" ca="1">_xlfn.IFNA(INDIRECT("'"&amp;"Variable List"&amp;"'!"&amp;ADDRESS(MATCH(A1656,'Variable List'!A:A,0),4)),"")</f>
        <v/>
      </c>
      <c r="K1656" s="6" t="str" cm="1">
        <f t="array" aca="1" ref="K1656" ca="1">_xlfn.IFNA(INDIRECT("'"&amp;"Variable List"&amp;"'!"&amp;ADDRESS(MATCH(A1656,'Variable List'!A:A,0),5)),"")</f>
        <v/>
      </c>
      <c r="L1656" s="6" t="str" cm="1">
        <f t="array" aca="1" ref="L1656" ca="1">_xlfn.IFNA(INDIRECT("'"&amp;"Variable List"&amp;"'!"&amp;ADDRESS(MATCH(A1656,'Variable List'!A:A,0),6)),"")</f>
        <v/>
      </c>
    </row>
    <row r="1657" spans="1:12" s="3" customFormat="1" x14ac:dyDescent="0.25">
      <c r="A1657" s="36" t="s">
        <v>1797</v>
      </c>
      <c r="B1657" s="8" t="s">
        <v>125</v>
      </c>
      <c r="C1657" s="8">
        <v>21</v>
      </c>
      <c r="D1657" s="65">
        <v>-9</v>
      </c>
      <c r="E1657" s="66" t="s">
        <v>192</v>
      </c>
      <c r="F1657" s="167" t="s">
        <v>1820</v>
      </c>
      <c r="G1657" s="8" t="s">
        <v>1799</v>
      </c>
      <c r="H1657" s="37" t="s">
        <v>2711</v>
      </c>
      <c r="I1657" s="8" t="str" cm="1">
        <f t="array" aca="1" ref="I1657" ca="1">_xlfn.IFNA(INDIRECT("'"&amp;"Variable List"&amp;"'!"&amp;ADDRESS(MATCH(A1657,'Variable List'!A:A,0),3)),"")</f>
        <v>yes</v>
      </c>
      <c r="J1657" s="8" t="str" cm="1">
        <f t="array" aca="1" ref="J1657" ca="1">_xlfn.IFNA(INDIRECT("'"&amp;"Variable List"&amp;"'!"&amp;ADDRESS(MATCH(A1657,'Variable List'!A:A,0),4)),"")</f>
        <v>yes</v>
      </c>
      <c r="K1657" s="8" t="str" cm="1">
        <f t="array" aca="1" ref="K1657" ca="1">_xlfn.IFNA(INDIRECT("'"&amp;"Variable List"&amp;"'!"&amp;ADDRESS(MATCH(A1657,'Variable List'!A:A,0),5)),"")</f>
        <v>yes</v>
      </c>
      <c r="L1657" s="8" t="str" cm="1">
        <f t="array" aca="1" ref="L1657" ca="1">_xlfn.IFNA(INDIRECT("'"&amp;"Variable List"&amp;"'!"&amp;ADDRESS(MATCH(A1657,'Variable List'!A:A,0),6)),"")</f>
        <v>no</v>
      </c>
    </row>
    <row r="1658" spans="1:12" s="3" customFormat="1" ht="30" x14ac:dyDescent="0.25">
      <c r="A1658" s="43" t="s">
        <v>1798</v>
      </c>
      <c r="B1658" s="6"/>
      <c r="C1658" s="6"/>
      <c r="D1658" s="55">
        <v>0</v>
      </c>
      <c r="E1658" s="56" t="s">
        <v>1800</v>
      </c>
      <c r="F1658" s="168"/>
      <c r="G1658" s="6"/>
      <c r="H1658" s="13"/>
      <c r="I1658" s="6" t="str" cm="1">
        <f t="array" aca="1" ref="I1658" ca="1">_xlfn.IFNA(INDIRECT("'"&amp;"Variable List"&amp;"'!"&amp;ADDRESS(MATCH(A1658,'Variable List'!A:A,0),3)),"")</f>
        <v/>
      </c>
      <c r="J1658" s="6" t="str" cm="1">
        <f t="array" aca="1" ref="J1658" ca="1">_xlfn.IFNA(INDIRECT("'"&amp;"Variable List"&amp;"'!"&amp;ADDRESS(MATCH(A1658,'Variable List'!A:A,0),4)),"")</f>
        <v/>
      </c>
      <c r="K1658" s="6" t="str" cm="1">
        <f t="array" aca="1" ref="K1658" ca="1">_xlfn.IFNA(INDIRECT("'"&amp;"Variable List"&amp;"'!"&amp;ADDRESS(MATCH(A1658,'Variable List'!A:A,0),5)),"")</f>
        <v/>
      </c>
      <c r="L1658" s="6" t="str" cm="1">
        <f t="array" aca="1" ref="L1658" ca="1">_xlfn.IFNA(INDIRECT("'"&amp;"Variable List"&amp;"'!"&amp;ADDRESS(MATCH(A1658,'Variable List'!A:A,0),6)),"")</f>
        <v/>
      </c>
    </row>
    <row r="1659" spans="1:12" s="3" customFormat="1" x14ac:dyDescent="0.25">
      <c r="A1659" s="41"/>
      <c r="B1659" s="6"/>
      <c r="C1659" s="6"/>
      <c r="D1659" s="55">
        <v>1</v>
      </c>
      <c r="E1659" s="56" t="s">
        <v>1801</v>
      </c>
      <c r="F1659" s="168"/>
      <c r="G1659" s="6"/>
      <c r="H1659" s="13"/>
      <c r="I1659" s="6" t="str" cm="1">
        <f t="array" aca="1" ref="I1659" ca="1">_xlfn.IFNA(INDIRECT("'"&amp;"Variable List"&amp;"'!"&amp;ADDRESS(MATCH(A1659,'Variable List'!A:A,0),3)),"")</f>
        <v/>
      </c>
      <c r="J1659" s="6" t="str" cm="1">
        <f t="array" aca="1" ref="J1659" ca="1">_xlfn.IFNA(INDIRECT("'"&amp;"Variable List"&amp;"'!"&amp;ADDRESS(MATCH(A1659,'Variable List'!A:A,0),4)),"")</f>
        <v/>
      </c>
      <c r="K1659" s="6" t="str" cm="1">
        <f t="array" aca="1" ref="K1659" ca="1">_xlfn.IFNA(INDIRECT("'"&amp;"Variable List"&amp;"'!"&amp;ADDRESS(MATCH(A1659,'Variable List'!A:A,0),5)),"")</f>
        <v/>
      </c>
      <c r="L1659" s="6" t="str" cm="1">
        <f t="array" aca="1" ref="L1659" ca="1">_xlfn.IFNA(INDIRECT("'"&amp;"Variable List"&amp;"'!"&amp;ADDRESS(MATCH(A1659,'Variable List'!A:A,0),6)),"")</f>
        <v/>
      </c>
    </row>
    <row r="1660" spans="1:12" s="3" customFormat="1" x14ac:dyDescent="0.25">
      <c r="A1660" s="41"/>
      <c r="B1660" s="6"/>
      <c r="C1660" s="6"/>
      <c r="D1660" s="55">
        <v>2</v>
      </c>
      <c r="E1660" s="56" t="s">
        <v>1802</v>
      </c>
      <c r="F1660" s="168"/>
      <c r="G1660" s="6"/>
      <c r="H1660" s="13"/>
      <c r="I1660" s="6" t="str" cm="1">
        <f t="array" aca="1" ref="I1660" ca="1">_xlfn.IFNA(INDIRECT("'"&amp;"Variable List"&amp;"'!"&amp;ADDRESS(MATCH(A1660,'Variable List'!A:A,0),3)),"")</f>
        <v/>
      </c>
      <c r="J1660" s="6" t="str" cm="1">
        <f t="array" aca="1" ref="J1660" ca="1">_xlfn.IFNA(INDIRECT("'"&amp;"Variable List"&amp;"'!"&amp;ADDRESS(MATCH(A1660,'Variable List'!A:A,0),4)),"")</f>
        <v/>
      </c>
      <c r="K1660" s="6" t="str" cm="1">
        <f t="array" aca="1" ref="K1660" ca="1">_xlfn.IFNA(INDIRECT("'"&amp;"Variable List"&amp;"'!"&amp;ADDRESS(MATCH(A1660,'Variable List'!A:A,0),5)),"")</f>
        <v/>
      </c>
      <c r="L1660" s="6" t="str" cm="1">
        <f t="array" aca="1" ref="L1660" ca="1">_xlfn.IFNA(INDIRECT("'"&amp;"Variable List"&amp;"'!"&amp;ADDRESS(MATCH(A1660,'Variable List'!A:A,0),6)),"")</f>
        <v/>
      </c>
    </row>
    <row r="1661" spans="1:12" s="3" customFormat="1" x14ac:dyDescent="0.25">
      <c r="A1661" s="41"/>
      <c r="B1661" s="6"/>
      <c r="C1661" s="6"/>
      <c r="D1661" s="55">
        <v>3</v>
      </c>
      <c r="E1661" s="56" t="s">
        <v>1803</v>
      </c>
      <c r="F1661" s="168"/>
      <c r="G1661" s="6"/>
      <c r="H1661" s="13"/>
      <c r="I1661" s="6" t="str" cm="1">
        <f t="array" aca="1" ref="I1661" ca="1">_xlfn.IFNA(INDIRECT("'"&amp;"Variable List"&amp;"'!"&amp;ADDRESS(MATCH(A1661,'Variable List'!A:A,0),3)),"")</f>
        <v/>
      </c>
      <c r="J1661" s="6" t="str" cm="1">
        <f t="array" aca="1" ref="J1661" ca="1">_xlfn.IFNA(INDIRECT("'"&amp;"Variable List"&amp;"'!"&amp;ADDRESS(MATCH(A1661,'Variable List'!A:A,0),4)),"")</f>
        <v/>
      </c>
      <c r="K1661" s="6" t="str" cm="1">
        <f t="array" aca="1" ref="K1661" ca="1">_xlfn.IFNA(INDIRECT("'"&amp;"Variable List"&amp;"'!"&amp;ADDRESS(MATCH(A1661,'Variable List'!A:A,0),5)),"")</f>
        <v/>
      </c>
      <c r="L1661" s="6" t="str" cm="1">
        <f t="array" aca="1" ref="L1661" ca="1">_xlfn.IFNA(INDIRECT("'"&amp;"Variable List"&amp;"'!"&amp;ADDRESS(MATCH(A1661,'Variable List'!A:A,0),6)),"")</f>
        <v/>
      </c>
    </row>
    <row r="1662" spans="1:12" s="3" customFormat="1" x14ac:dyDescent="0.25">
      <c r="A1662" s="41"/>
      <c r="B1662" s="6"/>
      <c r="C1662" s="6"/>
      <c r="D1662" s="55">
        <v>4</v>
      </c>
      <c r="E1662" s="56" t="s">
        <v>1804</v>
      </c>
      <c r="F1662" s="168"/>
      <c r="G1662" s="6"/>
      <c r="H1662" s="13"/>
      <c r="I1662" s="6" t="str" cm="1">
        <f t="array" aca="1" ref="I1662" ca="1">_xlfn.IFNA(INDIRECT("'"&amp;"Variable List"&amp;"'!"&amp;ADDRESS(MATCH(A1662,'Variable List'!A:A,0),3)),"")</f>
        <v/>
      </c>
      <c r="J1662" s="6" t="str" cm="1">
        <f t="array" aca="1" ref="J1662" ca="1">_xlfn.IFNA(INDIRECT("'"&amp;"Variable List"&amp;"'!"&amp;ADDRESS(MATCH(A1662,'Variable List'!A:A,0),4)),"")</f>
        <v/>
      </c>
      <c r="K1662" s="6" t="str" cm="1">
        <f t="array" aca="1" ref="K1662" ca="1">_xlfn.IFNA(INDIRECT("'"&amp;"Variable List"&amp;"'!"&amp;ADDRESS(MATCH(A1662,'Variable List'!A:A,0),5)),"")</f>
        <v/>
      </c>
      <c r="L1662" s="6" t="str" cm="1">
        <f t="array" aca="1" ref="L1662" ca="1">_xlfn.IFNA(INDIRECT("'"&amp;"Variable List"&amp;"'!"&amp;ADDRESS(MATCH(A1662,'Variable List'!A:A,0),6)),"")</f>
        <v/>
      </c>
    </row>
    <row r="1663" spans="1:12" s="3" customFormat="1" x14ac:dyDescent="0.25">
      <c r="A1663" s="41"/>
      <c r="B1663" s="6"/>
      <c r="C1663" s="6"/>
      <c r="D1663" s="55">
        <v>5</v>
      </c>
      <c r="E1663" s="56" t="s">
        <v>1805</v>
      </c>
      <c r="F1663" s="168"/>
      <c r="G1663" s="6"/>
      <c r="H1663" s="13"/>
      <c r="I1663" s="6" t="str" cm="1">
        <f t="array" aca="1" ref="I1663" ca="1">_xlfn.IFNA(INDIRECT("'"&amp;"Variable List"&amp;"'!"&amp;ADDRESS(MATCH(A1663,'Variable List'!A:A,0),3)),"")</f>
        <v/>
      </c>
      <c r="J1663" s="6" t="str" cm="1">
        <f t="array" aca="1" ref="J1663" ca="1">_xlfn.IFNA(INDIRECT("'"&amp;"Variable List"&amp;"'!"&amp;ADDRESS(MATCH(A1663,'Variable List'!A:A,0),4)),"")</f>
        <v/>
      </c>
      <c r="K1663" s="6" t="str" cm="1">
        <f t="array" aca="1" ref="K1663" ca="1">_xlfn.IFNA(INDIRECT("'"&amp;"Variable List"&amp;"'!"&amp;ADDRESS(MATCH(A1663,'Variable List'!A:A,0),5)),"")</f>
        <v/>
      </c>
      <c r="L1663" s="6" t="str" cm="1">
        <f t="array" aca="1" ref="L1663" ca="1">_xlfn.IFNA(INDIRECT("'"&amp;"Variable List"&amp;"'!"&amp;ADDRESS(MATCH(A1663,'Variable List'!A:A,0),6)),"")</f>
        <v/>
      </c>
    </row>
    <row r="1664" spans="1:12" s="3" customFormat="1" x14ac:dyDescent="0.25">
      <c r="A1664" s="41"/>
      <c r="B1664" s="6"/>
      <c r="C1664" s="6"/>
      <c r="D1664" s="55">
        <v>6</v>
      </c>
      <c r="E1664" s="56" t="s">
        <v>1806</v>
      </c>
      <c r="F1664" s="168"/>
      <c r="G1664" s="6"/>
      <c r="H1664" s="13"/>
      <c r="I1664" s="6" t="str" cm="1">
        <f t="array" aca="1" ref="I1664" ca="1">_xlfn.IFNA(INDIRECT("'"&amp;"Variable List"&amp;"'!"&amp;ADDRESS(MATCH(A1664,'Variable List'!A:A,0),3)),"")</f>
        <v/>
      </c>
      <c r="J1664" s="6" t="str" cm="1">
        <f t="array" aca="1" ref="J1664" ca="1">_xlfn.IFNA(INDIRECT("'"&amp;"Variable List"&amp;"'!"&amp;ADDRESS(MATCH(A1664,'Variable List'!A:A,0),4)),"")</f>
        <v/>
      </c>
      <c r="K1664" s="6" t="str" cm="1">
        <f t="array" aca="1" ref="K1664" ca="1">_xlfn.IFNA(INDIRECT("'"&amp;"Variable List"&amp;"'!"&amp;ADDRESS(MATCH(A1664,'Variable List'!A:A,0),5)),"")</f>
        <v/>
      </c>
      <c r="L1664" s="6" t="str" cm="1">
        <f t="array" aca="1" ref="L1664" ca="1">_xlfn.IFNA(INDIRECT("'"&amp;"Variable List"&amp;"'!"&amp;ADDRESS(MATCH(A1664,'Variable List'!A:A,0),6)),"")</f>
        <v/>
      </c>
    </row>
    <row r="1665" spans="1:12" s="3" customFormat="1" x14ac:dyDescent="0.25">
      <c r="A1665" s="41"/>
      <c r="B1665" s="6"/>
      <c r="C1665" s="6"/>
      <c r="D1665" s="55">
        <v>7</v>
      </c>
      <c r="E1665" s="56" t="s">
        <v>1807</v>
      </c>
      <c r="F1665" s="168"/>
      <c r="G1665" s="6"/>
      <c r="H1665" s="13"/>
      <c r="I1665" s="6" t="str" cm="1">
        <f t="array" aca="1" ref="I1665" ca="1">_xlfn.IFNA(INDIRECT("'"&amp;"Variable List"&amp;"'!"&amp;ADDRESS(MATCH(A1665,'Variable List'!A:A,0),3)),"")</f>
        <v/>
      </c>
      <c r="J1665" s="6" t="str" cm="1">
        <f t="array" aca="1" ref="J1665" ca="1">_xlfn.IFNA(INDIRECT("'"&amp;"Variable List"&amp;"'!"&amp;ADDRESS(MATCH(A1665,'Variable List'!A:A,0),4)),"")</f>
        <v/>
      </c>
      <c r="K1665" s="6" t="str" cm="1">
        <f t="array" aca="1" ref="K1665" ca="1">_xlfn.IFNA(INDIRECT("'"&amp;"Variable List"&amp;"'!"&amp;ADDRESS(MATCH(A1665,'Variable List'!A:A,0),5)),"")</f>
        <v/>
      </c>
      <c r="L1665" s="6" t="str" cm="1">
        <f t="array" aca="1" ref="L1665" ca="1">_xlfn.IFNA(INDIRECT("'"&amp;"Variable List"&amp;"'!"&amp;ADDRESS(MATCH(A1665,'Variable List'!A:A,0),6)),"")</f>
        <v/>
      </c>
    </row>
    <row r="1666" spans="1:12" s="3" customFormat="1" x14ac:dyDescent="0.25">
      <c r="A1666" s="41"/>
      <c r="B1666" s="6"/>
      <c r="C1666" s="6"/>
      <c r="D1666" s="55">
        <v>8</v>
      </c>
      <c r="E1666" s="56" t="s">
        <v>1808</v>
      </c>
      <c r="F1666" s="168"/>
      <c r="G1666" s="6"/>
      <c r="H1666" s="13"/>
      <c r="I1666" s="6" t="str" cm="1">
        <f t="array" aca="1" ref="I1666" ca="1">_xlfn.IFNA(INDIRECT("'"&amp;"Variable List"&amp;"'!"&amp;ADDRESS(MATCH(A1666,'Variable List'!A:A,0),3)),"")</f>
        <v/>
      </c>
      <c r="J1666" s="6" t="str" cm="1">
        <f t="array" aca="1" ref="J1666" ca="1">_xlfn.IFNA(INDIRECT("'"&amp;"Variable List"&amp;"'!"&amp;ADDRESS(MATCH(A1666,'Variable List'!A:A,0),4)),"")</f>
        <v/>
      </c>
      <c r="K1666" s="6" t="str" cm="1">
        <f t="array" aca="1" ref="K1666" ca="1">_xlfn.IFNA(INDIRECT("'"&amp;"Variable List"&amp;"'!"&amp;ADDRESS(MATCH(A1666,'Variable List'!A:A,0),5)),"")</f>
        <v/>
      </c>
      <c r="L1666" s="6" t="str" cm="1">
        <f t="array" aca="1" ref="L1666" ca="1">_xlfn.IFNA(INDIRECT("'"&amp;"Variable List"&amp;"'!"&amp;ADDRESS(MATCH(A1666,'Variable List'!A:A,0),6)),"")</f>
        <v/>
      </c>
    </row>
    <row r="1667" spans="1:12" s="3" customFormat="1" x14ac:dyDescent="0.25">
      <c r="A1667" s="41"/>
      <c r="B1667" s="6"/>
      <c r="C1667" s="6"/>
      <c r="D1667" s="55">
        <v>9</v>
      </c>
      <c r="E1667" s="56" t="s">
        <v>1809</v>
      </c>
      <c r="F1667" s="168"/>
      <c r="G1667" s="6"/>
      <c r="H1667" s="13"/>
      <c r="I1667" s="6" t="str" cm="1">
        <f t="array" aca="1" ref="I1667" ca="1">_xlfn.IFNA(INDIRECT("'"&amp;"Variable List"&amp;"'!"&amp;ADDRESS(MATCH(A1667,'Variable List'!A:A,0),3)),"")</f>
        <v/>
      </c>
      <c r="J1667" s="6" t="str" cm="1">
        <f t="array" aca="1" ref="J1667" ca="1">_xlfn.IFNA(INDIRECT("'"&amp;"Variable List"&amp;"'!"&amp;ADDRESS(MATCH(A1667,'Variable List'!A:A,0),4)),"")</f>
        <v/>
      </c>
      <c r="K1667" s="6" t="str" cm="1">
        <f t="array" aca="1" ref="K1667" ca="1">_xlfn.IFNA(INDIRECT("'"&amp;"Variable List"&amp;"'!"&amp;ADDRESS(MATCH(A1667,'Variable List'!A:A,0),5)),"")</f>
        <v/>
      </c>
      <c r="L1667" s="6" t="str" cm="1">
        <f t="array" aca="1" ref="L1667" ca="1">_xlfn.IFNA(INDIRECT("'"&amp;"Variable List"&amp;"'!"&amp;ADDRESS(MATCH(A1667,'Variable List'!A:A,0),6)),"")</f>
        <v/>
      </c>
    </row>
    <row r="1668" spans="1:12" s="3" customFormat="1" x14ac:dyDescent="0.25">
      <c r="A1668" s="41"/>
      <c r="B1668" s="6"/>
      <c r="C1668" s="6"/>
      <c r="D1668" s="55">
        <v>10</v>
      </c>
      <c r="E1668" s="56" t="s">
        <v>1810</v>
      </c>
      <c r="F1668" s="168"/>
      <c r="G1668" s="6"/>
      <c r="H1668" s="13"/>
      <c r="I1668" s="6" t="str" cm="1">
        <f t="array" aca="1" ref="I1668" ca="1">_xlfn.IFNA(INDIRECT("'"&amp;"Variable List"&amp;"'!"&amp;ADDRESS(MATCH(A1668,'Variable List'!A:A,0),3)),"")</f>
        <v/>
      </c>
      <c r="J1668" s="6" t="str" cm="1">
        <f t="array" aca="1" ref="J1668" ca="1">_xlfn.IFNA(INDIRECT("'"&amp;"Variable List"&amp;"'!"&amp;ADDRESS(MATCH(A1668,'Variable List'!A:A,0),4)),"")</f>
        <v/>
      </c>
      <c r="K1668" s="6" t="str" cm="1">
        <f t="array" aca="1" ref="K1668" ca="1">_xlfn.IFNA(INDIRECT("'"&amp;"Variable List"&amp;"'!"&amp;ADDRESS(MATCH(A1668,'Variable List'!A:A,0),5)),"")</f>
        <v/>
      </c>
      <c r="L1668" s="6" t="str" cm="1">
        <f t="array" aca="1" ref="L1668" ca="1">_xlfn.IFNA(INDIRECT("'"&amp;"Variable List"&amp;"'!"&amp;ADDRESS(MATCH(A1668,'Variable List'!A:A,0),6)),"")</f>
        <v/>
      </c>
    </row>
    <row r="1669" spans="1:12" s="3" customFormat="1" x14ac:dyDescent="0.25">
      <c r="A1669" s="41"/>
      <c r="B1669" s="6"/>
      <c r="C1669" s="6"/>
      <c r="D1669" s="55">
        <v>11</v>
      </c>
      <c r="E1669" s="56" t="s">
        <v>1811</v>
      </c>
      <c r="F1669" s="168"/>
      <c r="G1669" s="6"/>
      <c r="H1669" s="13"/>
      <c r="I1669" s="6" t="str" cm="1">
        <f t="array" aca="1" ref="I1669" ca="1">_xlfn.IFNA(INDIRECT("'"&amp;"Variable List"&amp;"'!"&amp;ADDRESS(MATCH(A1669,'Variable List'!A:A,0),3)),"")</f>
        <v/>
      </c>
      <c r="J1669" s="6" t="str" cm="1">
        <f t="array" aca="1" ref="J1669" ca="1">_xlfn.IFNA(INDIRECT("'"&amp;"Variable List"&amp;"'!"&amp;ADDRESS(MATCH(A1669,'Variable List'!A:A,0),4)),"")</f>
        <v/>
      </c>
      <c r="K1669" s="6" t="str" cm="1">
        <f t="array" aca="1" ref="K1669" ca="1">_xlfn.IFNA(INDIRECT("'"&amp;"Variable List"&amp;"'!"&amp;ADDRESS(MATCH(A1669,'Variable List'!A:A,0),5)),"")</f>
        <v/>
      </c>
      <c r="L1669" s="6" t="str" cm="1">
        <f t="array" aca="1" ref="L1669" ca="1">_xlfn.IFNA(INDIRECT("'"&amp;"Variable List"&amp;"'!"&amp;ADDRESS(MATCH(A1669,'Variable List'!A:A,0),6)),"")</f>
        <v/>
      </c>
    </row>
    <row r="1670" spans="1:12" s="3" customFormat="1" x14ac:dyDescent="0.25">
      <c r="A1670" s="41"/>
      <c r="B1670" s="6"/>
      <c r="C1670" s="6"/>
      <c r="D1670" s="55">
        <v>12</v>
      </c>
      <c r="E1670" s="56" t="s">
        <v>1812</v>
      </c>
      <c r="F1670" s="168"/>
      <c r="G1670" s="6"/>
      <c r="H1670" s="13"/>
      <c r="I1670" s="6" t="str" cm="1">
        <f t="array" aca="1" ref="I1670" ca="1">_xlfn.IFNA(INDIRECT("'"&amp;"Variable List"&amp;"'!"&amp;ADDRESS(MATCH(A1670,'Variable List'!A:A,0),3)),"")</f>
        <v/>
      </c>
      <c r="J1670" s="6" t="str" cm="1">
        <f t="array" aca="1" ref="J1670" ca="1">_xlfn.IFNA(INDIRECT("'"&amp;"Variable List"&amp;"'!"&amp;ADDRESS(MATCH(A1670,'Variable List'!A:A,0),4)),"")</f>
        <v/>
      </c>
      <c r="K1670" s="6" t="str" cm="1">
        <f t="array" aca="1" ref="K1670" ca="1">_xlfn.IFNA(INDIRECT("'"&amp;"Variable List"&amp;"'!"&amp;ADDRESS(MATCH(A1670,'Variable List'!A:A,0),5)),"")</f>
        <v/>
      </c>
      <c r="L1670" s="6" t="str" cm="1">
        <f t="array" aca="1" ref="L1670" ca="1">_xlfn.IFNA(INDIRECT("'"&amp;"Variable List"&amp;"'!"&amp;ADDRESS(MATCH(A1670,'Variable List'!A:A,0),6)),"")</f>
        <v/>
      </c>
    </row>
    <row r="1671" spans="1:12" s="3" customFormat="1" x14ac:dyDescent="0.25">
      <c r="A1671" s="41"/>
      <c r="B1671" s="6"/>
      <c r="C1671" s="6"/>
      <c r="D1671" s="55">
        <v>13</v>
      </c>
      <c r="E1671" s="56" t="s">
        <v>1813</v>
      </c>
      <c r="F1671" s="168"/>
      <c r="G1671" s="6"/>
      <c r="H1671" s="13"/>
      <c r="I1671" s="6" t="str" cm="1">
        <f t="array" aca="1" ref="I1671" ca="1">_xlfn.IFNA(INDIRECT("'"&amp;"Variable List"&amp;"'!"&amp;ADDRESS(MATCH(A1671,'Variable List'!A:A,0),3)),"")</f>
        <v/>
      </c>
      <c r="J1671" s="6" t="str" cm="1">
        <f t="array" aca="1" ref="J1671" ca="1">_xlfn.IFNA(INDIRECT("'"&amp;"Variable List"&amp;"'!"&amp;ADDRESS(MATCH(A1671,'Variable List'!A:A,0),4)),"")</f>
        <v/>
      </c>
      <c r="K1671" s="6" t="str" cm="1">
        <f t="array" aca="1" ref="K1671" ca="1">_xlfn.IFNA(INDIRECT("'"&amp;"Variable List"&amp;"'!"&amp;ADDRESS(MATCH(A1671,'Variable List'!A:A,0),5)),"")</f>
        <v/>
      </c>
      <c r="L1671" s="6" t="str" cm="1">
        <f t="array" aca="1" ref="L1671" ca="1">_xlfn.IFNA(INDIRECT("'"&amp;"Variable List"&amp;"'!"&amp;ADDRESS(MATCH(A1671,'Variable List'!A:A,0),6)),"")</f>
        <v/>
      </c>
    </row>
    <row r="1672" spans="1:12" s="3" customFormat="1" x14ac:dyDescent="0.25">
      <c r="A1672" s="41"/>
      <c r="B1672" s="6"/>
      <c r="C1672" s="6"/>
      <c r="D1672" s="55">
        <v>14</v>
      </c>
      <c r="E1672" s="56" t="s">
        <v>1814</v>
      </c>
      <c r="F1672" s="168"/>
      <c r="G1672" s="6"/>
      <c r="H1672" s="13"/>
      <c r="I1672" s="6" t="str" cm="1">
        <f t="array" aca="1" ref="I1672" ca="1">_xlfn.IFNA(INDIRECT("'"&amp;"Variable List"&amp;"'!"&amp;ADDRESS(MATCH(A1672,'Variable List'!A:A,0),3)),"")</f>
        <v/>
      </c>
      <c r="J1672" s="6" t="str" cm="1">
        <f t="array" aca="1" ref="J1672" ca="1">_xlfn.IFNA(INDIRECT("'"&amp;"Variable List"&amp;"'!"&amp;ADDRESS(MATCH(A1672,'Variable List'!A:A,0),4)),"")</f>
        <v/>
      </c>
      <c r="K1672" s="6" t="str" cm="1">
        <f t="array" aca="1" ref="K1672" ca="1">_xlfn.IFNA(INDIRECT("'"&amp;"Variable List"&amp;"'!"&amp;ADDRESS(MATCH(A1672,'Variable List'!A:A,0),5)),"")</f>
        <v/>
      </c>
      <c r="L1672" s="6" t="str" cm="1">
        <f t="array" aca="1" ref="L1672" ca="1">_xlfn.IFNA(INDIRECT("'"&amp;"Variable List"&amp;"'!"&amp;ADDRESS(MATCH(A1672,'Variable List'!A:A,0),6)),"")</f>
        <v/>
      </c>
    </row>
    <row r="1673" spans="1:12" s="3" customFormat="1" x14ac:dyDescent="0.25">
      <c r="A1673" s="41"/>
      <c r="B1673" s="6"/>
      <c r="C1673" s="6"/>
      <c r="D1673" s="55">
        <v>15</v>
      </c>
      <c r="E1673" s="56" t="s">
        <v>1815</v>
      </c>
      <c r="F1673" s="168"/>
      <c r="G1673" s="6"/>
      <c r="H1673" s="13"/>
      <c r="I1673" s="6" t="str" cm="1">
        <f t="array" aca="1" ref="I1673" ca="1">_xlfn.IFNA(INDIRECT("'"&amp;"Variable List"&amp;"'!"&amp;ADDRESS(MATCH(A1673,'Variable List'!A:A,0),3)),"")</f>
        <v/>
      </c>
      <c r="J1673" s="6" t="str" cm="1">
        <f t="array" aca="1" ref="J1673" ca="1">_xlfn.IFNA(INDIRECT("'"&amp;"Variable List"&amp;"'!"&amp;ADDRESS(MATCH(A1673,'Variable List'!A:A,0),4)),"")</f>
        <v/>
      </c>
      <c r="K1673" s="6" t="str" cm="1">
        <f t="array" aca="1" ref="K1673" ca="1">_xlfn.IFNA(INDIRECT("'"&amp;"Variable List"&amp;"'!"&amp;ADDRESS(MATCH(A1673,'Variable List'!A:A,0),5)),"")</f>
        <v/>
      </c>
      <c r="L1673" s="6" t="str" cm="1">
        <f t="array" aca="1" ref="L1673" ca="1">_xlfn.IFNA(INDIRECT("'"&amp;"Variable List"&amp;"'!"&amp;ADDRESS(MATCH(A1673,'Variable List'!A:A,0),6)),"")</f>
        <v/>
      </c>
    </row>
    <row r="1674" spans="1:12" s="3" customFormat="1" x14ac:dyDescent="0.25">
      <c r="A1674" s="41"/>
      <c r="B1674" s="6"/>
      <c r="C1674" s="6"/>
      <c r="D1674" s="55">
        <v>16</v>
      </c>
      <c r="E1674" s="56" t="s">
        <v>1816</v>
      </c>
      <c r="F1674" s="168"/>
      <c r="G1674" s="6"/>
      <c r="H1674" s="13"/>
      <c r="I1674" s="6" t="str" cm="1">
        <f t="array" aca="1" ref="I1674" ca="1">_xlfn.IFNA(INDIRECT("'"&amp;"Variable List"&amp;"'!"&amp;ADDRESS(MATCH(A1674,'Variable List'!A:A,0),3)),"")</f>
        <v/>
      </c>
      <c r="J1674" s="6" t="str" cm="1">
        <f t="array" aca="1" ref="J1674" ca="1">_xlfn.IFNA(INDIRECT("'"&amp;"Variable List"&amp;"'!"&amp;ADDRESS(MATCH(A1674,'Variable List'!A:A,0),4)),"")</f>
        <v/>
      </c>
      <c r="K1674" s="6" t="str" cm="1">
        <f t="array" aca="1" ref="K1674" ca="1">_xlfn.IFNA(INDIRECT("'"&amp;"Variable List"&amp;"'!"&amp;ADDRESS(MATCH(A1674,'Variable List'!A:A,0),5)),"")</f>
        <v/>
      </c>
      <c r="L1674" s="6" t="str" cm="1">
        <f t="array" aca="1" ref="L1674" ca="1">_xlfn.IFNA(INDIRECT("'"&amp;"Variable List"&amp;"'!"&amp;ADDRESS(MATCH(A1674,'Variable List'!A:A,0),6)),"")</f>
        <v/>
      </c>
    </row>
    <row r="1675" spans="1:12" s="3" customFormat="1" x14ac:dyDescent="0.25">
      <c r="A1675" s="41"/>
      <c r="B1675" s="6"/>
      <c r="C1675" s="6"/>
      <c r="D1675" s="55">
        <v>17</v>
      </c>
      <c r="E1675" s="56" t="s">
        <v>1817</v>
      </c>
      <c r="F1675" s="168"/>
      <c r="G1675" s="6"/>
      <c r="H1675" s="13"/>
      <c r="I1675" s="6" t="str" cm="1">
        <f t="array" aca="1" ref="I1675" ca="1">_xlfn.IFNA(INDIRECT("'"&amp;"Variable List"&amp;"'!"&amp;ADDRESS(MATCH(A1675,'Variable List'!A:A,0),3)),"")</f>
        <v/>
      </c>
      <c r="J1675" s="6" t="str" cm="1">
        <f t="array" aca="1" ref="J1675" ca="1">_xlfn.IFNA(INDIRECT("'"&amp;"Variable List"&amp;"'!"&amp;ADDRESS(MATCH(A1675,'Variable List'!A:A,0),4)),"")</f>
        <v/>
      </c>
      <c r="K1675" s="6" t="str" cm="1">
        <f t="array" aca="1" ref="K1675" ca="1">_xlfn.IFNA(INDIRECT("'"&amp;"Variable List"&amp;"'!"&amp;ADDRESS(MATCH(A1675,'Variable List'!A:A,0),5)),"")</f>
        <v/>
      </c>
      <c r="L1675" s="6" t="str" cm="1">
        <f t="array" aca="1" ref="L1675" ca="1">_xlfn.IFNA(INDIRECT("'"&amp;"Variable List"&amp;"'!"&amp;ADDRESS(MATCH(A1675,'Variable List'!A:A,0),6)),"")</f>
        <v/>
      </c>
    </row>
    <row r="1676" spans="1:12" s="3" customFormat="1" x14ac:dyDescent="0.25">
      <c r="A1676" s="41"/>
      <c r="B1676" s="6"/>
      <c r="C1676" s="6"/>
      <c r="D1676" s="55">
        <v>18</v>
      </c>
      <c r="E1676" s="56" t="s">
        <v>1818</v>
      </c>
      <c r="F1676" s="168"/>
      <c r="G1676" s="6"/>
      <c r="H1676" s="13"/>
      <c r="I1676" s="6" t="str" cm="1">
        <f t="array" aca="1" ref="I1676" ca="1">_xlfn.IFNA(INDIRECT("'"&amp;"Variable List"&amp;"'!"&amp;ADDRESS(MATCH(A1676,'Variable List'!A:A,0),3)),"")</f>
        <v/>
      </c>
      <c r="J1676" s="6" t="str" cm="1">
        <f t="array" aca="1" ref="J1676" ca="1">_xlfn.IFNA(INDIRECT("'"&amp;"Variable List"&amp;"'!"&amp;ADDRESS(MATCH(A1676,'Variable List'!A:A,0),4)),"")</f>
        <v/>
      </c>
      <c r="K1676" s="6" t="str" cm="1">
        <f t="array" aca="1" ref="K1676" ca="1">_xlfn.IFNA(INDIRECT("'"&amp;"Variable List"&amp;"'!"&amp;ADDRESS(MATCH(A1676,'Variable List'!A:A,0),5)),"")</f>
        <v/>
      </c>
      <c r="L1676" s="6" t="str" cm="1">
        <f t="array" aca="1" ref="L1676" ca="1">_xlfn.IFNA(INDIRECT("'"&amp;"Variable List"&amp;"'!"&amp;ADDRESS(MATCH(A1676,'Variable List'!A:A,0),6)),"")</f>
        <v/>
      </c>
    </row>
    <row r="1677" spans="1:12" s="3" customFormat="1" x14ac:dyDescent="0.25">
      <c r="A1677" s="41"/>
      <c r="B1677" s="6"/>
      <c r="C1677" s="6"/>
      <c r="D1677" s="55">
        <v>19</v>
      </c>
      <c r="E1677" s="56" t="s">
        <v>1819</v>
      </c>
      <c r="F1677" s="168"/>
      <c r="G1677" s="6"/>
      <c r="H1677" s="13"/>
      <c r="I1677" s="6" t="str" cm="1">
        <f t="array" aca="1" ref="I1677" ca="1">_xlfn.IFNA(INDIRECT("'"&amp;"Variable List"&amp;"'!"&amp;ADDRESS(MATCH(A1677,'Variable List'!A:A,0),3)),"")</f>
        <v/>
      </c>
      <c r="J1677" s="6" t="str" cm="1">
        <f t="array" aca="1" ref="J1677" ca="1">_xlfn.IFNA(INDIRECT("'"&amp;"Variable List"&amp;"'!"&amp;ADDRESS(MATCH(A1677,'Variable List'!A:A,0),4)),"")</f>
        <v/>
      </c>
      <c r="K1677" s="6" t="str" cm="1">
        <f t="array" aca="1" ref="K1677" ca="1">_xlfn.IFNA(INDIRECT("'"&amp;"Variable List"&amp;"'!"&amp;ADDRESS(MATCH(A1677,'Variable List'!A:A,0),5)),"")</f>
        <v/>
      </c>
      <c r="L1677" s="6" t="str" cm="1">
        <f t="array" aca="1" ref="L1677" ca="1">_xlfn.IFNA(INDIRECT("'"&amp;"Variable List"&amp;"'!"&amp;ADDRESS(MATCH(A1677,'Variable List'!A:A,0),6)),"")</f>
        <v/>
      </c>
    </row>
    <row r="1678" spans="1:12" s="3" customFormat="1" x14ac:dyDescent="0.25">
      <c r="A1678" s="36" t="s">
        <v>19625</v>
      </c>
      <c r="B1678" s="8" t="s">
        <v>125</v>
      </c>
      <c r="C1678" s="8">
        <v>12</v>
      </c>
      <c r="D1678" s="65">
        <v>-9</v>
      </c>
      <c r="E1678" s="66" t="s">
        <v>192</v>
      </c>
      <c r="F1678" s="167" t="s">
        <v>1820</v>
      </c>
      <c r="G1678" s="8" t="s">
        <v>1799</v>
      </c>
      <c r="H1678" s="37" t="s">
        <v>19630</v>
      </c>
      <c r="I1678" s="8" t="str" cm="1">
        <f t="array" aca="1" ref="I1678" ca="1">_xlfn.IFNA(INDIRECT("'"&amp;"Variable List"&amp;"'!"&amp;ADDRESS(MATCH(A1678,'Variable List'!A:A,0),3)),"")</f>
        <v>no</v>
      </c>
      <c r="J1678" s="8" t="str" cm="1">
        <f t="array" aca="1" ref="J1678" ca="1">_xlfn.IFNA(INDIRECT("'"&amp;"Variable List"&amp;"'!"&amp;ADDRESS(MATCH(A1678,'Variable List'!A:A,0),4)),"")</f>
        <v>no</v>
      </c>
      <c r="K1678" s="8" t="str" cm="1">
        <f t="array" aca="1" ref="K1678" ca="1">_xlfn.IFNA(INDIRECT("'"&amp;"Variable List"&amp;"'!"&amp;ADDRESS(MATCH(A1678,'Variable List'!A:A,0),5)),"")</f>
        <v>no</v>
      </c>
      <c r="L1678" s="8" t="str" cm="1">
        <f t="array" aca="1" ref="L1678" ca="1">_xlfn.IFNA(INDIRECT("'"&amp;"Variable List"&amp;"'!"&amp;ADDRESS(MATCH(A1678,'Variable List'!A:A,0),6)),"")</f>
        <v>yes</v>
      </c>
    </row>
    <row r="1679" spans="1:12" s="3" customFormat="1" ht="30" x14ac:dyDescent="0.25">
      <c r="A1679" s="43" t="s">
        <v>19626</v>
      </c>
      <c r="B1679" s="6"/>
      <c r="C1679" s="6"/>
      <c r="D1679" s="55">
        <v>0</v>
      </c>
      <c r="E1679" s="56" t="s">
        <v>1800</v>
      </c>
      <c r="F1679" s="168"/>
      <c r="G1679" s="6"/>
      <c r="H1679" s="13"/>
      <c r="I1679" s="6" t="str" cm="1">
        <f t="array" aca="1" ref="I1679" ca="1">_xlfn.IFNA(INDIRECT("'"&amp;"Variable List"&amp;"'!"&amp;ADDRESS(MATCH(A1679,'Variable List'!A:A,0),3)),"")</f>
        <v/>
      </c>
      <c r="J1679" s="6" t="str" cm="1">
        <f t="array" aca="1" ref="J1679" ca="1">_xlfn.IFNA(INDIRECT("'"&amp;"Variable List"&amp;"'!"&amp;ADDRESS(MATCH(A1679,'Variable List'!A:A,0),4)),"")</f>
        <v/>
      </c>
      <c r="K1679" s="6" t="str" cm="1">
        <f t="array" aca="1" ref="K1679" ca="1">_xlfn.IFNA(INDIRECT("'"&amp;"Variable List"&amp;"'!"&amp;ADDRESS(MATCH(A1679,'Variable List'!A:A,0),5)),"")</f>
        <v/>
      </c>
      <c r="L1679" s="6" t="str" cm="1">
        <f t="array" aca="1" ref="L1679" ca="1">_xlfn.IFNA(INDIRECT("'"&amp;"Variable List"&amp;"'!"&amp;ADDRESS(MATCH(A1679,'Variable List'!A:A,0),6)),"")</f>
        <v/>
      </c>
    </row>
    <row r="1680" spans="1:12" s="3" customFormat="1" x14ac:dyDescent="0.25">
      <c r="A1680" s="41"/>
      <c r="B1680" s="6"/>
      <c r="C1680" s="6"/>
      <c r="D1680" s="55">
        <v>1</v>
      </c>
      <c r="E1680" s="56" t="s">
        <v>19627</v>
      </c>
      <c r="F1680" s="168"/>
      <c r="G1680" s="6"/>
      <c r="H1680" s="13"/>
      <c r="I1680" s="6" t="str" cm="1">
        <f t="array" aca="1" ref="I1680" ca="1">_xlfn.IFNA(INDIRECT("'"&amp;"Variable List"&amp;"'!"&amp;ADDRESS(MATCH(A1680,'Variable List'!A:A,0),3)),"")</f>
        <v/>
      </c>
      <c r="J1680" s="6" t="str" cm="1">
        <f t="array" aca="1" ref="J1680" ca="1">_xlfn.IFNA(INDIRECT("'"&amp;"Variable List"&amp;"'!"&amp;ADDRESS(MATCH(A1680,'Variable List'!A:A,0),4)),"")</f>
        <v/>
      </c>
      <c r="K1680" s="6" t="str" cm="1">
        <f t="array" aca="1" ref="K1680" ca="1">_xlfn.IFNA(INDIRECT("'"&amp;"Variable List"&amp;"'!"&amp;ADDRESS(MATCH(A1680,'Variable List'!A:A,0),5)),"")</f>
        <v/>
      </c>
      <c r="L1680" s="6" t="str" cm="1">
        <f t="array" aca="1" ref="L1680" ca="1">_xlfn.IFNA(INDIRECT("'"&amp;"Variable List"&amp;"'!"&amp;ADDRESS(MATCH(A1680,'Variable List'!A:A,0),6)),"")</f>
        <v/>
      </c>
    </row>
    <row r="1681" spans="1:12" s="3" customFormat="1" x14ac:dyDescent="0.25">
      <c r="A1681" s="41"/>
      <c r="B1681" s="6"/>
      <c r="C1681" s="6"/>
      <c r="D1681" s="55">
        <v>2</v>
      </c>
      <c r="E1681" s="56" t="s">
        <v>19628</v>
      </c>
      <c r="F1681" s="168"/>
      <c r="G1681" s="6"/>
      <c r="H1681" s="13"/>
      <c r="I1681" s="6" t="str" cm="1">
        <f t="array" aca="1" ref="I1681" ca="1">_xlfn.IFNA(INDIRECT("'"&amp;"Variable List"&amp;"'!"&amp;ADDRESS(MATCH(A1681,'Variable List'!A:A,0),3)),"")</f>
        <v/>
      </c>
      <c r="J1681" s="6" t="str" cm="1">
        <f t="array" aca="1" ref="J1681" ca="1">_xlfn.IFNA(INDIRECT("'"&amp;"Variable List"&amp;"'!"&amp;ADDRESS(MATCH(A1681,'Variable List'!A:A,0),4)),"")</f>
        <v/>
      </c>
      <c r="K1681" s="6" t="str" cm="1">
        <f t="array" aca="1" ref="K1681" ca="1">_xlfn.IFNA(INDIRECT("'"&amp;"Variable List"&amp;"'!"&amp;ADDRESS(MATCH(A1681,'Variable List'!A:A,0),5)),"")</f>
        <v/>
      </c>
      <c r="L1681" s="6" t="str" cm="1">
        <f t="array" aca="1" ref="L1681" ca="1">_xlfn.IFNA(INDIRECT("'"&amp;"Variable List"&amp;"'!"&amp;ADDRESS(MATCH(A1681,'Variable List'!A:A,0),6)),"")</f>
        <v/>
      </c>
    </row>
    <row r="1682" spans="1:12" s="3" customFormat="1" x14ac:dyDescent="0.25">
      <c r="A1682" s="41"/>
      <c r="B1682" s="6"/>
      <c r="C1682" s="6"/>
      <c r="D1682" s="55">
        <v>3</v>
      </c>
      <c r="E1682" s="56" t="s">
        <v>19629</v>
      </c>
      <c r="F1682" s="168"/>
      <c r="G1682" s="6"/>
      <c r="H1682" s="13"/>
      <c r="I1682" s="6" t="str" cm="1">
        <f t="array" aca="1" ref="I1682" ca="1">_xlfn.IFNA(INDIRECT("'"&amp;"Variable List"&amp;"'!"&amp;ADDRESS(MATCH(A1682,'Variable List'!A:A,0),3)),"")</f>
        <v/>
      </c>
      <c r="J1682" s="6" t="str" cm="1">
        <f t="array" aca="1" ref="J1682" ca="1">_xlfn.IFNA(INDIRECT("'"&amp;"Variable List"&amp;"'!"&amp;ADDRESS(MATCH(A1682,'Variable List'!A:A,0),4)),"")</f>
        <v/>
      </c>
      <c r="K1682" s="6" t="str" cm="1">
        <f t="array" aca="1" ref="K1682" ca="1">_xlfn.IFNA(INDIRECT("'"&amp;"Variable List"&amp;"'!"&amp;ADDRESS(MATCH(A1682,'Variable List'!A:A,0),5)),"")</f>
        <v/>
      </c>
      <c r="L1682" s="6" t="str" cm="1">
        <f t="array" aca="1" ref="L1682" ca="1">_xlfn.IFNA(INDIRECT("'"&amp;"Variable List"&amp;"'!"&amp;ADDRESS(MATCH(A1682,'Variable List'!A:A,0),6)),"")</f>
        <v/>
      </c>
    </row>
    <row r="1683" spans="1:12" s="3" customFormat="1" x14ac:dyDescent="0.25">
      <c r="A1683" s="41"/>
      <c r="B1683" s="6"/>
      <c r="C1683" s="6"/>
      <c r="D1683" s="55">
        <v>4</v>
      </c>
      <c r="E1683" s="56" t="s">
        <v>1813</v>
      </c>
      <c r="F1683" s="168"/>
      <c r="G1683" s="6"/>
      <c r="H1683" s="13"/>
      <c r="I1683" s="6" t="str" cm="1">
        <f t="array" aca="1" ref="I1683" ca="1">_xlfn.IFNA(INDIRECT("'"&amp;"Variable List"&amp;"'!"&amp;ADDRESS(MATCH(A1683,'Variable List'!A:A,0),3)),"")</f>
        <v/>
      </c>
      <c r="J1683" s="6" t="str" cm="1">
        <f t="array" aca="1" ref="J1683" ca="1">_xlfn.IFNA(INDIRECT("'"&amp;"Variable List"&amp;"'!"&amp;ADDRESS(MATCH(A1683,'Variable List'!A:A,0),4)),"")</f>
        <v/>
      </c>
      <c r="K1683" s="6" t="str" cm="1">
        <f t="array" aca="1" ref="K1683" ca="1">_xlfn.IFNA(INDIRECT("'"&amp;"Variable List"&amp;"'!"&amp;ADDRESS(MATCH(A1683,'Variable List'!A:A,0),5)),"")</f>
        <v/>
      </c>
      <c r="L1683" s="6" t="str" cm="1">
        <f t="array" aca="1" ref="L1683" ca="1">_xlfn.IFNA(INDIRECT("'"&amp;"Variable List"&amp;"'!"&amp;ADDRESS(MATCH(A1683,'Variable List'!A:A,0),6)),"")</f>
        <v/>
      </c>
    </row>
    <row r="1684" spans="1:12" s="3" customFormat="1" x14ac:dyDescent="0.25">
      <c r="A1684" s="41"/>
      <c r="B1684" s="6"/>
      <c r="C1684" s="6"/>
      <c r="D1684" s="55">
        <v>5</v>
      </c>
      <c r="E1684" s="56" t="s">
        <v>1814</v>
      </c>
      <c r="F1684" s="168"/>
      <c r="G1684" s="6"/>
      <c r="H1684" s="13"/>
      <c r="I1684" s="6" t="str" cm="1">
        <f t="array" aca="1" ref="I1684" ca="1">_xlfn.IFNA(INDIRECT("'"&amp;"Variable List"&amp;"'!"&amp;ADDRESS(MATCH(A1684,'Variable List'!A:A,0),3)),"")</f>
        <v/>
      </c>
      <c r="J1684" s="6" t="str" cm="1">
        <f t="array" aca="1" ref="J1684" ca="1">_xlfn.IFNA(INDIRECT("'"&amp;"Variable List"&amp;"'!"&amp;ADDRESS(MATCH(A1684,'Variable List'!A:A,0),4)),"")</f>
        <v/>
      </c>
      <c r="K1684" s="6" t="str" cm="1">
        <f t="array" aca="1" ref="K1684" ca="1">_xlfn.IFNA(INDIRECT("'"&amp;"Variable List"&amp;"'!"&amp;ADDRESS(MATCH(A1684,'Variable List'!A:A,0),5)),"")</f>
        <v/>
      </c>
      <c r="L1684" s="6" t="str" cm="1">
        <f t="array" aca="1" ref="L1684" ca="1">_xlfn.IFNA(INDIRECT("'"&amp;"Variable List"&amp;"'!"&amp;ADDRESS(MATCH(A1684,'Variable List'!A:A,0),6)),"")</f>
        <v/>
      </c>
    </row>
    <row r="1685" spans="1:12" s="3" customFormat="1" x14ac:dyDescent="0.25">
      <c r="A1685" s="41"/>
      <c r="B1685" s="6"/>
      <c r="C1685" s="6"/>
      <c r="D1685" s="55">
        <v>6</v>
      </c>
      <c r="E1685" s="56" t="s">
        <v>1815</v>
      </c>
      <c r="F1685" s="168"/>
      <c r="G1685" s="6"/>
      <c r="H1685" s="13"/>
      <c r="I1685" s="6" t="str" cm="1">
        <f t="array" aca="1" ref="I1685" ca="1">_xlfn.IFNA(INDIRECT("'"&amp;"Variable List"&amp;"'!"&amp;ADDRESS(MATCH(A1685,'Variable List'!A:A,0),3)),"")</f>
        <v/>
      </c>
      <c r="J1685" s="6" t="str" cm="1">
        <f t="array" aca="1" ref="J1685" ca="1">_xlfn.IFNA(INDIRECT("'"&amp;"Variable List"&amp;"'!"&amp;ADDRESS(MATCH(A1685,'Variable List'!A:A,0),4)),"")</f>
        <v/>
      </c>
      <c r="K1685" s="6" t="str" cm="1">
        <f t="array" aca="1" ref="K1685" ca="1">_xlfn.IFNA(INDIRECT("'"&amp;"Variable List"&amp;"'!"&amp;ADDRESS(MATCH(A1685,'Variable List'!A:A,0),5)),"")</f>
        <v/>
      </c>
      <c r="L1685" s="6" t="str" cm="1">
        <f t="array" aca="1" ref="L1685" ca="1">_xlfn.IFNA(INDIRECT("'"&amp;"Variable List"&amp;"'!"&amp;ADDRESS(MATCH(A1685,'Variable List'!A:A,0),6)),"")</f>
        <v/>
      </c>
    </row>
    <row r="1686" spans="1:12" s="3" customFormat="1" x14ac:dyDescent="0.25">
      <c r="A1686" s="41"/>
      <c r="B1686" s="6"/>
      <c r="C1686" s="6"/>
      <c r="D1686" s="55">
        <v>7</v>
      </c>
      <c r="E1686" s="56" t="s">
        <v>1816</v>
      </c>
      <c r="F1686" s="168"/>
      <c r="G1686" s="6"/>
      <c r="H1686" s="13"/>
      <c r="I1686" s="6" t="str" cm="1">
        <f t="array" aca="1" ref="I1686" ca="1">_xlfn.IFNA(INDIRECT("'"&amp;"Variable List"&amp;"'!"&amp;ADDRESS(MATCH(A1686,'Variable List'!A:A,0),3)),"")</f>
        <v/>
      </c>
      <c r="J1686" s="6" t="str" cm="1">
        <f t="array" aca="1" ref="J1686" ca="1">_xlfn.IFNA(INDIRECT("'"&amp;"Variable List"&amp;"'!"&amp;ADDRESS(MATCH(A1686,'Variable List'!A:A,0),4)),"")</f>
        <v/>
      </c>
      <c r="K1686" s="6" t="str" cm="1">
        <f t="array" aca="1" ref="K1686" ca="1">_xlfn.IFNA(INDIRECT("'"&amp;"Variable List"&amp;"'!"&amp;ADDRESS(MATCH(A1686,'Variable List'!A:A,0),5)),"")</f>
        <v/>
      </c>
      <c r="L1686" s="6" t="str" cm="1">
        <f t="array" aca="1" ref="L1686" ca="1">_xlfn.IFNA(INDIRECT("'"&amp;"Variable List"&amp;"'!"&amp;ADDRESS(MATCH(A1686,'Variable List'!A:A,0),6)),"")</f>
        <v/>
      </c>
    </row>
    <row r="1687" spans="1:12" s="3" customFormat="1" x14ac:dyDescent="0.25">
      <c r="A1687" s="41"/>
      <c r="B1687" s="6"/>
      <c r="C1687" s="6"/>
      <c r="D1687" s="55">
        <v>8</v>
      </c>
      <c r="E1687" s="56" t="s">
        <v>1817</v>
      </c>
      <c r="F1687" s="168"/>
      <c r="G1687" s="6"/>
      <c r="H1687" s="13"/>
      <c r="I1687" s="6" t="str" cm="1">
        <f t="array" aca="1" ref="I1687" ca="1">_xlfn.IFNA(INDIRECT("'"&amp;"Variable List"&amp;"'!"&amp;ADDRESS(MATCH(A1687,'Variable List'!A:A,0),3)),"")</f>
        <v/>
      </c>
      <c r="J1687" s="6" t="str" cm="1">
        <f t="array" aca="1" ref="J1687" ca="1">_xlfn.IFNA(INDIRECT("'"&amp;"Variable List"&amp;"'!"&amp;ADDRESS(MATCH(A1687,'Variable List'!A:A,0),4)),"")</f>
        <v/>
      </c>
      <c r="K1687" s="6" t="str" cm="1">
        <f t="array" aca="1" ref="K1687" ca="1">_xlfn.IFNA(INDIRECT("'"&amp;"Variable List"&amp;"'!"&amp;ADDRESS(MATCH(A1687,'Variable List'!A:A,0),5)),"")</f>
        <v/>
      </c>
      <c r="L1687" s="6" t="str" cm="1">
        <f t="array" aca="1" ref="L1687" ca="1">_xlfn.IFNA(INDIRECT("'"&amp;"Variable List"&amp;"'!"&amp;ADDRESS(MATCH(A1687,'Variable List'!A:A,0),6)),"")</f>
        <v/>
      </c>
    </row>
    <row r="1688" spans="1:12" s="3" customFormat="1" x14ac:dyDescent="0.25">
      <c r="A1688" s="41"/>
      <c r="B1688" s="6"/>
      <c r="C1688" s="6"/>
      <c r="D1688" s="55">
        <v>9</v>
      </c>
      <c r="E1688" s="56" t="s">
        <v>1818</v>
      </c>
      <c r="F1688" s="168"/>
      <c r="G1688" s="6"/>
      <c r="H1688" s="13"/>
      <c r="I1688" s="6" t="str" cm="1">
        <f t="array" aca="1" ref="I1688" ca="1">_xlfn.IFNA(INDIRECT("'"&amp;"Variable List"&amp;"'!"&amp;ADDRESS(MATCH(A1688,'Variable List'!A:A,0),3)),"")</f>
        <v/>
      </c>
      <c r="J1688" s="6" t="str" cm="1">
        <f t="array" aca="1" ref="J1688" ca="1">_xlfn.IFNA(INDIRECT("'"&amp;"Variable List"&amp;"'!"&amp;ADDRESS(MATCH(A1688,'Variable List'!A:A,0),4)),"")</f>
        <v/>
      </c>
      <c r="K1688" s="6" t="str" cm="1">
        <f t="array" aca="1" ref="K1688" ca="1">_xlfn.IFNA(INDIRECT("'"&amp;"Variable List"&amp;"'!"&amp;ADDRESS(MATCH(A1688,'Variable List'!A:A,0),5)),"")</f>
        <v/>
      </c>
      <c r="L1688" s="6" t="str" cm="1">
        <f t="array" aca="1" ref="L1688" ca="1">_xlfn.IFNA(INDIRECT("'"&amp;"Variable List"&amp;"'!"&amp;ADDRESS(MATCH(A1688,'Variable List'!A:A,0),6)),"")</f>
        <v/>
      </c>
    </row>
    <row r="1689" spans="1:12" s="3" customFormat="1" x14ac:dyDescent="0.25">
      <c r="A1689" s="42"/>
      <c r="B1689" s="7"/>
      <c r="C1689" s="7"/>
      <c r="D1689" s="54">
        <v>10</v>
      </c>
      <c r="E1689" s="53" t="s">
        <v>1819</v>
      </c>
      <c r="F1689" s="169"/>
      <c r="G1689" s="7"/>
      <c r="H1689" s="15"/>
      <c r="I1689" s="7" t="str" cm="1">
        <f t="array" aca="1" ref="I1689" ca="1">_xlfn.IFNA(INDIRECT("'"&amp;"Variable List"&amp;"'!"&amp;ADDRESS(MATCH(A1689,'Variable List'!A:A,0),3)),"")</f>
        <v/>
      </c>
      <c r="J1689" s="7" t="str" cm="1">
        <f t="array" aca="1" ref="J1689" ca="1">_xlfn.IFNA(INDIRECT("'"&amp;"Variable List"&amp;"'!"&amp;ADDRESS(MATCH(A1689,'Variable List'!A:A,0),4)),"")</f>
        <v/>
      </c>
      <c r="K1689" s="7" t="str" cm="1">
        <f t="array" aca="1" ref="K1689" ca="1">_xlfn.IFNA(INDIRECT("'"&amp;"Variable List"&amp;"'!"&amp;ADDRESS(MATCH(A1689,'Variable List'!A:A,0),5)),"")</f>
        <v/>
      </c>
      <c r="L1689" s="7" t="str" cm="1">
        <f t="array" aca="1" ref="L1689" ca="1">_xlfn.IFNA(INDIRECT("'"&amp;"Variable List"&amp;"'!"&amp;ADDRESS(MATCH(A1689,'Variable List'!A:A,0),6)),"")</f>
        <v/>
      </c>
    </row>
    <row r="1690" spans="1:12" s="3" customFormat="1" x14ac:dyDescent="0.25">
      <c r="A1690" s="58" t="s">
        <v>2146</v>
      </c>
      <c r="B1690" s="6" t="s">
        <v>2148</v>
      </c>
      <c r="C1690" s="6">
        <v>9</v>
      </c>
      <c r="D1690" s="55">
        <v>-9</v>
      </c>
      <c r="E1690" s="56" t="s">
        <v>192</v>
      </c>
      <c r="F1690" s="168" t="s">
        <v>2157</v>
      </c>
      <c r="G1690" s="6" t="s">
        <v>2156</v>
      </c>
      <c r="H1690" s="13" t="s">
        <v>2712</v>
      </c>
      <c r="I1690" s="6" t="str" cm="1">
        <f t="array" aca="1" ref="I1690" ca="1">_xlfn.IFNA(INDIRECT("'"&amp;"Variable List"&amp;"'!"&amp;ADDRESS(MATCH(A1690,'Variable List'!A:A,0),3)),"")</f>
        <v>yes</v>
      </c>
      <c r="J1690" s="8" t="str" cm="1">
        <f t="array" aca="1" ref="J1690" ca="1">_xlfn.IFNA(INDIRECT("'"&amp;"Variable List"&amp;"'!"&amp;ADDRESS(MATCH(A1690,'Variable List'!A:A,0),4)),"")</f>
        <v>no</v>
      </c>
      <c r="K1690" s="8" t="str" cm="1">
        <f t="array" aca="1" ref="K1690" ca="1">_xlfn.IFNA(INDIRECT("'"&amp;"Variable List"&amp;"'!"&amp;ADDRESS(MATCH(A1690,'Variable List'!A:A,0),5)),"")</f>
        <v>no</v>
      </c>
      <c r="L1690" s="8" t="str" cm="1">
        <f t="array" aca="1" ref="L1690" ca="1">_xlfn.IFNA(INDIRECT("'"&amp;"Variable List"&amp;"'!"&amp;ADDRESS(MATCH(A1690,'Variable List'!A:A,0),6)),"")</f>
        <v>no</v>
      </c>
    </row>
    <row r="1691" spans="1:12" s="3" customFormat="1" x14ac:dyDescent="0.25">
      <c r="A1691" s="41" t="s">
        <v>2147</v>
      </c>
      <c r="B1691" s="6"/>
      <c r="C1691" s="6"/>
      <c r="D1691" s="55">
        <v>1</v>
      </c>
      <c r="E1691" s="56" t="s">
        <v>2149</v>
      </c>
      <c r="F1691" s="168"/>
      <c r="G1691" s="6"/>
      <c r="H1691" s="13"/>
      <c r="I1691" s="6" t="str" cm="1">
        <f t="array" aca="1" ref="I1691" ca="1">_xlfn.IFNA(INDIRECT("'"&amp;"Variable List"&amp;"'!"&amp;ADDRESS(MATCH(A1691,'Variable List'!A:A,0),3)),"")</f>
        <v/>
      </c>
      <c r="J1691" s="6" t="str" cm="1">
        <f t="array" aca="1" ref="J1691" ca="1">_xlfn.IFNA(INDIRECT("'"&amp;"Variable List"&amp;"'!"&amp;ADDRESS(MATCH(A1691,'Variable List'!A:A,0),4)),"")</f>
        <v/>
      </c>
      <c r="K1691" s="6" t="str" cm="1">
        <f t="array" aca="1" ref="K1691" ca="1">_xlfn.IFNA(INDIRECT("'"&amp;"Variable List"&amp;"'!"&amp;ADDRESS(MATCH(A1691,'Variable List'!A:A,0),5)),"")</f>
        <v/>
      </c>
      <c r="L1691" s="6" t="str" cm="1">
        <f t="array" aca="1" ref="L1691" ca="1">_xlfn.IFNA(INDIRECT("'"&amp;"Variable List"&amp;"'!"&amp;ADDRESS(MATCH(A1691,'Variable List'!A:A,0),6)),"")</f>
        <v/>
      </c>
    </row>
    <row r="1692" spans="1:12" s="3" customFormat="1" x14ac:dyDescent="0.25">
      <c r="A1692" s="41"/>
      <c r="B1692" s="6"/>
      <c r="C1692" s="6"/>
      <c r="D1692" s="55">
        <v>2</v>
      </c>
      <c r="E1692" s="56" t="s">
        <v>2150</v>
      </c>
      <c r="F1692" s="168"/>
      <c r="G1692" s="6"/>
      <c r="H1692" s="13"/>
      <c r="I1692" s="6" t="str" cm="1">
        <f t="array" aca="1" ref="I1692" ca="1">_xlfn.IFNA(INDIRECT("'"&amp;"Variable List"&amp;"'!"&amp;ADDRESS(MATCH(A1692,'Variable List'!A:A,0),3)),"")</f>
        <v/>
      </c>
      <c r="J1692" s="6" t="str" cm="1">
        <f t="array" aca="1" ref="J1692" ca="1">_xlfn.IFNA(INDIRECT("'"&amp;"Variable List"&amp;"'!"&amp;ADDRESS(MATCH(A1692,'Variable List'!A:A,0),4)),"")</f>
        <v/>
      </c>
      <c r="K1692" s="6" t="str" cm="1">
        <f t="array" aca="1" ref="K1692" ca="1">_xlfn.IFNA(INDIRECT("'"&amp;"Variable List"&amp;"'!"&amp;ADDRESS(MATCH(A1692,'Variable List'!A:A,0),5)),"")</f>
        <v/>
      </c>
      <c r="L1692" s="6" t="str" cm="1">
        <f t="array" aca="1" ref="L1692" ca="1">_xlfn.IFNA(INDIRECT("'"&amp;"Variable List"&amp;"'!"&amp;ADDRESS(MATCH(A1692,'Variable List'!A:A,0),6)),"")</f>
        <v/>
      </c>
    </row>
    <row r="1693" spans="1:12" s="3" customFormat="1" x14ac:dyDescent="0.25">
      <c r="A1693" s="41"/>
      <c r="B1693" s="6"/>
      <c r="C1693" s="6"/>
      <c r="D1693" s="55">
        <v>3</v>
      </c>
      <c r="E1693" s="56" t="s">
        <v>2151</v>
      </c>
      <c r="F1693" s="168"/>
      <c r="G1693" s="6"/>
      <c r="H1693" s="13"/>
      <c r="I1693" s="6" t="str" cm="1">
        <f t="array" aca="1" ref="I1693" ca="1">_xlfn.IFNA(INDIRECT("'"&amp;"Variable List"&amp;"'!"&amp;ADDRESS(MATCH(A1693,'Variable List'!A:A,0),3)),"")</f>
        <v/>
      </c>
      <c r="J1693" s="6" t="str" cm="1">
        <f t="array" aca="1" ref="J1693" ca="1">_xlfn.IFNA(INDIRECT("'"&amp;"Variable List"&amp;"'!"&amp;ADDRESS(MATCH(A1693,'Variable List'!A:A,0),4)),"")</f>
        <v/>
      </c>
      <c r="K1693" s="6" t="str" cm="1">
        <f t="array" aca="1" ref="K1693" ca="1">_xlfn.IFNA(INDIRECT("'"&amp;"Variable List"&amp;"'!"&amp;ADDRESS(MATCH(A1693,'Variable List'!A:A,0),5)),"")</f>
        <v/>
      </c>
      <c r="L1693" s="6" t="str" cm="1">
        <f t="array" aca="1" ref="L1693" ca="1">_xlfn.IFNA(INDIRECT("'"&amp;"Variable List"&amp;"'!"&amp;ADDRESS(MATCH(A1693,'Variable List'!A:A,0),6)),"")</f>
        <v/>
      </c>
    </row>
    <row r="1694" spans="1:12" s="3" customFormat="1" x14ac:dyDescent="0.25">
      <c r="A1694" s="41"/>
      <c r="B1694" s="6"/>
      <c r="C1694" s="6"/>
      <c r="D1694" s="55">
        <v>4</v>
      </c>
      <c r="E1694" s="56" t="s">
        <v>2152</v>
      </c>
      <c r="F1694" s="168"/>
      <c r="G1694" s="6"/>
      <c r="H1694" s="13"/>
      <c r="I1694" s="6" t="str" cm="1">
        <f t="array" aca="1" ref="I1694" ca="1">_xlfn.IFNA(INDIRECT("'"&amp;"Variable List"&amp;"'!"&amp;ADDRESS(MATCH(A1694,'Variable List'!A:A,0),3)),"")</f>
        <v/>
      </c>
      <c r="J1694" s="6" t="str" cm="1">
        <f t="array" aca="1" ref="J1694" ca="1">_xlfn.IFNA(INDIRECT("'"&amp;"Variable List"&amp;"'!"&amp;ADDRESS(MATCH(A1694,'Variable List'!A:A,0),4)),"")</f>
        <v/>
      </c>
      <c r="K1694" s="6" t="str" cm="1">
        <f t="array" aca="1" ref="K1694" ca="1">_xlfn.IFNA(INDIRECT("'"&amp;"Variable List"&amp;"'!"&amp;ADDRESS(MATCH(A1694,'Variable List'!A:A,0),5)),"")</f>
        <v/>
      </c>
      <c r="L1694" s="6" t="str" cm="1">
        <f t="array" aca="1" ref="L1694" ca="1">_xlfn.IFNA(INDIRECT("'"&amp;"Variable List"&amp;"'!"&amp;ADDRESS(MATCH(A1694,'Variable List'!A:A,0),6)),"")</f>
        <v/>
      </c>
    </row>
    <row r="1695" spans="1:12" s="3" customFormat="1" x14ac:dyDescent="0.25">
      <c r="A1695" s="41"/>
      <c r="B1695" s="6"/>
      <c r="C1695" s="6"/>
      <c r="D1695" s="55">
        <v>5</v>
      </c>
      <c r="E1695" s="56" t="s">
        <v>2153</v>
      </c>
      <c r="F1695" s="168"/>
      <c r="G1695" s="6"/>
      <c r="H1695" s="13"/>
      <c r="I1695" s="6" t="str" cm="1">
        <f t="array" aca="1" ref="I1695" ca="1">_xlfn.IFNA(INDIRECT("'"&amp;"Variable List"&amp;"'!"&amp;ADDRESS(MATCH(A1695,'Variable List'!A:A,0),3)),"")</f>
        <v/>
      </c>
      <c r="J1695" s="6" t="str" cm="1">
        <f t="array" aca="1" ref="J1695" ca="1">_xlfn.IFNA(INDIRECT("'"&amp;"Variable List"&amp;"'!"&amp;ADDRESS(MATCH(A1695,'Variable List'!A:A,0),4)),"")</f>
        <v/>
      </c>
      <c r="K1695" s="6" t="str" cm="1">
        <f t="array" aca="1" ref="K1695" ca="1">_xlfn.IFNA(INDIRECT("'"&amp;"Variable List"&amp;"'!"&amp;ADDRESS(MATCH(A1695,'Variable List'!A:A,0),5)),"")</f>
        <v/>
      </c>
      <c r="L1695" s="6" t="str" cm="1">
        <f t="array" aca="1" ref="L1695" ca="1">_xlfn.IFNA(INDIRECT("'"&amp;"Variable List"&amp;"'!"&amp;ADDRESS(MATCH(A1695,'Variable List'!A:A,0),6)),"")</f>
        <v/>
      </c>
    </row>
    <row r="1696" spans="1:12" s="3" customFormat="1" x14ac:dyDescent="0.25">
      <c r="A1696" s="41"/>
      <c r="B1696" s="6"/>
      <c r="C1696" s="6"/>
      <c r="D1696" s="55">
        <v>6</v>
      </c>
      <c r="E1696" s="56" t="s">
        <v>2154</v>
      </c>
      <c r="F1696" s="168"/>
      <c r="G1696" s="6"/>
      <c r="H1696" s="13"/>
      <c r="I1696" s="6" t="str" cm="1">
        <f t="array" aca="1" ref="I1696" ca="1">_xlfn.IFNA(INDIRECT("'"&amp;"Variable List"&amp;"'!"&amp;ADDRESS(MATCH(A1696,'Variable List'!A:A,0),3)),"")</f>
        <v/>
      </c>
      <c r="J1696" s="6" t="str" cm="1">
        <f t="array" aca="1" ref="J1696" ca="1">_xlfn.IFNA(INDIRECT("'"&amp;"Variable List"&amp;"'!"&amp;ADDRESS(MATCH(A1696,'Variable List'!A:A,0),4)),"")</f>
        <v/>
      </c>
      <c r="K1696" s="6" t="str" cm="1">
        <f t="array" aca="1" ref="K1696" ca="1">_xlfn.IFNA(INDIRECT("'"&amp;"Variable List"&amp;"'!"&amp;ADDRESS(MATCH(A1696,'Variable List'!A:A,0),5)),"")</f>
        <v/>
      </c>
      <c r="L1696" s="6" t="str" cm="1">
        <f t="array" aca="1" ref="L1696" ca="1">_xlfn.IFNA(INDIRECT("'"&amp;"Variable List"&amp;"'!"&amp;ADDRESS(MATCH(A1696,'Variable List'!A:A,0),6)),"")</f>
        <v/>
      </c>
    </row>
    <row r="1697" spans="1:12" s="3" customFormat="1" x14ac:dyDescent="0.25">
      <c r="A1697" s="41"/>
      <c r="B1697" s="6"/>
      <c r="C1697" s="6"/>
      <c r="D1697" s="55">
        <v>7</v>
      </c>
      <c r="E1697" s="56" t="s">
        <v>2155</v>
      </c>
      <c r="F1697" s="168"/>
      <c r="G1697" s="6"/>
      <c r="H1697" s="13"/>
      <c r="I1697" s="6" t="str" cm="1">
        <f t="array" aca="1" ref="I1697" ca="1">_xlfn.IFNA(INDIRECT("'"&amp;"Variable List"&amp;"'!"&amp;ADDRESS(MATCH(A1697,'Variable List'!A:A,0),3)),"")</f>
        <v/>
      </c>
      <c r="J1697" s="6" t="str" cm="1">
        <f t="array" aca="1" ref="J1697" ca="1">_xlfn.IFNA(INDIRECT("'"&amp;"Variable List"&amp;"'!"&amp;ADDRESS(MATCH(A1697,'Variable List'!A:A,0),4)),"")</f>
        <v/>
      </c>
      <c r="K1697" s="6" t="str" cm="1">
        <f t="array" aca="1" ref="K1697" ca="1">_xlfn.IFNA(INDIRECT("'"&amp;"Variable List"&amp;"'!"&amp;ADDRESS(MATCH(A1697,'Variable List'!A:A,0),5)),"")</f>
        <v/>
      </c>
      <c r="L1697" s="6" t="str" cm="1">
        <f t="array" aca="1" ref="L1697" ca="1">_xlfn.IFNA(INDIRECT("'"&amp;"Variable List"&amp;"'!"&amp;ADDRESS(MATCH(A1697,'Variable List'!A:A,0),6)),"")</f>
        <v/>
      </c>
    </row>
    <row r="1698" spans="1:12" s="3" customFormat="1" x14ac:dyDescent="0.25">
      <c r="A1698" s="41"/>
      <c r="B1698" s="6"/>
      <c r="C1698" s="6"/>
      <c r="D1698" s="55">
        <v>8</v>
      </c>
      <c r="E1698" s="56" t="s">
        <v>1248</v>
      </c>
      <c r="F1698" s="169"/>
      <c r="G1698" s="6"/>
      <c r="H1698" s="13"/>
      <c r="I1698" s="7" t="str" cm="1">
        <f t="array" aca="1" ref="I1698" ca="1">_xlfn.IFNA(INDIRECT("'"&amp;"Variable List"&amp;"'!"&amp;ADDRESS(MATCH(A1698,'Variable List'!A:A,0),3)),"")</f>
        <v/>
      </c>
      <c r="J1698" s="7" t="str" cm="1">
        <f t="array" aca="1" ref="J1698" ca="1">_xlfn.IFNA(INDIRECT("'"&amp;"Variable List"&amp;"'!"&amp;ADDRESS(MATCH(A1698,'Variable List'!A:A,0),4)),"")</f>
        <v/>
      </c>
      <c r="K1698" s="7" t="str" cm="1">
        <f t="array" aca="1" ref="K1698" ca="1">_xlfn.IFNA(INDIRECT("'"&amp;"Variable List"&amp;"'!"&amp;ADDRESS(MATCH(A1698,'Variable List'!A:A,0),5)),"")</f>
        <v/>
      </c>
      <c r="L1698" s="7" t="str" cm="1">
        <f t="array" aca="1" ref="L1698" ca="1">_xlfn.IFNA(INDIRECT("'"&amp;"Variable List"&amp;"'!"&amp;ADDRESS(MATCH(A1698,'Variable List'!A:A,0),6)),"")</f>
        <v/>
      </c>
    </row>
    <row r="1699" spans="1:12" s="3" customFormat="1" ht="15" customHeight="1" x14ac:dyDescent="0.25">
      <c r="A1699" s="36" t="s">
        <v>19707</v>
      </c>
      <c r="B1699" s="8" t="s">
        <v>135</v>
      </c>
      <c r="C1699" s="8">
        <v>32</v>
      </c>
      <c r="D1699" s="65">
        <v>-9</v>
      </c>
      <c r="E1699" s="66" t="s">
        <v>192</v>
      </c>
      <c r="F1699" s="167" t="s">
        <v>1230</v>
      </c>
      <c r="G1699" s="8" t="s">
        <v>1822</v>
      </c>
      <c r="H1699" s="37" t="s">
        <v>19207</v>
      </c>
      <c r="I1699" s="8" t="str" cm="1">
        <f t="array" aca="1" ref="I1699" ca="1">_xlfn.IFNA(INDIRECT("'"&amp;"Variable List"&amp;"'!"&amp;ADDRESS(MATCH(A1699,'Variable List'!A:A,0),3)),"")</f>
        <v>yes</v>
      </c>
      <c r="J1699" s="6" t="str" cm="1">
        <f t="array" aca="1" ref="J1699" ca="1">_xlfn.IFNA(INDIRECT("'"&amp;"Variable List"&amp;"'!"&amp;ADDRESS(MATCH(A1699,'Variable List'!A:A,0),4)),"")</f>
        <v>yes</v>
      </c>
      <c r="K1699" s="6" t="str" cm="1">
        <f t="array" aca="1" ref="K1699" ca="1">_xlfn.IFNA(INDIRECT("'"&amp;"Variable List"&amp;"'!"&amp;ADDRESS(MATCH(A1699,'Variable List'!A:A,0),5)),"")</f>
        <v>no</v>
      </c>
      <c r="L1699" s="6" t="str" cm="1">
        <f t="array" aca="1" ref="L1699" ca="1">_xlfn.IFNA(INDIRECT("'"&amp;"Variable List"&amp;"'!"&amp;ADDRESS(MATCH(A1699,'Variable List'!A:A,0),6)),"")</f>
        <v>no</v>
      </c>
    </row>
    <row r="1700" spans="1:12" s="3" customFormat="1" ht="30" customHeight="1" x14ac:dyDescent="0.25">
      <c r="A1700" s="43" t="s">
        <v>19206</v>
      </c>
      <c r="B1700" s="56"/>
      <c r="C1700" s="56"/>
      <c r="D1700" s="55">
        <v>0</v>
      </c>
      <c r="E1700" s="56" t="s">
        <v>19205</v>
      </c>
      <c r="F1700" s="168"/>
      <c r="G1700" s="6"/>
      <c r="H1700" s="13"/>
      <c r="I1700" s="6" t="str" cm="1">
        <f t="array" aca="1" ref="I1700" ca="1">_xlfn.IFNA(INDIRECT("'"&amp;"Variable List"&amp;"'!"&amp;ADDRESS(MATCH(A1700,'Variable List'!A:A,0),3)),"")</f>
        <v/>
      </c>
      <c r="J1700" s="6" t="str" cm="1">
        <f t="array" aca="1" ref="J1700" ca="1">_xlfn.IFNA(INDIRECT("'"&amp;"Variable List"&amp;"'!"&amp;ADDRESS(MATCH(A1700,'Variable List'!A:A,0),4)),"")</f>
        <v/>
      </c>
      <c r="K1700" s="6" t="str" cm="1">
        <f t="array" aca="1" ref="K1700" ca="1">_xlfn.IFNA(INDIRECT("'"&amp;"Variable List"&amp;"'!"&amp;ADDRESS(MATCH(A1700,'Variable List'!A:A,0),5)),"")</f>
        <v/>
      </c>
      <c r="L1700" s="6" t="str" cm="1">
        <f t="array" aca="1" ref="L1700" ca="1">_xlfn.IFNA(INDIRECT("'"&amp;"Variable List"&amp;"'!"&amp;ADDRESS(MATCH(A1700,'Variable List'!A:A,0),6)),"")</f>
        <v/>
      </c>
    </row>
    <row r="1701" spans="1:12" s="3" customFormat="1" ht="15" customHeight="1" x14ac:dyDescent="0.25">
      <c r="A1701" s="135"/>
      <c r="B1701" s="56"/>
      <c r="C1701" s="56"/>
      <c r="D1701" s="55">
        <v>1</v>
      </c>
      <c r="E1701" s="56" t="s">
        <v>19204</v>
      </c>
      <c r="F1701" s="168"/>
      <c r="G1701" s="6"/>
      <c r="H1701" s="6"/>
      <c r="I1701" s="6" t="str" cm="1">
        <f t="array" aca="1" ref="I1701" ca="1">_xlfn.IFNA(INDIRECT("'"&amp;"Variable List"&amp;"'!"&amp;ADDRESS(MATCH(A1701,'Variable List'!A:A,0),3)),"")</f>
        <v/>
      </c>
      <c r="J1701" s="6" t="str" cm="1">
        <f t="array" aca="1" ref="J1701" ca="1">_xlfn.IFNA(INDIRECT("'"&amp;"Variable List"&amp;"'!"&amp;ADDRESS(MATCH(A1701,'Variable List'!A:A,0),4)),"")</f>
        <v/>
      </c>
      <c r="K1701" s="12" t="str" cm="1">
        <f t="array" aca="1" ref="K1701" ca="1">_xlfn.IFNA(INDIRECT("'"&amp;"Variable List"&amp;"'!"&amp;ADDRESS(MATCH(A1701,'Variable List'!A:A,0),5)),"")</f>
        <v/>
      </c>
      <c r="L1701" s="6" t="str" cm="1">
        <f t="array" aca="1" ref="L1701" ca="1">_xlfn.IFNA(INDIRECT("'"&amp;"Variable List"&amp;"'!"&amp;ADDRESS(MATCH(A1701,'Variable List'!A:A,0),6)),"")</f>
        <v/>
      </c>
    </row>
    <row r="1702" spans="1:12" s="3" customFormat="1" ht="15" customHeight="1" x14ac:dyDescent="0.25">
      <c r="A1702" s="43"/>
      <c r="B1702" s="56"/>
      <c r="C1702" s="56"/>
      <c r="D1702" s="55">
        <v>2</v>
      </c>
      <c r="E1702" s="56" t="s">
        <v>19202</v>
      </c>
      <c r="F1702" s="168"/>
      <c r="G1702" s="6"/>
      <c r="H1702" s="13"/>
      <c r="I1702" s="6" t="str" cm="1">
        <f t="array" aca="1" ref="I1702" ca="1">_xlfn.IFNA(INDIRECT("'"&amp;"Variable List"&amp;"'!"&amp;ADDRESS(MATCH(A1702,'Variable List'!A:A,0),3)),"")</f>
        <v/>
      </c>
      <c r="J1702" s="6" t="str" cm="1">
        <f t="array" aca="1" ref="J1702" ca="1">_xlfn.IFNA(INDIRECT("'"&amp;"Variable List"&amp;"'!"&amp;ADDRESS(MATCH(A1702,'Variable List'!A:A,0),4)),"")</f>
        <v/>
      </c>
      <c r="K1702" s="6" t="str" cm="1">
        <f t="array" aca="1" ref="K1702" ca="1">_xlfn.IFNA(INDIRECT("'"&amp;"Variable List"&amp;"'!"&amp;ADDRESS(MATCH(A1702,'Variable List'!A:A,0),5)),"")</f>
        <v/>
      </c>
      <c r="L1702" s="6" t="str" cm="1">
        <f t="array" aca="1" ref="L1702" ca="1">_xlfn.IFNA(INDIRECT("'"&amp;"Variable List"&amp;"'!"&amp;ADDRESS(MATCH(A1702,'Variable List'!A:A,0),6)),"")</f>
        <v/>
      </c>
    </row>
    <row r="1703" spans="1:12" s="3" customFormat="1" ht="15" customHeight="1" x14ac:dyDescent="0.25">
      <c r="A1703" s="44"/>
      <c r="B1703" s="53"/>
      <c r="C1703" s="53"/>
      <c r="D1703" s="54">
        <v>3</v>
      </c>
      <c r="E1703" s="53" t="s">
        <v>19203</v>
      </c>
      <c r="F1703" s="169"/>
      <c r="G1703" s="7"/>
      <c r="H1703" s="15"/>
      <c r="I1703" s="7" t="str" cm="1">
        <f t="array" aca="1" ref="I1703" ca="1">_xlfn.IFNA(INDIRECT("'"&amp;"Variable List"&amp;"'!"&amp;ADDRESS(MATCH(A1703,'Variable List'!A:A,0),3)),"")</f>
        <v/>
      </c>
      <c r="J1703" s="7" t="str" cm="1">
        <f t="array" aca="1" ref="J1703" ca="1">_xlfn.IFNA(INDIRECT("'"&amp;"Variable List"&amp;"'!"&amp;ADDRESS(MATCH(A1703,'Variable List'!A:A,0),4)),"")</f>
        <v/>
      </c>
      <c r="K1703" s="7" t="str" cm="1">
        <f t="array" aca="1" ref="K1703" ca="1">_xlfn.IFNA(INDIRECT("'"&amp;"Variable List"&amp;"'!"&amp;ADDRESS(MATCH(A1703,'Variable List'!A:A,0),5)),"")</f>
        <v/>
      </c>
      <c r="L1703" s="7" t="str" cm="1">
        <f t="array" aca="1" ref="L1703" ca="1">_xlfn.IFNA(INDIRECT("'"&amp;"Variable List"&amp;"'!"&amp;ADDRESS(MATCH(A1703,'Variable List'!A:A,0),6)),"")</f>
        <v/>
      </c>
    </row>
    <row r="1704" spans="1:12" s="3" customFormat="1" x14ac:dyDescent="0.25">
      <c r="A1704" s="4" t="s">
        <v>73</v>
      </c>
      <c r="B1704" s="6" t="s">
        <v>125</v>
      </c>
      <c r="C1704" s="6">
        <v>4</v>
      </c>
      <c r="D1704" s="55">
        <v>-9</v>
      </c>
      <c r="E1704" s="56" t="s">
        <v>192</v>
      </c>
      <c r="F1704" s="168" t="s">
        <v>1828</v>
      </c>
      <c r="G1704" s="6" t="s">
        <v>1824</v>
      </c>
      <c r="H1704" s="13" t="s">
        <v>2713</v>
      </c>
      <c r="I1704" s="6" t="str" cm="1">
        <f t="array" aca="1" ref="I1704" ca="1">_xlfn.IFNA(INDIRECT("'"&amp;"Variable List"&amp;"'!"&amp;ADDRESS(MATCH(A1704,'Variable List'!A:A,0),3)),"")</f>
        <v>yes</v>
      </c>
      <c r="J1704" s="8" t="str" cm="1">
        <f t="array" aca="1" ref="J1704" ca="1">_xlfn.IFNA(INDIRECT("'"&amp;"Variable List"&amp;"'!"&amp;ADDRESS(MATCH(A1704,'Variable List'!A:A,0),4)),"")</f>
        <v>yes</v>
      </c>
      <c r="K1704" s="8" t="str" cm="1">
        <f t="array" aca="1" ref="K1704" ca="1">_xlfn.IFNA(INDIRECT("'"&amp;"Variable List"&amp;"'!"&amp;ADDRESS(MATCH(A1704,'Variable List'!A:A,0),5)),"")</f>
        <v>yes</v>
      </c>
      <c r="L1704" s="8" t="str" cm="1">
        <f t="array" aca="1" ref="L1704" ca="1">_xlfn.IFNA(INDIRECT("'"&amp;"Variable List"&amp;"'!"&amp;ADDRESS(MATCH(A1704,'Variable List'!A:A,0),6)),"")</f>
        <v>yes</v>
      </c>
    </row>
    <row r="1705" spans="1:12" s="3" customFormat="1" x14ac:dyDescent="0.25">
      <c r="A1705" s="3" t="s">
        <v>1823</v>
      </c>
      <c r="B1705" s="6"/>
      <c r="C1705" s="6"/>
      <c r="D1705" s="55">
        <v>0</v>
      </c>
      <c r="E1705" s="56" t="s">
        <v>1825</v>
      </c>
      <c r="F1705" s="168"/>
      <c r="G1705" s="6"/>
      <c r="H1705" s="13"/>
      <c r="I1705" s="6" t="str" cm="1">
        <f t="array" aca="1" ref="I1705" ca="1">_xlfn.IFNA(INDIRECT("'"&amp;"Variable List"&amp;"'!"&amp;ADDRESS(MATCH(A1705,'Variable List'!A:A,0),3)),"")</f>
        <v/>
      </c>
      <c r="J1705" s="6" t="str" cm="1">
        <f t="array" aca="1" ref="J1705" ca="1">_xlfn.IFNA(INDIRECT("'"&amp;"Variable List"&amp;"'!"&amp;ADDRESS(MATCH(A1705,'Variable List'!A:A,0),4)),"")</f>
        <v/>
      </c>
      <c r="K1705" s="6" t="str" cm="1">
        <f t="array" aca="1" ref="K1705" ca="1">_xlfn.IFNA(INDIRECT("'"&amp;"Variable List"&amp;"'!"&amp;ADDRESS(MATCH(A1705,'Variable List'!A:A,0),5)),"")</f>
        <v/>
      </c>
      <c r="L1705" s="6" t="str" cm="1">
        <f t="array" aca="1" ref="L1705" ca="1">_xlfn.IFNA(INDIRECT("'"&amp;"Variable List"&amp;"'!"&amp;ADDRESS(MATCH(A1705,'Variable List'!A:A,0),6)),"")</f>
        <v/>
      </c>
    </row>
    <row r="1706" spans="1:12" s="3" customFormat="1" x14ac:dyDescent="0.25">
      <c r="B1706" s="6"/>
      <c r="C1706" s="6"/>
      <c r="D1706" s="55">
        <v>1</v>
      </c>
      <c r="E1706" s="56" t="s">
        <v>1826</v>
      </c>
      <c r="F1706" s="168"/>
      <c r="G1706" s="6"/>
      <c r="H1706" s="13"/>
      <c r="I1706" s="6" t="str" cm="1">
        <f t="array" aca="1" ref="I1706" ca="1">_xlfn.IFNA(INDIRECT("'"&amp;"Variable List"&amp;"'!"&amp;ADDRESS(MATCH(A1706,'Variable List'!A:A,0),3)),"")</f>
        <v/>
      </c>
      <c r="J1706" s="6" t="str" cm="1">
        <f t="array" aca="1" ref="J1706" ca="1">_xlfn.IFNA(INDIRECT("'"&amp;"Variable List"&amp;"'!"&amp;ADDRESS(MATCH(A1706,'Variable List'!A:A,0),4)),"")</f>
        <v/>
      </c>
      <c r="K1706" s="6" t="str" cm="1">
        <f t="array" aca="1" ref="K1706" ca="1">_xlfn.IFNA(INDIRECT("'"&amp;"Variable List"&amp;"'!"&amp;ADDRESS(MATCH(A1706,'Variable List'!A:A,0),5)),"")</f>
        <v/>
      </c>
      <c r="L1706" s="6" t="str" cm="1">
        <f t="array" aca="1" ref="L1706" ca="1">_xlfn.IFNA(INDIRECT("'"&amp;"Variable List"&amp;"'!"&amp;ADDRESS(MATCH(A1706,'Variable List'!A:A,0),6)),"")</f>
        <v/>
      </c>
    </row>
    <row r="1707" spans="1:12" s="3" customFormat="1" x14ac:dyDescent="0.25">
      <c r="A1707" s="11"/>
      <c r="B1707" s="7"/>
      <c r="C1707" s="7"/>
      <c r="D1707" s="54">
        <v>2</v>
      </c>
      <c r="E1707" s="53" t="s">
        <v>1827</v>
      </c>
      <c r="F1707" s="169"/>
      <c r="G1707" s="7"/>
      <c r="H1707" s="15"/>
      <c r="I1707" s="7" t="str" cm="1">
        <f t="array" aca="1" ref="I1707" ca="1">_xlfn.IFNA(INDIRECT("'"&amp;"Variable List"&amp;"'!"&amp;ADDRESS(MATCH(A1707,'Variable List'!A:A,0),3)),"")</f>
        <v/>
      </c>
      <c r="J1707" s="7" t="str" cm="1">
        <f t="array" aca="1" ref="J1707" ca="1">_xlfn.IFNA(INDIRECT("'"&amp;"Variable List"&amp;"'!"&amp;ADDRESS(MATCH(A1707,'Variable List'!A:A,0),4)),"")</f>
        <v/>
      </c>
      <c r="K1707" s="7" t="str" cm="1">
        <f t="array" aca="1" ref="K1707" ca="1">_xlfn.IFNA(INDIRECT("'"&amp;"Variable List"&amp;"'!"&amp;ADDRESS(MATCH(A1707,'Variable List'!A:A,0),5)),"")</f>
        <v/>
      </c>
      <c r="L1707" s="7" t="str" cm="1">
        <f t="array" aca="1" ref="L1707" ca="1">_xlfn.IFNA(INDIRECT("'"&amp;"Variable List"&amp;"'!"&amp;ADDRESS(MATCH(A1707,'Variable List'!A:A,0),6)),"")</f>
        <v/>
      </c>
    </row>
    <row r="1708" spans="1:12" s="3" customFormat="1" x14ac:dyDescent="0.25">
      <c r="A1708" s="4" t="s">
        <v>74</v>
      </c>
      <c r="B1708" s="6" t="s">
        <v>125</v>
      </c>
      <c r="C1708" s="6">
        <v>5</v>
      </c>
      <c r="D1708" s="55">
        <v>-9</v>
      </c>
      <c r="E1708" s="56" t="s">
        <v>192</v>
      </c>
      <c r="F1708" s="167" t="s">
        <v>1828</v>
      </c>
      <c r="G1708" s="6" t="s">
        <v>1830</v>
      </c>
      <c r="H1708" s="13" t="s">
        <v>2714</v>
      </c>
      <c r="I1708" s="8" t="str" cm="1">
        <f t="array" aca="1" ref="I1708" ca="1">_xlfn.IFNA(INDIRECT("'"&amp;"Variable List"&amp;"'!"&amp;ADDRESS(MATCH(A1708,'Variable List'!A:A,0),3)),"")</f>
        <v>yes</v>
      </c>
      <c r="J1708" s="8" t="str" cm="1">
        <f t="array" aca="1" ref="J1708" ca="1">_xlfn.IFNA(INDIRECT("'"&amp;"Variable List"&amp;"'!"&amp;ADDRESS(MATCH(A1708,'Variable List'!A:A,0),4)),"")</f>
        <v>yes</v>
      </c>
      <c r="K1708" s="8" t="str" cm="1">
        <f t="array" aca="1" ref="K1708" ca="1">_xlfn.IFNA(INDIRECT("'"&amp;"Variable List"&amp;"'!"&amp;ADDRESS(MATCH(A1708,'Variable List'!A:A,0),5)),"")</f>
        <v>yes</v>
      </c>
      <c r="L1708" s="8" t="str" cm="1">
        <f t="array" aca="1" ref="L1708" ca="1">_xlfn.IFNA(INDIRECT("'"&amp;"Variable List"&amp;"'!"&amp;ADDRESS(MATCH(A1708,'Variable List'!A:A,0),6)),"")</f>
        <v>yes</v>
      </c>
    </row>
    <row r="1709" spans="1:12" s="3" customFormat="1" x14ac:dyDescent="0.25">
      <c r="A1709" s="3" t="s">
        <v>1829</v>
      </c>
      <c r="B1709" s="6"/>
      <c r="C1709" s="6"/>
      <c r="D1709" s="55">
        <v>0</v>
      </c>
      <c r="E1709" s="56" t="s">
        <v>1831</v>
      </c>
      <c r="F1709" s="168"/>
      <c r="G1709" s="6"/>
      <c r="H1709" s="13"/>
      <c r="I1709" s="6" t="str" cm="1">
        <f t="array" aca="1" ref="I1709" ca="1">_xlfn.IFNA(INDIRECT("'"&amp;"Variable List"&amp;"'!"&amp;ADDRESS(MATCH(A1709,'Variable List'!A:A,0),3)),"")</f>
        <v/>
      </c>
      <c r="J1709" s="6" t="str" cm="1">
        <f t="array" aca="1" ref="J1709" ca="1">_xlfn.IFNA(INDIRECT("'"&amp;"Variable List"&amp;"'!"&amp;ADDRESS(MATCH(A1709,'Variable List'!A:A,0),4)),"")</f>
        <v/>
      </c>
      <c r="K1709" s="6" t="str" cm="1">
        <f t="array" aca="1" ref="K1709" ca="1">_xlfn.IFNA(INDIRECT("'"&amp;"Variable List"&amp;"'!"&amp;ADDRESS(MATCH(A1709,'Variable List'!A:A,0),5)),"")</f>
        <v/>
      </c>
      <c r="L1709" s="6" t="str" cm="1">
        <f t="array" aca="1" ref="L1709" ca="1">_xlfn.IFNA(INDIRECT("'"&amp;"Variable List"&amp;"'!"&amp;ADDRESS(MATCH(A1709,'Variable List'!A:A,0),6)),"")</f>
        <v/>
      </c>
    </row>
    <row r="1710" spans="1:12" s="3" customFormat="1" x14ac:dyDescent="0.25">
      <c r="B1710" s="6"/>
      <c r="C1710" s="6"/>
      <c r="D1710" s="55">
        <v>1</v>
      </c>
      <c r="E1710" s="56" t="s">
        <v>1832</v>
      </c>
      <c r="F1710" s="168"/>
      <c r="G1710" s="6"/>
      <c r="H1710" s="13"/>
      <c r="I1710" s="6" t="str" cm="1">
        <f t="array" aca="1" ref="I1710" ca="1">_xlfn.IFNA(INDIRECT("'"&amp;"Variable List"&amp;"'!"&amp;ADDRESS(MATCH(A1710,'Variable List'!A:A,0),3)),"")</f>
        <v/>
      </c>
      <c r="J1710" s="6" t="str" cm="1">
        <f t="array" aca="1" ref="J1710" ca="1">_xlfn.IFNA(INDIRECT("'"&amp;"Variable List"&amp;"'!"&amp;ADDRESS(MATCH(A1710,'Variable List'!A:A,0),4)),"")</f>
        <v/>
      </c>
      <c r="K1710" s="6" t="str" cm="1">
        <f t="array" aca="1" ref="K1710" ca="1">_xlfn.IFNA(INDIRECT("'"&amp;"Variable List"&amp;"'!"&amp;ADDRESS(MATCH(A1710,'Variable List'!A:A,0),5)),"")</f>
        <v/>
      </c>
      <c r="L1710" s="6" t="str" cm="1">
        <f t="array" aca="1" ref="L1710" ca="1">_xlfn.IFNA(INDIRECT("'"&amp;"Variable List"&amp;"'!"&amp;ADDRESS(MATCH(A1710,'Variable List'!A:A,0),6)),"")</f>
        <v/>
      </c>
    </row>
    <row r="1711" spans="1:12" s="3" customFormat="1" x14ac:dyDescent="0.25">
      <c r="B1711" s="6"/>
      <c r="C1711" s="6"/>
      <c r="D1711" s="55">
        <v>2</v>
      </c>
      <c r="E1711" s="56" t="s">
        <v>1833</v>
      </c>
      <c r="F1711" s="168"/>
      <c r="G1711" s="6"/>
      <c r="H1711" s="13"/>
      <c r="I1711" s="6" t="str" cm="1">
        <f t="array" aca="1" ref="I1711" ca="1">_xlfn.IFNA(INDIRECT("'"&amp;"Variable List"&amp;"'!"&amp;ADDRESS(MATCH(A1711,'Variable List'!A:A,0),3)),"")</f>
        <v/>
      </c>
      <c r="J1711" s="6" t="str" cm="1">
        <f t="array" aca="1" ref="J1711" ca="1">_xlfn.IFNA(INDIRECT("'"&amp;"Variable List"&amp;"'!"&amp;ADDRESS(MATCH(A1711,'Variable List'!A:A,0),4)),"")</f>
        <v/>
      </c>
      <c r="K1711" s="6" t="str" cm="1">
        <f t="array" aca="1" ref="K1711" ca="1">_xlfn.IFNA(INDIRECT("'"&amp;"Variable List"&amp;"'!"&amp;ADDRESS(MATCH(A1711,'Variable List'!A:A,0),5)),"")</f>
        <v/>
      </c>
      <c r="L1711" s="6" t="str" cm="1">
        <f t="array" aca="1" ref="L1711" ca="1">_xlfn.IFNA(INDIRECT("'"&amp;"Variable List"&amp;"'!"&amp;ADDRESS(MATCH(A1711,'Variable List'!A:A,0),6)),"")</f>
        <v/>
      </c>
    </row>
    <row r="1712" spans="1:12" s="3" customFormat="1" x14ac:dyDescent="0.25">
      <c r="A1712" s="11"/>
      <c r="B1712" s="7"/>
      <c r="C1712" s="7"/>
      <c r="D1712" s="54">
        <v>3</v>
      </c>
      <c r="E1712" s="53" t="s">
        <v>1834</v>
      </c>
      <c r="F1712" s="169"/>
      <c r="G1712" s="7"/>
      <c r="H1712" s="15"/>
      <c r="I1712" s="7" t="str" cm="1">
        <f t="array" aca="1" ref="I1712" ca="1">_xlfn.IFNA(INDIRECT("'"&amp;"Variable List"&amp;"'!"&amp;ADDRESS(MATCH(A1712,'Variable List'!A:A,0),3)),"")</f>
        <v/>
      </c>
      <c r="J1712" s="7" t="str" cm="1">
        <f t="array" aca="1" ref="J1712" ca="1">_xlfn.IFNA(INDIRECT("'"&amp;"Variable List"&amp;"'!"&amp;ADDRESS(MATCH(A1712,'Variable List'!A:A,0),4)),"")</f>
        <v/>
      </c>
      <c r="K1712" s="7" t="str" cm="1">
        <f t="array" aca="1" ref="K1712" ca="1">_xlfn.IFNA(INDIRECT("'"&amp;"Variable List"&amp;"'!"&amp;ADDRESS(MATCH(A1712,'Variable List'!A:A,0),5)),"")</f>
        <v/>
      </c>
      <c r="L1712" s="7" t="str" cm="1">
        <f t="array" aca="1" ref="L1712" ca="1">_xlfn.IFNA(INDIRECT("'"&amp;"Variable List"&amp;"'!"&amp;ADDRESS(MATCH(A1712,'Variable List'!A:A,0),6)),"")</f>
        <v/>
      </c>
    </row>
    <row r="1713" spans="1:12" s="3" customFormat="1" x14ac:dyDescent="0.25">
      <c r="A1713" s="4" t="s">
        <v>75</v>
      </c>
      <c r="B1713" s="6" t="s">
        <v>125</v>
      </c>
      <c r="C1713" s="6">
        <v>9</v>
      </c>
      <c r="D1713" s="55">
        <v>-9</v>
      </c>
      <c r="E1713" s="56" t="s">
        <v>192</v>
      </c>
      <c r="F1713" s="167" t="s">
        <v>1828</v>
      </c>
      <c r="G1713" s="6" t="s">
        <v>1835</v>
      </c>
      <c r="H1713" s="13" t="s">
        <v>2715</v>
      </c>
      <c r="I1713" s="8" t="str" cm="1">
        <f t="array" aca="1" ref="I1713" ca="1">_xlfn.IFNA(INDIRECT("'"&amp;"Variable List"&amp;"'!"&amp;ADDRESS(MATCH(A1713,'Variable List'!A:A,0),3)),"")</f>
        <v>yes</v>
      </c>
      <c r="J1713" s="8" t="str" cm="1">
        <f t="array" aca="1" ref="J1713" ca="1">_xlfn.IFNA(INDIRECT("'"&amp;"Variable List"&amp;"'!"&amp;ADDRESS(MATCH(A1713,'Variable List'!A:A,0),4)),"")</f>
        <v>yes</v>
      </c>
      <c r="K1713" s="8" t="str" cm="1">
        <f t="array" aca="1" ref="K1713" ca="1">_xlfn.IFNA(INDIRECT("'"&amp;"Variable List"&amp;"'!"&amp;ADDRESS(MATCH(A1713,'Variable List'!A:A,0),5)),"")</f>
        <v>yes</v>
      </c>
      <c r="L1713" s="8" t="str" cm="1">
        <f t="array" aca="1" ref="L1713" ca="1">_xlfn.IFNA(INDIRECT("'"&amp;"Variable List"&amp;"'!"&amp;ADDRESS(MATCH(A1713,'Variable List'!A:A,0),6)),"")</f>
        <v>yes</v>
      </c>
    </row>
    <row r="1714" spans="1:12" s="3" customFormat="1" x14ac:dyDescent="0.25">
      <c r="A1714" s="3" t="s">
        <v>1836</v>
      </c>
      <c r="B1714" s="6"/>
      <c r="C1714" s="6"/>
      <c r="D1714" s="55">
        <v>0</v>
      </c>
      <c r="E1714" s="56" t="s">
        <v>1844</v>
      </c>
      <c r="F1714" s="168"/>
      <c r="G1714" s="6"/>
      <c r="H1714" s="13"/>
      <c r="I1714" s="6" t="str" cm="1">
        <f t="array" aca="1" ref="I1714" ca="1">_xlfn.IFNA(INDIRECT("'"&amp;"Variable List"&amp;"'!"&amp;ADDRESS(MATCH(A1714,'Variable List'!A:A,0),3)),"")</f>
        <v/>
      </c>
      <c r="J1714" s="6" t="str" cm="1">
        <f t="array" aca="1" ref="J1714" ca="1">_xlfn.IFNA(INDIRECT("'"&amp;"Variable List"&amp;"'!"&amp;ADDRESS(MATCH(A1714,'Variable List'!A:A,0),4)),"")</f>
        <v/>
      </c>
      <c r="K1714" s="6" t="str" cm="1">
        <f t="array" aca="1" ref="K1714" ca="1">_xlfn.IFNA(INDIRECT("'"&amp;"Variable List"&amp;"'!"&amp;ADDRESS(MATCH(A1714,'Variable List'!A:A,0),5)),"")</f>
        <v/>
      </c>
      <c r="L1714" s="6" t="str" cm="1">
        <f t="array" aca="1" ref="L1714" ca="1">_xlfn.IFNA(INDIRECT("'"&amp;"Variable List"&amp;"'!"&amp;ADDRESS(MATCH(A1714,'Variable List'!A:A,0),6)),"")</f>
        <v/>
      </c>
    </row>
    <row r="1715" spans="1:12" s="3" customFormat="1" x14ac:dyDescent="0.25">
      <c r="B1715" s="6"/>
      <c r="C1715" s="6"/>
      <c r="D1715" s="55">
        <v>1</v>
      </c>
      <c r="E1715" s="56" t="s">
        <v>1837</v>
      </c>
      <c r="F1715" s="168"/>
      <c r="G1715" s="6"/>
      <c r="H1715" s="13"/>
      <c r="I1715" s="6" t="str" cm="1">
        <f t="array" aca="1" ref="I1715" ca="1">_xlfn.IFNA(INDIRECT("'"&amp;"Variable List"&amp;"'!"&amp;ADDRESS(MATCH(A1715,'Variable List'!A:A,0),3)),"")</f>
        <v/>
      </c>
      <c r="J1715" s="6" t="str" cm="1">
        <f t="array" aca="1" ref="J1715" ca="1">_xlfn.IFNA(INDIRECT("'"&amp;"Variable List"&amp;"'!"&amp;ADDRESS(MATCH(A1715,'Variable List'!A:A,0),4)),"")</f>
        <v/>
      </c>
      <c r="K1715" s="6" t="str" cm="1">
        <f t="array" aca="1" ref="K1715" ca="1">_xlfn.IFNA(INDIRECT("'"&amp;"Variable List"&amp;"'!"&amp;ADDRESS(MATCH(A1715,'Variable List'!A:A,0),5)),"")</f>
        <v/>
      </c>
      <c r="L1715" s="6" t="str" cm="1">
        <f t="array" aca="1" ref="L1715" ca="1">_xlfn.IFNA(INDIRECT("'"&amp;"Variable List"&amp;"'!"&amp;ADDRESS(MATCH(A1715,'Variable List'!A:A,0),6)),"")</f>
        <v/>
      </c>
    </row>
    <row r="1716" spans="1:12" s="3" customFormat="1" x14ac:dyDescent="0.25">
      <c r="B1716" s="6"/>
      <c r="C1716" s="6"/>
      <c r="D1716" s="55">
        <v>2</v>
      </c>
      <c r="E1716" s="56" t="s">
        <v>1838</v>
      </c>
      <c r="F1716" s="168"/>
      <c r="G1716" s="6"/>
      <c r="H1716" s="13"/>
      <c r="I1716" s="6" t="str" cm="1">
        <f t="array" aca="1" ref="I1716" ca="1">_xlfn.IFNA(INDIRECT("'"&amp;"Variable List"&amp;"'!"&amp;ADDRESS(MATCH(A1716,'Variable List'!A:A,0),3)),"")</f>
        <v/>
      </c>
      <c r="J1716" s="6" t="str" cm="1">
        <f t="array" aca="1" ref="J1716" ca="1">_xlfn.IFNA(INDIRECT("'"&amp;"Variable List"&amp;"'!"&amp;ADDRESS(MATCH(A1716,'Variable List'!A:A,0),4)),"")</f>
        <v/>
      </c>
      <c r="K1716" s="6" t="str" cm="1">
        <f t="array" aca="1" ref="K1716" ca="1">_xlfn.IFNA(INDIRECT("'"&amp;"Variable List"&amp;"'!"&amp;ADDRESS(MATCH(A1716,'Variable List'!A:A,0),5)),"")</f>
        <v/>
      </c>
      <c r="L1716" s="6" t="str" cm="1">
        <f t="array" aca="1" ref="L1716" ca="1">_xlfn.IFNA(INDIRECT("'"&amp;"Variable List"&amp;"'!"&amp;ADDRESS(MATCH(A1716,'Variable List'!A:A,0),6)),"")</f>
        <v/>
      </c>
    </row>
    <row r="1717" spans="1:12" s="3" customFormat="1" x14ac:dyDescent="0.25">
      <c r="B1717" s="6"/>
      <c r="C1717" s="6"/>
      <c r="D1717" s="55">
        <v>3</v>
      </c>
      <c r="E1717" s="56" t="s">
        <v>1839</v>
      </c>
      <c r="F1717" s="168"/>
      <c r="G1717" s="6"/>
      <c r="H1717" s="13"/>
      <c r="I1717" s="6" t="str" cm="1">
        <f t="array" aca="1" ref="I1717" ca="1">_xlfn.IFNA(INDIRECT("'"&amp;"Variable List"&amp;"'!"&amp;ADDRESS(MATCH(A1717,'Variable List'!A:A,0),3)),"")</f>
        <v/>
      </c>
      <c r="J1717" s="6" t="str" cm="1">
        <f t="array" aca="1" ref="J1717" ca="1">_xlfn.IFNA(INDIRECT("'"&amp;"Variable List"&amp;"'!"&amp;ADDRESS(MATCH(A1717,'Variable List'!A:A,0),4)),"")</f>
        <v/>
      </c>
      <c r="K1717" s="6" t="str" cm="1">
        <f t="array" aca="1" ref="K1717" ca="1">_xlfn.IFNA(INDIRECT("'"&amp;"Variable List"&amp;"'!"&amp;ADDRESS(MATCH(A1717,'Variable List'!A:A,0),5)),"")</f>
        <v/>
      </c>
      <c r="L1717" s="6" t="str" cm="1">
        <f t="array" aca="1" ref="L1717" ca="1">_xlfn.IFNA(INDIRECT("'"&amp;"Variable List"&amp;"'!"&amp;ADDRESS(MATCH(A1717,'Variable List'!A:A,0),6)),"")</f>
        <v/>
      </c>
    </row>
    <row r="1718" spans="1:12" s="3" customFormat="1" x14ac:dyDescent="0.25">
      <c r="B1718" s="6"/>
      <c r="C1718" s="6"/>
      <c r="D1718" s="55">
        <v>4</v>
      </c>
      <c r="E1718" s="56" t="s">
        <v>1840</v>
      </c>
      <c r="F1718" s="168"/>
      <c r="G1718" s="6"/>
      <c r="H1718" s="13"/>
      <c r="I1718" s="6" t="str" cm="1">
        <f t="array" aca="1" ref="I1718" ca="1">_xlfn.IFNA(INDIRECT("'"&amp;"Variable List"&amp;"'!"&amp;ADDRESS(MATCH(A1718,'Variable List'!A:A,0),3)),"")</f>
        <v/>
      </c>
      <c r="J1718" s="6" t="str" cm="1">
        <f t="array" aca="1" ref="J1718" ca="1">_xlfn.IFNA(INDIRECT("'"&amp;"Variable List"&amp;"'!"&amp;ADDRESS(MATCH(A1718,'Variable List'!A:A,0),4)),"")</f>
        <v/>
      </c>
      <c r="K1718" s="6" t="str" cm="1">
        <f t="array" aca="1" ref="K1718" ca="1">_xlfn.IFNA(INDIRECT("'"&amp;"Variable List"&amp;"'!"&amp;ADDRESS(MATCH(A1718,'Variable List'!A:A,0),5)),"")</f>
        <v/>
      </c>
      <c r="L1718" s="6" t="str" cm="1">
        <f t="array" aca="1" ref="L1718" ca="1">_xlfn.IFNA(INDIRECT("'"&amp;"Variable List"&amp;"'!"&amp;ADDRESS(MATCH(A1718,'Variable List'!A:A,0),6)),"")</f>
        <v/>
      </c>
    </row>
    <row r="1719" spans="1:12" s="3" customFormat="1" x14ac:dyDescent="0.25">
      <c r="B1719" s="6"/>
      <c r="C1719" s="6"/>
      <c r="D1719" s="55">
        <v>5</v>
      </c>
      <c r="E1719" s="56" t="s">
        <v>1841</v>
      </c>
      <c r="F1719" s="168"/>
      <c r="G1719" s="6"/>
      <c r="H1719" s="13"/>
      <c r="I1719" s="6" t="str" cm="1">
        <f t="array" aca="1" ref="I1719" ca="1">_xlfn.IFNA(INDIRECT("'"&amp;"Variable List"&amp;"'!"&amp;ADDRESS(MATCH(A1719,'Variable List'!A:A,0),3)),"")</f>
        <v/>
      </c>
      <c r="J1719" s="6" t="str" cm="1">
        <f t="array" aca="1" ref="J1719" ca="1">_xlfn.IFNA(INDIRECT("'"&amp;"Variable List"&amp;"'!"&amp;ADDRESS(MATCH(A1719,'Variable List'!A:A,0),4)),"")</f>
        <v/>
      </c>
      <c r="K1719" s="6" t="str" cm="1">
        <f t="array" aca="1" ref="K1719" ca="1">_xlfn.IFNA(INDIRECT("'"&amp;"Variable List"&amp;"'!"&amp;ADDRESS(MATCH(A1719,'Variable List'!A:A,0),5)),"")</f>
        <v/>
      </c>
      <c r="L1719" s="6" t="str" cm="1">
        <f t="array" aca="1" ref="L1719" ca="1">_xlfn.IFNA(INDIRECT("'"&amp;"Variable List"&amp;"'!"&amp;ADDRESS(MATCH(A1719,'Variable List'!A:A,0),6)),"")</f>
        <v/>
      </c>
    </row>
    <row r="1720" spans="1:12" s="3" customFormat="1" x14ac:dyDescent="0.25">
      <c r="B1720" s="6"/>
      <c r="C1720" s="6"/>
      <c r="D1720" s="55">
        <v>6</v>
      </c>
      <c r="E1720" s="56" t="s">
        <v>1842</v>
      </c>
      <c r="F1720" s="168"/>
      <c r="G1720" s="6"/>
      <c r="H1720" s="13"/>
      <c r="I1720" s="6" t="str" cm="1">
        <f t="array" aca="1" ref="I1720" ca="1">_xlfn.IFNA(INDIRECT("'"&amp;"Variable List"&amp;"'!"&amp;ADDRESS(MATCH(A1720,'Variable List'!A:A,0),3)),"")</f>
        <v/>
      </c>
      <c r="J1720" s="6" t="str" cm="1">
        <f t="array" aca="1" ref="J1720" ca="1">_xlfn.IFNA(INDIRECT("'"&amp;"Variable List"&amp;"'!"&amp;ADDRESS(MATCH(A1720,'Variable List'!A:A,0),4)),"")</f>
        <v/>
      </c>
      <c r="K1720" s="6" t="str" cm="1">
        <f t="array" aca="1" ref="K1720" ca="1">_xlfn.IFNA(INDIRECT("'"&amp;"Variable List"&amp;"'!"&amp;ADDRESS(MATCH(A1720,'Variable List'!A:A,0),5)),"")</f>
        <v/>
      </c>
      <c r="L1720" s="6" t="str" cm="1">
        <f t="array" aca="1" ref="L1720" ca="1">_xlfn.IFNA(INDIRECT("'"&amp;"Variable List"&amp;"'!"&amp;ADDRESS(MATCH(A1720,'Variable List'!A:A,0),6)),"")</f>
        <v/>
      </c>
    </row>
    <row r="1721" spans="1:12" s="3" customFormat="1" x14ac:dyDescent="0.25">
      <c r="A1721" s="11"/>
      <c r="B1721" s="7"/>
      <c r="C1721" s="7"/>
      <c r="D1721" s="54">
        <v>7</v>
      </c>
      <c r="E1721" s="53" t="s">
        <v>1843</v>
      </c>
      <c r="F1721" s="169"/>
      <c r="G1721" s="7"/>
      <c r="H1721" s="15"/>
      <c r="I1721" s="7" t="str" cm="1">
        <f t="array" aca="1" ref="I1721" ca="1">_xlfn.IFNA(INDIRECT("'"&amp;"Variable List"&amp;"'!"&amp;ADDRESS(MATCH(A1721,'Variable List'!A:A,0),3)),"")</f>
        <v/>
      </c>
      <c r="J1721" s="7" t="str" cm="1">
        <f t="array" aca="1" ref="J1721" ca="1">_xlfn.IFNA(INDIRECT("'"&amp;"Variable List"&amp;"'!"&amp;ADDRESS(MATCH(A1721,'Variable List'!A:A,0),4)),"")</f>
        <v/>
      </c>
      <c r="K1721" s="7" t="str" cm="1">
        <f t="array" aca="1" ref="K1721" ca="1">_xlfn.IFNA(INDIRECT("'"&amp;"Variable List"&amp;"'!"&amp;ADDRESS(MATCH(A1721,'Variable List'!A:A,0),5)),"")</f>
        <v/>
      </c>
      <c r="L1721" s="7" t="str" cm="1">
        <f t="array" aca="1" ref="L1721" ca="1">_xlfn.IFNA(INDIRECT("'"&amp;"Variable List"&amp;"'!"&amp;ADDRESS(MATCH(A1721,'Variable List'!A:A,0),6)),"")</f>
        <v/>
      </c>
    </row>
    <row r="1722" spans="1:12" s="3" customFormat="1" x14ac:dyDescent="0.25">
      <c r="A1722" s="4" t="s">
        <v>76</v>
      </c>
      <c r="B1722" s="6" t="s">
        <v>125</v>
      </c>
      <c r="C1722" s="6">
        <v>5</v>
      </c>
      <c r="D1722" s="55">
        <v>-9</v>
      </c>
      <c r="E1722" s="56" t="s">
        <v>192</v>
      </c>
      <c r="F1722" s="167" t="s">
        <v>1828</v>
      </c>
      <c r="G1722" s="6" t="s">
        <v>1845</v>
      </c>
      <c r="H1722" s="13" t="s">
        <v>2716</v>
      </c>
      <c r="I1722" s="8" t="str" cm="1">
        <f t="array" aca="1" ref="I1722" ca="1">_xlfn.IFNA(INDIRECT("'"&amp;"Variable List"&amp;"'!"&amp;ADDRESS(MATCH(A1722,'Variable List'!A:A,0),3)),"")</f>
        <v>yes</v>
      </c>
      <c r="J1722" s="8" t="str" cm="1">
        <f t="array" aca="1" ref="J1722" ca="1">_xlfn.IFNA(INDIRECT("'"&amp;"Variable List"&amp;"'!"&amp;ADDRESS(MATCH(A1722,'Variable List'!A:A,0),4)),"")</f>
        <v>yes</v>
      </c>
      <c r="K1722" s="8" t="str" cm="1">
        <f t="array" aca="1" ref="K1722" ca="1">_xlfn.IFNA(INDIRECT("'"&amp;"Variable List"&amp;"'!"&amp;ADDRESS(MATCH(A1722,'Variable List'!A:A,0),5)),"")</f>
        <v>yes</v>
      </c>
      <c r="L1722" s="8" t="str" cm="1">
        <f t="array" aca="1" ref="L1722" ca="1">_xlfn.IFNA(INDIRECT("'"&amp;"Variable List"&amp;"'!"&amp;ADDRESS(MATCH(A1722,'Variable List'!A:A,0),6)),"")</f>
        <v>yes</v>
      </c>
    </row>
    <row r="1723" spans="1:12" s="3" customFormat="1" x14ac:dyDescent="0.25">
      <c r="A1723" s="3" t="s">
        <v>1846</v>
      </c>
      <c r="B1723" s="6"/>
      <c r="C1723" s="6"/>
      <c r="D1723" s="55">
        <v>0</v>
      </c>
      <c r="E1723" s="56" t="s">
        <v>1850</v>
      </c>
      <c r="F1723" s="168"/>
      <c r="G1723" s="6"/>
      <c r="H1723" s="13"/>
      <c r="I1723" s="6" t="str" cm="1">
        <f t="array" aca="1" ref="I1723" ca="1">_xlfn.IFNA(INDIRECT("'"&amp;"Variable List"&amp;"'!"&amp;ADDRESS(MATCH(A1723,'Variable List'!A:A,0),3)),"")</f>
        <v/>
      </c>
      <c r="J1723" s="6" t="str" cm="1">
        <f t="array" aca="1" ref="J1723" ca="1">_xlfn.IFNA(INDIRECT("'"&amp;"Variable List"&amp;"'!"&amp;ADDRESS(MATCH(A1723,'Variable List'!A:A,0),4)),"")</f>
        <v/>
      </c>
      <c r="K1723" s="6" t="str" cm="1">
        <f t="array" aca="1" ref="K1723" ca="1">_xlfn.IFNA(INDIRECT("'"&amp;"Variable List"&amp;"'!"&amp;ADDRESS(MATCH(A1723,'Variable List'!A:A,0),5)),"")</f>
        <v/>
      </c>
      <c r="L1723" s="6" t="str" cm="1">
        <f t="array" aca="1" ref="L1723" ca="1">_xlfn.IFNA(INDIRECT("'"&amp;"Variable List"&amp;"'!"&amp;ADDRESS(MATCH(A1723,'Variable List'!A:A,0),6)),"")</f>
        <v/>
      </c>
    </row>
    <row r="1724" spans="1:12" s="3" customFormat="1" x14ac:dyDescent="0.25">
      <c r="B1724" s="6"/>
      <c r="C1724" s="6"/>
      <c r="D1724" s="55">
        <v>1</v>
      </c>
      <c r="E1724" s="56" t="s">
        <v>1847</v>
      </c>
      <c r="F1724" s="168"/>
      <c r="G1724" s="6"/>
      <c r="H1724" s="13"/>
      <c r="I1724" s="6" t="str" cm="1">
        <f t="array" aca="1" ref="I1724" ca="1">_xlfn.IFNA(INDIRECT("'"&amp;"Variable List"&amp;"'!"&amp;ADDRESS(MATCH(A1724,'Variable List'!A:A,0),3)),"")</f>
        <v/>
      </c>
      <c r="J1724" s="6" t="str" cm="1">
        <f t="array" aca="1" ref="J1724" ca="1">_xlfn.IFNA(INDIRECT("'"&amp;"Variable List"&amp;"'!"&amp;ADDRESS(MATCH(A1724,'Variable List'!A:A,0),4)),"")</f>
        <v/>
      </c>
      <c r="K1724" s="6" t="str" cm="1">
        <f t="array" aca="1" ref="K1724" ca="1">_xlfn.IFNA(INDIRECT("'"&amp;"Variable List"&amp;"'!"&amp;ADDRESS(MATCH(A1724,'Variable List'!A:A,0),5)),"")</f>
        <v/>
      </c>
      <c r="L1724" s="6" t="str" cm="1">
        <f t="array" aca="1" ref="L1724" ca="1">_xlfn.IFNA(INDIRECT("'"&amp;"Variable List"&amp;"'!"&amp;ADDRESS(MATCH(A1724,'Variable List'!A:A,0),6)),"")</f>
        <v/>
      </c>
    </row>
    <row r="1725" spans="1:12" s="3" customFormat="1" x14ac:dyDescent="0.25">
      <c r="B1725" s="6"/>
      <c r="C1725" s="6"/>
      <c r="D1725" s="55">
        <v>2</v>
      </c>
      <c r="E1725" s="56" t="s">
        <v>1848</v>
      </c>
      <c r="F1725" s="168"/>
      <c r="G1725" s="6"/>
      <c r="H1725" s="13"/>
      <c r="I1725" s="6" t="str" cm="1">
        <f t="array" aca="1" ref="I1725" ca="1">_xlfn.IFNA(INDIRECT("'"&amp;"Variable List"&amp;"'!"&amp;ADDRESS(MATCH(A1725,'Variable List'!A:A,0),3)),"")</f>
        <v/>
      </c>
      <c r="J1725" s="6" t="str" cm="1">
        <f t="array" aca="1" ref="J1725" ca="1">_xlfn.IFNA(INDIRECT("'"&amp;"Variable List"&amp;"'!"&amp;ADDRESS(MATCH(A1725,'Variable List'!A:A,0),4)),"")</f>
        <v/>
      </c>
      <c r="K1725" s="6" t="str" cm="1">
        <f t="array" aca="1" ref="K1725" ca="1">_xlfn.IFNA(INDIRECT("'"&amp;"Variable List"&amp;"'!"&amp;ADDRESS(MATCH(A1725,'Variable List'!A:A,0),5)),"")</f>
        <v/>
      </c>
      <c r="L1725" s="6" t="str" cm="1">
        <f t="array" aca="1" ref="L1725" ca="1">_xlfn.IFNA(INDIRECT("'"&amp;"Variable List"&amp;"'!"&amp;ADDRESS(MATCH(A1725,'Variable List'!A:A,0),6)),"")</f>
        <v/>
      </c>
    </row>
    <row r="1726" spans="1:12" s="3" customFormat="1" x14ac:dyDescent="0.25">
      <c r="A1726" s="11"/>
      <c r="B1726" s="7"/>
      <c r="C1726" s="7"/>
      <c r="D1726" s="54">
        <v>3</v>
      </c>
      <c r="E1726" s="53" t="s">
        <v>1849</v>
      </c>
      <c r="F1726" s="169"/>
      <c r="G1726" s="7"/>
      <c r="H1726" s="15"/>
      <c r="I1726" s="7" t="str" cm="1">
        <f t="array" aca="1" ref="I1726" ca="1">_xlfn.IFNA(INDIRECT("'"&amp;"Variable List"&amp;"'!"&amp;ADDRESS(MATCH(A1726,'Variable List'!A:A,0),3)),"")</f>
        <v/>
      </c>
      <c r="J1726" s="7" t="str" cm="1">
        <f t="array" aca="1" ref="J1726" ca="1">_xlfn.IFNA(INDIRECT("'"&amp;"Variable List"&amp;"'!"&amp;ADDRESS(MATCH(A1726,'Variable List'!A:A,0),4)),"")</f>
        <v/>
      </c>
      <c r="K1726" s="7" t="str" cm="1">
        <f t="array" aca="1" ref="K1726" ca="1">_xlfn.IFNA(INDIRECT("'"&amp;"Variable List"&amp;"'!"&amp;ADDRESS(MATCH(A1726,'Variable List'!A:A,0),5)),"")</f>
        <v/>
      </c>
      <c r="L1726" s="7" t="str" cm="1">
        <f t="array" aca="1" ref="L1726" ca="1">_xlfn.IFNA(INDIRECT("'"&amp;"Variable List"&amp;"'!"&amp;ADDRESS(MATCH(A1726,'Variable List'!A:A,0),6)),"")</f>
        <v/>
      </c>
    </row>
    <row r="1727" spans="1:12" s="3" customFormat="1" x14ac:dyDescent="0.25">
      <c r="A1727" s="4" t="s">
        <v>77</v>
      </c>
      <c r="B1727" s="6" t="s">
        <v>125</v>
      </c>
      <c r="C1727" s="6">
        <v>4</v>
      </c>
      <c r="D1727" s="55">
        <v>-9</v>
      </c>
      <c r="E1727" s="56" t="s">
        <v>192</v>
      </c>
      <c r="F1727" s="167" t="s">
        <v>1828</v>
      </c>
      <c r="G1727" s="6" t="s">
        <v>1851</v>
      </c>
      <c r="H1727" s="13" t="s">
        <v>2717</v>
      </c>
      <c r="I1727" s="8" t="str" cm="1">
        <f t="array" aca="1" ref="I1727" ca="1">_xlfn.IFNA(INDIRECT("'"&amp;"Variable List"&amp;"'!"&amp;ADDRESS(MATCH(A1727,'Variable List'!A:A,0),3)),"")</f>
        <v>yes</v>
      </c>
      <c r="J1727" s="6" t="str" cm="1">
        <f t="array" aca="1" ref="J1727" ca="1">_xlfn.IFNA(INDIRECT("'"&amp;"Variable List"&amp;"'!"&amp;ADDRESS(MATCH(A1727,'Variable List'!A:A,0),4)),"")</f>
        <v>yes</v>
      </c>
      <c r="K1727" s="6" t="str" cm="1">
        <f t="array" aca="1" ref="K1727" ca="1">_xlfn.IFNA(INDIRECT("'"&amp;"Variable List"&amp;"'!"&amp;ADDRESS(MATCH(A1727,'Variable List'!A:A,0),5)),"")</f>
        <v>yes</v>
      </c>
      <c r="L1727" s="6" t="str" cm="1">
        <f t="array" aca="1" ref="L1727" ca="1">_xlfn.IFNA(INDIRECT("'"&amp;"Variable List"&amp;"'!"&amp;ADDRESS(MATCH(A1727,'Variable List'!A:A,0),6)),"")</f>
        <v>yes</v>
      </c>
    </row>
    <row r="1728" spans="1:12" s="3" customFormat="1" x14ac:dyDescent="0.25">
      <c r="A1728" s="3" t="s">
        <v>1852</v>
      </c>
      <c r="B1728" s="6"/>
      <c r="C1728" s="6"/>
      <c r="D1728" s="55">
        <v>1</v>
      </c>
      <c r="E1728" s="56" t="s">
        <v>1853</v>
      </c>
      <c r="F1728" s="168"/>
      <c r="G1728" s="6"/>
      <c r="H1728" s="13"/>
      <c r="I1728" s="6" t="str" cm="1">
        <f t="array" aca="1" ref="I1728" ca="1">_xlfn.IFNA(INDIRECT("'"&amp;"Variable List"&amp;"'!"&amp;ADDRESS(MATCH(A1728,'Variable List'!A:A,0),3)),"")</f>
        <v/>
      </c>
      <c r="J1728" s="6" t="str" cm="1">
        <f t="array" aca="1" ref="J1728" ca="1">_xlfn.IFNA(INDIRECT("'"&amp;"Variable List"&amp;"'!"&amp;ADDRESS(MATCH(A1728,'Variable List'!A:A,0),4)),"")</f>
        <v/>
      </c>
      <c r="K1728" s="6" t="str" cm="1">
        <f t="array" aca="1" ref="K1728" ca="1">_xlfn.IFNA(INDIRECT("'"&amp;"Variable List"&amp;"'!"&amp;ADDRESS(MATCH(A1728,'Variable List'!A:A,0),5)),"")</f>
        <v/>
      </c>
      <c r="L1728" s="6" t="str" cm="1">
        <f t="array" aca="1" ref="L1728" ca="1">_xlfn.IFNA(INDIRECT("'"&amp;"Variable List"&amp;"'!"&amp;ADDRESS(MATCH(A1728,'Variable List'!A:A,0),6)),"")</f>
        <v/>
      </c>
    </row>
    <row r="1729" spans="1:12" s="3" customFormat="1" x14ac:dyDescent="0.25">
      <c r="B1729" s="6"/>
      <c r="C1729" s="6"/>
      <c r="D1729" s="55">
        <v>2</v>
      </c>
      <c r="E1729" s="56" t="s">
        <v>1854</v>
      </c>
      <c r="F1729" s="168"/>
      <c r="G1729" s="6"/>
      <c r="H1729" s="13"/>
      <c r="I1729" s="6" t="str" cm="1">
        <f t="array" aca="1" ref="I1729" ca="1">_xlfn.IFNA(INDIRECT("'"&amp;"Variable List"&amp;"'!"&amp;ADDRESS(MATCH(A1729,'Variable List'!A:A,0),3)),"")</f>
        <v/>
      </c>
      <c r="J1729" s="6" t="str" cm="1">
        <f t="array" aca="1" ref="J1729" ca="1">_xlfn.IFNA(INDIRECT("'"&amp;"Variable List"&amp;"'!"&amp;ADDRESS(MATCH(A1729,'Variable List'!A:A,0),4)),"")</f>
        <v/>
      </c>
      <c r="K1729" s="6" t="str" cm="1">
        <f t="array" aca="1" ref="K1729" ca="1">_xlfn.IFNA(INDIRECT("'"&amp;"Variable List"&amp;"'!"&amp;ADDRESS(MATCH(A1729,'Variable List'!A:A,0),5)),"")</f>
        <v/>
      </c>
      <c r="L1729" s="6" t="str" cm="1">
        <f t="array" aca="1" ref="L1729" ca="1">_xlfn.IFNA(INDIRECT("'"&amp;"Variable List"&amp;"'!"&amp;ADDRESS(MATCH(A1729,'Variable List'!A:A,0),6)),"")</f>
        <v/>
      </c>
    </row>
    <row r="1730" spans="1:12" s="3" customFormat="1" x14ac:dyDescent="0.25">
      <c r="B1730" s="6"/>
      <c r="C1730" s="6"/>
      <c r="D1730" s="55">
        <v>3</v>
      </c>
      <c r="E1730" s="56" t="s">
        <v>1855</v>
      </c>
      <c r="F1730" s="168"/>
      <c r="G1730" s="6"/>
      <c r="H1730" s="13"/>
      <c r="I1730" s="6" t="str" cm="1">
        <f t="array" aca="1" ref="I1730" ca="1">_xlfn.IFNA(INDIRECT("'"&amp;"Variable List"&amp;"'!"&amp;ADDRESS(MATCH(A1730,'Variable List'!A:A,0),3)),"")</f>
        <v/>
      </c>
      <c r="J1730" s="6" t="str" cm="1">
        <f t="array" aca="1" ref="J1730" ca="1">_xlfn.IFNA(INDIRECT("'"&amp;"Variable List"&amp;"'!"&amp;ADDRESS(MATCH(A1730,'Variable List'!A:A,0),4)),"")</f>
        <v/>
      </c>
      <c r="K1730" s="6" t="str" cm="1">
        <f t="array" aca="1" ref="K1730" ca="1">_xlfn.IFNA(INDIRECT("'"&amp;"Variable List"&amp;"'!"&amp;ADDRESS(MATCH(A1730,'Variable List'!A:A,0),5)),"")</f>
        <v/>
      </c>
      <c r="L1730" s="6" t="str" cm="1">
        <f t="array" aca="1" ref="L1730" ca="1">_xlfn.IFNA(INDIRECT("'"&amp;"Variable List"&amp;"'!"&amp;ADDRESS(MATCH(A1730,'Variable List'!A:A,0),6)),"")</f>
        <v/>
      </c>
    </row>
    <row r="1731" spans="1:12" s="3" customFormat="1" x14ac:dyDescent="0.25">
      <c r="A1731" s="20" t="s">
        <v>19687</v>
      </c>
      <c r="B1731" s="8" t="s">
        <v>125</v>
      </c>
      <c r="C1731" s="8">
        <v>9</v>
      </c>
      <c r="D1731" s="65">
        <v>-9</v>
      </c>
      <c r="E1731" s="66" t="s">
        <v>192</v>
      </c>
      <c r="F1731" s="167" t="s">
        <v>1828</v>
      </c>
      <c r="G1731" s="8" t="s">
        <v>19696</v>
      </c>
      <c r="H1731" s="37"/>
      <c r="I1731" s="8" t="str" cm="1">
        <f t="array" aca="1" ref="I1731" ca="1">_xlfn.IFNA(INDIRECT("'"&amp;"Variable List"&amp;"'!"&amp;ADDRESS(MATCH(A1731,'Variable List'!A:A,0),3)),"")</f>
        <v>no</v>
      </c>
      <c r="J1731" s="8" t="str" cm="1">
        <f t="array" aca="1" ref="J1731" ca="1">_xlfn.IFNA(INDIRECT("'"&amp;"Variable List"&amp;"'!"&amp;ADDRESS(MATCH(A1731,'Variable List'!A:A,0),4)),"")</f>
        <v>no</v>
      </c>
      <c r="K1731" s="8" t="str" cm="1">
        <f t="array" aca="1" ref="K1731" ca="1">_xlfn.IFNA(INDIRECT("'"&amp;"Variable List"&amp;"'!"&amp;ADDRESS(MATCH(A1731,'Variable List'!A:A,0),5)),"")</f>
        <v>yes</v>
      </c>
      <c r="L1731" s="8" t="str" cm="1">
        <f t="array" aca="1" ref="L1731" ca="1">_xlfn.IFNA(INDIRECT("'"&amp;"Variable List"&amp;"'!"&amp;ADDRESS(MATCH(A1731,'Variable List'!A:A,0),6)),"")</f>
        <v>no</v>
      </c>
    </row>
    <row r="1732" spans="1:12" s="3" customFormat="1" x14ac:dyDescent="0.25">
      <c r="A1732" s="13" t="s">
        <v>19688</v>
      </c>
      <c r="B1732" s="6"/>
      <c r="C1732" s="6"/>
      <c r="D1732" s="55">
        <v>1</v>
      </c>
      <c r="E1732" s="56" t="s">
        <v>19689</v>
      </c>
      <c r="F1732" s="168"/>
      <c r="G1732" s="6"/>
      <c r="H1732" s="13"/>
      <c r="I1732" s="6" t="str" cm="1">
        <f t="array" aca="1" ref="I1732" ca="1">_xlfn.IFNA(INDIRECT("'"&amp;"Variable List"&amp;"'!"&amp;ADDRESS(MATCH(A1732,'Variable List'!A:A,0),3)),"")</f>
        <v/>
      </c>
      <c r="J1732" s="6" t="str" cm="1">
        <f t="array" aca="1" ref="J1732" ca="1">_xlfn.IFNA(INDIRECT("'"&amp;"Variable List"&amp;"'!"&amp;ADDRESS(MATCH(A1732,'Variable List'!A:A,0),4)),"")</f>
        <v/>
      </c>
      <c r="K1732" s="6" t="str" cm="1">
        <f t="array" aca="1" ref="K1732" ca="1">_xlfn.IFNA(INDIRECT("'"&amp;"Variable List"&amp;"'!"&amp;ADDRESS(MATCH(A1732,'Variable List'!A:A,0),5)),"")</f>
        <v/>
      </c>
      <c r="L1732" s="6" t="str" cm="1">
        <f t="array" aca="1" ref="L1732" ca="1">_xlfn.IFNA(INDIRECT("'"&amp;"Variable List"&amp;"'!"&amp;ADDRESS(MATCH(A1732,'Variable List'!A:A,0),6)),"")</f>
        <v/>
      </c>
    </row>
    <row r="1733" spans="1:12" s="3" customFormat="1" x14ac:dyDescent="0.25">
      <c r="A1733" s="13"/>
      <c r="B1733" s="6"/>
      <c r="C1733" s="6"/>
      <c r="D1733" s="55">
        <v>2</v>
      </c>
      <c r="E1733" s="56" t="s">
        <v>19690</v>
      </c>
      <c r="F1733" s="168"/>
      <c r="G1733" s="6"/>
      <c r="H1733" s="13"/>
      <c r="I1733" s="6" t="str" cm="1">
        <f t="array" aca="1" ref="I1733" ca="1">_xlfn.IFNA(INDIRECT("'"&amp;"Variable List"&amp;"'!"&amp;ADDRESS(MATCH(A1733,'Variable List'!A:A,0),3)),"")</f>
        <v/>
      </c>
      <c r="J1733" s="6" t="str" cm="1">
        <f t="array" aca="1" ref="J1733" ca="1">_xlfn.IFNA(INDIRECT("'"&amp;"Variable List"&amp;"'!"&amp;ADDRESS(MATCH(A1733,'Variable List'!A:A,0),4)),"")</f>
        <v/>
      </c>
      <c r="K1733" s="6" t="str" cm="1">
        <f t="array" aca="1" ref="K1733" ca="1">_xlfn.IFNA(INDIRECT("'"&amp;"Variable List"&amp;"'!"&amp;ADDRESS(MATCH(A1733,'Variable List'!A:A,0),5)),"")</f>
        <v/>
      </c>
      <c r="L1733" s="6" t="str" cm="1">
        <f t="array" aca="1" ref="L1733" ca="1">_xlfn.IFNA(INDIRECT("'"&amp;"Variable List"&amp;"'!"&amp;ADDRESS(MATCH(A1733,'Variable List'!A:A,0),6)),"")</f>
        <v/>
      </c>
    </row>
    <row r="1734" spans="1:12" s="3" customFormat="1" x14ac:dyDescent="0.25">
      <c r="A1734" s="13"/>
      <c r="B1734" s="6"/>
      <c r="C1734" s="6"/>
      <c r="D1734" s="55">
        <v>3</v>
      </c>
      <c r="E1734" s="56" t="s">
        <v>19691</v>
      </c>
      <c r="F1734" s="168"/>
      <c r="G1734" s="6"/>
      <c r="H1734" s="13"/>
      <c r="I1734" s="6" t="str" cm="1">
        <f t="array" aca="1" ref="I1734" ca="1">_xlfn.IFNA(INDIRECT("'"&amp;"Variable List"&amp;"'!"&amp;ADDRESS(MATCH(A1734,'Variable List'!A:A,0),3)),"")</f>
        <v/>
      </c>
      <c r="J1734" s="6" t="str" cm="1">
        <f t="array" aca="1" ref="J1734" ca="1">_xlfn.IFNA(INDIRECT("'"&amp;"Variable List"&amp;"'!"&amp;ADDRESS(MATCH(A1734,'Variable List'!A:A,0),4)),"")</f>
        <v/>
      </c>
      <c r="K1734" s="6" t="str" cm="1">
        <f t="array" aca="1" ref="K1734" ca="1">_xlfn.IFNA(INDIRECT("'"&amp;"Variable List"&amp;"'!"&amp;ADDRESS(MATCH(A1734,'Variable List'!A:A,0),5)),"")</f>
        <v/>
      </c>
      <c r="L1734" s="6" t="str" cm="1">
        <f t="array" aca="1" ref="L1734" ca="1">_xlfn.IFNA(INDIRECT("'"&amp;"Variable List"&amp;"'!"&amp;ADDRESS(MATCH(A1734,'Variable List'!A:A,0),6)),"")</f>
        <v/>
      </c>
    </row>
    <row r="1735" spans="1:12" s="3" customFormat="1" x14ac:dyDescent="0.25">
      <c r="A1735" s="13"/>
      <c r="B1735" s="6"/>
      <c r="C1735" s="6"/>
      <c r="D1735" s="55">
        <v>4</v>
      </c>
      <c r="E1735" s="56" t="s">
        <v>19692</v>
      </c>
      <c r="F1735" s="168"/>
      <c r="G1735" s="6"/>
      <c r="H1735" s="13"/>
      <c r="I1735" s="6" t="str" cm="1">
        <f t="array" aca="1" ref="I1735" ca="1">_xlfn.IFNA(INDIRECT("'"&amp;"Variable List"&amp;"'!"&amp;ADDRESS(MATCH(A1735,'Variable List'!A:A,0),3)),"")</f>
        <v/>
      </c>
      <c r="J1735" s="6" t="str" cm="1">
        <f t="array" aca="1" ref="J1735" ca="1">_xlfn.IFNA(INDIRECT("'"&amp;"Variable List"&amp;"'!"&amp;ADDRESS(MATCH(A1735,'Variable List'!A:A,0),4)),"")</f>
        <v/>
      </c>
      <c r="K1735" s="6" t="str" cm="1">
        <f t="array" aca="1" ref="K1735" ca="1">_xlfn.IFNA(INDIRECT("'"&amp;"Variable List"&amp;"'!"&amp;ADDRESS(MATCH(A1735,'Variable List'!A:A,0),5)),"")</f>
        <v/>
      </c>
      <c r="L1735" s="6" t="str" cm="1">
        <f t="array" aca="1" ref="L1735" ca="1">_xlfn.IFNA(INDIRECT("'"&amp;"Variable List"&amp;"'!"&amp;ADDRESS(MATCH(A1735,'Variable List'!A:A,0),6)),"")</f>
        <v/>
      </c>
    </row>
    <row r="1736" spans="1:12" s="3" customFormat="1" x14ac:dyDescent="0.25">
      <c r="A1736" s="13"/>
      <c r="B1736" s="6"/>
      <c r="C1736" s="6"/>
      <c r="D1736" s="55">
        <v>5</v>
      </c>
      <c r="E1736" s="56" t="s">
        <v>1832</v>
      </c>
      <c r="F1736" s="168"/>
      <c r="G1736" s="6"/>
      <c r="H1736" s="13"/>
      <c r="I1736" s="6" t="str" cm="1">
        <f t="array" aca="1" ref="I1736" ca="1">_xlfn.IFNA(INDIRECT("'"&amp;"Variable List"&amp;"'!"&amp;ADDRESS(MATCH(A1736,'Variable List'!A:A,0),3)),"")</f>
        <v/>
      </c>
      <c r="J1736" s="6" t="str" cm="1">
        <f t="array" aca="1" ref="J1736" ca="1">_xlfn.IFNA(INDIRECT("'"&amp;"Variable List"&amp;"'!"&amp;ADDRESS(MATCH(A1736,'Variable List'!A:A,0),4)),"")</f>
        <v/>
      </c>
      <c r="K1736" s="6" t="str" cm="1">
        <f t="array" aca="1" ref="K1736" ca="1">_xlfn.IFNA(INDIRECT("'"&amp;"Variable List"&amp;"'!"&amp;ADDRESS(MATCH(A1736,'Variable List'!A:A,0),5)),"")</f>
        <v/>
      </c>
      <c r="L1736" s="6" t="str" cm="1">
        <f t="array" aca="1" ref="L1736" ca="1">_xlfn.IFNA(INDIRECT("'"&amp;"Variable List"&amp;"'!"&amp;ADDRESS(MATCH(A1736,'Variable List'!A:A,0),6)),"")</f>
        <v/>
      </c>
    </row>
    <row r="1737" spans="1:12" s="3" customFormat="1" x14ac:dyDescent="0.25">
      <c r="A1737" s="13"/>
      <c r="B1737" s="6"/>
      <c r="C1737" s="6"/>
      <c r="D1737" s="55">
        <v>6</v>
      </c>
      <c r="E1737" s="56" t="s">
        <v>19693</v>
      </c>
      <c r="F1737" s="168"/>
      <c r="G1737" s="6"/>
      <c r="H1737" s="13"/>
      <c r="I1737" s="6" t="str" cm="1">
        <f t="array" aca="1" ref="I1737" ca="1">_xlfn.IFNA(INDIRECT("'"&amp;"Variable List"&amp;"'!"&amp;ADDRESS(MATCH(A1737,'Variable List'!A:A,0),3)),"")</f>
        <v/>
      </c>
      <c r="J1737" s="6" t="str" cm="1">
        <f t="array" aca="1" ref="J1737" ca="1">_xlfn.IFNA(INDIRECT("'"&amp;"Variable List"&amp;"'!"&amp;ADDRESS(MATCH(A1737,'Variable List'!A:A,0),4)),"")</f>
        <v/>
      </c>
      <c r="K1737" s="6" t="str" cm="1">
        <f t="array" aca="1" ref="K1737" ca="1">_xlfn.IFNA(INDIRECT("'"&amp;"Variable List"&amp;"'!"&amp;ADDRESS(MATCH(A1737,'Variable List'!A:A,0),5)),"")</f>
        <v/>
      </c>
      <c r="L1737" s="6" t="str" cm="1">
        <f t="array" aca="1" ref="L1737" ca="1">_xlfn.IFNA(INDIRECT("'"&amp;"Variable List"&amp;"'!"&amp;ADDRESS(MATCH(A1737,'Variable List'!A:A,0),6)),"")</f>
        <v/>
      </c>
    </row>
    <row r="1738" spans="1:12" s="3" customFormat="1" x14ac:dyDescent="0.25">
      <c r="A1738" s="13"/>
      <c r="B1738" s="6"/>
      <c r="C1738" s="6"/>
      <c r="D1738" s="55">
        <v>7</v>
      </c>
      <c r="E1738" s="56" t="s">
        <v>19694</v>
      </c>
      <c r="F1738" s="168"/>
      <c r="G1738" s="6"/>
      <c r="H1738" s="13"/>
      <c r="I1738" s="6" t="str" cm="1">
        <f t="array" aca="1" ref="I1738" ca="1">_xlfn.IFNA(INDIRECT("'"&amp;"Variable List"&amp;"'!"&amp;ADDRESS(MATCH(A1738,'Variable List'!A:A,0),3)),"")</f>
        <v/>
      </c>
      <c r="J1738" s="6" t="str" cm="1">
        <f t="array" aca="1" ref="J1738" ca="1">_xlfn.IFNA(INDIRECT("'"&amp;"Variable List"&amp;"'!"&amp;ADDRESS(MATCH(A1738,'Variable List'!A:A,0),4)),"")</f>
        <v/>
      </c>
      <c r="K1738" s="6" t="str" cm="1">
        <f t="array" aca="1" ref="K1738" ca="1">_xlfn.IFNA(INDIRECT("'"&amp;"Variable List"&amp;"'!"&amp;ADDRESS(MATCH(A1738,'Variable List'!A:A,0),5)),"")</f>
        <v/>
      </c>
      <c r="L1738" s="6" t="str" cm="1">
        <f t="array" aca="1" ref="L1738" ca="1">_xlfn.IFNA(INDIRECT("'"&amp;"Variable List"&amp;"'!"&amp;ADDRESS(MATCH(A1738,'Variable List'!A:A,0),6)),"")</f>
        <v/>
      </c>
    </row>
    <row r="1739" spans="1:12" s="3" customFormat="1" x14ac:dyDescent="0.25">
      <c r="A1739" s="15"/>
      <c r="B1739" s="7"/>
      <c r="C1739" s="7"/>
      <c r="D1739" s="54">
        <v>8</v>
      </c>
      <c r="E1739" s="53" t="s">
        <v>19695</v>
      </c>
      <c r="F1739" s="169"/>
      <c r="G1739" s="7"/>
      <c r="H1739" s="15"/>
      <c r="I1739" s="7" t="str" cm="1">
        <f t="array" aca="1" ref="I1739" ca="1">_xlfn.IFNA(INDIRECT("'"&amp;"Variable List"&amp;"'!"&amp;ADDRESS(MATCH(A1739,'Variable List'!A:A,0),3)),"")</f>
        <v/>
      </c>
      <c r="J1739" s="7" t="str" cm="1">
        <f t="array" aca="1" ref="J1739" ca="1">_xlfn.IFNA(INDIRECT("'"&amp;"Variable List"&amp;"'!"&amp;ADDRESS(MATCH(A1739,'Variable List'!A:A,0),4)),"")</f>
        <v/>
      </c>
      <c r="K1739" s="7" t="str" cm="1">
        <f t="array" aca="1" ref="K1739" ca="1">_xlfn.IFNA(INDIRECT("'"&amp;"Variable List"&amp;"'!"&amp;ADDRESS(MATCH(A1739,'Variable List'!A:A,0),5)),"")</f>
        <v/>
      </c>
      <c r="L1739" s="7" t="str" cm="1">
        <f t="array" aca="1" ref="L1739" ca="1">_xlfn.IFNA(INDIRECT("'"&amp;"Variable List"&amp;"'!"&amp;ADDRESS(MATCH(A1739,'Variable List'!A:A,0),6)),"")</f>
        <v/>
      </c>
    </row>
    <row r="1740" spans="1:12" s="3" customFormat="1" x14ac:dyDescent="0.25">
      <c r="A1740" s="4" t="s">
        <v>78</v>
      </c>
      <c r="B1740" s="6" t="s">
        <v>125</v>
      </c>
      <c r="C1740" s="6">
        <v>5</v>
      </c>
      <c r="D1740" s="55">
        <v>-9</v>
      </c>
      <c r="E1740" s="56" t="s">
        <v>192</v>
      </c>
      <c r="F1740" s="168" t="s">
        <v>1828</v>
      </c>
      <c r="G1740" s="6" t="s">
        <v>1856</v>
      </c>
      <c r="H1740" s="13" t="s">
        <v>2718</v>
      </c>
      <c r="I1740" s="6" t="str" cm="1">
        <f t="array" aca="1" ref="I1740" ca="1">_xlfn.IFNA(INDIRECT("'"&amp;"Variable List"&amp;"'!"&amp;ADDRESS(MATCH(A1740,'Variable List'!A:A,0),3)),"")</f>
        <v>yes</v>
      </c>
      <c r="J1740" s="8" t="str" cm="1">
        <f t="array" aca="1" ref="J1740" ca="1">_xlfn.IFNA(INDIRECT("'"&amp;"Variable List"&amp;"'!"&amp;ADDRESS(MATCH(A1740,'Variable List'!A:A,0),4)),"")</f>
        <v>yes</v>
      </c>
      <c r="K1740" s="8" t="str" cm="1">
        <f t="array" aca="1" ref="K1740" ca="1">_xlfn.IFNA(INDIRECT("'"&amp;"Variable List"&amp;"'!"&amp;ADDRESS(MATCH(A1740,'Variable List'!A:A,0),5)),"")</f>
        <v>yes</v>
      </c>
      <c r="L1740" s="8" t="str" cm="1">
        <f t="array" aca="1" ref="L1740" ca="1">_xlfn.IFNA(INDIRECT("'"&amp;"Variable List"&amp;"'!"&amp;ADDRESS(MATCH(A1740,'Variable List'!A:A,0),6)),"")</f>
        <v>yes</v>
      </c>
    </row>
    <row r="1741" spans="1:12" s="3" customFormat="1" x14ac:dyDescent="0.25">
      <c r="A1741" s="3" t="s">
        <v>1857</v>
      </c>
      <c r="B1741" s="6"/>
      <c r="C1741" s="6"/>
      <c r="D1741" s="55">
        <v>0</v>
      </c>
      <c r="E1741" s="56" t="s">
        <v>1862</v>
      </c>
      <c r="F1741" s="168"/>
      <c r="G1741" s="6"/>
      <c r="H1741" s="13"/>
      <c r="I1741" s="6" t="str" cm="1">
        <f t="array" aca="1" ref="I1741" ca="1">_xlfn.IFNA(INDIRECT("'"&amp;"Variable List"&amp;"'!"&amp;ADDRESS(MATCH(A1741,'Variable List'!A:A,0),3)),"")</f>
        <v/>
      </c>
      <c r="J1741" s="6" t="str" cm="1">
        <f t="array" aca="1" ref="J1741" ca="1">_xlfn.IFNA(INDIRECT("'"&amp;"Variable List"&amp;"'!"&amp;ADDRESS(MATCH(A1741,'Variable List'!A:A,0),4)),"")</f>
        <v/>
      </c>
      <c r="K1741" s="6" t="str" cm="1">
        <f t="array" aca="1" ref="K1741" ca="1">_xlfn.IFNA(INDIRECT("'"&amp;"Variable List"&amp;"'!"&amp;ADDRESS(MATCH(A1741,'Variable List'!A:A,0),5)),"")</f>
        <v/>
      </c>
      <c r="L1741" s="6" t="str" cm="1">
        <f t="array" aca="1" ref="L1741" ca="1">_xlfn.IFNA(INDIRECT("'"&amp;"Variable List"&amp;"'!"&amp;ADDRESS(MATCH(A1741,'Variable List'!A:A,0),6)),"")</f>
        <v/>
      </c>
    </row>
    <row r="1742" spans="1:12" s="3" customFormat="1" x14ac:dyDescent="0.25">
      <c r="B1742" s="6"/>
      <c r="C1742" s="6"/>
      <c r="D1742" s="55">
        <v>1</v>
      </c>
      <c r="E1742" s="56" t="s">
        <v>1859</v>
      </c>
      <c r="F1742" s="168"/>
      <c r="G1742" s="6"/>
      <c r="H1742" s="13"/>
      <c r="I1742" s="6" t="str" cm="1">
        <f t="array" aca="1" ref="I1742" ca="1">_xlfn.IFNA(INDIRECT("'"&amp;"Variable List"&amp;"'!"&amp;ADDRESS(MATCH(A1742,'Variable List'!A:A,0),3)),"")</f>
        <v/>
      </c>
      <c r="J1742" s="6" t="str" cm="1">
        <f t="array" aca="1" ref="J1742" ca="1">_xlfn.IFNA(INDIRECT("'"&amp;"Variable List"&amp;"'!"&amp;ADDRESS(MATCH(A1742,'Variable List'!A:A,0),4)),"")</f>
        <v/>
      </c>
      <c r="K1742" s="6" t="str" cm="1">
        <f t="array" aca="1" ref="K1742" ca="1">_xlfn.IFNA(INDIRECT("'"&amp;"Variable List"&amp;"'!"&amp;ADDRESS(MATCH(A1742,'Variable List'!A:A,0),5)),"")</f>
        <v/>
      </c>
      <c r="L1742" s="6" t="str" cm="1">
        <f t="array" aca="1" ref="L1742" ca="1">_xlfn.IFNA(INDIRECT("'"&amp;"Variable List"&amp;"'!"&amp;ADDRESS(MATCH(A1742,'Variable List'!A:A,0),6)),"")</f>
        <v/>
      </c>
    </row>
    <row r="1743" spans="1:12" s="3" customFormat="1" x14ac:dyDescent="0.25">
      <c r="B1743" s="6"/>
      <c r="C1743" s="6"/>
      <c r="D1743" s="55">
        <v>2</v>
      </c>
      <c r="E1743" s="56" t="s">
        <v>1860</v>
      </c>
      <c r="F1743" s="168"/>
      <c r="G1743" s="6"/>
      <c r="H1743" s="13"/>
      <c r="I1743" s="6" t="str" cm="1">
        <f t="array" aca="1" ref="I1743" ca="1">_xlfn.IFNA(INDIRECT("'"&amp;"Variable List"&amp;"'!"&amp;ADDRESS(MATCH(A1743,'Variable List'!A:A,0),3)),"")</f>
        <v/>
      </c>
      <c r="J1743" s="6" t="str" cm="1">
        <f t="array" aca="1" ref="J1743" ca="1">_xlfn.IFNA(INDIRECT("'"&amp;"Variable List"&amp;"'!"&amp;ADDRESS(MATCH(A1743,'Variable List'!A:A,0),4)),"")</f>
        <v/>
      </c>
      <c r="K1743" s="6" t="str" cm="1">
        <f t="array" aca="1" ref="K1743" ca="1">_xlfn.IFNA(INDIRECT("'"&amp;"Variable List"&amp;"'!"&amp;ADDRESS(MATCH(A1743,'Variable List'!A:A,0),5)),"")</f>
        <v/>
      </c>
      <c r="L1743" s="6" t="str" cm="1">
        <f t="array" aca="1" ref="L1743" ca="1">_xlfn.IFNA(INDIRECT("'"&amp;"Variable List"&amp;"'!"&amp;ADDRESS(MATCH(A1743,'Variable List'!A:A,0),6)),"")</f>
        <v/>
      </c>
    </row>
    <row r="1744" spans="1:12" s="3" customFormat="1" x14ac:dyDescent="0.25">
      <c r="A1744" s="11"/>
      <c r="B1744" s="7"/>
      <c r="C1744" s="7"/>
      <c r="D1744" s="54">
        <v>3</v>
      </c>
      <c r="E1744" s="53" t="s">
        <v>1861</v>
      </c>
      <c r="F1744" s="169"/>
      <c r="G1744" s="7"/>
      <c r="H1744" s="15"/>
      <c r="I1744" s="7" t="str" cm="1">
        <f t="array" aca="1" ref="I1744" ca="1">_xlfn.IFNA(INDIRECT("'"&amp;"Variable List"&amp;"'!"&amp;ADDRESS(MATCH(A1744,'Variable List'!A:A,0),3)),"")</f>
        <v/>
      </c>
      <c r="J1744" s="7" t="str" cm="1">
        <f t="array" aca="1" ref="J1744" ca="1">_xlfn.IFNA(INDIRECT("'"&amp;"Variable List"&amp;"'!"&amp;ADDRESS(MATCH(A1744,'Variable List'!A:A,0),4)),"")</f>
        <v/>
      </c>
      <c r="K1744" s="7" t="str" cm="1">
        <f t="array" aca="1" ref="K1744" ca="1">_xlfn.IFNA(INDIRECT("'"&amp;"Variable List"&amp;"'!"&amp;ADDRESS(MATCH(A1744,'Variable List'!A:A,0),5)),"")</f>
        <v/>
      </c>
      <c r="L1744" s="7" t="str" cm="1">
        <f t="array" aca="1" ref="L1744" ca="1">_xlfn.IFNA(INDIRECT("'"&amp;"Variable List"&amp;"'!"&amp;ADDRESS(MATCH(A1744,'Variable List'!A:A,0),6)),"")</f>
        <v/>
      </c>
    </row>
    <row r="1745" spans="1:12" s="3" customFormat="1" x14ac:dyDescent="0.25">
      <c r="A1745" s="4" t="s">
        <v>79</v>
      </c>
      <c r="B1745" s="6" t="s">
        <v>125</v>
      </c>
      <c r="C1745" s="6">
        <v>5</v>
      </c>
      <c r="D1745" s="55">
        <v>-9</v>
      </c>
      <c r="E1745" s="56" t="s">
        <v>192</v>
      </c>
      <c r="F1745" s="167" t="s">
        <v>1828</v>
      </c>
      <c r="G1745" s="6" t="s">
        <v>1867</v>
      </c>
      <c r="H1745" s="13" t="s">
        <v>2719</v>
      </c>
      <c r="I1745" s="8" t="str" cm="1">
        <f t="array" aca="1" ref="I1745" ca="1">_xlfn.IFNA(INDIRECT("'"&amp;"Variable List"&amp;"'!"&amp;ADDRESS(MATCH(A1745,'Variable List'!A:A,0),3)),"")</f>
        <v>yes</v>
      </c>
      <c r="J1745" s="8" t="str" cm="1">
        <f t="array" aca="1" ref="J1745" ca="1">_xlfn.IFNA(INDIRECT("'"&amp;"Variable List"&amp;"'!"&amp;ADDRESS(MATCH(A1745,'Variable List'!A:A,0),4)),"")</f>
        <v>yes</v>
      </c>
      <c r="K1745" s="8" t="str" cm="1">
        <f t="array" aca="1" ref="K1745" ca="1">_xlfn.IFNA(INDIRECT("'"&amp;"Variable List"&amp;"'!"&amp;ADDRESS(MATCH(A1745,'Variable List'!A:A,0),5)),"")</f>
        <v>yes</v>
      </c>
      <c r="L1745" s="8" t="str" cm="1">
        <f t="array" aca="1" ref="L1745" ca="1">_xlfn.IFNA(INDIRECT("'"&amp;"Variable List"&amp;"'!"&amp;ADDRESS(MATCH(A1745,'Variable List'!A:A,0),6)),"")</f>
        <v>yes</v>
      </c>
    </row>
    <row r="1746" spans="1:12" s="3" customFormat="1" x14ac:dyDescent="0.25">
      <c r="A1746" s="3" t="s">
        <v>1858</v>
      </c>
      <c r="B1746" s="6"/>
      <c r="C1746" s="6"/>
      <c r="D1746" s="55">
        <v>0</v>
      </c>
      <c r="E1746" s="56" t="s">
        <v>1863</v>
      </c>
      <c r="F1746" s="168"/>
      <c r="G1746" s="6"/>
      <c r="H1746" s="13"/>
      <c r="I1746" s="6" t="str" cm="1">
        <f t="array" aca="1" ref="I1746" ca="1">_xlfn.IFNA(INDIRECT("'"&amp;"Variable List"&amp;"'!"&amp;ADDRESS(MATCH(A1746,'Variable List'!A:A,0),3)),"")</f>
        <v/>
      </c>
      <c r="J1746" s="6" t="str" cm="1">
        <f t="array" aca="1" ref="J1746" ca="1">_xlfn.IFNA(INDIRECT("'"&amp;"Variable List"&amp;"'!"&amp;ADDRESS(MATCH(A1746,'Variable List'!A:A,0),4)),"")</f>
        <v/>
      </c>
      <c r="K1746" s="6" t="str" cm="1">
        <f t="array" aca="1" ref="K1746" ca="1">_xlfn.IFNA(INDIRECT("'"&amp;"Variable List"&amp;"'!"&amp;ADDRESS(MATCH(A1746,'Variable List'!A:A,0),5)),"")</f>
        <v/>
      </c>
      <c r="L1746" s="6" t="str" cm="1">
        <f t="array" aca="1" ref="L1746" ca="1">_xlfn.IFNA(INDIRECT("'"&amp;"Variable List"&amp;"'!"&amp;ADDRESS(MATCH(A1746,'Variable List'!A:A,0),6)),"")</f>
        <v/>
      </c>
    </row>
    <row r="1747" spans="1:12" s="3" customFormat="1" x14ac:dyDescent="0.25">
      <c r="B1747" s="6"/>
      <c r="C1747" s="6"/>
      <c r="D1747" s="55">
        <v>1</v>
      </c>
      <c r="E1747" s="56" t="s">
        <v>1864</v>
      </c>
      <c r="F1747" s="168"/>
      <c r="G1747" s="6"/>
      <c r="H1747" s="13"/>
      <c r="I1747" s="6" t="str" cm="1">
        <f t="array" aca="1" ref="I1747" ca="1">_xlfn.IFNA(INDIRECT("'"&amp;"Variable List"&amp;"'!"&amp;ADDRESS(MATCH(A1747,'Variable List'!A:A,0),3)),"")</f>
        <v/>
      </c>
      <c r="J1747" s="6" t="str" cm="1">
        <f t="array" aca="1" ref="J1747" ca="1">_xlfn.IFNA(INDIRECT("'"&amp;"Variable List"&amp;"'!"&amp;ADDRESS(MATCH(A1747,'Variable List'!A:A,0),4)),"")</f>
        <v/>
      </c>
      <c r="K1747" s="6" t="str" cm="1">
        <f t="array" aca="1" ref="K1747" ca="1">_xlfn.IFNA(INDIRECT("'"&amp;"Variable List"&amp;"'!"&amp;ADDRESS(MATCH(A1747,'Variable List'!A:A,0),5)),"")</f>
        <v/>
      </c>
      <c r="L1747" s="6" t="str" cm="1">
        <f t="array" aca="1" ref="L1747" ca="1">_xlfn.IFNA(INDIRECT("'"&amp;"Variable List"&amp;"'!"&amp;ADDRESS(MATCH(A1747,'Variable List'!A:A,0),6)),"")</f>
        <v/>
      </c>
    </row>
    <row r="1748" spans="1:12" s="3" customFormat="1" x14ac:dyDescent="0.25">
      <c r="B1748" s="6"/>
      <c r="C1748" s="6"/>
      <c r="D1748" s="55">
        <v>2</v>
      </c>
      <c r="E1748" s="56" t="s">
        <v>1865</v>
      </c>
      <c r="F1748" s="168"/>
      <c r="G1748" s="6"/>
      <c r="H1748" s="13"/>
      <c r="I1748" s="6" t="str" cm="1">
        <f t="array" aca="1" ref="I1748" ca="1">_xlfn.IFNA(INDIRECT("'"&amp;"Variable List"&amp;"'!"&amp;ADDRESS(MATCH(A1748,'Variable List'!A:A,0),3)),"")</f>
        <v/>
      </c>
      <c r="J1748" s="6" t="str" cm="1">
        <f t="array" aca="1" ref="J1748" ca="1">_xlfn.IFNA(INDIRECT("'"&amp;"Variable List"&amp;"'!"&amp;ADDRESS(MATCH(A1748,'Variable List'!A:A,0),4)),"")</f>
        <v/>
      </c>
      <c r="K1748" s="6" t="str" cm="1">
        <f t="array" aca="1" ref="K1748" ca="1">_xlfn.IFNA(INDIRECT("'"&amp;"Variable List"&amp;"'!"&amp;ADDRESS(MATCH(A1748,'Variable List'!A:A,0),5)),"")</f>
        <v/>
      </c>
      <c r="L1748" s="6" t="str" cm="1">
        <f t="array" aca="1" ref="L1748" ca="1">_xlfn.IFNA(INDIRECT("'"&amp;"Variable List"&amp;"'!"&amp;ADDRESS(MATCH(A1748,'Variable List'!A:A,0),6)),"")</f>
        <v/>
      </c>
    </row>
    <row r="1749" spans="1:12" s="3" customFormat="1" x14ac:dyDescent="0.25">
      <c r="A1749" s="11"/>
      <c r="B1749" s="7"/>
      <c r="C1749" s="7"/>
      <c r="D1749" s="54">
        <v>3</v>
      </c>
      <c r="E1749" s="53" t="s">
        <v>1866</v>
      </c>
      <c r="F1749" s="169"/>
      <c r="G1749" s="7"/>
      <c r="H1749" s="15"/>
      <c r="I1749" s="7" t="str" cm="1">
        <f t="array" aca="1" ref="I1749" ca="1">_xlfn.IFNA(INDIRECT("'"&amp;"Variable List"&amp;"'!"&amp;ADDRESS(MATCH(A1749,'Variable List'!A:A,0),3)),"")</f>
        <v/>
      </c>
      <c r="J1749" s="7" t="str" cm="1">
        <f t="array" aca="1" ref="J1749" ca="1">_xlfn.IFNA(INDIRECT("'"&amp;"Variable List"&amp;"'!"&amp;ADDRESS(MATCH(A1749,'Variable List'!A:A,0),4)),"")</f>
        <v/>
      </c>
      <c r="K1749" s="7" t="str" cm="1">
        <f t="array" aca="1" ref="K1749" ca="1">_xlfn.IFNA(INDIRECT("'"&amp;"Variable List"&amp;"'!"&amp;ADDRESS(MATCH(A1749,'Variable List'!A:A,0),5)),"")</f>
        <v/>
      </c>
      <c r="L1749" s="7" t="str" cm="1">
        <f t="array" aca="1" ref="L1749" ca="1">_xlfn.IFNA(INDIRECT("'"&amp;"Variable List"&amp;"'!"&amp;ADDRESS(MATCH(A1749,'Variable List'!A:A,0),6)),"")</f>
        <v/>
      </c>
    </row>
    <row r="1750" spans="1:12" s="3" customFormat="1" x14ac:dyDescent="0.25">
      <c r="A1750" s="4" t="s">
        <v>80</v>
      </c>
      <c r="B1750" s="6" t="s">
        <v>125</v>
      </c>
      <c r="C1750" s="6">
        <v>17</v>
      </c>
      <c r="D1750" s="55">
        <v>-9</v>
      </c>
      <c r="E1750" s="56" t="s">
        <v>192</v>
      </c>
      <c r="F1750" s="167" t="s">
        <v>1886</v>
      </c>
      <c r="G1750" s="6" t="s">
        <v>1869</v>
      </c>
      <c r="H1750" s="13" t="s">
        <v>2720</v>
      </c>
      <c r="I1750" s="8" t="str" cm="1">
        <f t="array" aca="1" ref="I1750" ca="1">_xlfn.IFNA(INDIRECT("'"&amp;"Variable List"&amp;"'!"&amp;ADDRESS(MATCH(A1750,'Variable List'!A:A,0),3)),"")</f>
        <v>yes</v>
      </c>
      <c r="J1750" s="8" t="str" cm="1">
        <f t="array" aca="1" ref="J1750" ca="1">_xlfn.IFNA(INDIRECT("'"&amp;"Variable List"&amp;"'!"&amp;ADDRESS(MATCH(A1750,'Variable List'!A:A,0),4)),"")</f>
        <v>yes</v>
      </c>
      <c r="K1750" s="8" t="str" cm="1">
        <f t="array" aca="1" ref="K1750" ca="1">_xlfn.IFNA(INDIRECT("'"&amp;"Variable List"&amp;"'!"&amp;ADDRESS(MATCH(A1750,'Variable List'!A:A,0),5)),"")</f>
        <v>yes</v>
      </c>
      <c r="L1750" s="8" t="str" cm="1">
        <f t="array" aca="1" ref="L1750" ca="1">_xlfn.IFNA(INDIRECT("'"&amp;"Variable List"&amp;"'!"&amp;ADDRESS(MATCH(A1750,'Variable List'!A:A,0),6)),"")</f>
        <v>yes</v>
      </c>
    </row>
    <row r="1751" spans="1:12" s="3" customFormat="1" ht="30" x14ac:dyDescent="0.25">
      <c r="A1751" s="41" t="s">
        <v>1868</v>
      </c>
      <c r="B1751" s="6"/>
      <c r="C1751" s="6"/>
      <c r="D1751" s="55">
        <v>1</v>
      </c>
      <c r="E1751" s="56" t="s">
        <v>1870</v>
      </c>
      <c r="F1751" s="168"/>
      <c r="G1751" s="6"/>
      <c r="H1751" s="13"/>
      <c r="I1751" s="6" t="str" cm="1">
        <f t="array" aca="1" ref="I1751" ca="1">_xlfn.IFNA(INDIRECT("'"&amp;"Variable List"&amp;"'!"&amp;ADDRESS(MATCH(A1751,'Variable List'!A:A,0),3)),"")</f>
        <v/>
      </c>
      <c r="J1751" s="6" t="str" cm="1">
        <f t="array" aca="1" ref="J1751" ca="1">_xlfn.IFNA(INDIRECT("'"&amp;"Variable List"&amp;"'!"&amp;ADDRESS(MATCH(A1751,'Variable List'!A:A,0),4)),"")</f>
        <v/>
      </c>
      <c r="K1751" s="6" t="str" cm="1">
        <f t="array" aca="1" ref="K1751" ca="1">_xlfn.IFNA(INDIRECT("'"&amp;"Variable List"&amp;"'!"&amp;ADDRESS(MATCH(A1751,'Variable List'!A:A,0),5)),"")</f>
        <v/>
      </c>
      <c r="L1751" s="6" t="str" cm="1">
        <f t="array" aca="1" ref="L1751" ca="1">_xlfn.IFNA(INDIRECT("'"&amp;"Variable List"&amp;"'!"&amp;ADDRESS(MATCH(A1751,'Variable List'!A:A,0),6)),"")</f>
        <v/>
      </c>
    </row>
    <row r="1752" spans="1:12" s="3" customFormat="1" x14ac:dyDescent="0.25">
      <c r="A1752" s="41"/>
      <c r="B1752" s="6"/>
      <c r="C1752" s="6"/>
      <c r="D1752" s="55">
        <v>2</v>
      </c>
      <c r="E1752" s="56" t="s">
        <v>1871</v>
      </c>
      <c r="F1752" s="168"/>
      <c r="G1752" s="6"/>
      <c r="H1752" s="13"/>
      <c r="I1752" s="6" t="str" cm="1">
        <f t="array" aca="1" ref="I1752" ca="1">_xlfn.IFNA(INDIRECT("'"&amp;"Variable List"&amp;"'!"&amp;ADDRESS(MATCH(A1752,'Variable List'!A:A,0),3)),"")</f>
        <v/>
      </c>
      <c r="J1752" s="6" t="str" cm="1">
        <f t="array" aca="1" ref="J1752" ca="1">_xlfn.IFNA(INDIRECT("'"&amp;"Variable List"&amp;"'!"&amp;ADDRESS(MATCH(A1752,'Variable List'!A:A,0),4)),"")</f>
        <v/>
      </c>
      <c r="K1752" s="6" t="str" cm="1">
        <f t="array" aca="1" ref="K1752" ca="1">_xlfn.IFNA(INDIRECT("'"&amp;"Variable List"&amp;"'!"&amp;ADDRESS(MATCH(A1752,'Variable List'!A:A,0),5)),"")</f>
        <v/>
      </c>
      <c r="L1752" s="6" t="str" cm="1">
        <f t="array" aca="1" ref="L1752" ca="1">_xlfn.IFNA(INDIRECT("'"&amp;"Variable List"&amp;"'!"&amp;ADDRESS(MATCH(A1752,'Variable List'!A:A,0),6)),"")</f>
        <v/>
      </c>
    </row>
    <row r="1753" spans="1:12" s="3" customFormat="1" x14ac:dyDescent="0.25">
      <c r="A1753" s="41"/>
      <c r="B1753" s="6"/>
      <c r="C1753" s="6"/>
      <c r="D1753" s="55">
        <v>3</v>
      </c>
      <c r="E1753" s="56" t="s">
        <v>1872</v>
      </c>
      <c r="F1753" s="168"/>
      <c r="G1753" s="6"/>
      <c r="H1753" s="13"/>
      <c r="I1753" s="6" t="str" cm="1">
        <f t="array" aca="1" ref="I1753" ca="1">_xlfn.IFNA(INDIRECT("'"&amp;"Variable List"&amp;"'!"&amp;ADDRESS(MATCH(A1753,'Variable List'!A:A,0),3)),"")</f>
        <v/>
      </c>
      <c r="J1753" s="6" t="str" cm="1">
        <f t="array" aca="1" ref="J1753" ca="1">_xlfn.IFNA(INDIRECT("'"&amp;"Variable List"&amp;"'!"&amp;ADDRESS(MATCH(A1753,'Variable List'!A:A,0),4)),"")</f>
        <v/>
      </c>
      <c r="K1753" s="6" t="str" cm="1">
        <f t="array" aca="1" ref="K1753" ca="1">_xlfn.IFNA(INDIRECT("'"&amp;"Variable List"&amp;"'!"&amp;ADDRESS(MATCH(A1753,'Variable List'!A:A,0),5)),"")</f>
        <v/>
      </c>
      <c r="L1753" s="6" t="str" cm="1">
        <f t="array" aca="1" ref="L1753" ca="1">_xlfn.IFNA(INDIRECT("'"&amp;"Variable List"&amp;"'!"&amp;ADDRESS(MATCH(A1753,'Variable List'!A:A,0),6)),"")</f>
        <v/>
      </c>
    </row>
    <row r="1754" spans="1:12" s="3" customFormat="1" x14ac:dyDescent="0.25">
      <c r="A1754" s="41"/>
      <c r="B1754" s="6"/>
      <c r="C1754" s="6"/>
      <c r="D1754" s="55">
        <v>4</v>
      </c>
      <c r="E1754" s="56" t="s">
        <v>1873</v>
      </c>
      <c r="F1754" s="168"/>
      <c r="G1754" s="6"/>
      <c r="H1754" s="13"/>
      <c r="I1754" s="6" t="str" cm="1">
        <f t="array" aca="1" ref="I1754" ca="1">_xlfn.IFNA(INDIRECT("'"&amp;"Variable List"&amp;"'!"&amp;ADDRESS(MATCH(A1754,'Variable List'!A:A,0),3)),"")</f>
        <v/>
      </c>
      <c r="J1754" s="6" t="str" cm="1">
        <f t="array" aca="1" ref="J1754" ca="1">_xlfn.IFNA(INDIRECT("'"&amp;"Variable List"&amp;"'!"&amp;ADDRESS(MATCH(A1754,'Variable List'!A:A,0),4)),"")</f>
        <v/>
      </c>
      <c r="K1754" s="6" t="str" cm="1">
        <f t="array" aca="1" ref="K1754" ca="1">_xlfn.IFNA(INDIRECT("'"&amp;"Variable List"&amp;"'!"&amp;ADDRESS(MATCH(A1754,'Variable List'!A:A,0),5)),"")</f>
        <v/>
      </c>
      <c r="L1754" s="6" t="str" cm="1">
        <f t="array" aca="1" ref="L1754" ca="1">_xlfn.IFNA(INDIRECT("'"&amp;"Variable List"&amp;"'!"&amp;ADDRESS(MATCH(A1754,'Variable List'!A:A,0),6)),"")</f>
        <v/>
      </c>
    </row>
    <row r="1755" spans="1:12" s="3" customFormat="1" x14ac:dyDescent="0.25">
      <c r="A1755" s="41"/>
      <c r="B1755" s="6"/>
      <c r="C1755" s="6"/>
      <c r="D1755" s="55">
        <v>5</v>
      </c>
      <c r="E1755" s="56" t="s">
        <v>1874</v>
      </c>
      <c r="F1755" s="168"/>
      <c r="G1755" s="6"/>
      <c r="H1755" s="13"/>
      <c r="I1755" s="6" t="str" cm="1">
        <f t="array" aca="1" ref="I1755" ca="1">_xlfn.IFNA(INDIRECT("'"&amp;"Variable List"&amp;"'!"&amp;ADDRESS(MATCH(A1755,'Variable List'!A:A,0),3)),"")</f>
        <v/>
      </c>
      <c r="J1755" s="6" t="str" cm="1">
        <f t="array" aca="1" ref="J1755" ca="1">_xlfn.IFNA(INDIRECT("'"&amp;"Variable List"&amp;"'!"&amp;ADDRESS(MATCH(A1755,'Variable List'!A:A,0),4)),"")</f>
        <v/>
      </c>
      <c r="K1755" s="6" t="str" cm="1">
        <f t="array" aca="1" ref="K1755" ca="1">_xlfn.IFNA(INDIRECT("'"&amp;"Variable List"&amp;"'!"&amp;ADDRESS(MATCH(A1755,'Variable List'!A:A,0),5)),"")</f>
        <v/>
      </c>
      <c r="L1755" s="6" t="str" cm="1">
        <f t="array" aca="1" ref="L1755" ca="1">_xlfn.IFNA(INDIRECT("'"&amp;"Variable List"&amp;"'!"&amp;ADDRESS(MATCH(A1755,'Variable List'!A:A,0),6)),"")</f>
        <v/>
      </c>
    </row>
    <row r="1756" spans="1:12" s="3" customFormat="1" x14ac:dyDescent="0.25">
      <c r="A1756" s="41"/>
      <c r="B1756" s="6"/>
      <c r="C1756" s="6"/>
      <c r="D1756" s="55">
        <v>6</v>
      </c>
      <c r="E1756" s="56" t="s">
        <v>1875</v>
      </c>
      <c r="F1756" s="168"/>
      <c r="G1756" s="6"/>
      <c r="H1756" s="13"/>
      <c r="I1756" s="6" t="str" cm="1">
        <f t="array" aca="1" ref="I1756" ca="1">_xlfn.IFNA(INDIRECT("'"&amp;"Variable List"&amp;"'!"&amp;ADDRESS(MATCH(A1756,'Variable List'!A:A,0),3)),"")</f>
        <v/>
      </c>
      <c r="J1756" s="6" t="str" cm="1">
        <f t="array" aca="1" ref="J1756" ca="1">_xlfn.IFNA(INDIRECT("'"&amp;"Variable List"&amp;"'!"&amp;ADDRESS(MATCH(A1756,'Variable List'!A:A,0),4)),"")</f>
        <v/>
      </c>
      <c r="K1756" s="6" t="str" cm="1">
        <f t="array" aca="1" ref="K1756" ca="1">_xlfn.IFNA(INDIRECT("'"&amp;"Variable List"&amp;"'!"&amp;ADDRESS(MATCH(A1756,'Variable List'!A:A,0),5)),"")</f>
        <v/>
      </c>
      <c r="L1756" s="6" t="str" cm="1">
        <f t="array" aca="1" ref="L1756" ca="1">_xlfn.IFNA(INDIRECT("'"&amp;"Variable List"&amp;"'!"&amp;ADDRESS(MATCH(A1756,'Variable List'!A:A,0),6)),"")</f>
        <v/>
      </c>
    </row>
    <row r="1757" spans="1:12" s="3" customFormat="1" x14ac:dyDescent="0.25">
      <c r="A1757" s="41"/>
      <c r="B1757" s="6"/>
      <c r="C1757" s="6"/>
      <c r="D1757" s="55">
        <v>7</v>
      </c>
      <c r="E1757" s="56" t="s">
        <v>1876</v>
      </c>
      <c r="F1757" s="168"/>
      <c r="G1757" s="6"/>
      <c r="H1757" s="13"/>
      <c r="I1757" s="6" t="str" cm="1">
        <f t="array" aca="1" ref="I1757" ca="1">_xlfn.IFNA(INDIRECT("'"&amp;"Variable List"&amp;"'!"&amp;ADDRESS(MATCH(A1757,'Variable List'!A:A,0),3)),"")</f>
        <v/>
      </c>
      <c r="J1757" s="6" t="str" cm="1">
        <f t="array" aca="1" ref="J1757" ca="1">_xlfn.IFNA(INDIRECT("'"&amp;"Variable List"&amp;"'!"&amp;ADDRESS(MATCH(A1757,'Variable List'!A:A,0),4)),"")</f>
        <v/>
      </c>
      <c r="K1757" s="6" t="str" cm="1">
        <f t="array" aca="1" ref="K1757" ca="1">_xlfn.IFNA(INDIRECT("'"&amp;"Variable List"&amp;"'!"&amp;ADDRESS(MATCH(A1757,'Variable List'!A:A,0),5)),"")</f>
        <v/>
      </c>
      <c r="L1757" s="6" t="str" cm="1">
        <f t="array" aca="1" ref="L1757" ca="1">_xlfn.IFNA(INDIRECT("'"&amp;"Variable List"&amp;"'!"&amp;ADDRESS(MATCH(A1757,'Variable List'!A:A,0),6)),"")</f>
        <v/>
      </c>
    </row>
    <row r="1758" spans="1:12" s="3" customFormat="1" x14ac:dyDescent="0.25">
      <c r="A1758" s="41"/>
      <c r="B1758" s="6"/>
      <c r="C1758" s="6"/>
      <c r="D1758" s="55">
        <v>8</v>
      </c>
      <c r="E1758" s="56" t="s">
        <v>1877</v>
      </c>
      <c r="F1758" s="168"/>
      <c r="G1758" s="6"/>
      <c r="H1758" s="13"/>
      <c r="I1758" s="6" t="str" cm="1">
        <f t="array" aca="1" ref="I1758" ca="1">_xlfn.IFNA(INDIRECT("'"&amp;"Variable List"&amp;"'!"&amp;ADDRESS(MATCH(A1758,'Variable List'!A:A,0),3)),"")</f>
        <v/>
      </c>
      <c r="J1758" s="6" t="str" cm="1">
        <f t="array" aca="1" ref="J1758" ca="1">_xlfn.IFNA(INDIRECT("'"&amp;"Variable List"&amp;"'!"&amp;ADDRESS(MATCH(A1758,'Variable List'!A:A,0),4)),"")</f>
        <v/>
      </c>
      <c r="K1758" s="6" t="str" cm="1">
        <f t="array" aca="1" ref="K1758" ca="1">_xlfn.IFNA(INDIRECT("'"&amp;"Variable List"&amp;"'!"&amp;ADDRESS(MATCH(A1758,'Variable List'!A:A,0),5)),"")</f>
        <v/>
      </c>
      <c r="L1758" s="6" t="str" cm="1">
        <f t="array" aca="1" ref="L1758" ca="1">_xlfn.IFNA(INDIRECT("'"&amp;"Variable List"&amp;"'!"&amp;ADDRESS(MATCH(A1758,'Variable List'!A:A,0),6)),"")</f>
        <v/>
      </c>
    </row>
    <row r="1759" spans="1:12" s="3" customFormat="1" x14ac:dyDescent="0.25">
      <c r="A1759" s="41"/>
      <c r="B1759" s="6"/>
      <c r="C1759" s="6"/>
      <c r="D1759" s="55">
        <v>9</v>
      </c>
      <c r="E1759" s="56" t="s">
        <v>1878</v>
      </c>
      <c r="F1759" s="168"/>
      <c r="G1759" s="6"/>
      <c r="H1759" s="13"/>
      <c r="I1759" s="6" t="str" cm="1">
        <f t="array" aca="1" ref="I1759" ca="1">_xlfn.IFNA(INDIRECT("'"&amp;"Variable List"&amp;"'!"&amp;ADDRESS(MATCH(A1759,'Variable List'!A:A,0),3)),"")</f>
        <v/>
      </c>
      <c r="J1759" s="6" t="str" cm="1">
        <f t="array" aca="1" ref="J1759" ca="1">_xlfn.IFNA(INDIRECT("'"&amp;"Variable List"&amp;"'!"&amp;ADDRESS(MATCH(A1759,'Variable List'!A:A,0),4)),"")</f>
        <v/>
      </c>
      <c r="K1759" s="6" t="str" cm="1">
        <f t="array" aca="1" ref="K1759" ca="1">_xlfn.IFNA(INDIRECT("'"&amp;"Variable List"&amp;"'!"&amp;ADDRESS(MATCH(A1759,'Variable List'!A:A,0),5)),"")</f>
        <v/>
      </c>
      <c r="L1759" s="6" t="str" cm="1">
        <f t="array" aca="1" ref="L1759" ca="1">_xlfn.IFNA(INDIRECT("'"&amp;"Variable List"&amp;"'!"&amp;ADDRESS(MATCH(A1759,'Variable List'!A:A,0),6)),"")</f>
        <v/>
      </c>
    </row>
    <row r="1760" spans="1:12" s="3" customFormat="1" x14ac:dyDescent="0.25">
      <c r="A1760" s="41"/>
      <c r="B1760" s="6"/>
      <c r="C1760" s="6"/>
      <c r="D1760" s="55">
        <v>10</v>
      </c>
      <c r="E1760" s="56" t="s">
        <v>1879</v>
      </c>
      <c r="F1760" s="168"/>
      <c r="G1760" s="6"/>
      <c r="H1760" s="13"/>
      <c r="I1760" s="6" t="str" cm="1">
        <f t="array" aca="1" ref="I1760" ca="1">_xlfn.IFNA(INDIRECT("'"&amp;"Variable List"&amp;"'!"&amp;ADDRESS(MATCH(A1760,'Variable List'!A:A,0),3)),"")</f>
        <v/>
      </c>
      <c r="J1760" s="6" t="str" cm="1">
        <f t="array" aca="1" ref="J1760" ca="1">_xlfn.IFNA(INDIRECT("'"&amp;"Variable List"&amp;"'!"&amp;ADDRESS(MATCH(A1760,'Variable List'!A:A,0),4)),"")</f>
        <v/>
      </c>
      <c r="K1760" s="6" t="str" cm="1">
        <f t="array" aca="1" ref="K1760" ca="1">_xlfn.IFNA(INDIRECT("'"&amp;"Variable List"&amp;"'!"&amp;ADDRESS(MATCH(A1760,'Variable List'!A:A,0),5)),"")</f>
        <v/>
      </c>
      <c r="L1760" s="6" t="str" cm="1">
        <f t="array" aca="1" ref="L1760" ca="1">_xlfn.IFNA(INDIRECT("'"&amp;"Variable List"&amp;"'!"&amp;ADDRESS(MATCH(A1760,'Variable List'!A:A,0),6)),"")</f>
        <v/>
      </c>
    </row>
    <row r="1761" spans="1:12" s="3" customFormat="1" x14ac:dyDescent="0.25">
      <c r="A1761" s="41"/>
      <c r="B1761" s="6"/>
      <c r="C1761" s="6"/>
      <c r="D1761" s="55">
        <v>11</v>
      </c>
      <c r="E1761" s="56" t="s">
        <v>1880</v>
      </c>
      <c r="F1761" s="168"/>
      <c r="G1761" s="6"/>
      <c r="H1761" s="13"/>
      <c r="I1761" s="6" t="str" cm="1">
        <f t="array" aca="1" ref="I1761" ca="1">_xlfn.IFNA(INDIRECT("'"&amp;"Variable List"&amp;"'!"&amp;ADDRESS(MATCH(A1761,'Variable List'!A:A,0),3)),"")</f>
        <v/>
      </c>
      <c r="J1761" s="6" t="str" cm="1">
        <f t="array" aca="1" ref="J1761" ca="1">_xlfn.IFNA(INDIRECT("'"&amp;"Variable List"&amp;"'!"&amp;ADDRESS(MATCH(A1761,'Variable List'!A:A,0),4)),"")</f>
        <v/>
      </c>
      <c r="K1761" s="6" t="str" cm="1">
        <f t="array" aca="1" ref="K1761" ca="1">_xlfn.IFNA(INDIRECT("'"&amp;"Variable List"&amp;"'!"&amp;ADDRESS(MATCH(A1761,'Variable List'!A:A,0),5)),"")</f>
        <v/>
      </c>
      <c r="L1761" s="6" t="str" cm="1">
        <f t="array" aca="1" ref="L1761" ca="1">_xlfn.IFNA(INDIRECT("'"&amp;"Variable List"&amp;"'!"&amp;ADDRESS(MATCH(A1761,'Variable List'!A:A,0),6)),"")</f>
        <v/>
      </c>
    </row>
    <row r="1762" spans="1:12" s="3" customFormat="1" x14ac:dyDescent="0.25">
      <c r="A1762" s="41"/>
      <c r="B1762" s="6"/>
      <c r="C1762" s="6"/>
      <c r="D1762" s="55">
        <v>12</v>
      </c>
      <c r="E1762" s="56" t="s">
        <v>1881</v>
      </c>
      <c r="F1762" s="168"/>
      <c r="G1762" s="6"/>
      <c r="H1762" s="13"/>
      <c r="I1762" s="6" t="str" cm="1">
        <f t="array" aca="1" ref="I1762" ca="1">_xlfn.IFNA(INDIRECT("'"&amp;"Variable List"&amp;"'!"&amp;ADDRESS(MATCH(A1762,'Variable List'!A:A,0),3)),"")</f>
        <v/>
      </c>
      <c r="J1762" s="6" t="str" cm="1">
        <f t="array" aca="1" ref="J1762" ca="1">_xlfn.IFNA(INDIRECT("'"&amp;"Variable List"&amp;"'!"&amp;ADDRESS(MATCH(A1762,'Variable List'!A:A,0),4)),"")</f>
        <v/>
      </c>
      <c r="K1762" s="6" t="str" cm="1">
        <f t="array" aca="1" ref="K1762" ca="1">_xlfn.IFNA(INDIRECT("'"&amp;"Variable List"&amp;"'!"&amp;ADDRESS(MATCH(A1762,'Variable List'!A:A,0),5)),"")</f>
        <v/>
      </c>
      <c r="L1762" s="6" t="str" cm="1">
        <f t="array" aca="1" ref="L1762" ca="1">_xlfn.IFNA(INDIRECT("'"&amp;"Variable List"&amp;"'!"&amp;ADDRESS(MATCH(A1762,'Variable List'!A:A,0),6)),"")</f>
        <v/>
      </c>
    </row>
    <row r="1763" spans="1:12" s="3" customFormat="1" x14ac:dyDescent="0.25">
      <c r="A1763" s="41"/>
      <c r="B1763" s="6"/>
      <c r="C1763" s="6"/>
      <c r="D1763" s="55">
        <v>13</v>
      </c>
      <c r="E1763" s="56" t="s">
        <v>1882</v>
      </c>
      <c r="F1763" s="168"/>
      <c r="G1763" s="6"/>
      <c r="H1763" s="13"/>
      <c r="I1763" s="6" t="str" cm="1">
        <f t="array" aca="1" ref="I1763" ca="1">_xlfn.IFNA(INDIRECT("'"&amp;"Variable List"&amp;"'!"&amp;ADDRESS(MATCH(A1763,'Variable List'!A:A,0),3)),"")</f>
        <v/>
      </c>
      <c r="J1763" s="6" t="str" cm="1">
        <f t="array" aca="1" ref="J1763" ca="1">_xlfn.IFNA(INDIRECT("'"&amp;"Variable List"&amp;"'!"&amp;ADDRESS(MATCH(A1763,'Variable List'!A:A,0),4)),"")</f>
        <v/>
      </c>
      <c r="K1763" s="6" t="str" cm="1">
        <f t="array" aca="1" ref="K1763" ca="1">_xlfn.IFNA(INDIRECT("'"&amp;"Variable List"&amp;"'!"&amp;ADDRESS(MATCH(A1763,'Variable List'!A:A,0),5)),"")</f>
        <v/>
      </c>
      <c r="L1763" s="6" t="str" cm="1">
        <f t="array" aca="1" ref="L1763" ca="1">_xlfn.IFNA(INDIRECT("'"&amp;"Variable List"&amp;"'!"&amp;ADDRESS(MATCH(A1763,'Variable List'!A:A,0),6)),"")</f>
        <v/>
      </c>
    </row>
    <row r="1764" spans="1:12" s="3" customFormat="1" x14ac:dyDescent="0.25">
      <c r="A1764" s="41"/>
      <c r="B1764" s="6"/>
      <c r="C1764" s="6"/>
      <c r="D1764" s="55">
        <v>14</v>
      </c>
      <c r="E1764" s="56" t="s">
        <v>1883</v>
      </c>
      <c r="F1764" s="168"/>
      <c r="G1764" s="6"/>
      <c r="H1764" s="13"/>
      <c r="I1764" s="6" t="str" cm="1">
        <f t="array" aca="1" ref="I1764" ca="1">_xlfn.IFNA(INDIRECT("'"&amp;"Variable List"&amp;"'!"&amp;ADDRESS(MATCH(A1764,'Variable List'!A:A,0),3)),"")</f>
        <v/>
      </c>
      <c r="J1764" s="6" t="str" cm="1">
        <f t="array" aca="1" ref="J1764" ca="1">_xlfn.IFNA(INDIRECT("'"&amp;"Variable List"&amp;"'!"&amp;ADDRESS(MATCH(A1764,'Variable List'!A:A,0),4)),"")</f>
        <v/>
      </c>
      <c r="K1764" s="6" t="str" cm="1">
        <f t="array" aca="1" ref="K1764" ca="1">_xlfn.IFNA(INDIRECT("'"&amp;"Variable List"&amp;"'!"&amp;ADDRESS(MATCH(A1764,'Variable List'!A:A,0),5)),"")</f>
        <v/>
      </c>
      <c r="L1764" s="6" t="str" cm="1">
        <f t="array" aca="1" ref="L1764" ca="1">_xlfn.IFNA(INDIRECT("'"&amp;"Variable List"&amp;"'!"&amp;ADDRESS(MATCH(A1764,'Variable List'!A:A,0),6)),"")</f>
        <v/>
      </c>
    </row>
    <row r="1765" spans="1:12" s="3" customFormat="1" x14ac:dyDescent="0.25">
      <c r="A1765" s="41"/>
      <c r="B1765" s="6"/>
      <c r="C1765" s="6"/>
      <c r="D1765" s="55">
        <v>15</v>
      </c>
      <c r="E1765" s="56" t="s">
        <v>1884</v>
      </c>
      <c r="F1765" s="168"/>
      <c r="G1765" s="6"/>
      <c r="H1765" s="13"/>
      <c r="I1765" s="6" t="str" cm="1">
        <f t="array" aca="1" ref="I1765" ca="1">_xlfn.IFNA(INDIRECT("'"&amp;"Variable List"&amp;"'!"&amp;ADDRESS(MATCH(A1765,'Variable List'!A:A,0),3)),"")</f>
        <v/>
      </c>
      <c r="J1765" s="6" t="str" cm="1">
        <f t="array" aca="1" ref="J1765" ca="1">_xlfn.IFNA(INDIRECT("'"&amp;"Variable List"&amp;"'!"&amp;ADDRESS(MATCH(A1765,'Variable List'!A:A,0),4)),"")</f>
        <v/>
      </c>
      <c r="K1765" s="6" t="str" cm="1">
        <f t="array" aca="1" ref="K1765" ca="1">_xlfn.IFNA(INDIRECT("'"&amp;"Variable List"&amp;"'!"&amp;ADDRESS(MATCH(A1765,'Variable List'!A:A,0),5)),"")</f>
        <v/>
      </c>
      <c r="L1765" s="6" t="str" cm="1">
        <f t="array" aca="1" ref="L1765" ca="1">_xlfn.IFNA(INDIRECT("'"&amp;"Variable List"&amp;"'!"&amp;ADDRESS(MATCH(A1765,'Variable List'!A:A,0),6)),"")</f>
        <v/>
      </c>
    </row>
    <row r="1766" spans="1:12" s="3" customFormat="1" x14ac:dyDescent="0.25">
      <c r="A1766" s="42"/>
      <c r="B1766" s="7"/>
      <c r="C1766" s="7"/>
      <c r="D1766" s="54">
        <v>16</v>
      </c>
      <c r="E1766" s="53" t="s">
        <v>1885</v>
      </c>
      <c r="F1766" s="169"/>
      <c r="G1766" s="7"/>
      <c r="H1766" s="15"/>
      <c r="I1766" s="7" t="str" cm="1">
        <f t="array" aca="1" ref="I1766" ca="1">_xlfn.IFNA(INDIRECT("'"&amp;"Variable List"&amp;"'!"&amp;ADDRESS(MATCH(A1766,'Variable List'!A:A,0),3)),"")</f>
        <v/>
      </c>
      <c r="J1766" s="7" t="str" cm="1">
        <f t="array" aca="1" ref="J1766" ca="1">_xlfn.IFNA(INDIRECT("'"&amp;"Variable List"&amp;"'!"&amp;ADDRESS(MATCH(A1766,'Variable List'!A:A,0),4)),"")</f>
        <v/>
      </c>
      <c r="K1766" s="7" t="str" cm="1">
        <f t="array" aca="1" ref="K1766" ca="1">_xlfn.IFNA(INDIRECT("'"&amp;"Variable List"&amp;"'!"&amp;ADDRESS(MATCH(A1766,'Variable List'!A:A,0),5)),"")</f>
        <v/>
      </c>
      <c r="L1766" s="7" t="str" cm="1">
        <f t="array" aca="1" ref="L1766" ca="1">_xlfn.IFNA(INDIRECT("'"&amp;"Variable List"&amp;"'!"&amp;ADDRESS(MATCH(A1766,'Variable List'!A:A,0),6)),"")</f>
        <v/>
      </c>
    </row>
    <row r="1767" spans="1:12" s="3" customFormat="1" x14ac:dyDescent="0.25">
      <c r="A1767" s="4" t="s">
        <v>81</v>
      </c>
      <c r="B1767" s="6" t="s">
        <v>135</v>
      </c>
      <c r="C1767" s="6">
        <v>17</v>
      </c>
      <c r="D1767" s="55">
        <v>-9</v>
      </c>
      <c r="E1767" s="56" t="s">
        <v>192</v>
      </c>
      <c r="F1767" s="167" t="s">
        <v>1230</v>
      </c>
      <c r="G1767" s="6" t="s">
        <v>1888</v>
      </c>
      <c r="H1767" s="13" t="s">
        <v>2721</v>
      </c>
      <c r="I1767" s="8" t="str" cm="1">
        <f t="array" aca="1" ref="I1767" ca="1">_xlfn.IFNA(INDIRECT("'"&amp;"Variable List"&amp;"'!"&amp;ADDRESS(MATCH(A1767,'Variable List'!A:A,0),3)),"")</f>
        <v>yes</v>
      </c>
      <c r="J1767" s="6" t="str" cm="1">
        <f t="array" aca="1" ref="J1767" ca="1">_xlfn.IFNA(INDIRECT("'"&amp;"Variable List"&amp;"'!"&amp;ADDRESS(MATCH(A1767,'Variable List'!A:A,0),4)),"")</f>
        <v>yes</v>
      </c>
      <c r="K1767" s="6" t="str" cm="1">
        <f t="array" aca="1" ref="K1767" ca="1">_xlfn.IFNA(INDIRECT("'"&amp;"Variable List"&amp;"'!"&amp;ADDRESS(MATCH(A1767,'Variable List'!A:A,0),5)),"")</f>
        <v>yes</v>
      </c>
      <c r="L1767" s="6" t="str" cm="1">
        <f t="array" aca="1" ref="L1767" ca="1">_xlfn.IFNA(INDIRECT("'"&amp;"Variable List"&amp;"'!"&amp;ADDRESS(MATCH(A1767,'Variable List'!A:A,0),6)),"")</f>
        <v>yes</v>
      </c>
    </row>
    <row r="1768" spans="1:12" s="3" customFormat="1" x14ac:dyDescent="0.25">
      <c r="A1768" s="3" t="s">
        <v>1887</v>
      </c>
      <c r="B1768" s="6"/>
      <c r="C1768" s="6"/>
      <c r="D1768" s="55">
        <v>1</v>
      </c>
      <c r="E1768" s="56" t="s">
        <v>1870</v>
      </c>
      <c r="F1768" s="168"/>
      <c r="G1768" s="6"/>
      <c r="H1768" s="13"/>
      <c r="I1768" s="6" t="str" cm="1">
        <f t="array" aca="1" ref="I1768" ca="1">_xlfn.IFNA(INDIRECT("'"&amp;"Variable List"&amp;"'!"&amp;ADDRESS(MATCH(A1768,'Variable List'!A:A,0),3)),"")</f>
        <v/>
      </c>
      <c r="J1768" s="6" t="str" cm="1">
        <f t="array" aca="1" ref="J1768" ca="1">_xlfn.IFNA(INDIRECT("'"&amp;"Variable List"&amp;"'!"&amp;ADDRESS(MATCH(A1768,'Variable List'!A:A,0),4)),"")</f>
        <v/>
      </c>
      <c r="K1768" s="6" t="str" cm="1">
        <f t="array" aca="1" ref="K1768" ca="1">_xlfn.IFNA(INDIRECT("'"&amp;"Variable List"&amp;"'!"&amp;ADDRESS(MATCH(A1768,'Variable List'!A:A,0),5)),"")</f>
        <v/>
      </c>
      <c r="L1768" s="6" t="str" cm="1">
        <f t="array" aca="1" ref="L1768" ca="1">_xlfn.IFNA(INDIRECT("'"&amp;"Variable List"&amp;"'!"&amp;ADDRESS(MATCH(A1768,'Variable List'!A:A,0),6)),"")</f>
        <v/>
      </c>
    </row>
    <row r="1769" spans="1:12" s="3" customFormat="1" x14ac:dyDescent="0.25">
      <c r="B1769" s="6"/>
      <c r="C1769" s="6"/>
      <c r="D1769" s="55">
        <v>2</v>
      </c>
      <c r="E1769" s="56" t="s">
        <v>1871</v>
      </c>
      <c r="F1769" s="168"/>
      <c r="G1769" s="6"/>
      <c r="H1769" s="13"/>
      <c r="I1769" s="6" t="str" cm="1">
        <f t="array" aca="1" ref="I1769" ca="1">_xlfn.IFNA(INDIRECT("'"&amp;"Variable List"&amp;"'!"&amp;ADDRESS(MATCH(A1769,'Variable List'!A:A,0),3)),"")</f>
        <v/>
      </c>
      <c r="J1769" s="6" t="str" cm="1">
        <f t="array" aca="1" ref="J1769" ca="1">_xlfn.IFNA(INDIRECT("'"&amp;"Variable List"&amp;"'!"&amp;ADDRESS(MATCH(A1769,'Variable List'!A:A,0),4)),"")</f>
        <v/>
      </c>
      <c r="K1769" s="6" t="str" cm="1">
        <f t="array" aca="1" ref="K1769" ca="1">_xlfn.IFNA(INDIRECT("'"&amp;"Variable List"&amp;"'!"&amp;ADDRESS(MATCH(A1769,'Variable List'!A:A,0),5)),"")</f>
        <v/>
      </c>
      <c r="L1769" s="6" t="str" cm="1">
        <f t="array" aca="1" ref="L1769" ca="1">_xlfn.IFNA(INDIRECT("'"&amp;"Variable List"&amp;"'!"&amp;ADDRESS(MATCH(A1769,'Variable List'!A:A,0),6)),"")</f>
        <v/>
      </c>
    </row>
    <row r="1770" spans="1:12" s="3" customFormat="1" x14ac:dyDescent="0.25">
      <c r="B1770" s="6"/>
      <c r="C1770" s="6"/>
      <c r="D1770" s="55">
        <v>3</v>
      </c>
      <c r="E1770" s="56" t="s">
        <v>1872</v>
      </c>
      <c r="F1770" s="168"/>
      <c r="G1770" s="6"/>
      <c r="H1770" s="13"/>
      <c r="I1770" s="6" t="str" cm="1">
        <f t="array" aca="1" ref="I1770" ca="1">_xlfn.IFNA(INDIRECT("'"&amp;"Variable List"&amp;"'!"&amp;ADDRESS(MATCH(A1770,'Variable List'!A:A,0),3)),"")</f>
        <v/>
      </c>
      <c r="J1770" s="6" t="str" cm="1">
        <f t="array" aca="1" ref="J1770" ca="1">_xlfn.IFNA(INDIRECT("'"&amp;"Variable List"&amp;"'!"&amp;ADDRESS(MATCH(A1770,'Variable List'!A:A,0),4)),"")</f>
        <v/>
      </c>
      <c r="K1770" s="6" t="str" cm="1">
        <f t="array" aca="1" ref="K1770" ca="1">_xlfn.IFNA(INDIRECT("'"&amp;"Variable List"&amp;"'!"&amp;ADDRESS(MATCH(A1770,'Variable List'!A:A,0),5)),"")</f>
        <v/>
      </c>
      <c r="L1770" s="6" t="str" cm="1">
        <f t="array" aca="1" ref="L1770" ca="1">_xlfn.IFNA(INDIRECT("'"&amp;"Variable List"&amp;"'!"&amp;ADDRESS(MATCH(A1770,'Variable List'!A:A,0),6)),"")</f>
        <v/>
      </c>
    </row>
    <row r="1771" spans="1:12" s="3" customFormat="1" x14ac:dyDescent="0.25">
      <c r="B1771" s="6"/>
      <c r="C1771" s="6"/>
      <c r="D1771" s="55">
        <v>4</v>
      </c>
      <c r="E1771" s="56" t="s">
        <v>1873</v>
      </c>
      <c r="F1771" s="168"/>
      <c r="G1771" s="6"/>
      <c r="H1771" s="13"/>
      <c r="I1771" s="6" t="str" cm="1">
        <f t="array" aca="1" ref="I1771" ca="1">_xlfn.IFNA(INDIRECT("'"&amp;"Variable List"&amp;"'!"&amp;ADDRESS(MATCH(A1771,'Variable List'!A:A,0),3)),"")</f>
        <v/>
      </c>
      <c r="J1771" s="6" t="str" cm="1">
        <f t="array" aca="1" ref="J1771" ca="1">_xlfn.IFNA(INDIRECT("'"&amp;"Variable List"&amp;"'!"&amp;ADDRESS(MATCH(A1771,'Variable List'!A:A,0),4)),"")</f>
        <v/>
      </c>
      <c r="K1771" s="6" t="str" cm="1">
        <f t="array" aca="1" ref="K1771" ca="1">_xlfn.IFNA(INDIRECT("'"&amp;"Variable List"&amp;"'!"&amp;ADDRESS(MATCH(A1771,'Variable List'!A:A,0),5)),"")</f>
        <v/>
      </c>
      <c r="L1771" s="6" t="str" cm="1">
        <f t="array" aca="1" ref="L1771" ca="1">_xlfn.IFNA(INDIRECT("'"&amp;"Variable List"&amp;"'!"&amp;ADDRESS(MATCH(A1771,'Variable List'!A:A,0),6)),"")</f>
        <v/>
      </c>
    </row>
    <row r="1772" spans="1:12" s="3" customFormat="1" x14ac:dyDescent="0.25">
      <c r="B1772" s="6"/>
      <c r="C1772" s="6"/>
      <c r="D1772" s="55">
        <v>5</v>
      </c>
      <c r="E1772" s="56" t="s">
        <v>1874</v>
      </c>
      <c r="F1772" s="168"/>
      <c r="G1772" s="6"/>
      <c r="H1772" s="13"/>
      <c r="I1772" s="6" t="str" cm="1">
        <f t="array" aca="1" ref="I1772" ca="1">_xlfn.IFNA(INDIRECT("'"&amp;"Variable List"&amp;"'!"&amp;ADDRESS(MATCH(A1772,'Variable List'!A:A,0),3)),"")</f>
        <v/>
      </c>
      <c r="J1772" s="6" t="str" cm="1">
        <f t="array" aca="1" ref="J1772" ca="1">_xlfn.IFNA(INDIRECT("'"&amp;"Variable List"&amp;"'!"&amp;ADDRESS(MATCH(A1772,'Variable List'!A:A,0),4)),"")</f>
        <v/>
      </c>
      <c r="K1772" s="6" t="str" cm="1">
        <f t="array" aca="1" ref="K1772" ca="1">_xlfn.IFNA(INDIRECT("'"&amp;"Variable List"&amp;"'!"&amp;ADDRESS(MATCH(A1772,'Variable List'!A:A,0),5)),"")</f>
        <v/>
      </c>
      <c r="L1772" s="6" t="str" cm="1">
        <f t="array" aca="1" ref="L1772" ca="1">_xlfn.IFNA(INDIRECT("'"&amp;"Variable List"&amp;"'!"&amp;ADDRESS(MATCH(A1772,'Variable List'!A:A,0),6)),"")</f>
        <v/>
      </c>
    </row>
    <row r="1773" spans="1:12" s="3" customFormat="1" x14ac:dyDescent="0.25">
      <c r="B1773" s="6"/>
      <c r="C1773" s="6"/>
      <c r="D1773" s="55">
        <v>6</v>
      </c>
      <c r="E1773" s="56" t="s">
        <v>1875</v>
      </c>
      <c r="F1773" s="168"/>
      <c r="G1773" s="6"/>
      <c r="H1773" s="13"/>
      <c r="I1773" s="6" t="str" cm="1">
        <f t="array" aca="1" ref="I1773" ca="1">_xlfn.IFNA(INDIRECT("'"&amp;"Variable List"&amp;"'!"&amp;ADDRESS(MATCH(A1773,'Variable List'!A:A,0),3)),"")</f>
        <v/>
      </c>
      <c r="J1773" s="6" t="str" cm="1">
        <f t="array" aca="1" ref="J1773" ca="1">_xlfn.IFNA(INDIRECT("'"&amp;"Variable List"&amp;"'!"&amp;ADDRESS(MATCH(A1773,'Variable List'!A:A,0),4)),"")</f>
        <v/>
      </c>
      <c r="K1773" s="6" t="str" cm="1">
        <f t="array" aca="1" ref="K1773" ca="1">_xlfn.IFNA(INDIRECT("'"&amp;"Variable List"&amp;"'!"&amp;ADDRESS(MATCH(A1773,'Variable List'!A:A,0),5)),"")</f>
        <v/>
      </c>
      <c r="L1773" s="6" t="str" cm="1">
        <f t="array" aca="1" ref="L1773" ca="1">_xlfn.IFNA(INDIRECT("'"&amp;"Variable List"&amp;"'!"&amp;ADDRESS(MATCH(A1773,'Variable List'!A:A,0),6)),"")</f>
        <v/>
      </c>
    </row>
    <row r="1774" spans="1:12" s="3" customFormat="1" x14ac:dyDescent="0.25">
      <c r="B1774" s="6"/>
      <c r="C1774" s="6"/>
      <c r="D1774" s="55">
        <v>7</v>
      </c>
      <c r="E1774" s="56" t="s">
        <v>1876</v>
      </c>
      <c r="F1774" s="168"/>
      <c r="G1774" s="6"/>
      <c r="H1774" s="13"/>
      <c r="I1774" s="6" t="str" cm="1">
        <f t="array" aca="1" ref="I1774" ca="1">_xlfn.IFNA(INDIRECT("'"&amp;"Variable List"&amp;"'!"&amp;ADDRESS(MATCH(A1774,'Variable List'!A:A,0),3)),"")</f>
        <v/>
      </c>
      <c r="J1774" s="6" t="str" cm="1">
        <f t="array" aca="1" ref="J1774" ca="1">_xlfn.IFNA(INDIRECT("'"&amp;"Variable List"&amp;"'!"&amp;ADDRESS(MATCH(A1774,'Variable List'!A:A,0),4)),"")</f>
        <v/>
      </c>
      <c r="K1774" s="6" t="str" cm="1">
        <f t="array" aca="1" ref="K1774" ca="1">_xlfn.IFNA(INDIRECT("'"&amp;"Variable List"&amp;"'!"&amp;ADDRESS(MATCH(A1774,'Variable List'!A:A,0),5)),"")</f>
        <v/>
      </c>
      <c r="L1774" s="6" t="str" cm="1">
        <f t="array" aca="1" ref="L1774" ca="1">_xlfn.IFNA(INDIRECT("'"&amp;"Variable List"&amp;"'!"&amp;ADDRESS(MATCH(A1774,'Variable List'!A:A,0),6)),"")</f>
        <v/>
      </c>
    </row>
    <row r="1775" spans="1:12" s="3" customFormat="1" x14ac:dyDescent="0.25">
      <c r="B1775" s="6"/>
      <c r="C1775" s="6"/>
      <c r="D1775" s="55">
        <v>8</v>
      </c>
      <c r="E1775" s="56" t="s">
        <v>1877</v>
      </c>
      <c r="F1775" s="168"/>
      <c r="G1775" s="6"/>
      <c r="H1775" s="13"/>
      <c r="I1775" s="6" t="str" cm="1">
        <f t="array" aca="1" ref="I1775" ca="1">_xlfn.IFNA(INDIRECT("'"&amp;"Variable List"&amp;"'!"&amp;ADDRESS(MATCH(A1775,'Variable List'!A:A,0),3)),"")</f>
        <v/>
      </c>
      <c r="J1775" s="6" t="str" cm="1">
        <f t="array" aca="1" ref="J1775" ca="1">_xlfn.IFNA(INDIRECT("'"&amp;"Variable List"&amp;"'!"&amp;ADDRESS(MATCH(A1775,'Variable List'!A:A,0),4)),"")</f>
        <v/>
      </c>
      <c r="K1775" s="6" t="str" cm="1">
        <f t="array" aca="1" ref="K1775" ca="1">_xlfn.IFNA(INDIRECT("'"&amp;"Variable List"&amp;"'!"&amp;ADDRESS(MATCH(A1775,'Variable List'!A:A,0),5)),"")</f>
        <v/>
      </c>
      <c r="L1775" s="6" t="str" cm="1">
        <f t="array" aca="1" ref="L1775" ca="1">_xlfn.IFNA(INDIRECT("'"&amp;"Variable List"&amp;"'!"&amp;ADDRESS(MATCH(A1775,'Variable List'!A:A,0),6)),"")</f>
        <v/>
      </c>
    </row>
    <row r="1776" spans="1:12" s="3" customFormat="1" x14ac:dyDescent="0.25">
      <c r="B1776" s="6"/>
      <c r="C1776" s="6"/>
      <c r="D1776" s="55">
        <v>9</v>
      </c>
      <c r="E1776" s="56" t="s">
        <v>1878</v>
      </c>
      <c r="F1776" s="168"/>
      <c r="G1776" s="6"/>
      <c r="H1776" s="13"/>
      <c r="I1776" s="6" t="str" cm="1">
        <f t="array" aca="1" ref="I1776" ca="1">_xlfn.IFNA(INDIRECT("'"&amp;"Variable List"&amp;"'!"&amp;ADDRESS(MATCH(A1776,'Variable List'!A:A,0),3)),"")</f>
        <v/>
      </c>
      <c r="J1776" s="6" t="str" cm="1">
        <f t="array" aca="1" ref="J1776" ca="1">_xlfn.IFNA(INDIRECT("'"&amp;"Variable List"&amp;"'!"&amp;ADDRESS(MATCH(A1776,'Variable List'!A:A,0),4)),"")</f>
        <v/>
      </c>
      <c r="K1776" s="6" t="str" cm="1">
        <f t="array" aca="1" ref="K1776" ca="1">_xlfn.IFNA(INDIRECT("'"&amp;"Variable List"&amp;"'!"&amp;ADDRESS(MATCH(A1776,'Variable List'!A:A,0),5)),"")</f>
        <v/>
      </c>
      <c r="L1776" s="6" t="str" cm="1">
        <f t="array" aca="1" ref="L1776" ca="1">_xlfn.IFNA(INDIRECT("'"&amp;"Variable List"&amp;"'!"&amp;ADDRESS(MATCH(A1776,'Variable List'!A:A,0),6)),"")</f>
        <v/>
      </c>
    </row>
    <row r="1777" spans="1:12" s="3" customFormat="1" x14ac:dyDescent="0.25">
      <c r="B1777" s="6"/>
      <c r="C1777" s="6"/>
      <c r="D1777" s="55">
        <v>10</v>
      </c>
      <c r="E1777" s="56" t="s">
        <v>1879</v>
      </c>
      <c r="F1777" s="168"/>
      <c r="G1777" s="6"/>
      <c r="H1777" s="13"/>
      <c r="I1777" s="6" t="str" cm="1">
        <f t="array" aca="1" ref="I1777" ca="1">_xlfn.IFNA(INDIRECT("'"&amp;"Variable List"&amp;"'!"&amp;ADDRESS(MATCH(A1777,'Variable List'!A:A,0),3)),"")</f>
        <v/>
      </c>
      <c r="J1777" s="6" t="str" cm="1">
        <f t="array" aca="1" ref="J1777" ca="1">_xlfn.IFNA(INDIRECT("'"&amp;"Variable List"&amp;"'!"&amp;ADDRESS(MATCH(A1777,'Variable List'!A:A,0),4)),"")</f>
        <v/>
      </c>
      <c r="K1777" s="6" t="str" cm="1">
        <f t="array" aca="1" ref="K1777" ca="1">_xlfn.IFNA(INDIRECT("'"&amp;"Variable List"&amp;"'!"&amp;ADDRESS(MATCH(A1777,'Variable List'!A:A,0),5)),"")</f>
        <v/>
      </c>
      <c r="L1777" s="6" t="str" cm="1">
        <f t="array" aca="1" ref="L1777" ca="1">_xlfn.IFNA(INDIRECT("'"&amp;"Variable List"&amp;"'!"&amp;ADDRESS(MATCH(A1777,'Variable List'!A:A,0),6)),"")</f>
        <v/>
      </c>
    </row>
    <row r="1778" spans="1:12" s="3" customFormat="1" x14ac:dyDescent="0.25">
      <c r="B1778" s="6"/>
      <c r="C1778" s="6"/>
      <c r="D1778" s="55">
        <v>11</v>
      </c>
      <c r="E1778" s="56" t="s">
        <v>1880</v>
      </c>
      <c r="F1778" s="168"/>
      <c r="G1778" s="6"/>
      <c r="H1778" s="13"/>
      <c r="I1778" s="6" t="str" cm="1">
        <f t="array" aca="1" ref="I1778" ca="1">_xlfn.IFNA(INDIRECT("'"&amp;"Variable List"&amp;"'!"&amp;ADDRESS(MATCH(A1778,'Variable List'!A:A,0),3)),"")</f>
        <v/>
      </c>
      <c r="J1778" s="6" t="str" cm="1">
        <f t="array" aca="1" ref="J1778" ca="1">_xlfn.IFNA(INDIRECT("'"&amp;"Variable List"&amp;"'!"&amp;ADDRESS(MATCH(A1778,'Variable List'!A:A,0),4)),"")</f>
        <v/>
      </c>
      <c r="K1778" s="6" t="str" cm="1">
        <f t="array" aca="1" ref="K1778" ca="1">_xlfn.IFNA(INDIRECT("'"&amp;"Variable List"&amp;"'!"&amp;ADDRESS(MATCH(A1778,'Variable List'!A:A,0),5)),"")</f>
        <v/>
      </c>
      <c r="L1778" s="6" t="str" cm="1">
        <f t="array" aca="1" ref="L1778" ca="1">_xlfn.IFNA(INDIRECT("'"&amp;"Variable List"&amp;"'!"&amp;ADDRESS(MATCH(A1778,'Variable List'!A:A,0),6)),"")</f>
        <v/>
      </c>
    </row>
    <row r="1779" spans="1:12" s="3" customFormat="1" x14ac:dyDescent="0.25">
      <c r="B1779" s="6"/>
      <c r="C1779" s="6"/>
      <c r="D1779" s="55">
        <v>12</v>
      </c>
      <c r="E1779" s="56" t="s">
        <v>1881</v>
      </c>
      <c r="F1779" s="168"/>
      <c r="G1779" s="6"/>
      <c r="H1779" s="13"/>
      <c r="I1779" s="6" t="str" cm="1">
        <f t="array" aca="1" ref="I1779" ca="1">_xlfn.IFNA(INDIRECT("'"&amp;"Variable List"&amp;"'!"&amp;ADDRESS(MATCH(A1779,'Variable List'!A:A,0),3)),"")</f>
        <v/>
      </c>
      <c r="J1779" s="6" t="str" cm="1">
        <f t="array" aca="1" ref="J1779" ca="1">_xlfn.IFNA(INDIRECT("'"&amp;"Variable List"&amp;"'!"&amp;ADDRESS(MATCH(A1779,'Variable List'!A:A,0),4)),"")</f>
        <v/>
      </c>
      <c r="K1779" s="6" t="str" cm="1">
        <f t="array" aca="1" ref="K1779" ca="1">_xlfn.IFNA(INDIRECT("'"&amp;"Variable List"&amp;"'!"&amp;ADDRESS(MATCH(A1779,'Variable List'!A:A,0),5)),"")</f>
        <v/>
      </c>
      <c r="L1779" s="6" t="str" cm="1">
        <f t="array" aca="1" ref="L1779" ca="1">_xlfn.IFNA(INDIRECT("'"&amp;"Variable List"&amp;"'!"&amp;ADDRESS(MATCH(A1779,'Variable List'!A:A,0),6)),"")</f>
        <v/>
      </c>
    </row>
    <row r="1780" spans="1:12" s="3" customFormat="1" x14ac:dyDescent="0.25">
      <c r="B1780" s="6"/>
      <c r="C1780" s="6"/>
      <c r="D1780" s="55">
        <v>13</v>
      </c>
      <c r="E1780" s="56" t="s">
        <v>1882</v>
      </c>
      <c r="F1780" s="168"/>
      <c r="G1780" s="6"/>
      <c r="H1780" s="13"/>
      <c r="I1780" s="6" t="str" cm="1">
        <f t="array" aca="1" ref="I1780" ca="1">_xlfn.IFNA(INDIRECT("'"&amp;"Variable List"&amp;"'!"&amp;ADDRESS(MATCH(A1780,'Variable List'!A:A,0),3)),"")</f>
        <v/>
      </c>
      <c r="J1780" s="6" t="str" cm="1">
        <f t="array" aca="1" ref="J1780" ca="1">_xlfn.IFNA(INDIRECT("'"&amp;"Variable List"&amp;"'!"&amp;ADDRESS(MATCH(A1780,'Variable List'!A:A,0),4)),"")</f>
        <v/>
      </c>
      <c r="K1780" s="6" t="str" cm="1">
        <f t="array" aca="1" ref="K1780" ca="1">_xlfn.IFNA(INDIRECT("'"&amp;"Variable List"&amp;"'!"&amp;ADDRESS(MATCH(A1780,'Variable List'!A:A,0),5)),"")</f>
        <v/>
      </c>
      <c r="L1780" s="6" t="str" cm="1">
        <f t="array" aca="1" ref="L1780" ca="1">_xlfn.IFNA(INDIRECT("'"&amp;"Variable List"&amp;"'!"&amp;ADDRESS(MATCH(A1780,'Variable List'!A:A,0),6)),"")</f>
        <v/>
      </c>
    </row>
    <row r="1781" spans="1:12" s="3" customFormat="1" x14ac:dyDescent="0.25">
      <c r="B1781" s="6"/>
      <c r="C1781" s="6"/>
      <c r="D1781" s="55">
        <v>14</v>
      </c>
      <c r="E1781" s="56" t="s">
        <v>1883</v>
      </c>
      <c r="F1781" s="168"/>
      <c r="G1781" s="6"/>
      <c r="H1781" s="13"/>
      <c r="I1781" s="6" t="str" cm="1">
        <f t="array" aca="1" ref="I1781" ca="1">_xlfn.IFNA(INDIRECT("'"&amp;"Variable List"&amp;"'!"&amp;ADDRESS(MATCH(A1781,'Variable List'!A:A,0),3)),"")</f>
        <v/>
      </c>
      <c r="J1781" s="6" t="str" cm="1">
        <f t="array" aca="1" ref="J1781" ca="1">_xlfn.IFNA(INDIRECT("'"&amp;"Variable List"&amp;"'!"&amp;ADDRESS(MATCH(A1781,'Variable List'!A:A,0),4)),"")</f>
        <v/>
      </c>
      <c r="K1781" s="6" t="str" cm="1">
        <f t="array" aca="1" ref="K1781" ca="1">_xlfn.IFNA(INDIRECT("'"&amp;"Variable List"&amp;"'!"&amp;ADDRESS(MATCH(A1781,'Variable List'!A:A,0),5)),"")</f>
        <v/>
      </c>
      <c r="L1781" s="6" t="str" cm="1">
        <f t="array" aca="1" ref="L1781" ca="1">_xlfn.IFNA(INDIRECT("'"&amp;"Variable List"&amp;"'!"&amp;ADDRESS(MATCH(A1781,'Variable List'!A:A,0),6)),"")</f>
        <v/>
      </c>
    </row>
    <row r="1782" spans="1:12" s="3" customFormat="1" x14ac:dyDescent="0.25">
      <c r="B1782" s="6"/>
      <c r="C1782" s="6"/>
      <c r="D1782" s="55">
        <v>15</v>
      </c>
      <c r="E1782" s="56" t="s">
        <v>1884</v>
      </c>
      <c r="F1782" s="168"/>
      <c r="G1782" s="6"/>
      <c r="H1782" s="13"/>
      <c r="I1782" s="6" t="str" cm="1">
        <f t="array" aca="1" ref="I1782" ca="1">_xlfn.IFNA(INDIRECT("'"&amp;"Variable List"&amp;"'!"&amp;ADDRESS(MATCH(A1782,'Variable List'!A:A,0),3)),"")</f>
        <v/>
      </c>
      <c r="J1782" s="6" t="str" cm="1">
        <f t="array" aca="1" ref="J1782" ca="1">_xlfn.IFNA(INDIRECT("'"&amp;"Variable List"&amp;"'!"&amp;ADDRESS(MATCH(A1782,'Variable List'!A:A,0),4)),"")</f>
        <v/>
      </c>
      <c r="K1782" s="6" t="str" cm="1">
        <f t="array" aca="1" ref="K1782" ca="1">_xlfn.IFNA(INDIRECT("'"&amp;"Variable List"&amp;"'!"&amp;ADDRESS(MATCH(A1782,'Variable List'!A:A,0),5)),"")</f>
        <v/>
      </c>
      <c r="L1782" s="6" t="str" cm="1">
        <f t="array" aca="1" ref="L1782" ca="1">_xlfn.IFNA(INDIRECT("'"&amp;"Variable List"&amp;"'!"&amp;ADDRESS(MATCH(A1782,'Variable List'!A:A,0),6)),"")</f>
        <v/>
      </c>
    </row>
    <row r="1783" spans="1:12" s="3" customFormat="1" x14ac:dyDescent="0.25">
      <c r="A1783" s="11"/>
      <c r="B1783" s="7"/>
      <c r="C1783" s="7"/>
      <c r="D1783" s="54">
        <v>16</v>
      </c>
      <c r="E1783" s="53" t="s">
        <v>1885</v>
      </c>
      <c r="F1783" s="169"/>
      <c r="G1783" s="7"/>
      <c r="H1783" s="15"/>
      <c r="I1783" s="7" t="str" cm="1">
        <f t="array" aca="1" ref="I1783" ca="1">_xlfn.IFNA(INDIRECT("'"&amp;"Variable List"&amp;"'!"&amp;ADDRESS(MATCH(A1783,'Variable List'!A:A,0),3)),"")</f>
        <v/>
      </c>
      <c r="J1783" s="6" t="str" cm="1">
        <f t="array" aca="1" ref="J1783" ca="1">_xlfn.IFNA(INDIRECT("'"&amp;"Variable List"&amp;"'!"&amp;ADDRESS(MATCH(A1783,'Variable List'!A:A,0),4)),"")</f>
        <v/>
      </c>
      <c r="K1783" s="6" t="str" cm="1">
        <f t="array" aca="1" ref="K1783" ca="1">_xlfn.IFNA(INDIRECT("'"&amp;"Variable List"&amp;"'!"&amp;ADDRESS(MATCH(A1783,'Variable List'!A:A,0),5)),"")</f>
        <v/>
      </c>
      <c r="L1783" s="6" t="str" cm="1">
        <f t="array" aca="1" ref="L1783" ca="1">_xlfn.IFNA(INDIRECT("'"&amp;"Variable List"&amp;"'!"&amp;ADDRESS(MATCH(A1783,'Variable List'!A:A,0),6)),"")</f>
        <v/>
      </c>
    </row>
    <row r="1784" spans="1:12" s="3" customFormat="1" x14ac:dyDescent="0.25">
      <c r="A1784" s="4" t="s">
        <v>1889</v>
      </c>
      <c r="B1784" s="6" t="s">
        <v>125</v>
      </c>
      <c r="C1784" s="6"/>
      <c r="D1784" s="55"/>
      <c r="E1784" s="78" t="s">
        <v>1893</v>
      </c>
      <c r="F1784" s="167" t="s">
        <v>1603</v>
      </c>
      <c r="G1784" s="6" t="s">
        <v>82</v>
      </c>
      <c r="H1784" s="13" t="s">
        <v>2722</v>
      </c>
      <c r="I1784" s="8" t="str" cm="1">
        <f t="array" aca="1" ref="I1784" ca="1">_xlfn.IFNA(INDIRECT("'"&amp;"Variable List"&amp;"'!"&amp;ADDRESS(MATCH(A1784,'Variable List'!A:A,0),3)),"")</f>
        <v>yes</v>
      </c>
      <c r="J1784" s="8" t="str" cm="1">
        <f t="array" aca="1" ref="J1784" ca="1">_xlfn.IFNA(INDIRECT("'"&amp;"Variable List"&amp;"'!"&amp;ADDRESS(MATCH(A1784,'Variable List'!A:A,0),4)),"")</f>
        <v>yes</v>
      </c>
      <c r="K1784" s="8" t="str" cm="1">
        <f t="array" aca="1" ref="K1784" ca="1">_xlfn.IFNA(INDIRECT("'"&amp;"Variable List"&amp;"'!"&amp;ADDRESS(MATCH(A1784,'Variable List'!A:A,0),5)),"")</f>
        <v>no</v>
      </c>
      <c r="L1784" s="8" t="str" cm="1">
        <f t="array" aca="1" ref="L1784" ca="1">_xlfn.IFNA(INDIRECT("'"&amp;"Variable List"&amp;"'!"&amp;ADDRESS(MATCH(A1784,'Variable List'!A:A,0),6)),"")</f>
        <v>no</v>
      </c>
    </row>
    <row r="1785" spans="1:12" s="3" customFormat="1" ht="123" customHeight="1" x14ac:dyDescent="0.25">
      <c r="A1785" s="61" t="s">
        <v>1894</v>
      </c>
      <c r="B1785" s="6"/>
      <c r="C1785" s="6"/>
      <c r="D1785" s="55"/>
      <c r="E1785" s="56"/>
      <c r="F1785" s="168"/>
      <c r="G1785" s="6"/>
      <c r="H1785" s="13"/>
      <c r="I1785" s="6" t="str" cm="1">
        <f t="array" aca="1" ref="I1785" ca="1">_xlfn.IFNA(INDIRECT("'"&amp;"Variable List"&amp;"'!"&amp;ADDRESS(MATCH(A1785,'Variable List'!A:A,0),3)),"")</f>
        <v/>
      </c>
      <c r="J1785" s="6" t="str" cm="1">
        <f t="array" aca="1" ref="J1785" ca="1">_xlfn.IFNA(INDIRECT("'"&amp;"Variable List"&amp;"'!"&amp;ADDRESS(MATCH(A1785,'Variable List'!A:A,0),4)),"")</f>
        <v/>
      </c>
      <c r="K1785" s="6" t="str" cm="1">
        <f t="array" aca="1" ref="K1785" ca="1">_xlfn.IFNA(INDIRECT("'"&amp;"Variable List"&amp;"'!"&amp;ADDRESS(MATCH(A1785,'Variable List'!A:A,0),5)),"")</f>
        <v/>
      </c>
      <c r="L1785" s="6" t="str" cm="1">
        <f t="array" aca="1" ref="L1785" ca="1">_xlfn.IFNA(INDIRECT("'"&amp;"Variable List"&amp;"'!"&amp;ADDRESS(MATCH(A1785,'Variable List'!A:A,0),6)),"")</f>
        <v/>
      </c>
    </row>
    <row r="1786" spans="1:12" s="3" customFormat="1" ht="15" customHeight="1" x14ac:dyDescent="0.25">
      <c r="A1786" s="144" t="s">
        <v>19407</v>
      </c>
      <c r="B1786" s="8" t="s">
        <v>125</v>
      </c>
      <c r="C1786" s="8"/>
      <c r="D1786" s="65"/>
      <c r="E1786" s="94" t="s">
        <v>19409</v>
      </c>
      <c r="F1786" s="167" t="s">
        <v>1603</v>
      </c>
      <c r="G1786" s="8" t="s">
        <v>82</v>
      </c>
      <c r="H1786" s="8" t="s">
        <v>2722</v>
      </c>
      <c r="I1786" s="8" t="str" cm="1">
        <f t="array" aca="1" ref="I1786" ca="1">_xlfn.IFNA(INDIRECT("'"&amp;"Variable List"&amp;"'!"&amp;ADDRESS(MATCH(A1786,'Variable List'!A:A,0),3)),"")</f>
        <v>no</v>
      </c>
      <c r="J1786" s="8" t="str" cm="1">
        <f t="array" aca="1" ref="J1786" ca="1">_xlfn.IFNA(INDIRECT("'"&amp;"Variable List"&amp;"'!"&amp;ADDRESS(MATCH(A1786,'Variable List'!A:A,0),4)),"")</f>
        <v>no</v>
      </c>
      <c r="K1786" s="8" t="str" cm="1">
        <f t="array" aca="1" ref="K1786" ca="1">_xlfn.IFNA(INDIRECT("'"&amp;"Variable List"&amp;"'!"&amp;ADDRESS(MATCH(A1786,'Variable List'!A:A,0),5)),"")</f>
        <v>yes</v>
      </c>
      <c r="L1786" s="8" t="str" cm="1">
        <f t="array" aca="1" ref="L1786" ca="1">_xlfn.IFNA(INDIRECT("'"&amp;"Variable List"&amp;"'!"&amp;ADDRESS(MATCH(A1786,'Variable List'!A:A,0),6)),"")</f>
        <v>no</v>
      </c>
    </row>
    <row r="1787" spans="1:12" s="3" customFormat="1" ht="105.75" customHeight="1" x14ac:dyDescent="0.25">
      <c r="A1787" s="52" t="s">
        <v>19408</v>
      </c>
      <c r="B1787" s="7"/>
      <c r="C1787" s="7"/>
      <c r="D1787" s="54"/>
      <c r="E1787" s="53"/>
      <c r="F1787" s="169"/>
      <c r="G1787" s="7"/>
      <c r="H1787" s="15"/>
      <c r="I1787" s="7" t="str" cm="1">
        <f t="array" aca="1" ref="I1787" ca="1">_xlfn.IFNA(INDIRECT("'"&amp;"Variable List"&amp;"'!"&amp;ADDRESS(MATCH(A1787,'Variable List'!A:A,0),3)),"")</f>
        <v/>
      </c>
      <c r="J1787" s="7" t="str" cm="1">
        <f t="array" aca="1" ref="J1787" ca="1">_xlfn.IFNA(INDIRECT("'"&amp;"Variable List"&amp;"'!"&amp;ADDRESS(MATCH(A1787,'Variable List'!A:A,0),4)),"")</f>
        <v/>
      </c>
      <c r="K1787" s="7" t="str" cm="1">
        <f t="array" aca="1" ref="K1787" ca="1">_xlfn.IFNA(INDIRECT("'"&amp;"Variable List"&amp;"'!"&amp;ADDRESS(MATCH(A1787,'Variable List'!A:A,0),5)),"")</f>
        <v/>
      </c>
      <c r="L1787" s="7" t="str" cm="1">
        <f t="array" aca="1" ref="L1787" ca="1">_xlfn.IFNA(INDIRECT("'"&amp;"Variable List"&amp;"'!"&amp;ADDRESS(MATCH(A1787,'Variable List'!A:A,0),6)),"")</f>
        <v/>
      </c>
    </row>
    <row r="1788" spans="1:12" s="3" customFormat="1" ht="15" customHeight="1" x14ac:dyDescent="0.25">
      <c r="A1788" s="144" t="s">
        <v>19362</v>
      </c>
      <c r="B1788" s="8" t="s">
        <v>125</v>
      </c>
      <c r="C1788" s="6">
        <v>27</v>
      </c>
      <c r="D1788" s="55">
        <v>-9</v>
      </c>
      <c r="E1788" s="56" t="s">
        <v>192</v>
      </c>
      <c r="F1788" s="167" t="s">
        <v>19390</v>
      </c>
      <c r="G1788" s="8" t="s">
        <v>82</v>
      </c>
      <c r="H1788" s="37" t="s">
        <v>19391</v>
      </c>
      <c r="I1788" s="8" t="str" cm="1">
        <f t="array" aca="1" ref="I1788" ca="1">_xlfn.IFNA(INDIRECT("'"&amp;"Variable List"&amp;"'!"&amp;ADDRESS(MATCH(A1788,'Variable List'!A:A,0),3)),"")</f>
        <v>no</v>
      </c>
      <c r="J1788" s="8" t="str" cm="1">
        <f t="array" aca="1" ref="J1788" ca="1">_xlfn.IFNA(INDIRECT("'"&amp;"Variable List"&amp;"'!"&amp;ADDRESS(MATCH(A1788,'Variable List'!A:A,0),4)),"")</f>
        <v>yes</v>
      </c>
      <c r="K1788" s="8" t="str" cm="1">
        <f t="array" aca="1" ref="K1788" ca="1">_xlfn.IFNA(INDIRECT("'"&amp;"Variable List"&amp;"'!"&amp;ADDRESS(MATCH(A1788,'Variable List'!A:A,0),5)),"")</f>
        <v>yes</v>
      </c>
      <c r="L1788" s="8" t="str" cm="1">
        <f t="array" aca="1" ref="L1788" ca="1">_xlfn.IFNA(INDIRECT("'"&amp;"Variable List"&amp;"'!"&amp;ADDRESS(MATCH(A1788,'Variable List'!A:A,0),6)),"")</f>
        <v>no</v>
      </c>
    </row>
    <row r="1789" spans="1:12" s="3" customFormat="1" ht="15" customHeight="1" x14ac:dyDescent="0.25">
      <c r="A1789" s="61" t="s">
        <v>19363</v>
      </c>
      <c r="B1789" s="6"/>
      <c r="C1789" s="6"/>
      <c r="D1789" s="55">
        <v>11</v>
      </c>
      <c r="E1789" s="56" t="s">
        <v>19364</v>
      </c>
      <c r="F1789" s="168"/>
      <c r="G1789" s="6"/>
      <c r="H1789" s="13"/>
      <c r="I1789" s="6" t="str" cm="1">
        <f t="array" aca="1" ref="I1789" ca="1">_xlfn.IFNA(INDIRECT("'"&amp;"Variable List"&amp;"'!"&amp;ADDRESS(MATCH(A1789,'Variable List'!A:A,0),3)),"")</f>
        <v/>
      </c>
      <c r="J1789" s="6" t="str" cm="1">
        <f t="array" aca="1" ref="J1789" ca="1">_xlfn.IFNA(INDIRECT("'"&amp;"Variable List"&amp;"'!"&amp;ADDRESS(MATCH(A1789,'Variable List'!A:A,0),4)),"")</f>
        <v/>
      </c>
      <c r="K1789" s="6" t="str" cm="1">
        <f t="array" aca="1" ref="K1789" ca="1">_xlfn.IFNA(INDIRECT("'"&amp;"Variable List"&amp;"'!"&amp;ADDRESS(MATCH(A1789,'Variable List'!A:A,0),5)),"")</f>
        <v/>
      </c>
      <c r="L1789" s="6" t="str" cm="1">
        <f t="array" aca="1" ref="L1789" ca="1">_xlfn.IFNA(INDIRECT("'"&amp;"Variable List"&amp;"'!"&amp;ADDRESS(MATCH(A1789,'Variable List'!A:A,0),6)),"")</f>
        <v/>
      </c>
    </row>
    <row r="1790" spans="1:12" s="3" customFormat="1" ht="15" customHeight="1" x14ac:dyDescent="0.25">
      <c r="A1790" s="61"/>
      <c r="B1790" s="6"/>
      <c r="C1790" s="6"/>
      <c r="D1790" s="55">
        <v>12</v>
      </c>
      <c r="E1790" s="56" t="s">
        <v>19365</v>
      </c>
      <c r="F1790" s="168"/>
      <c r="G1790" s="6"/>
      <c r="H1790" s="13"/>
      <c r="I1790" s="6" t="str" cm="1">
        <f t="array" aca="1" ref="I1790" ca="1">_xlfn.IFNA(INDIRECT("'"&amp;"Variable List"&amp;"'!"&amp;ADDRESS(MATCH(A1790,'Variable List'!A:A,0),3)),"")</f>
        <v/>
      </c>
      <c r="J1790" s="6" t="str" cm="1">
        <f t="array" aca="1" ref="J1790" ca="1">_xlfn.IFNA(INDIRECT("'"&amp;"Variable List"&amp;"'!"&amp;ADDRESS(MATCH(A1790,'Variable List'!A:A,0),4)),"")</f>
        <v/>
      </c>
      <c r="K1790" s="6" t="str" cm="1">
        <f t="array" aca="1" ref="K1790" ca="1">_xlfn.IFNA(INDIRECT("'"&amp;"Variable List"&amp;"'!"&amp;ADDRESS(MATCH(A1790,'Variable List'!A:A,0),5)),"")</f>
        <v/>
      </c>
      <c r="L1790" s="6" t="str" cm="1">
        <f t="array" aca="1" ref="L1790" ca="1">_xlfn.IFNA(INDIRECT("'"&amp;"Variable List"&amp;"'!"&amp;ADDRESS(MATCH(A1790,'Variable List'!A:A,0),6)),"")</f>
        <v/>
      </c>
    </row>
    <row r="1791" spans="1:12" s="3" customFormat="1" ht="15" customHeight="1" x14ac:dyDescent="0.25">
      <c r="A1791" s="61"/>
      <c r="B1791" s="6"/>
      <c r="C1791" s="6"/>
      <c r="D1791" s="55">
        <v>21</v>
      </c>
      <c r="E1791" s="56" t="s">
        <v>19366</v>
      </c>
      <c r="F1791" s="168"/>
      <c r="G1791" s="6"/>
      <c r="H1791" s="13"/>
      <c r="I1791" s="6" t="str" cm="1">
        <f t="array" aca="1" ref="I1791" ca="1">_xlfn.IFNA(INDIRECT("'"&amp;"Variable List"&amp;"'!"&amp;ADDRESS(MATCH(A1791,'Variable List'!A:A,0),3)),"")</f>
        <v/>
      </c>
      <c r="J1791" s="6" t="str" cm="1">
        <f t="array" aca="1" ref="J1791" ca="1">_xlfn.IFNA(INDIRECT("'"&amp;"Variable List"&amp;"'!"&amp;ADDRESS(MATCH(A1791,'Variable List'!A:A,0),4)),"")</f>
        <v/>
      </c>
      <c r="K1791" s="6" t="str" cm="1">
        <f t="array" aca="1" ref="K1791" ca="1">_xlfn.IFNA(INDIRECT("'"&amp;"Variable List"&amp;"'!"&amp;ADDRESS(MATCH(A1791,'Variable List'!A:A,0),5)),"")</f>
        <v/>
      </c>
      <c r="L1791" s="6" t="str" cm="1">
        <f t="array" aca="1" ref="L1791" ca="1">_xlfn.IFNA(INDIRECT("'"&amp;"Variable List"&amp;"'!"&amp;ADDRESS(MATCH(A1791,'Variable List'!A:A,0),6)),"")</f>
        <v/>
      </c>
    </row>
    <row r="1792" spans="1:12" s="3" customFormat="1" ht="15" customHeight="1" x14ac:dyDescent="0.25">
      <c r="A1792" s="61"/>
      <c r="B1792" s="6"/>
      <c r="C1792" s="6"/>
      <c r="D1792" s="55">
        <v>22</v>
      </c>
      <c r="E1792" s="56" t="s">
        <v>19367</v>
      </c>
      <c r="F1792" s="168"/>
      <c r="G1792" s="6"/>
      <c r="H1792" s="13"/>
      <c r="I1792" s="6" t="str" cm="1">
        <f t="array" aca="1" ref="I1792" ca="1">_xlfn.IFNA(INDIRECT("'"&amp;"Variable List"&amp;"'!"&amp;ADDRESS(MATCH(A1792,'Variable List'!A:A,0),3)),"")</f>
        <v/>
      </c>
      <c r="J1792" s="6" t="str" cm="1">
        <f t="array" aca="1" ref="J1792" ca="1">_xlfn.IFNA(INDIRECT("'"&amp;"Variable List"&amp;"'!"&amp;ADDRESS(MATCH(A1792,'Variable List'!A:A,0),4)),"")</f>
        <v/>
      </c>
      <c r="K1792" s="6" t="str" cm="1">
        <f t="array" aca="1" ref="K1792" ca="1">_xlfn.IFNA(INDIRECT("'"&amp;"Variable List"&amp;"'!"&amp;ADDRESS(MATCH(A1792,'Variable List'!A:A,0),5)),"")</f>
        <v/>
      </c>
      <c r="L1792" s="6" t="str" cm="1">
        <f t="array" aca="1" ref="L1792" ca="1">_xlfn.IFNA(INDIRECT("'"&amp;"Variable List"&amp;"'!"&amp;ADDRESS(MATCH(A1792,'Variable List'!A:A,0),6)),"")</f>
        <v/>
      </c>
    </row>
    <row r="1793" spans="1:12" s="3" customFormat="1" ht="15" customHeight="1" x14ac:dyDescent="0.25">
      <c r="A1793" s="61"/>
      <c r="B1793" s="6"/>
      <c r="C1793" s="6"/>
      <c r="D1793" s="55">
        <v>23</v>
      </c>
      <c r="E1793" s="56" t="s">
        <v>19368</v>
      </c>
      <c r="F1793" s="168"/>
      <c r="G1793" s="6"/>
      <c r="H1793" s="13"/>
      <c r="I1793" s="6" t="str" cm="1">
        <f t="array" aca="1" ref="I1793" ca="1">_xlfn.IFNA(INDIRECT("'"&amp;"Variable List"&amp;"'!"&amp;ADDRESS(MATCH(A1793,'Variable List'!A:A,0),3)),"")</f>
        <v/>
      </c>
      <c r="J1793" s="6" t="str" cm="1">
        <f t="array" aca="1" ref="J1793" ca="1">_xlfn.IFNA(INDIRECT("'"&amp;"Variable List"&amp;"'!"&amp;ADDRESS(MATCH(A1793,'Variable List'!A:A,0),4)),"")</f>
        <v/>
      </c>
      <c r="K1793" s="6" t="str" cm="1">
        <f t="array" aca="1" ref="K1793" ca="1">_xlfn.IFNA(INDIRECT("'"&amp;"Variable List"&amp;"'!"&amp;ADDRESS(MATCH(A1793,'Variable List'!A:A,0),5)),"")</f>
        <v/>
      </c>
      <c r="L1793" s="6" t="str" cm="1">
        <f t="array" aca="1" ref="L1793" ca="1">_xlfn.IFNA(INDIRECT("'"&amp;"Variable List"&amp;"'!"&amp;ADDRESS(MATCH(A1793,'Variable List'!A:A,0),6)),"")</f>
        <v/>
      </c>
    </row>
    <row r="1794" spans="1:12" s="3" customFormat="1" ht="15" customHeight="1" x14ac:dyDescent="0.25">
      <c r="A1794" s="61"/>
      <c r="B1794" s="6"/>
      <c r="C1794" s="6"/>
      <c r="D1794" s="55">
        <v>24</v>
      </c>
      <c r="E1794" s="56" t="s">
        <v>19369</v>
      </c>
      <c r="F1794" s="168"/>
      <c r="G1794" s="6"/>
      <c r="H1794" s="13"/>
      <c r="I1794" s="6" t="str" cm="1">
        <f t="array" aca="1" ref="I1794" ca="1">_xlfn.IFNA(INDIRECT("'"&amp;"Variable List"&amp;"'!"&amp;ADDRESS(MATCH(A1794,'Variable List'!A:A,0),3)),"")</f>
        <v/>
      </c>
      <c r="J1794" s="6" t="str" cm="1">
        <f t="array" aca="1" ref="J1794" ca="1">_xlfn.IFNA(INDIRECT("'"&amp;"Variable List"&amp;"'!"&amp;ADDRESS(MATCH(A1794,'Variable List'!A:A,0),4)),"")</f>
        <v/>
      </c>
      <c r="K1794" s="6" t="str" cm="1">
        <f t="array" aca="1" ref="K1794" ca="1">_xlfn.IFNA(INDIRECT("'"&amp;"Variable List"&amp;"'!"&amp;ADDRESS(MATCH(A1794,'Variable List'!A:A,0),5)),"")</f>
        <v/>
      </c>
      <c r="L1794" s="6" t="str" cm="1">
        <f t="array" aca="1" ref="L1794" ca="1">_xlfn.IFNA(INDIRECT("'"&amp;"Variable List"&amp;"'!"&amp;ADDRESS(MATCH(A1794,'Variable List'!A:A,0),6)),"")</f>
        <v/>
      </c>
    </row>
    <row r="1795" spans="1:12" s="3" customFormat="1" ht="15" customHeight="1" x14ac:dyDescent="0.25">
      <c r="A1795" s="61"/>
      <c r="B1795" s="6"/>
      <c r="C1795" s="6"/>
      <c r="D1795" s="55">
        <v>31</v>
      </c>
      <c r="E1795" s="56" t="s">
        <v>19370</v>
      </c>
      <c r="F1795" s="168"/>
      <c r="G1795" s="6"/>
      <c r="H1795" s="13"/>
      <c r="I1795" s="6" t="str" cm="1">
        <f t="array" aca="1" ref="I1795" ca="1">_xlfn.IFNA(INDIRECT("'"&amp;"Variable List"&amp;"'!"&amp;ADDRESS(MATCH(A1795,'Variable List'!A:A,0),3)),"")</f>
        <v/>
      </c>
      <c r="J1795" s="6" t="str" cm="1">
        <f t="array" aca="1" ref="J1795" ca="1">_xlfn.IFNA(INDIRECT("'"&amp;"Variable List"&amp;"'!"&amp;ADDRESS(MATCH(A1795,'Variable List'!A:A,0),4)),"")</f>
        <v/>
      </c>
      <c r="K1795" s="6" t="str" cm="1">
        <f t="array" aca="1" ref="K1795" ca="1">_xlfn.IFNA(INDIRECT("'"&amp;"Variable List"&amp;"'!"&amp;ADDRESS(MATCH(A1795,'Variable List'!A:A,0),5)),"")</f>
        <v/>
      </c>
      <c r="L1795" s="6" t="str" cm="1">
        <f t="array" aca="1" ref="L1795" ca="1">_xlfn.IFNA(INDIRECT("'"&amp;"Variable List"&amp;"'!"&amp;ADDRESS(MATCH(A1795,'Variable List'!A:A,0),6)),"")</f>
        <v/>
      </c>
    </row>
    <row r="1796" spans="1:12" s="3" customFormat="1" ht="15" customHeight="1" x14ac:dyDescent="0.25">
      <c r="A1796" s="61"/>
      <c r="B1796" s="6"/>
      <c r="C1796" s="6"/>
      <c r="D1796" s="55">
        <v>32</v>
      </c>
      <c r="E1796" s="56" t="s">
        <v>19371</v>
      </c>
      <c r="F1796" s="168"/>
      <c r="G1796" s="6"/>
      <c r="H1796" s="13"/>
      <c r="I1796" s="6" t="str" cm="1">
        <f t="array" aca="1" ref="I1796" ca="1">_xlfn.IFNA(INDIRECT("'"&amp;"Variable List"&amp;"'!"&amp;ADDRESS(MATCH(A1796,'Variable List'!A:A,0),3)),"")</f>
        <v/>
      </c>
      <c r="J1796" s="6" t="str" cm="1">
        <f t="array" aca="1" ref="J1796" ca="1">_xlfn.IFNA(INDIRECT("'"&amp;"Variable List"&amp;"'!"&amp;ADDRESS(MATCH(A1796,'Variable List'!A:A,0),4)),"")</f>
        <v/>
      </c>
      <c r="K1796" s="6" t="str" cm="1">
        <f t="array" aca="1" ref="K1796" ca="1">_xlfn.IFNA(INDIRECT("'"&amp;"Variable List"&amp;"'!"&amp;ADDRESS(MATCH(A1796,'Variable List'!A:A,0),5)),"")</f>
        <v/>
      </c>
      <c r="L1796" s="6" t="str" cm="1">
        <f t="array" aca="1" ref="L1796" ca="1">_xlfn.IFNA(INDIRECT("'"&amp;"Variable List"&amp;"'!"&amp;ADDRESS(MATCH(A1796,'Variable List'!A:A,0),6)),"")</f>
        <v/>
      </c>
    </row>
    <row r="1797" spans="1:12" s="3" customFormat="1" ht="15" customHeight="1" x14ac:dyDescent="0.25">
      <c r="A1797" s="61"/>
      <c r="B1797" s="6"/>
      <c r="C1797" s="6"/>
      <c r="D1797" s="55">
        <v>33</v>
      </c>
      <c r="E1797" s="56" t="s">
        <v>19372</v>
      </c>
      <c r="F1797" s="168"/>
      <c r="G1797" s="6"/>
      <c r="H1797" s="13"/>
      <c r="I1797" s="6" t="str" cm="1">
        <f t="array" aca="1" ref="I1797" ca="1">_xlfn.IFNA(INDIRECT("'"&amp;"Variable List"&amp;"'!"&amp;ADDRESS(MATCH(A1797,'Variable List'!A:A,0),3)),"")</f>
        <v/>
      </c>
      <c r="J1797" s="6" t="str" cm="1">
        <f t="array" aca="1" ref="J1797" ca="1">_xlfn.IFNA(INDIRECT("'"&amp;"Variable List"&amp;"'!"&amp;ADDRESS(MATCH(A1797,'Variable List'!A:A,0),4)),"")</f>
        <v/>
      </c>
      <c r="K1797" s="6" t="str" cm="1">
        <f t="array" aca="1" ref="K1797" ca="1">_xlfn.IFNA(INDIRECT("'"&amp;"Variable List"&amp;"'!"&amp;ADDRESS(MATCH(A1797,'Variable List'!A:A,0),5)),"")</f>
        <v/>
      </c>
      <c r="L1797" s="6" t="str" cm="1">
        <f t="array" aca="1" ref="L1797" ca="1">_xlfn.IFNA(INDIRECT("'"&amp;"Variable List"&amp;"'!"&amp;ADDRESS(MATCH(A1797,'Variable List'!A:A,0),6)),"")</f>
        <v/>
      </c>
    </row>
    <row r="1798" spans="1:12" s="3" customFormat="1" ht="15" customHeight="1" x14ac:dyDescent="0.25">
      <c r="A1798" s="61"/>
      <c r="B1798" s="6"/>
      <c r="C1798" s="6"/>
      <c r="D1798" s="55">
        <v>34</v>
      </c>
      <c r="E1798" s="56" t="s">
        <v>19373</v>
      </c>
      <c r="F1798" s="168"/>
      <c r="G1798" s="6"/>
      <c r="H1798" s="13"/>
      <c r="I1798" s="6" t="str" cm="1">
        <f t="array" aca="1" ref="I1798" ca="1">_xlfn.IFNA(INDIRECT("'"&amp;"Variable List"&amp;"'!"&amp;ADDRESS(MATCH(A1798,'Variable List'!A:A,0),3)),"")</f>
        <v/>
      </c>
      <c r="J1798" s="6" t="str" cm="1">
        <f t="array" aca="1" ref="J1798" ca="1">_xlfn.IFNA(INDIRECT("'"&amp;"Variable List"&amp;"'!"&amp;ADDRESS(MATCH(A1798,'Variable List'!A:A,0),4)),"")</f>
        <v/>
      </c>
      <c r="K1798" s="6" t="str" cm="1">
        <f t="array" aca="1" ref="K1798" ca="1">_xlfn.IFNA(INDIRECT("'"&amp;"Variable List"&amp;"'!"&amp;ADDRESS(MATCH(A1798,'Variable List'!A:A,0),5)),"")</f>
        <v/>
      </c>
      <c r="L1798" s="6" t="str" cm="1">
        <f t="array" aca="1" ref="L1798" ca="1">_xlfn.IFNA(INDIRECT("'"&amp;"Variable List"&amp;"'!"&amp;ADDRESS(MATCH(A1798,'Variable List'!A:A,0),6)),"")</f>
        <v/>
      </c>
    </row>
    <row r="1799" spans="1:12" s="3" customFormat="1" ht="15" customHeight="1" x14ac:dyDescent="0.25">
      <c r="A1799" s="61"/>
      <c r="B1799" s="6"/>
      <c r="C1799" s="6"/>
      <c r="D1799" s="55">
        <v>35</v>
      </c>
      <c r="E1799" s="56" t="s">
        <v>19374</v>
      </c>
      <c r="F1799" s="168"/>
      <c r="G1799" s="6"/>
      <c r="H1799" s="13"/>
      <c r="I1799" s="6" t="str" cm="1">
        <f t="array" aca="1" ref="I1799" ca="1">_xlfn.IFNA(INDIRECT("'"&amp;"Variable List"&amp;"'!"&amp;ADDRESS(MATCH(A1799,'Variable List'!A:A,0),3)),"")</f>
        <v/>
      </c>
      <c r="J1799" s="6" t="str" cm="1">
        <f t="array" aca="1" ref="J1799" ca="1">_xlfn.IFNA(INDIRECT("'"&amp;"Variable List"&amp;"'!"&amp;ADDRESS(MATCH(A1799,'Variable List'!A:A,0),4)),"")</f>
        <v/>
      </c>
      <c r="K1799" s="6" t="str" cm="1">
        <f t="array" aca="1" ref="K1799" ca="1">_xlfn.IFNA(INDIRECT("'"&amp;"Variable List"&amp;"'!"&amp;ADDRESS(MATCH(A1799,'Variable List'!A:A,0),5)),"")</f>
        <v/>
      </c>
      <c r="L1799" s="6" t="str" cm="1">
        <f t="array" aca="1" ref="L1799" ca="1">_xlfn.IFNA(INDIRECT("'"&amp;"Variable List"&amp;"'!"&amp;ADDRESS(MATCH(A1799,'Variable List'!A:A,0),6)),"")</f>
        <v/>
      </c>
    </row>
    <row r="1800" spans="1:12" s="3" customFormat="1" ht="15" customHeight="1" x14ac:dyDescent="0.25">
      <c r="A1800" s="61"/>
      <c r="B1800" s="6"/>
      <c r="C1800" s="6"/>
      <c r="D1800" s="55">
        <v>41</v>
      </c>
      <c r="E1800" s="56" t="s">
        <v>19375</v>
      </c>
      <c r="F1800" s="168"/>
      <c r="G1800" s="6"/>
      <c r="H1800" s="13"/>
      <c r="I1800" s="6" t="str" cm="1">
        <f t="array" aca="1" ref="I1800" ca="1">_xlfn.IFNA(INDIRECT("'"&amp;"Variable List"&amp;"'!"&amp;ADDRESS(MATCH(A1800,'Variable List'!A:A,0),3)),"")</f>
        <v/>
      </c>
      <c r="J1800" s="6" t="str" cm="1">
        <f t="array" aca="1" ref="J1800" ca="1">_xlfn.IFNA(INDIRECT("'"&amp;"Variable List"&amp;"'!"&amp;ADDRESS(MATCH(A1800,'Variable List'!A:A,0),4)),"")</f>
        <v/>
      </c>
      <c r="K1800" s="6" t="str" cm="1">
        <f t="array" aca="1" ref="K1800" ca="1">_xlfn.IFNA(INDIRECT("'"&amp;"Variable List"&amp;"'!"&amp;ADDRESS(MATCH(A1800,'Variable List'!A:A,0),5)),"")</f>
        <v/>
      </c>
      <c r="L1800" s="6" t="str" cm="1">
        <f t="array" aca="1" ref="L1800" ca="1">_xlfn.IFNA(INDIRECT("'"&amp;"Variable List"&amp;"'!"&amp;ADDRESS(MATCH(A1800,'Variable List'!A:A,0),6)),"")</f>
        <v/>
      </c>
    </row>
    <row r="1801" spans="1:12" s="3" customFormat="1" ht="15" customHeight="1" x14ac:dyDescent="0.25">
      <c r="A1801" s="61"/>
      <c r="B1801" s="6"/>
      <c r="C1801" s="6"/>
      <c r="D1801" s="55">
        <v>42</v>
      </c>
      <c r="E1801" s="56" t="s">
        <v>19376</v>
      </c>
      <c r="F1801" s="168"/>
      <c r="G1801" s="6"/>
      <c r="H1801" s="13"/>
      <c r="I1801" s="6" t="str" cm="1">
        <f t="array" aca="1" ref="I1801" ca="1">_xlfn.IFNA(INDIRECT("'"&amp;"Variable List"&amp;"'!"&amp;ADDRESS(MATCH(A1801,'Variable List'!A:A,0),3)),"")</f>
        <v/>
      </c>
      <c r="J1801" s="6" t="str" cm="1">
        <f t="array" aca="1" ref="J1801" ca="1">_xlfn.IFNA(INDIRECT("'"&amp;"Variable List"&amp;"'!"&amp;ADDRESS(MATCH(A1801,'Variable List'!A:A,0),4)),"")</f>
        <v/>
      </c>
      <c r="K1801" s="6" t="str" cm="1">
        <f t="array" aca="1" ref="K1801" ca="1">_xlfn.IFNA(INDIRECT("'"&amp;"Variable List"&amp;"'!"&amp;ADDRESS(MATCH(A1801,'Variable List'!A:A,0),5)),"")</f>
        <v/>
      </c>
      <c r="L1801" s="6" t="str" cm="1">
        <f t="array" aca="1" ref="L1801" ca="1">_xlfn.IFNA(INDIRECT("'"&amp;"Variable List"&amp;"'!"&amp;ADDRESS(MATCH(A1801,'Variable List'!A:A,0),6)),"")</f>
        <v/>
      </c>
    </row>
    <row r="1802" spans="1:12" s="3" customFormat="1" ht="15" customHeight="1" x14ac:dyDescent="0.25">
      <c r="A1802" s="61"/>
      <c r="B1802" s="6"/>
      <c r="C1802" s="6"/>
      <c r="D1802" s="55">
        <v>51</v>
      </c>
      <c r="E1802" s="56" t="s">
        <v>19377</v>
      </c>
      <c r="F1802" s="168"/>
      <c r="G1802" s="6"/>
      <c r="H1802" s="13"/>
      <c r="I1802" s="6" t="str" cm="1">
        <f t="array" aca="1" ref="I1802" ca="1">_xlfn.IFNA(INDIRECT("'"&amp;"Variable List"&amp;"'!"&amp;ADDRESS(MATCH(A1802,'Variable List'!A:A,0),3)),"")</f>
        <v/>
      </c>
      <c r="J1802" s="6" t="str" cm="1">
        <f t="array" aca="1" ref="J1802" ca="1">_xlfn.IFNA(INDIRECT("'"&amp;"Variable List"&amp;"'!"&amp;ADDRESS(MATCH(A1802,'Variable List'!A:A,0),4)),"")</f>
        <v/>
      </c>
      <c r="K1802" s="6" t="str" cm="1">
        <f t="array" aca="1" ref="K1802" ca="1">_xlfn.IFNA(INDIRECT("'"&amp;"Variable List"&amp;"'!"&amp;ADDRESS(MATCH(A1802,'Variable List'!A:A,0),5)),"")</f>
        <v/>
      </c>
      <c r="L1802" s="6" t="str" cm="1">
        <f t="array" aca="1" ref="L1802" ca="1">_xlfn.IFNA(INDIRECT("'"&amp;"Variable List"&amp;"'!"&amp;ADDRESS(MATCH(A1802,'Variable List'!A:A,0),6)),"")</f>
        <v/>
      </c>
    </row>
    <row r="1803" spans="1:12" s="3" customFormat="1" ht="15" customHeight="1" x14ac:dyDescent="0.25">
      <c r="A1803" s="61"/>
      <c r="B1803" s="6"/>
      <c r="C1803" s="6"/>
      <c r="D1803" s="55">
        <v>52</v>
      </c>
      <c r="E1803" s="56" t="s">
        <v>19378</v>
      </c>
      <c r="F1803" s="168"/>
      <c r="G1803" s="6"/>
      <c r="H1803" s="13"/>
      <c r="I1803" s="6" t="str" cm="1">
        <f t="array" aca="1" ref="I1803" ca="1">_xlfn.IFNA(INDIRECT("'"&amp;"Variable List"&amp;"'!"&amp;ADDRESS(MATCH(A1803,'Variable List'!A:A,0),3)),"")</f>
        <v/>
      </c>
      <c r="J1803" s="6" t="str" cm="1">
        <f t="array" aca="1" ref="J1803" ca="1">_xlfn.IFNA(INDIRECT("'"&amp;"Variable List"&amp;"'!"&amp;ADDRESS(MATCH(A1803,'Variable List'!A:A,0),4)),"")</f>
        <v/>
      </c>
      <c r="K1803" s="6" t="str" cm="1">
        <f t="array" aca="1" ref="K1803" ca="1">_xlfn.IFNA(INDIRECT("'"&amp;"Variable List"&amp;"'!"&amp;ADDRESS(MATCH(A1803,'Variable List'!A:A,0),5)),"")</f>
        <v/>
      </c>
      <c r="L1803" s="6" t="str" cm="1">
        <f t="array" aca="1" ref="L1803" ca="1">_xlfn.IFNA(INDIRECT("'"&amp;"Variable List"&amp;"'!"&amp;ADDRESS(MATCH(A1803,'Variable List'!A:A,0),6)),"")</f>
        <v/>
      </c>
    </row>
    <row r="1804" spans="1:12" s="3" customFormat="1" ht="15" customHeight="1" x14ac:dyDescent="0.25">
      <c r="A1804" s="61"/>
      <c r="B1804" s="6"/>
      <c r="C1804" s="6"/>
      <c r="D1804" s="55">
        <v>53</v>
      </c>
      <c r="E1804" s="56" t="s">
        <v>19379</v>
      </c>
      <c r="F1804" s="168"/>
      <c r="G1804" s="6"/>
      <c r="H1804" s="13"/>
      <c r="I1804" s="6" t="str" cm="1">
        <f t="array" aca="1" ref="I1804" ca="1">_xlfn.IFNA(INDIRECT("'"&amp;"Variable List"&amp;"'!"&amp;ADDRESS(MATCH(A1804,'Variable List'!A:A,0),3)),"")</f>
        <v/>
      </c>
      <c r="J1804" s="6" t="str" cm="1">
        <f t="array" aca="1" ref="J1804" ca="1">_xlfn.IFNA(INDIRECT("'"&amp;"Variable List"&amp;"'!"&amp;ADDRESS(MATCH(A1804,'Variable List'!A:A,0),4)),"")</f>
        <v/>
      </c>
      <c r="K1804" s="6" t="str" cm="1">
        <f t="array" aca="1" ref="K1804" ca="1">_xlfn.IFNA(INDIRECT("'"&amp;"Variable List"&amp;"'!"&amp;ADDRESS(MATCH(A1804,'Variable List'!A:A,0),5)),"")</f>
        <v/>
      </c>
      <c r="L1804" s="6" t="str" cm="1">
        <f t="array" aca="1" ref="L1804" ca="1">_xlfn.IFNA(INDIRECT("'"&amp;"Variable List"&amp;"'!"&amp;ADDRESS(MATCH(A1804,'Variable List'!A:A,0),6)),"")</f>
        <v/>
      </c>
    </row>
    <row r="1805" spans="1:12" s="3" customFormat="1" ht="15" customHeight="1" x14ac:dyDescent="0.25">
      <c r="A1805" s="61"/>
      <c r="B1805" s="6"/>
      <c r="C1805" s="6"/>
      <c r="D1805" s="55">
        <v>54</v>
      </c>
      <c r="E1805" s="56" t="s">
        <v>19380</v>
      </c>
      <c r="F1805" s="168"/>
      <c r="G1805" s="6"/>
      <c r="H1805" s="13"/>
      <c r="I1805" s="6" t="str" cm="1">
        <f t="array" aca="1" ref="I1805" ca="1">_xlfn.IFNA(INDIRECT("'"&amp;"Variable List"&amp;"'!"&amp;ADDRESS(MATCH(A1805,'Variable List'!A:A,0),3)),"")</f>
        <v/>
      </c>
      <c r="J1805" s="6" t="str" cm="1">
        <f t="array" aca="1" ref="J1805" ca="1">_xlfn.IFNA(INDIRECT("'"&amp;"Variable List"&amp;"'!"&amp;ADDRESS(MATCH(A1805,'Variable List'!A:A,0),4)),"")</f>
        <v/>
      </c>
      <c r="K1805" s="6" t="str" cm="1">
        <f t="array" aca="1" ref="K1805" ca="1">_xlfn.IFNA(INDIRECT("'"&amp;"Variable List"&amp;"'!"&amp;ADDRESS(MATCH(A1805,'Variable List'!A:A,0),5)),"")</f>
        <v/>
      </c>
      <c r="L1805" s="6" t="str" cm="1">
        <f t="array" aca="1" ref="L1805" ca="1">_xlfn.IFNA(INDIRECT("'"&amp;"Variable List"&amp;"'!"&amp;ADDRESS(MATCH(A1805,'Variable List'!A:A,0),6)),"")</f>
        <v/>
      </c>
    </row>
    <row r="1806" spans="1:12" s="3" customFormat="1" ht="15" customHeight="1" x14ac:dyDescent="0.25">
      <c r="A1806" s="61"/>
      <c r="B1806" s="6"/>
      <c r="C1806" s="6"/>
      <c r="D1806" s="55">
        <v>61</v>
      </c>
      <c r="E1806" s="56" t="s">
        <v>19381</v>
      </c>
      <c r="F1806" s="168"/>
      <c r="G1806" s="6"/>
      <c r="H1806" s="13"/>
      <c r="I1806" s="6" t="str" cm="1">
        <f t="array" aca="1" ref="I1806" ca="1">_xlfn.IFNA(INDIRECT("'"&amp;"Variable List"&amp;"'!"&amp;ADDRESS(MATCH(A1806,'Variable List'!A:A,0),3)),"")</f>
        <v/>
      </c>
      <c r="J1806" s="6" t="str" cm="1">
        <f t="array" aca="1" ref="J1806" ca="1">_xlfn.IFNA(INDIRECT("'"&amp;"Variable List"&amp;"'!"&amp;ADDRESS(MATCH(A1806,'Variable List'!A:A,0),4)),"")</f>
        <v/>
      </c>
      <c r="K1806" s="6" t="str" cm="1">
        <f t="array" aca="1" ref="K1806" ca="1">_xlfn.IFNA(INDIRECT("'"&amp;"Variable List"&amp;"'!"&amp;ADDRESS(MATCH(A1806,'Variable List'!A:A,0),5)),"")</f>
        <v/>
      </c>
      <c r="L1806" s="6" t="str" cm="1">
        <f t="array" aca="1" ref="L1806" ca="1">_xlfn.IFNA(INDIRECT("'"&amp;"Variable List"&amp;"'!"&amp;ADDRESS(MATCH(A1806,'Variable List'!A:A,0),6)),"")</f>
        <v/>
      </c>
    </row>
    <row r="1807" spans="1:12" s="3" customFormat="1" ht="15" customHeight="1" x14ac:dyDescent="0.25">
      <c r="A1807" s="61"/>
      <c r="B1807" s="6"/>
      <c r="C1807" s="6"/>
      <c r="D1807" s="55">
        <v>62</v>
      </c>
      <c r="E1807" s="56" t="s">
        <v>19382</v>
      </c>
      <c r="F1807" s="168"/>
      <c r="G1807" s="6"/>
      <c r="H1807" s="13"/>
      <c r="I1807" s="6" t="str" cm="1">
        <f t="array" aca="1" ref="I1807" ca="1">_xlfn.IFNA(INDIRECT("'"&amp;"Variable List"&amp;"'!"&amp;ADDRESS(MATCH(A1807,'Variable List'!A:A,0),3)),"")</f>
        <v/>
      </c>
      <c r="J1807" s="6" t="str" cm="1">
        <f t="array" aca="1" ref="J1807" ca="1">_xlfn.IFNA(INDIRECT("'"&amp;"Variable List"&amp;"'!"&amp;ADDRESS(MATCH(A1807,'Variable List'!A:A,0),4)),"")</f>
        <v/>
      </c>
      <c r="K1807" s="6" t="str" cm="1">
        <f t="array" aca="1" ref="K1807" ca="1">_xlfn.IFNA(INDIRECT("'"&amp;"Variable List"&amp;"'!"&amp;ADDRESS(MATCH(A1807,'Variable List'!A:A,0),5)),"")</f>
        <v/>
      </c>
      <c r="L1807" s="6" t="str" cm="1">
        <f t="array" aca="1" ref="L1807" ca="1">_xlfn.IFNA(INDIRECT("'"&amp;"Variable List"&amp;"'!"&amp;ADDRESS(MATCH(A1807,'Variable List'!A:A,0),6)),"")</f>
        <v/>
      </c>
    </row>
    <row r="1808" spans="1:12" s="3" customFormat="1" ht="15" customHeight="1" x14ac:dyDescent="0.25">
      <c r="A1808" s="61"/>
      <c r="B1808" s="6"/>
      <c r="C1808" s="6"/>
      <c r="D1808" s="55">
        <v>63</v>
      </c>
      <c r="E1808" s="56" t="s">
        <v>19383</v>
      </c>
      <c r="F1808" s="168"/>
      <c r="G1808" s="6"/>
      <c r="H1808" s="13"/>
      <c r="I1808" s="6" t="str" cm="1">
        <f t="array" aca="1" ref="I1808" ca="1">_xlfn.IFNA(INDIRECT("'"&amp;"Variable List"&amp;"'!"&amp;ADDRESS(MATCH(A1808,'Variable List'!A:A,0),3)),"")</f>
        <v/>
      </c>
      <c r="J1808" s="6" t="str" cm="1">
        <f t="array" aca="1" ref="J1808" ca="1">_xlfn.IFNA(INDIRECT("'"&amp;"Variable List"&amp;"'!"&amp;ADDRESS(MATCH(A1808,'Variable List'!A:A,0),4)),"")</f>
        <v/>
      </c>
      <c r="K1808" s="6" t="str" cm="1">
        <f t="array" aca="1" ref="K1808" ca="1">_xlfn.IFNA(INDIRECT("'"&amp;"Variable List"&amp;"'!"&amp;ADDRESS(MATCH(A1808,'Variable List'!A:A,0),5)),"")</f>
        <v/>
      </c>
      <c r="L1808" s="6" t="str" cm="1">
        <f t="array" aca="1" ref="L1808" ca="1">_xlfn.IFNA(INDIRECT("'"&amp;"Variable List"&amp;"'!"&amp;ADDRESS(MATCH(A1808,'Variable List'!A:A,0),6)),"")</f>
        <v/>
      </c>
    </row>
    <row r="1809" spans="1:12" s="3" customFormat="1" ht="15" customHeight="1" x14ac:dyDescent="0.25">
      <c r="A1809" s="61"/>
      <c r="B1809" s="6"/>
      <c r="C1809" s="6"/>
      <c r="D1809" s="55">
        <v>71</v>
      </c>
      <c r="E1809" s="56" t="s">
        <v>19384</v>
      </c>
      <c r="F1809" s="168"/>
      <c r="G1809" s="6"/>
      <c r="H1809" s="13"/>
      <c r="I1809" s="6" t="str" cm="1">
        <f t="array" aca="1" ref="I1809" ca="1">_xlfn.IFNA(INDIRECT("'"&amp;"Variable List"&amp;"'!"&amp;ADDRESS(MATCH(A1809,'Variable List'!A:A,0),3)),"")</f>
        <v/>
      </c>
      <c r="J1809" s="6" t="str" cm="1">
        <f t="array" aca="1" ref="J1809" ca="1">_xlfn.IFNA(INDIRECT("'"&amp;"Variable List"&amp;"'!"&amp;ADDRESS(MATCH(A1809,'Variable List'!A:A,0),4)),"")</f>
        <v/>
      </c>
      <c r="K1809" s="6" t="str" cm="1">
        <f t="array" aca="1" ref="K1809" ca="1">_xlfn.IFNA(INDIRECT("'"&amp;"Variable List"&amp;"'!"&amp;ADDRESS(MATCH(A1809,'Variable List'!A:A,0),5)),"")</f>
        <v/>
      </c>
      <c r="L1809" s="6" t="str" cm="1">
        <f t="array" aca="1" ref="L1809" ca="1">_xlfn.IFNA(INDIRECT("'"&amp;"Variable List"&amp;"'!"&amp;ADDRESS(MATCH(A1809,'Variable List'!A:A,0),6)),"")</f>
        <v/>
      </c>
    </row>
    <row r="1810" spans="1:12" s="3" customFormat="1" ht="15" customHeight="1" x14ac:dyDescent="0.25">
      <c r="A1810" s="61"/>
      <c r="B1810" s="6"/>
      <c r="C1810" s="6"/>
      <c r="D1810" s="55">
        <v>72</v>
      </c>
      <c r="E1810" s="56" t="s">
        <v>19385</v>
      </c>
      <c r="F1810" s="168"/>
      <c r="G1810" s="6"/>
      <c r="H1810" s="13"/>
      <c r="I1810" s="6" t="str" cm="1">
        <f t="array" aca="1" ref="I1810" ca="1">_xlfn.IFNA(INDIRECT("'"&amp;"Variable List"&amp;"'!"&amp;ADDRESS(MATCH(A1810,'Variable List'!A:A,0),3)),"")</f>
        <v/>
      </c>
      <c r="J1810" s="6" t="str" cm="1">
        <f t="array" aca="1" ref="J1810" ca="1">_xlfn.IFNA(INDIRECT("'"&amp;"Variable List"&amp;"'!"&amp;ADDRESS(MATCH(A1810,'Variable List'!A:A,0),4)),"")</f>
        <v/>
      </c>
      <c r="K1810" s="6" t="str" cm="1">
        <f t="array" aca="1" ref="K1810" ca="1">_xlfn.IFNA(INDIRECT("'"&amp;"Variable List"&amp;"'!"&amp;ADDRESS(MATCH(A1810,'Variable List'!A:A,0),5)),"")</f>
        <v/>
      </c>
      <c r="L1810" s="6" t="str" cm="1">
        <f t="array" aca="1" ref="L1810" ca="1">_xlfn.IFNA(INDIRECT("'"&amp;"Variable List"&amp;"'!"&amp;ADDRESS(MATCH(A1810,'Variable List'!A:A,0),6)),"")</f>
        <v/>
      </c>
    </row>
    <row r="1811" spans="1:12" s="3" customFormat="1" ht="15" customHeight="1" x14ac:dyDescent="0.25">
      <c r="A1811" s="61"/>
      <c r="B1811" s="6"/>
      <c r="C1811" s="6"/>
      <c r="D1811" s="55">
        <v>81</v>
      </c>
      <c r="E1811" s="56" t="s">
        <v>19386</v>
      </c>
      <c r="F1811" s="168"/>
      <c r="G1811" s="6"/>
      <c r="H1811" s="13"/>
      <c r="I1811" s="6" t="str" cm="1">
        <f t="array" aca="1" ref="I1811" ca="1">_xlfn.IFNA(INDIRECT("'"&amp;"Variable List"&amp;"'!"&amp;ADDRESS(MATCH(A1811,'Variable List'!A:A,0),3)),"")</f>
        <v/>
      </c>
      <c r="J1811" s="6" t="str" cm="1">
        <f t="array" aca="1" ref="J1811" ca="1">_xlfn.IFNA(INDIRECT("'"&amp;"Variable List"&amp;"'!"&amp;ADDRESS(MATCH(A1811,'Variable List'!A:A,0),4)),"")</f>
        <v/>
      </c>
      <c r="K1811" s="6" t="str" cm="1">
        <f t="array" aca="1" ref="K1811" ca="1">_xlfn.IFNA(INDIRECT("'"&amp;"Variable List"&amp;"'!"&amp;ADDRESS(MATCH(A1811,'Variable List'!A:A,0),5)),"")</f>
        <v/>
      </c>
      <c r="L1811" s="6" t="str" cm="1">
        <f t="array" aca="1" ref="L1811" ca="1">_xlfn.IFNA(INDIRECT("'"&amp;"Variable List"&amp;"'!"&amp;ADDRESS(MATCH(A1811,'Variable List'!A:A,0),6)),"")</f>
        <v/>
      </c>
    </row>
    <row r="1812" spans="1:12" s="3" customFormat="1" ht="15" customHeight="1" x14ac:dyDescent="0.25">
      <c r="A1812" s="61"/>
      <c r="B1812" s="6"/>
      <c r="C1812" s="6"/>
      <c r="D1812" s="55">
        <v>82</v>
      </c>
      <c r="E1812" s="56" t="s">
        <v>19387</v>
      </c>
      <c r="F1812" s="168"/>
      <c r="G1812" s="6"/>
      <c r="H1812" s="13"/>
      <c r="I1812" s="6" t="str" cm="1">
        <f t="array" aca="1" ref="I1812" ca="1">_xlfn.IFNA(INDIRECT("'"&amp;"Variable List"&amp;"'!"&amp;ADDRESS(MATCH(A1812,'Variable List'!A:A,0),3)),"")</f>
        <v/>
      </c>
      <c r="J1812" s="6" t="str" cm="1">
        <f t="array" aca="1" ref="J1812" ca="1">_xlfn.IFNA(INDIRECT("'"&amp;"Variable List"&amp;"'!"&amp;ADDRESS(MATCH(A1812,'Variable List'!A:A,0),4)),"")</f>
        <v/>
      </c>
      <c r="K1812" s="6" t="str" cm="1">
        <f t="array" aca="1" ref="K1812" ca="1">_xlfn.IFNA(INDIRECT("'"&amp;"Variable List"&amp;"'!"&amp;ADDRESS(MATCH(A1812,'Variable List'!A:A,0),5)),"")</f>
        <v/>
      </c>
      <c r="L1812" s="6" t="str" cm="1">
        <f t="array" aca="1" ref="L1812" ca="1">_xlfn.IFNA(INDIRECT("'"&amp;"Variable List"&amp;"'!"&amp;ADDRESS(MATCH(A1812,'Variable List'!A:A,0),6)),"")</f>
        <v/>
      </c>
    </row>
    <row r="1813" spans="1:12" s="3" customFormat="1" ht="15" customHeight="1" x14ac:dyDescent="0.25">
      <c r="A1813" s="142"/>
      <c r="B1813" s="6"/>
      <c r="C1813" s="6"/>
      <c r="D1813" s="55">
        <v>91</v>
      </c>
      <c r="E1813" s="56" t="s">
        <v>19388</v>
      </c>
      <c r="F1813" s="168"/>
      <c r="G1813" s="6"/>
      <c r="H1813" s="6"/>
      <c r="I1813" s="6" t="str" cm="1">
        <f t="array" aca="1" ref="I1813" ca="1">_xlfn.IFNA(INDIRECT("'"&amp;"Variable List"&amp;"'!"&amp;ADDRESS(MATCH(A1813,'Variable List'!A:A,0),3)),"")</f>
        <v/>
      </c>
      <c r="J1813" s="6" t="str" cm="1">
        <f t="array" aca="1" ref="J1813" ca="1">_xlfn.IFNA(INDIRECT("'"&amp;"Variable List"&amp;"'!"&amp;ADDRESS(MATCH(A1813,'Variable List'!A:A,0),4)),"")</f>
        <v/>
      </c>
      <c r="K1813" s="6" t="str" cm="1">
        <f t="array" aca="1" ref="K1813" ca="1">_xlfn.IFNA(INDIRECT("'"&amp;"Variable List"&amp;"'!"&amp;ADDRESS(MATCH(A1813,'Variable List'!A:A,0),5)),"")</f>
        <v/>
      </c>
      <c r="L1813" s="6" t="str" cm="1">
        <f t="array" aca="1" ref="L1813" ca="1">_xlfn.IFNA(INDIRECT("'"&amp;"Variable List"&amp;"'!"&amp;ADDRESS(MATCH(A1813,'Variable List'!A:A,0),6)),"")</f>
        <v/>
      </c>
    </row>
    <row r="1814" spans="1:12" s="3" customFormat="1" ht="15" customHeight="1" x14ac:dyDescent="0.25">
      <c r="A1814" s="52"/>
      <c r="B1814" s="7"/>
      <c r="C1814" s="7"/>
      <c r="D1814" s="54">
        <v>92</v>
      </c>
      <c r="E1814" s="53" t="s">
        <v>19389</v>
      </c>
      <c r="F1814" s="169"/>
      <c r="G1814" s="7"/>
      <c r="H1814" s="15"/>
      <c r="I1814" s="7" t="str" cm="1">
        <f t="array" aca="1" ref="I1814" ca="1">_xlfn.IFNA(INDIRECT("'"&amp;"Variable List"&amp;"'!"&amp;ADDRESS(MATCH(A1814,'Variable List'!A:A,0),3)),"")</f>
        <v/>
      </c>
      <c r="J1814" s="7" t="str" cm="1">
        <f t="array" aca="1" ref="J1814" ca="1">_xlfn.IFNA(INDIRECT("'"&amp;"Variable List"&amp;"'!"&amp;ADDRESS(MATCH(A1814,'Variable List'!A:A,0),4)),"")</f>
        <v/>
      </c>
      <c r="K1814" s="7" t="str" cm="1">
        <f t="array" aca="1" ref="K1814" ca="1">_xlfn.IFNA(INDIRECT("'"&amp;"Variable List"&amp;"'!"&amp;ADDRESS(MATCH(A1814,'Variable List'!A:A,0),5)),"")</f>
        <v/>
      </c>
      <c r="L1814" s="7" t="str" cm="1">
        <f t="array" aca="1" ref="L1814" ca="1">_xlfn.IFNA(INDIRECT("'"&amp;"Variable List"&amp;"'!"&amp;ADDRESS(MATCH(A1814,'Variable List'!A:A,0),6)),"")</f>
        <v/>
      </c>
    </row>
    <row r="1815" spans="1:12" s="3" customFormat="1" ht="15" customHeight="1" x14ac:dyDescent="0.25">
      <c r="A1815" s="144" t="s">
        <v>19631</v>
      </c>
      <c r="B1815" s="8" t="s">
        <v>125</v>
      </c>
      <c r="C1815" s="8">
        <v>10</v>
      </c>
      <c r="D1815" s="65">
        <v>-9</v>
      </c>
      <c r="E1815" s="66" t="s">
        <v>192</v>
      </c>
      <c r="F1815" s="167" t="s">
        <v>19390</v>
      </c>
      <c r="G1815" s="8" t="s">
        <v>82</v>
      </c>
      <c r="H1815" s="37" t="s">
        <v>19642</v>
      </c>
      <c r="I1815" s="8" t="str" cm="1">
        <f t="array" aca="1" ref="I1815" ca="1">_xlfn.IFNA(INDIRECT("'"&amp;"Variable List"&amp;"'!"&amp;ADDRESS(MATCH(A1815,'Variable List'!A:A,0),3)),"")</f>
        <v>no</v>
      </c>
      <c r="J1815" s="8" t="str" cm="1">
        <f t="array" aca="1" ref="J1815" ca="1">_xlfn.IFNA(INDIRECT("'"&amp;"Variable List"&amp;"'!"&amp;ADDRESS(MATCH(A1815,'Variable List'!A:A,0),4)),"")</f>
        <v>no</v>
      </c>
      <c r="K1815" s="8" t="str" cm="1">
        <f t="array" aca="1" ref="K1815" ca="1">_xlfn.IFNA(INDIRECT("'"&amp;"Variable List"&amp;"'!"&amp;ADDRESS(MATCH(A1815,'Variable List'!A:A,0),5)),"")</f>
        <v>no</v>
      </c>
      <c r="L1815" s="8" t="str" cm="1">
        <f t="array" aca="1" ref="L1815" ca="1">_xlfn.IFNA(INDIRECT("'"&amp;"Variable List"&amp;"'!"&amp;ADDRESS(MATCH(A1815,'Variable List'!A:A,0),6)),"")</f>
        <v>yes</v>
      </c>
    </row>
    <row r="1816" spans="1:12" s="3" customFormat="1" ht="15" customHeight="1" x14ac:dyDescent="0.25">
      <c r="A1816" s="61" t="s">
        <v>19632</v>
      </c>
      <c r="B1816" s="6"/>
      <c r="C1816" s="6"/>
      <c r="D1816" s="55">
        <v>1</v>
      </c>
      <c r="E1816" s="56" t="s">
        <v>19633</v>
      </c>
      <c r="F1816" s="168"/>
      <c r="G1816" s="6"/>
      <c r="H1816" s="13"/>
      <c r="I1816" s="6" t="str" cm="1">
        <f t="array" aca="1" ref="I1816" ca="1">_xlfn.IFNA(INDIRECT("'"&amp;"Variable List"&amp;"'!"&amp;ADDRESS(MATCH(A1816,'Variable List'!A:A,0),3)),"")</f>
        <v/>
      </c>
      <c r="J1816" s="6" t="str" cm="1">
        <f t="array" aca="1" ref="J1816" ca="1">_xlfn.IFNA(INDIRECT("'"&amp;"Variable List"&amp;"'!"&amp;ADDRESS(MATCH(A1816,'Variable List'!A:A,0),4)),"")</f>
        <v/>
      </c>
      <c r="K1816" s="6" t="str" cm="1">
        <f t="array" aca="1" ref="K1816" ca="1">_xlfn.IFNA(INDIRECT("'"&amp;"Variable List"&amp;"'!"&amp;ADDRESS(MATCH(A1816,'Variable List'!A:A,0),5)),"")</f>
        <v/>
      </c>
      <c r="L1816" s="6" t="str" cm="1">
        <f t="array" aca="1" ref="L1816" ca="1">_xlfn.IFNA(INDIRECT("'"&amp;"Variable List"&amp;"'!"&amp;ADDRESS(MATCH(A1816,'Variable List'!A:A,0),6)),"")</f>
        <v/>
      </c>
    </row>
    <row r="1817" spans="1:12" s="3" customFormat="1" ht="15" customHeight="1" x14ac:dyDescent="0.25">
      <c r="A1817" s="61"/>
      <c r="B1817" s="6"/>
      <c r="C1817" s="6"/>
      <c r="D1817" s="55">
        <v>2</v>
      </c>
      <c r="E1817" s="56" t="s">
        <v>19634</v>
      </c>
      <c r="F1817" s="168"/>
      <c r="G1817" s="6"/>
      <c r="H1817" s="13"/>
      <c r="I1817" s="6" t="str" cm="1">
        <f t="array" aca="1" ref="I1817" ca="1">_xlfn.IFNA(INDIRECT("'"&amp;"Variable List"&amp;"'!"&amp;ADDRESS(MATCH(A1817,'Variable List'!A:A,0),3)),"")</f>
        <v/>
      </c>
      <c r="J1817" s="6" t="str" cm="1">
        <f t="array" aca="1" ref="J1817" ca="1">_xlfn.IFNA(INDIRECT("'"&amp;"Variable List"&amp;"'!"&amp;ADDRESS(MATCH(A1817,'Variable List'!A:A,0),4)),"")</f>
        <v/>
      </c>
      <c r="K1817" s="6" t="str" cm="1">
        <f t="array" aca="1" ref="K1817" ca="1">_xlfn.IFNA(INDIRECT("'"&amp;"Variable List"&amp;"'!"&amp;ADDRESS(MATCH(A1817,'Variable List'!A:A,0),5)),"")</f>
        <v/>
      </c>
      <c r="L1817" s="6" t="str" cm="1">
        <f t="array" aca="1" ref="L1817" ca="1">_xlfn.IFNA(INDIRECT("'"&amp;"Variable List"&amp;"'!"&amp;ADDRESS(MATCH(A1817,'Variable List'!A:A,0),6)),"")</f>
        <v/>
      </c>
    </row>
    <row r="1818" spans="1:12" s="3" customFormat="1" ht="15" customHeight="1" x14ac:dyDescent="0.25">
      <c r="A1818" s="61"/>
      <c r="B1818" s="6"/>
      <c r="C1818" s="6"/>
      <c r="D1818" s="55">
        <v>3</v>
      </c>
      <c r="E1818" s="56" t="s">
        <v>19635</v>
      </c>
      <c r="F1818" s="168"/>
      <c r="G1818" s="6"/>
      <c r="H1818" s="13"/>
      <c r="I1818" s="6" t="str" cm="1">
        <f t="array" aca="1" ref="I1818" ca="1">_xlfn.IFNA(INDIRECT("'"&amp;"Variable List"&amp;"'!"&amp;ADDRESS(MATCH(A1818,'Variable List'!A:A,0),3)),"")</f>
        <v/>
      </c>
      <c r="J1818" s="6" t="str" cm="1">
        <f t="array" aca="1" ref="J1818" ca="1">_xlfn.IFNA(INDIRECT("'"&amp;"Variable List"&amp;"'!"&amp;ADDRESS(MATCH(A1818,'Variable List'!A:A,0),4)),"")</f>
        <v/>
      </c>
      <c r="K1818" s="6" t="str" cm="1">
        <f t="array" aca="1" ref="K1818" ca="1">_xlfn.IFNA(INDIRECT("'"&amp;"Variable List"&amp;"'!"&amp;ADDRESS(MATCH(A1818,'Variable List'!A:A,0),5)),"")</f>
        <v/>
      </c>
      <c r="L1818" s="6" t="str" cm="1">
        <f t="array" aca="1" ref="L1818" ca="1">_xlfn.IFNA(INDIRECT("'"&amp;"Variable List"&amp;"'!"&amp;ADDRESS(MATCH(A1818,'Variable List'!A:A,0),6)),"")</f>
        <v/>
      </c>
    </row>
    <row r="1819" spans="1:12" s="3" customFormat="1" ht="15" customHeight="1" x14ac:dyDescent="0.25">
      <c r="A1819" s="61"/>
      <c r="B1819" s="6"/>
      <c r="C1819" s="6"/>
      <c r="D1819" s="55">
        <v>4</v>
      </c>
      <c r="E1819" s="56" t="s">
        <v>19636</v>
      </c>
      <c r="F1819" s="168"/>
      <c r="G1819" s="6"/>
      <c r="H1819" s="13"/>
      <c r="I1819" s="6" t="str" cm="1">
        <f t="array" aca="1" ref="I1819" ca="1">_xlfn.IFNA(INDIRECT("'"&amp;"Variable List"&amp;"'!"&amp;ADDRESS(MATCH(A1819,'Variable List'!A:A,0),3)),"")</f>
        <v/>
      </c>
      <c r="J1819" s="6" t="str" cm="1">
        <f t="array" aca="1" ref="J1819" ca="1">_xlfn.IFNA(INDIRECT("'"&amp;"Variable List"&amp;"'!"&amp;ADDRESS(MATCH(A1819,'Variable List'!A:A,0),4)),"")</f>
        <v/>
      </c>
      <c r="K1819" s="6" t="str" cm="1">
        <f t="array" aca="1" ref="K1819" ca="1">_xlfn.IFNA(INDIRECT("'"&amp;"Variable List"&amp;"'!"&amp;ADDRESS(MATCH(A1819,'Variable List'!A:A,0),5)),"")</f>
        <v/>
      </c>
      <c r="L1819" s="6" t="str" cm="1">
        <f t="array" aca="1" ref="L1819" ca="1">_xlfn.IFNA(INDIRECT("'"&amp;"Variable List"&amp;"'!"&amp;ADDRESS(MATCH(A1819,'Variable List'!A:A,0),6)),"")</f>
        <v/>
      </c>
    </row>
    <row r="1820" spans="1:12" s="3" customFormat="1" ht="15" customHeight="1" x14ac:dyDescent="0.25">
      <c r="A1820" s="61"/>
      <c r="B1820" s="6"/>
      <c r="C1820" s="6"/>
      <c r="D1820" s="55">
        <v>5</v>
      </c>
      <c r="E1820" s="56" t="s">
        <v>19637</v>
      </c>
      <c r="F1820" s="168"/>
      <c r="G1820" s="6"/>
      <c r="H1820" s="13"/>
      <c r="I1820" s="6" t="str" cm="1">
        <f t="array" aca="1" ref="I1820" ca="1">_xlfn.IFNA(INDIRECT("'"&amp;"Variable List"&amp;"'!"&amp;ADDRESS(MATCH(A1820,'Variable List'!A:A,0),3)),"")</f>
        <v/>
      </c>
      <c r="J1820" s="6" t="str" cm="1">
        <f t="array" aca="1" ref="J1820" ca="1">_xlfn.IFNA(INDIRECT("'"&amp;"Variable List"&amp;"'!"&amp;ADDRESS(MATCH(A1820,'Variable List'!A:A,0),4)),"")</f>
        <v/>
      </c>
      <c r="K1820" s="6" t="str" cm="1">
        <f t="array" aca="1" ref="K1820" ca="1">_xlfn.IFNA(INDIRECT("'"&amp;"Variable List"&amp;"'!"&amp;ADDRESS(MATCH(A1820,'Variable List'!A:A,0),5)),"")</f>
        <v/>
      </c>
      <c r="L1820" s="6" t="str" cm="1">
        <f t="array" aca="1" ref="L1820" ca="1">_xlfn.IFNA(INDIRECT("'"&amp;"Variable List"&amp;"'!"&amp;ADDRESS(MATCH(A1820,'Variable List'!A:A,0),6)),"")</f>
        <v/>
      </c>
    </row>
    <row r="1821" spans="1:12" s="3" customFormat="1" ht="15" customHeight="1" x14ac:dyDescent="0.25">
      <c r="A1821" s="61"/>
      <c r="B1821" s="6"/>
      <c r="C1821" s="6"/>
      <c r="D1821" s="55">
        <v>6</v>
      </c>
      <c r="E1821" s="56" t="s">
        <v>19638</v>
      </c>
      <c r="F1821" s="168"/>
      <c r="G1821" s="6"/>
      <c r="H1821" s="13"/>
      <c r="I1821" s="6" t="str" cm="1">
        <f t="array" aca="1" ref="I1821" ca="1">_xlfn.IFNA(INDIRECT("'"&amp;"Variable List"&amp;"'!"&amp;ADDRESS(MATCH(A1821,'Variable List'!A:A,0),3)),"")</f>
        <v/>
      </c>
      <c r="J1821" s="6" t="str" cm="1">
        <f t="array" aca="1" ref="J1821" ca="1">_xlfn.IFNA(INDIRECT("'"&amp;"Variable List"&amp;"'!"&amp;ADDRESS(MATCH(A1821,'Variable List'!A:A,0),4)),"")</f>
        <v/>
      </c>
      <c r="K1821" s="6" t="str" cm="1">
        <f t="array" aca="1" ref="K1821" ca="1">_xlfn.IFNA(INDIRECT("'"&amp;"Variable List"&amp;"'!"&amp;ADDRESS(MATCH(A1821,'Variable List'!A:A,0),5)),"")</f>
        <v/>
      </c>
      <c r="L1821" s="6" t="str" cm="1">
        <f t="array" aca="1" ref="L1821" ca="1">_xlfn.IFNA(INDIRECT("'"&amp;"Variable List"&amp;"'!"&amp;ADDRESS(MATCH(A1821,'Variable List'!A:A,0),6)),"")</f>
        <v/>
      </c>
    </row>
    <row r="1822" spans="1:12" s="3" customFormat="1" ht="15" customHeight="1" x14ac:dyDescent="0.25">
      <c r="A1822" s="61"/>
      <c r="B1822" s="6"/>
      <c r="C1822" s="6"/>
      <c r="D1822" s="55">
        <v>7</v>
      </c>
      <c r="E1822" s="56" t="s">
        <v>19639</v>
      </c>
      <c r="F1822" s="168"/>
      <c r="G1822" s="6"/>
      <c r="H1822" s="13"/>
      <c r="I1822" s="6" t="str" cm="1">
        <f t="array" aca="1" ref="I1822" ca="1">_xlfn.IFNA(INDIRECT("'"&amp;"Variable List"&amp;"'!"&amp;ADDRESS(MATCH(A1822,'Variable List'!A:A,0),3)),"")</f>
        <v/>
      </c>
      <c r="J1822" s="6" t="str" cm="1">
        <f t="array" aca="1" ref="J1822" ca="1">_xlfn.IFNA(INDIRECT("'"&amp;"Variable List"&amp;"'!"&amp;ADDRESS(MATCH(A1822,'Variable List'!A:A,0),4)),"")</f>
        <v/>
      </c>
      <c r="K1822" s="6" t="str" cm="1">
        <f t="array" aca="1" ref="K1822" ca="1">_xlfn.IFNA(INDIRECT("'"&amp;"Variable List"&amp;"'!"&amp;ADDRESS(MATCH(A1822,'Variable List'!A:A,0),5)),"")</f>
        <v/>
      </c>
      <c r="L1822" s="6" t="str" cm="1">
        <f t="array" aca="1" ref="L1822" ca="1">_xlfn.IFNA(INDIRECT("'"&amp;"Variable List"&amp;"'!"&amp;ADDRESS(MATCH(A1822,'Variable List'!A:A,0),6)),"")</f>
        <v/>
      </c>
    </row>
    <row r="1823" spans="1:12" s="3" customFormat="1" ht="15" customHeight="1" x14ac:dyDescent="0.25">
      <c r="A1823" s="61"/>
      <c r="B1823" s="6"/>
      <c r="C1823" s="6"/>
      <c r="D1823" s="55">
        <v>8</v>
      </c>
      <c r="E1823" s="56" t="s">
        <v>19640</v>
      </c>
      <c r="F1823" s="168"/>
      <c r="G1823" s="6"/>
      <c r="H1823" s="13"/>
      <c r="I1823" s="6" t="str" cm="1">
        <f t="array" aca="1" ref="I1823" ca="1">_xlfn.IFNA(INDIRECT("'"&amp;"Variable List"&amp;"'!"&amp;ADDRESS(MATCH(A1823,'Variable List'!A:A,0),3)),"")</f>
        <v/>
      </c>
      <c r="J1823" s="6" t="str" cm="1">
        <f t="array" aca="1" ref="J1823" ca="1">_xlfn.IFNA(INDIRECT("'"&amp;"Variable List"&amp;"'!"&amp;ADDRESS(MATCH(A1823,'Variable List'!A:A,0),4)),"")</f>
        <v/>
      </c>
      <c r="K1823" s="6" t="str" cm="1">
        <f t="array" aca="1" ref="K1823" ca="1">_xlfn.IFNA(INDIRECT("'"&amp;"Variable List"&amp;"'!"&amp;ADDRESS(MATCH(A1823,'Variable List'!A:A,0),5)),"")</f>
        <v/>
      </c>
      <c r="L1823" s="6" t="str" cm="1">
        <f t="array" aca="1" ref="L1823" ca="1">_xlfn.IFNA(INDIRECT("'"&amp;"Variable List"&amp;"'!"&amp;ADDRESS(MATCH(A1823,'Variable List'!A:A,0),6)),"")</f>
        <v/>
      </c>
    </row>
    <row r="1824" spans="1:12" s="3" customFormat="1" ht="15" customHeight="1" x14ac:dyDescent="0.25">
      <c r="A1824" s="52"/>
      <c r="B1824" s="7"/>
      <c r="C1824" s="7"/>
      <c r="D1824" s="54">
        <v>9</v>
      </c>
      <c r="E1824" s="53" t="s">
        <v>19641</v>
      </c>
      <c r="F1824" s="169"/>
      <c r="G1824" s="7"/>
      <c r="H1824" s="15"/>
      <c r="I1824" s="7" t="str" cm="1">
        <f t="array" aca="1" ref="I1824" ca="1">_xlfn.IFNA(INDIRECT("'"&amp;"Variable List"&amp;"'!"&amp;ADDRESS(MATCH(A1824,'Variable List'!A:A,0),3)),"")</f>
        <v/>
      </c>
      <c r="J1824" s="7" t="str" cm="1">
        <f t="array" aca="1" ref="J1824" ca="1">_xlfn.IFNA(INDIRECT("'"&amp;"Variable List"&amp;"'!"&amp;ADDRESS(MATCH(A1824,'Variable List'!A:A,0),4)),"")</f>
        <v/>
      </c>
      <c r="K1824" s="7" t="str" cm="1">
        <f t="array" aca="1" ref="K1824" ca="1">_xlfn.IFNA(INDIRECT("'"&amp;"Variable List"&amp;"'!"&amp;ADDRESS(MATCH(A1824,'Variable List'!A:A,0),5)),"")</f>
        <v/>
      </c>
      <c r="L1824" s="7" t="str" cm="1">
        <f t="array" aca="1" ref="L1824" ca="1">_xlfn.IFNA(INDIRECT("'"&amp;"Variable List"&amp;"'!"&amp;ADDRESS(MATCH(A1824,'Variable List'!A:A,0),6)),"")</f>
        <v/>
      </c>
    </row>
    <row r="1825" spans="1:12" s="3" customFormat="1" x14ac:dyDescent="0.25">
      <c r="A1825" s="4" t="s">
        <v>83</v>
      </c>
      <c r="B1825" s="6" t="s">
        <v>125</v>
      </c>
      <c r="C1825" s="6">
        <v>9</v>
      </c>
      <c r="D1825" s="55">
        <v>-9</v>
      </c>
      <c r="E1825" s="56" t="s">
        <v>192</v>
      </c>
      <c r="F1825" s="168" t="s">
        <v>1828</v>
      </c>
      <c r="G1825" s="6" t="s">
        <v>1903</v>
      </c>
      <c r="H1825" s="13" t="s">
        <v>2724</v>
      </c>
      <c r="I1825" s="6" t="str" cm="1">
        <f t="array" aca="1" ref="I1825" ca="1">_xlfn.IFNA(INDIRECT("'"&amp;"Variable List"&amp;"'!"&amp;ADDRESS(MATCH(A1825,'Variable List'!A:A,0),3)),"")</f>
        <v>yes</v>
      </c>
      <c r="J1825" s="6" t="str" cm="1">
        <f t="array" aca="1" ref="J1825" ca="1">_xlfn.IFNA(INDIRECT("'"&amp;"Variable List"&amp;"'!"&amp;ADDRESS(MATCH(A1825,'Variable List'!A:A,0),4)),"")</f>
        <v>yes</v>
      </c>
      <c r="K1825" s="6" t="str" cm="1">
        <f t="array" aca="1" ref="K1825" ca="1">_xlfn.IFNA(INDIRECT("'"&amp;"Variable List"&amp;"'!"&amp;ADDRESS(MATCH(A1825,'Variable List'!A:A,0),5)),"")</f>
        <v>yes</v>
      </c>
      <c r="L1825" s="6" t="str" cm="1">
        <f t="array" aca="1" ref="L1825" ca="1">_xlfn.IFNA(INDIRECT("'"&amp;"Variable List"&amp;"'!"&amp;ADDRESS(MATCH(A1825,'Variable List'!A:A,0),6)),"")</f>
        <v>yes</v>
      </c>
    </row>
    <row r="1826" spans="1:12" s="3" customFormat="1" x14ac:dyDescent="0.25">
      <c r="A1826" s="3" t="s">
        <v>1895</v>
      </c>
      <c r="B1826" s="6"/>
      <c r="C1826" s="6"/>
      <c r="D1826" s="55">
        <v>1</v>
      </c>
      <c r="E1826" s="56" t="s">
        <v>1898</v>
      </c>
      <c r="F1826" s="168"/>
      <c r="G1826" s="6"/>
      <c r="H1826" s="13"/>
      <c r="I1826" s="6" t="str" cm="1">
        <f t="array" aca="1" ref="I1826" ca="1">_xlfn.IFNA(INDIRECT("'"&amp;"Variable List"&amp;"'!"&amp;ADDRESS(MATCH(A1826,'Variable List'!A:A,0),3)),"")</f>
        <v/>
      </c>
      <c r="J1826" s="6" t="str" cm="1">
        <f t="array" aca="1" ref="J1826" ca="1">_xlfn.IFNA(INDIRECT("'"&amp;"Variable List"&amp;"'!"&amp;ADDRESS(MATCH(A1826,'Variable List'!A:A,0),4)),"")</f>
        <v/>
      </c>
      <c r="K1826" s="6" t="str" cm="1">
        <f t="array" aca="1" ref="K1826" ca="1">_xlfn.IFNA(INDIRECT("'"&amp;"Variable List"&amp;"'!"&amp;ADDRESS(MATCH(A1826,'Variable List'!A:A,0),5)),"")</f>
        <v/>
      </c>
      <c r="L1826" s="6" t="str" cm="1">
        <f t="array" aca="1" ref="L1826" ca="1">_xlfn.IFNA(INDIRECT("'"&amp;"Variable List"&amp;"'!"&amp;ADDRESS(MATCH(A1826,'Variable List'!A:A,0),6)),"")</f>
        <v/>
      </c>
    </row>
    <row r="1827" spans="1:12" s="3" customFormat="1" x14ac:dyDescent="0.25">
      <c r="B1827" s="6"/>
      <c r="C1827" s="6"/>
      <c r="D1827" s="55">
        <v>2</v>
      </c>
      <c r="E1827" s="56" t="s">
        <v>1896</v>
      </c>
      <c r="F1827" s="168"/>
      <c r="G1827" s="6"/>
      <c r="H1827" s="13"/>
      <c r="I1827" s="6" t="str" cm="1">
        <f t="array" aca="1" ref="I1827" ca="1">_xlfn.IFNA(INDIRECT("'"&amp;"Variable List"&amp;"'!"&amp;ADDRESS(MATCH(A1827,'Variable List'!A:A,0),3)),"")</f>
        <v/>
      </c>
      <c r="J1827" s="6" t="str" cm="1">
        <f t="array" aca="1" ref="J1827" ca="1">_xlfn.IFNA(INDIRECT("'"&amp;"Variable List"&amp;"'!"&amp;ADDRESS(MATCH(A1827,'Variable List'!A:A,0),4)),"")</f>
        <v/>
      </c>
      <c r="K1827" s="6" t="str" cm="1">
        <f t="array" aca="1" ref="K1827" ca="1">_xlfn.IFNA(INDIRECT("'"&amp;"Variable List"&amp;"'!"&amp;ADDRESS(MATCH(A1827,'Variable List'!A:A,0),5)),"")</f>
        <v/>
      </c>
      <c r="L1827" s="6" t="str" cm="1">
        <f t="array" aca="1" ref="L1827" ca="1">_xlfn.IFNA(INDIRECT("'"&amp;"Variable List"&amp;"'!"&amp;ADDRESS(MATCH(A1827,'Variable List'!A:A,0),6)),"")</f>
        <v/>
      </c>
    </row>
    <row r="1828" spans="1:12" s="3" customFormat="1" x14ac:dyDescent="0.25">
      <c r="B1828" s="6"/>
      <c r="C1828" s="6"/>
      <c r="D1828" s="55">
        <v>3</v>
      </c>
      <c r="E1828" s="56" t="s">
        <v>1248</v>
      </c>
      <c r="F1828" s="168"/>
      <c r="G1828" s="6"/>
      <c r="H1828" s="13"/>
      <c r="I1828" s="6" t="str" cm="1">
        <f t="array" aca="1" ref="I1828" ca="1">_xlfn.IFNA(INDIRECT("'"&amp;"Variable List"&amp;"'!"&amp;ADDRESS(MATCH(A1828,'Variable List'!A:A,0),3)),"")</f>
        <v/>
      </c>
      <c r="J1828" s="6" t="str" cm="1">
        <f t="array" aca="1" ref="J1828" ca="1">_xlfn.IFNA(INDIRECT("'"&amp;"Variable List"&amp;"'!"&amp;ADDRESS(MATCH(A1828,'Variable List'!A:A,0),4)),"")</f>
        <v/>
      </c>
      <c r="K1828" s="6" t="str" cm="1">
        <f t="array" aca="1" ref="K1828" ca="1">_xlfn.IFNA(INDIRECT("'"&amp;"Variable List"&amp;"'!"&amp;ADDRESS(MATCH(A1828,'Variable List'!A:A,0),5)),"")</f>
        <v/>
      </c>
      <c r="L1828" s="6" t="str" cm="1">
        <f t="array" aca="1" ref="L1828" ca="1">_xlfn.IFNA(INDIRECT("'"&amp;"Variable List"&amp;"'!"&amp;ADDRESS(MATCH(A1828,'Variable List'!A:A,0),6)),"")</f>
        <v/>
      </c>
    </row>
    <row r="1829" spans="1:12" s="3" customFormat="1" x14ac:dyDescent="0.25">
      <c r="B1829" s="6"/>
      <c r="C1829" s="6"/>
      <c r="D1829" s="55">
        <v>4</v>
      </c>
      <c r="E1829" s="56" t="s">
        <v>1900</v>
      </c>
      <c r="F1829" s="168"/>
      <c r="G1829" s="6"/>
      <c r="H1829" s="13"/>
      <c r="I1829" s="6" t="str" cm="1">
        <f t="array" aca="1" ref="I1829" ca="1">_xlfn.IFNA(INDIRECT("'"&amp;"Variable List"&amp;"'!"&amp;ADDRESS(MATCH(A1829,'Variable List'!A:A,0),3)),"")</f>
        <v/>
      </c>
      <c r="J1829" s="6" t="str" cm="1">
        <f t="array" aca="1" ref="J1829" ca="1">_xlfn.IFNA(INDIRECT("'"&amp;"Variable List"&amp;"'!"&amp;ADDRESS(MATCH(A1829,'Variable List'!A:A,0),4)),"")</f>
        <v/>
      </c>
      <c r="K1829" s="6" t="str" cm="1">
        <f t="array" aca="1" ref="K1829" ca="1">_xlfn.IFNA(INDIRECT("'"&amp;"Variable List"&amp;"'!"&amp;ADDRESS(MATCH(A1829,'Variable List'!A:A,0),5)),"")</f>
        <v/>
      </c>
      <c r="L1829" s="6" t="str" cm="1">
        <f t="array" aca="1" ref="L1829" ca="1">_xlfn.IFNA(INDIRECT("'"&amp;"Variable List"&amp;"'!"&amp;ADDRESS(MATCH(A1829,'Variable List'!A:A,0),6)),"")</f>
        <v/>
      </c>
    </row>
    <row r="1830" spans="1:12" s="3" customFormat="1" x14ac:dyDescent="0.25">
      <c r="B1830" s="6"/>
      <c r="C1830" s="6"/>
      <c r="D1830" s="55">
        <v>5</v>
      </c>
      <c r="E1830" s="56" t="s">
        <v>1899</v>
      </c>
      <c r="F1830" s="168"/>
      <c r="G1830" s="6"/>
      <c r="H1830" s="13"/>
      <c r="I1830" s="6" t="str" cm="1">
        <f t="array" aca="1" ref="I1830" ca="1">_xlfn.IFNA(INDIRECT("'"&amp;"Variable List"&amp;"'!"&amp;ADDRESS(MATCH(A1830,'Variable List'!A:A,0),3)),"")</f>
        <v/>
      </c>
      <c r="J1830" s="6" t="str" cm="1">
        <f t="array" aca="1" ref="J1830" ca="1">_xlfn.IFNA(INDIRECT("'"&amp;"Variable List"&amp;"'!"&amp;ADDRESS(MATCH(A1830,'Variable List'!A:A,0),4)),"")</f>
        <v/>
      </c>
      <c r="K1830" s="6" t="str" cm="1">
        <f t="array" aca="1" ref="K1830" ca="1">_xlfn.IFNA(INDIRECT("'"&amp;"Variable List"&amp;"'!"&amp;ADDRESS(MATCH(A1830,'Variable List'!A:A,0),5)),"")</f>
        <v/>
      </c>
      <c r="L1830" s="6" t="str" cm="1">
        <f t="array" aca="1" ref="L1830" ca="1">_xlfn.IFNA(INDIRECT("'"&amp;"Variable List"&amp;"'!"&amp;ADDRESS(MATCH(A1830,'Variable List'!A:A,0),6)),"")</f>
        <v/>
      </c>
    </row>
    <row r="1831" spans="1:12" s="3" customFormat="1" x14ac:dyDescent="0.25">
      <c r="B1831" s="6"/>
      <c r="C1831" s="6"/>
      <c r="D1831" s="55">
        <v>6</v>
      </c>
      <c r="E1831" s="56" t="s">
        <v>1897</v>
      </c>
      <c r="F1831" s="168"/>
      <c r="G1831" s="6"/>
      <c r="H1831" s="13"/>
      <c r="I1831" s="6" t="str" cm="1">
        <f t="array" aca="1" ref="I1831" ca="1">_xlfn.IFNA(INDIRECT("'"&amp;"Variable List"&amp;"'!"&amp;ADDRESS(MATCH(A1831,'Variable List'!A:A,0),3)),"")</f>
        <v/>
      </c>
      <c r="J1831" s="6" t="str" cm="1">
        <f t="array" aca="1" ref="J1831" ca="1">_xlfn.IFNA(INDIRECT("'"&amp;"Variable List"&amp;"'!"&amp;ADDRESS(MATCH(A1831,'Variable List'!A:A,0),4)),"")</f>
        <v/>
      </c>
      <c r="K1831" s="6" t="str" cm="1">
        <f t="array" aca="1" ref="K1831" ca="1">_xlfn.IFNA(INDIRECT("'"&amp;"Variable List"&amp;"'!"&amp;ADDRESS(MATCH(A1831,'Variable List'!A:A,0),5)),"")</f>
        <v/>
      </c>
      <c r="L1831" s="6" t="str" cm="1">
        <f t="array" aca="1" ref="L1831" ca="1">_xlfn.IFNA(INDIRECT("'"&amp;"Variable List"&amp;"'!"&amp;ADDRESS(MATCH(A1831,'Variable List'!A:A,0),6)),"")</f>
        <v/>
      </c>
    </row>
    <row r="1832" spans="1:12" s="3" customFormat="1" x14ac:dyDescent="0.25">
      <c r="B1832" s="6"/>
      <c r="C1832" s="6"/>
      <c r="D1832" s="55">
        <v>7</v>
      </c>
      <c r="E1832" s="56" t="s">
        <v>1901</v>
      </c>
      <c r="F1832" s="168"/>
      <c r="G1832" s="6"/>
      <c r="H1832" s="13"/>
      <c r="I1832" s="6" t="str" cm="1">
        <f t="array" aca="1" ref="I1832" ca="1">_xlfn.IFNA(INDIRECT("'"&amp;"Variable List"&amp;"'!"&amp;ADDRESS(MATCH(A1832,'Variable List'!A:A,0),3)),"")</f>
        <v/>
      </c>
      <c r="J1832" s="6" t="str" cm="1">
        <f t="array" aca="1" ref="J1832" ca="1">_xlfn.IFNA(INDIRECT("'"&amp;"Variable List"&amp;"'!"&amp;ADDRESS(MATCH(A1832,'Variable List'!A:A,0),4)),"")</f>
        <v/>
      </c>
      <c r="K1832" s="6" t="str" cm="1">
        <f t="array" aca="1" ref="K1832" ca="1">_xlfn.IFNA(INDIRECT("'"&amp;"Variable List"&amp;"'!"&amp;ADDRESS(MATCH(A1832,'Variable List'!A:A,0),5)),"")</f>
        <v/>
      </c>
      <c r="L1832" s="6" t="str" cm="1">
        <f t="array" aca="1" ref="L1832" ca="1">_xlfn.IFNA(INDIRECT("'"&amp;"Variable List"&amp;"'!"&amp;ADDRESS(MATCH(A1832,'Variable List'!A:A,0),6)),"")</f>
        <v/>
      </c>
    </row>
    <row r="1833" spans="1:12" s="3" customFormat="1" x14ac:dyDescent="0.25">
      <c r="A1833" s="11"/>
      <c r="B1833" s="7"/>
      <c r="C1833" s="7"/>
      <c r="D1833" s="54">
        <v>8</v>
      </c>
      <c r="E1833" s="53" t="s">
        <v>232</v>
      </c>
      <c r="F1833" s="169"/>
      <c r="G1833" s="7"/>
      <c r="H1833" s="15"/>
      <c r="I1833" s="7" t="str" cm="1">
        <f t="array" aca="1" ref="I1833" ca="1">_xlfn.IFNA(INDIRECT("'"&amp;"Variable List"&amp;"'!"&amp;ADDRESS(MATCH(A1833,'Variable List'!A:A,0),3)),"")</f>
        <v/>
      </c>
      <c r="J1833" s="7" t="str" cm="1">
        <f t="array" aca="1" ref="J1833" ca="1">_xlfn.IFNA(INDIRECT("'"&amp;"Variable List"&amp;"'!"&amp;ADDRESS(MATCH(A1833,'Variable List'!A:A,0),4)),"")</f>
        <v/>
      </c>
      <c r="K1833" s="7" t="str" cm="1">
        <f t="array" aca="1" ref="K1833" ca="1">_xlfn.IFNA(INDIRECT("'"&amp;"Variable List"&amp;"'!"&amp;ADDRESS(MATCH(A1833,'Variable List'!A:A,0),5)),"")</f>
        <v/>
      </c>
      <c r="L1833" s="7" t="str" cm="1">
        <f t="array" aca="1" ref="L1833" ca="1">_xlfn.IFNA(INDIRECT("'"&amp;"Variable List"&amp;"'!"&amp;ADDRESS(MATCH(A1833,'Variable List'!A:A,0),6)),"")</f>
        <v/>
      </c>
    </row>
    <row r="1834" spans="1:12" s="3" customFormat="1" x14ac:dyDescent="0.25">
      <c r="A1834" s="4" t="s">
        <v>84</v>
      </c>
      <c r="B1834" s="6" t="s">
        <v>125</v>
      </c>
      <c r="C1834" s="6">
        <v>205</v>
      </c>
      <c r="D1834" s="55">
        <v>-9</v>
      </c>
      <c r="E1834" s="56" t="s">
        <v>192</v>
      </c>
      <c r="F1834" s="167" t="s">
        <v>2103</v>
      </c>
      <c r="G1834" s="6" t="s">
        <v>1903</v>
      </c>
      <c r="H1834" s="13" t="s">
        <v>2723</v>
      </c>
      <c r="I1834" s="8" t="str" cm="1">
        <f t="array" aca="1" ref="I1834" ca="1">_xlfn.IFNA(INDIRECT("'"&amp;"Variable List"&amp;"'!"&amp;ADDRESS(MATCH(A1834,'Variable List'!A:A,0),3)),"")</f>
        <v>yes</v>
      </c>
      <c r="J1834" s="6" t="str" cm="1">
        <f t="array" aca="1" ref="J1834" ca="1">_xlfn.IFNA(INDIRECT("'"&amp;"Variable List"&amp;"'!"&amp;ADDRESS(MATCH(A1834,'Variable List'!A:A,0),4)),"")</f>
        <v>yes</v>
      </c>
      <c r="K1834" s="6" t="str" cm="1">
        <f t="array" aca="1" ref="K1834" ca="1">_xlfn.IFNA(INDIRECT("'"&amp;"Variable List"&amp;"'!"&amp;ADDRESS(MATCH(A1834,'Variable List'!A:A,0),5)),"")</f>
        <v>no</v>
      </c>
      <c r="L1834" s="6" t="str" cm="1">
        <f t="array" aca="1" ref="L1834" ca="1">_xlfn.IFNA(INDIRECT("'"&amp;"Variable List"&amp;"'!"&amp;ADDRESS(MATCH(A1834,'Variable List'!A:A,0),6)),"")</f>
        <v>no</v>
      </c>
    </row>
    <row r="1835" spans="1:12" s="3" customFormat="1" x14ac:dyDescent="0.25">
      <c r="A1835" s="3" t="s">
        <v>1902</v>
      </c>
      <c r="B1835" s="6"/>
      <c r="C1835" s="6"/>
      <c r="D1835" s="55">
        <v>4</v>
      </c>
      <c r="E1835" s="56" t="s">
        <v>1904</v>
      </c>
      <c r="F1835" s="168"/>
      <c r="G1835" s="6"/>
      <c r="H1835" s="13"/>
      <c r="I1835" s="6" t="str" cm="1">
        <f t="array" aca="1" ref="I1835" ca="1">_xlfn.IFNA(INDIRECT("'"&amp;"Variable List"&amp;"'!"&amp;ADDRESS(MATCH(A1835,'Variable List'!A:A,0),3)),"")</f>
        <v/>
      </c>
      <c r="J1835" s="6" t="str" cm="1">
        <f t="array" aca="1" ref="J1835" ca="1">_xlfn.IFNA(INDIRECT("'"&amp;"Variable List"&amp;"'!"&amp;ADDRESS(MATCH(A1835,'Variable List'!A:A,0),4)),"")</f>
        <v/>
      </c>
      <c r="K1835" s="6" t="str" cm="1">
        <f t="array" aca="1" ref="K1835" ca="1">_xlfn.IFNA(INDIRECT("'"&amp;"Variable List"&amp;"'!"&amp;ADDRESS(MATCH(A1835,'Variable List'!A:A,0),5)),"")</f>
        <v/>
      </c>
      <c r="L1835" s="6" t="str" cm="1">
        <f t="array" aca="1" ref="L1835" ca="1">_xlfn.IFNA(INDIRECT("'"&amp;"Variable List"&amp;"'!"&amp;ADDRESS(MATCH(A1835,'Variable List'!A:A,0),6)),"")</f>
        <v/>
      </c>
    </row>
    <row r="1836" spans="1:12" s="3" customFormat="1" x14ac:dyDescent="0.25">
      <c r="B1836" s="6"/>
      <c r="C1836" s="6"/>
      <c r="D1836" s="55">
        <v>8</v>
      </c>
      <c r="E1836" s="56" t="s">
        <v>1905</v>
      </c>
      <c r="F1836" s="168"/>
      <c r="G1836" s="6"/>
      <c r="H1836" s="13"/>
      <c r="I1836" s="6" t="str" cm="1">
        <f t="array" aca="1" ref="I1836" ca="1">_xlfn.IFNA(INDIRECT("'"&amp;"Variable List"&amp;"'!"&amp;ADDRESS(MATCH(A1836,'Variable List'!A:A,0),3)),"")</f>
        <v/>
      </c>
      <c r="J1836" s="6" t="str" cm="1">
        <f t="array" aca="1" ref="J1836" ca="1">_xlfn.IFNA(INDIRECT("'"&amp;"Variable List"&amp;"'!"&amp;ADDRESS(MATCH(A1836,'Variable List'!A:A,0),4)),"")</f>
        <v/>
      </c>
      <c r="K1836" s="6" t="str" cm="1">
        <f t="array" aca="1" ref="K1836" ca="1">_xlfn.IFNA(INDIRECT("'"&amp;"Variable List"&amp;"'!"&amp;ADDRESS(MATCH(A1836,'Variable List'!A:A,0),5)),"")</f>
        <v/>
      </c>
      <c r="L1836" s="6" t="str" cm="1">
        <f t="array" aca="1" ref="L1836" ca="1">_xlfn.IFNA(INDIRECT("'"&amp;"Variable List"&amp;"'!"&amp;ADDRESS(MATCH(A1836,'Variable List'!A:A,0),6)),"")</f>
        <v/>
      </c>
    </row>
    <row r="1837" spans="1:12" s="3" customFormat="1" x14ac:dyDescent="0.25">
      <c r="B1837" s="6"/>
      <c r="C1837" s="6"/>
      <c r="D1837" s="55">
        <v>12</v>
      </c>
      <c r="E1837" s="56" t="s">
        <v>1906</v>
      </c>
      <c r="F1837" s="168"/>
      <c r="G1837" s="6"/>
      <c r="H1837" s="13"/>
      <c r="I1837" s="6" t="str" cm="1">
        <f t="array" aca="1" ref="I1837" ca="1">_xlfn.IFNA(INDIRECT("'"&amp;"Variable List"&amp;"'!"&amp;ADDRESS(MATCH(A1837,'Variable List'!A:A,0),3)),"")</f>
        <v/>
      </c>
      <c r="J1837" s="6" t="str" cm="1">
        <f t="array" aca="1" ref="J1837" ca="1">_xlfn.IFNA(INDIRECT("'"&amp;"Variable List"&amp;"'!"&amp;ADDRESS(MATCH(A1837,'Variable List'!A:A,0),4)),"")</f>
        <v/>
      </c>
      <c r="K1837" s="6" t="str" cm="1">
        <f t="array" aca="1" ref="K1837" ca="1">_xlfn.IFNA(INDIRECT("'"&amp;"Variable List"&amp;"'!"&amp;ADDRESS(MATCH(A1837,'Variable List'!A:A,0),5)),"")</f>
        <v/>
      </c>
      <c r="L1837" s="6" t="str" cm="1">
        <f t="array" aca="1" ref="L1837" ca="1">_xlfn.IFNA(INDIRECT("'"&amp;"Variable List"&amp;"'!"&amp;ADDRESS(MATCH(A1837,'Variable List'!A:A,0),6)),"")</f>
        <v/>
      </c>
    </row>
    <row r="1838" spans="1:12" s="3" customFormat="1" x14ac:dyDescent="0.25">
      <c r="B1838" s="6"/>
      <c r="C1838" s="6"/>
      <c r="D1838" s="55">
        <v>20</v>
      </c>
      <c r="E1838" s="56" t="s">
        <v>1907</v>
      </c>
      <c r="F1838" s="168"/>
      <c r="G1838" s="6"/>
      <c r="H1838" s="13"/>
      <c r="I1838" s="6" t="str" cm="1">
        <f t="array" aca="1" ref="I1838" ca="1">_xlfn.IFNA(INDIRECT("'"&amp;"Variable List"&amp;"'!"&amp;ADDRESS(MATCH(A1838,'Variable List'!A:A,0),3)),"")</f>
        <v/>
      </c>
      <c r="J1838" s="6" t="str" cm="1">
        <f t="array" aca="1" ref="J1838" ca="1">_xlfn.IFNA(INDIRECT("'"&amp;"Variable List"&amp;"'!"&amp;ADDRESS(MATCH(A1838,'Variable List'!A:A,0),4)),"")</f>
        <v/>
      </c>
      <c r="K1838" s="6" t="str" cm="1">
        <f t="array" aca="1" ref="K1838" ca="1">_xlfn.IFNA(INDIRECT("'"&amp;"Variable List"&amp;"'!"&amp;ADDRESS(MATCH(A1838,'Variable List'!A:A,0),5)),"")</f>
        <v/>
      </c>
      <c r="L1838" s="6" t="str" cm="1">
        <f t="array" aca="1" ref="L1838" ca="1">_xlfn.IFNA(INDIRECT("'"&amp;"Variable List"&amp;"'!"&amp;ADDRESS(MATCH(A1838,'Variable List'!A:A,0),6)),"")</f>
        <v/>
      </c>
    </row>
    <row r="1839" spans="1:12" s="3" customFormat="1" x14ac:dyDescent="0.25">
      <c r="B1839" s="6"/>
      <c r="C1839" s="6"/>
      <c r="D1839" s="55">
        <v>24</v>
      </c>
      <c r="E1839" s="56" t="s">
        <v>1908</v>
      </c>
      <c r="F1839" s="168"/>
      <c r="G1839" s="6"/>
      <c r="H1839" s="13"/>
      <c r="I1839" s="6" t="str" cm="1">
        <f t="array" aca="1" ref="I1839" ca="1">_xlfn.IFNA(INDIRECT("'"&amp;"Variable List"&amp;"'!"&amp;ADDRESS(MATCH(A1839,'Variable List'!A:A,0),3)),"")</f>
        <v/>
      </c>
      <c r="J1839" s="6" t="str" cm="1">
        <f t="array" aca="1" ref="J1839" ca="1">_xlfn.IFNA(INDIRECT("'"&amp;"Variable List"&amp;"'!"&amp;ADDRESS(MATCH(A1839,'Variable List'!A:A,0),4)),"")</f>
        <v/>
      </c>
      <c r="K1839" s="6" t="str" cm="1">
        <f t="array" aca="1" ref="K1839" ca="1">_xlfn.IFNA(INDIRECT("'"&amp;"Variable List"&amp;"'!"&amp;ADDRESS(MATCH(A1839,'Variable List'!A:A,0),5)),"")</f>
        <v/>
      </c>
      <c r="L1839" s="6" t="str" cm="1">
        <f t="array" aca="1" ref="L1839" ca="1">_xlfn.IFNA(INDIRECT("'"&amp;"Variable List"&amp;"'!"&amp;ADDRESS(MATCH(A1839,'Variable List'!A:A,0),6)),"")</f>
        <v/>
      </c>
    </row>
    <row r="1840" spans="1:12" s="3" customFormat="1" x14ac:dyDescent="0.25">
      <c r="B1840" s="6"/>
      <c r="C1840" s="6"/>
      <c r="D1840" s="55">
        <v>28</v>
      </c>
      <c r="E1840" s="56" t="s">
        <v>1909</v>
      </c>
      <c r="F1840" s="168"/>
      <c r="G1840" s="6"/>
      <c r="H1840" s="13"/>
      <c r="I1840" s="6" t="str" cm="1">
        <f t="array" aca="1" ref="I1840" ca="1">_xlfn.IFNA(INDIRECT("'"&amp;"Variable List"&amp;"'!"&amp;ADDRESS(MATCH(A1840,'Variable List'!A:A,0),3)),"")</f>
        <v/>
      </c>
      <c r="J1840" s="6" t="str" cm="1">
        <f t="array" aca="1" ref="J1840" ca="1">_xlfn.IFNA(INDIRECT("'"&amp;"Variable List"&amp;"'!"&amp;ADDRESS(MATCH(A1840,'Variable List'!A:A,0),4)),"")</f>
        <v/>
      </c>
      <c r="K1840" s="6" t="str" cm="1">
        <f t="array" aca="1" ref="K1840" ca="1">_xlfn.IFNA(INDIRECT("'"&amp;"Variable List"&amp;"'!"&amp;ADDRESS(MATCH(A1840,'Variable List'!A:A,0),5)),"")</f>
        <v/>
      </c>
      <c r="L1840" s="6" t="str" cm="1">
        <f t="array" aca="1" ref="L1840" ca="1">_xlfn.IFNA(INDIRECT("'"&amp;"Variable List"&amp;"'!"&amp;ADDRESS(MATCH(A1840,'Variable List'!A:A,0),6)),"")</f>
        <v/>
      </c>
    </row>
    <row r="1841" spans="2:12" s="3" customFormat="1" x14ac:dyDescent="0.25">
      <c r="B1841" s="6"/>
      <c r="C1841" s="6"/>
      <c r="D1841" s="55">
        <v>31</v>
      </c>
      <c r="E1841" s="56" t="s">
        <v>1910</v>
      </c>
      <c r="F1841" s="168"/>
      <c r="G1841" s="6"/>
      <c r="H1841" s="13"/>
      <c r="I1841" s="6" t="str" cm="1">
        <f t="array" aca="1" ref="I1841" ca="1">_xlfn.IFNA(INDIRECT("'"&amp;"Variable List"&amp;"'!"&amp;ADDRESS(MATCH(A1841,'Variable List'!A:A,0),3)),"")</f>
        <v/>
      </c>
      <c r="J1841" s="6" t="str" cm="1">
        <f t="array" aca="1" ref="J1841" ca="1">_xlfn.IFNA(INDIRECT("'"&amp;"Variable List"&amp;"'!"&amp;ADDRESS(MATCH(A1841,'Variable List'!A:A,0),4)),"")</f>
        <v/>
      </c>
      <c r="K1841" s="6" t="str" cm="1">
        <f t="array" aca="1" ref="K1841" ca="1">_xlfn.IFNA(INDIRECT("'"&amp;"Variable List"&amp;"'!"&amp;ADDRESS(MATCH(A1841,'Variable List'!A:A,0),5)),"")</f>
        <v/>
      </c>
      <c r="L1841" s="6" t="str" cm="1">
        <f t="array" aca="1" ref="L1841" ca="1">_xlfn.IFNA(INDIRECT("'"&amp;"Variable List"&amp;"'!"&amp;ADDRESS(MATCH(A1841,'Variable List'!A:A,0),6)),"")</f>
        <v/>
      </c>
    </row>
    <row r="1842" spans="2:12" s="3" customFormat="1" x14ac:dyDescent="0.25">
      <c r="B1842" s="6"/>
      <c r="C1842" s="6"/>
      <c r="D1842" s="55">
        <v>32</v>
      </c>
      <c r="E1842" s="56" t="s">
        <v>1911</v>
      </c>
      <c r="F1842" s="168"/>
      <c r="G1842" s="6"/>
      <c r="H1842" s="13"/>
      <c r="I1842" s="6" t="str" cm="1">
        <f t="array" aca="1" ref="I1842" ca="1">_xlfn.IFNA(INDIRECT("'"&amp;"Variable List"&amp;"'!"&amp;ADDRESS(MATCH(A1842,'Variable List'!A:A,0),3)),"")</f>
        <v/>
      </c>
      <c r="J1842" s="6" t="str" cm="1">
        <f t="array" aca="1" ref="J1842" ca="1">_xlfn.IFNA(INDIRECT("'"&amp;"Variable List"&amp;"'!"&amp;ADDRESS(MATCH(A1842,'Variable List'!A:A,0),4)),"")</f>
        <v/>
      </c>
      <c r="K1842" s="6" t="str" cm="1">
        <f t="array" aca="1" ref="K1842" ca="1">_xlfn.IFNA(INDIRECT("'"&amp;"Variable List"&amp;"'!"&amp;ADDRESS(MATCH(A1842,'Variable List'!A:A,0),5)),"")</f>
        <v/>
      </c>
      <c r="L1842" s="6" t="str" cm="1">
        <f t="array" aca="1" ref="L1842" ca="1">_xlfn.IFNA(INDIRECT("'"&amp;"Variable List"&amp;"'!"&amp;ADDRESS(MATCH(A1842,'Variable List'!A:A,0),6)),"")</f>
        <v/>
      </c>
    </row>
    <row r="1843" spans="2:12" s="3" customFormat="1" x14ac:dyDescent="0.25">
      <c r="B1843" s="6"/>
      <c r="C1843" s="6"/>
      <c r="D1843" s="55">
        <v>36</v>
      </c>
      <c r="E1843" s="56" t="s">
        <v>1912</v>
      </c>
      <c r="F1843" s="168"/>
      <c r="G1843" s="6"/>
      <c r="H1843" s="13"/>
      <c r="I1843" s="6" t="str" cm="1">
        <f t="array" aca="1" ref="I1843" ca="1">_xlfn.IFNA(INDIRECT("'"&amp;"Variable List"&amp;"'!"&amp;ADDRESS(MATCH(A1843,'Variable List'!A:A,0),3)),"")</f>
        <v/>
      </c>
      <c r="J1843" s="6" t="str" cm="1">
        <f t="array" aca="1" ref="J1843" ca="1">_xlfn.IFNA(INDIRECT("'"&amp;"Variable List"&amp;"'!"&amp;ADDRESS(MATCH(A1843,'Variable List'!A:A,0),4)),"")</f>
        <v/>
      </c>
      <c r="K1843" s="6" t="str" cm="1">
        <f t="array" aca="1" ref="K1843" ca="1">_xlfn.IFNA(INDIRECT("'"&amp;"Variable List"&amp;"'!"&amp;ADDRESS(MATCH(A1843,'Variable List'!A:A,0),5)),"")</f>
        <v/>
      </c>
      <c r="L1843" s="6" t="str" cm="1">
        <f t="array" aca="1" ref="L1843" ca="1">_xlfn.IFNA(INDIRECT("'"&amp;"Variable List"&amp;"'!"&amp;ADDRESS(MATCH(A1843,'Variable List'!A:A,0),6)),"")</f>
        <v/>
      </c>
    </row>
    <row r="1844" spans="2:12" s="3" customFormat="1" x14ac:dyDescent="0.25">
      <c r="B1844" s="6"/>
      <c r="C1844" s="6"/>
      <c r="D1844" s="55">
        <v>40</v>
      </c>
      <c r="E1844" s="56" t="s">
        <v>1913</v>
      </c>
      <c r="F1844" s="168"/>
      <c r="G1844" s="6"/>
      <c r="H1844" s="13"/>
      <c r="I1844" s="6" t="str" cm="1">
        <f t="array" aca="1" ref="I1844" ca="1">_xlfn.IFNA(INDIRECT("'"&amp;"Variable List"&amp;"'!"&amp;ADDRESS(MATCH(A1844,'Variable List'!A:A,0),3)),"")</f>
        <v/>
      </c>
      <c r="J1844" s="6" t="str" cm="1">
        <f t="array" aca="1" ref="J1844" ca="1">_xlfn.IFNA(INDIRECT("'"&amp;"Variable List"&amp;"'!"&amp;ADDRESS(MATCH(A1844,'Variable List'!A:A,0),4)),"")</f>
        <v/>
      </c>
      <c r="K1844" s="6" t="str" cm="1">
        <f t="array" aca="1" ref="K1844" ca="1">_xlfn.IFNA(INDIRECT("'"&amp;"Variable List"&amp;"'!"&amp;ADDRESS(MATCH(A1844,'Variable List'!A:A,0),5)),"")</f>
        <v/>
      </c>
      <c r="L1844" s="6" t="str" cm="1">
        <f t="array" aca="1" ref="L1844" ca="1">_xlfn.IFNA(INDIRECT("'"&amp;"Variable List"&amp;"'!"&amp;ADDRESS(MATCH(A1844,'Variable List'!A:A,0),6)),"")</f>
        <v/>
      </c>
    </row>
    <row r="1845" spans="2:12" s="3" customFormat="1" x14ac:dyDescent="0.25">
      <c r="B1845" s="6"/>
      <c r="C1845" s="6"/>
      <c r="D1845" s="55">
        <v>44</v>
      </c>
      <c r="E1845" s="56" t="s">
        <v>1914</v>
      </c>
      <c r="F1845" s="168"/>
      <c r="G1845" s="6"/>
      <c r="H1845" s="13"/>
      <c r="I1845" s="6" t="str" cm="1">
        <f t="array" aca="1" ref="I1845" ca="1">_xlfn.IFNA(INDIRECT("'"&amp;"Variable List"&amp;"'!"&amp;ADDRESS(MATCH(A1845,'Variable List'!A:A,0),3)),"")</f>
        <v/>
      </c>
      <c r="J1845" s="6" t="str" cm="1">
        <f t="array" aca="1" ref="J1845" ca="1">_xlfn.IFNA(INDIRECT("'"&amp;"Variable List"&amp;"'!"&amp;ADDRESS(MATCH(A1845,'Variable List'!A:A,0),4)),"")</f>
        <v/>
      </c>
      <c r="K1845" s="6" t="str" cm="1">
        <f t="array" aca="1" ref="K1845" ca="1">_xlfn.IFNA(INDIRECT("'"&amp;"Variable List"&amp;"'!"&amp;ADDRESS(MATCH(A1845,'Variable List'!A:A,0),5)),"")</f>
        <v/>
      </c>
      <c r="L1845" s="6" t="str" cm="1">
        <f t="array" aca="1" ref="L1845" ca="1">_xlfn.IFNA(INDIRECT("'"&amp;"Variable List"&amp;"'!"&amp;ADDRESS(MATCH(A1845,'Variable List'!A:A,0),6)),"")</f>
        <v/>
      </c>
    </row>
    <row r="1846" spans="2:12" s="3" customFormat="1" x14ac:dyDescent="0.25">
      <c r="B1846" s="6"/>
      <c r="C1846" s="6"/>
      <c r="D1846" s="55">
        <v>48</v>
      </c>
      <c r="E1846" s="56" t="s">
        <v>1915</v>
      </c>
      <c r="F1846" s="168"/>
      <c r="G1846" s="6"/>
      <c r="H1846" s="13"/>
      <c r="I1846" s="6" t="str" cm="1">
        <f t="array" aca="1" ref="I1846" ca="1">_xlfn.IFNA(INDIRECT("'"&amp;"Variable List"&amp;"'!"&amp;ADDRESS(MATCH(A1846,'Variable List'!A:A,0),3)),"")</f>
        <v/>
      </c>
      <c r="J1846" s="6" t="str" cm="1">
        <f t="array" aca="1" ref="J1846" ca="1">_xlfn.IFNA(INDIRECT("'"&amp;"Variable List"&amp;"'!"&amp;ADDRESS(MATCH(A1846,'Variable List'!A:A,0),4)),"")</f>
        <v/>
      </c>
      <c r="K1846" s="6" t="str" cm="1">
        <f t="array" aca="1" ref="K1846" ca="1">_xlfn.IFNA(INDIRECT("'"&amp;"Variable List"&amp;"'!"&amp;ADDRESS(MATCH(A1846,'Variable List'!A:A,0),5)),"")</f>
        <v/>
      </c>
      <c r="L1846" s="6" t="str" cm="1">
        <f t="array" aca="1" ref="L1846" ca="1">_xlfn.IFNA(INDIRECT("'"&amp;"Variable List"&amp;"'!"&amp;ADDRESS(MATCH(A1846,'Variable List'!A:A,0),6)),"")</f>
        <v/>
      </c>
    </row>
    <row r="1847" spans="2:12" s="3" customFormat="1" x14ac:dyDescent="0.25">
      <c r="B1847" s="6"/>
      <c r="C1847" s="6"/>
      <c r="D1847" s="55">
        <v>50</v>
      </c>
      <c r="E1847" s="56" t="s">
        <v>1916</v>
      </c>
      <c r="F1847" s="168"/>
      <c r="G1847" s="6"/>
      <c r="H1847" s="13"/>
      <c r="I1847" s="6" t="str" cm="1">
        <f t="array" aca="1" ref="I1847" ca="1">_xlfn.IFNA(INDIRECT("'"&amp;"Variable List"&amp;"'!"&amp;ADDRESS(MATCH(A1847,'Variable List'!A:A,0),3)),"")</f>
        <v/>
      </c>
      <c r="J1847" s="6" t="str" cm="1">
        <f t="array" aca="1" ref="J1847" ca="1">_xlfn.IFNA(INDIRECT("'"&amp;"Variable List"&amp;"'!"&amp;ADDRESS(MATCH(A1847,'Variable List'!A:A,0),4)),"")</f>
        <v/>
      </c>
      <c r="K1847" s="6" t="str" cm="1">
        <f t="array" aca="1" ref="K1847" ca="1">_xlfn.IFNA(INDIRECT("'"&amp;"Variable List"&amp;"'!"&amp;ADDRESS(MATCH(A1847,'Variable List'!A:A,0),5)),"")</f>
        <v/>
      </c>
      <c r="L1847" s="6" t="str" cm="1">
        <f t="array" aca="1" ref="L1847" ca="1">_xlfn.IFNA(INDIRECT("'"&amp;"Variable List"&amp;"'!"&amp;ADDRESS(MATCH(A1847,'Variable List'!A:A,0),6)),"")</f>
        <v/>
      </c>
    </row>
    <row r="1848" spans="2:12" s="3" customFormat="1" x14ac:dyDescent="0.25">
      <c r="B1848" s="6"/>
      <c r="C1848" s="6"/>
      <c r="D1848" s="55">
        <v>51</v>
      </c>
      <c r="E1848" s="56" t="s">
        <v>1917</v>
      </c>
      <c r="F1848" s="168"/>
      <c r="G1848" s="6"/>
      <c r="H1848" s="13"/>
      <c r="I1848" s="6" t="str" cm="1">
        <f t="array" aca="1" ref="I1848" ca="1">_xlfn.IFNA(INDIRECT("'"&amp;"Variable List"&amp;"'!"&amp;ADDRESS(MATCH(A1848,'Variable List'!A:A,0),3)),"")</f>
        <v/>
      </c>
      <c r="J1848" s="6" t="str" cm="1">
        <f t="array" aca="1" ref="J1848" ca="1">_xlfn.IFNA(INDIRECT("'"&amp;"Variable List"&amp;"'!"&amp;ADDRESS(MATCH(A1848,'Variable List'!A:A,0),4)),"")</f>
        <v/>
      </c>
      <c r="K1848" s="6" t="str" cm="1">
        <f t="array" aca="1" ref="K1848" ca="1">_xlfn.IFNA(INDIRECT("'"&amp;"Variable List"&amp;"'!"&amp;ADDRESS(MATCH(A1848,'Variable List'!A:A,0),5)),"")</f>
        <v/>
      </c>
      <c r="L1848" s="6" t="str" cm="1">
        <f t="array" aca="1" ref="L1848" ca="1">_xlfn.IFNA(INDIRECT("'"&amp;"Variable List"&amp;"'!"&amp;ADDRESS(MATCH(A1848,'Variable List'!A:A,0),6)),"")</f>
        <v/>
      </c>
    </row>
    <row r="1849" spans="2:12" s="3" customFormat="1" x14ac:dyDescent="0.25">
      <c r="B1849" s="6"/>
      <c r="C1849" s="6"/>
      <c r="D1849" s="55">
        <v>52</v>
      </c>
      <c r="E1849" s="56" t="s">
        <v>1918</v>
      </c>
      <c r="F1849" s="168"/>
      <c r="G1849" s="6"/>
      <c r="H1849" s="13"/>
      <c r="I1849" s="6" t="str" cm="1">
        <f t="array" aca="1" ref="I1849" ca="1">_xlfn.IFNA(INDIRECT("'"&amp;"Variable List"&amp;"'!"&amp;ADDRESS(MATCH(A1849,'Variable List'!A:A,0),3)),"")</f>
        <v/>
      </c>
      <c r="J1849" s="6" t="str" cm="1">
        <f t="array" aca="1" ref="J1849" ca="1">_xlfn.IFNA(INDIRECT("'"&amp;"Variable List"&amp;"'!"&amp;ADDRESS(MATCH(A1849,'Variable List'!A:A,0),4)),"")</f>
        <v/>
      </c>
      <c r="K1849" s="6" t="str" cm="1">
        <f t="array" aca="1" ref="K1849" ca="1">_xlfn.IFNA(INDIRECT("'"&amp;"Variable List"&amp;"'!"&amp;ADDRESS(MATCH(A1849,'Variable List'!A:A,0),5)),"")</f>
        <v/>
      </c>
      <c r="L1849" s="6" t="str" cm="1">
        <f t="array" aca="1" ref="L1849" ca="1">_xlfn.IFNA(INDIRECT("'"&amp;"Variable List"&amp;"'!"&amp;ADDRESS(MATCH(A1849,'Variable List'!A:A,0),6)),"")</f>
        <v/>
      </c>
    </row>
    <row r="1850" spans="2:12" s="3" customFormat="1" x14ac:dyDescent="0.25">
      <c r="B1850" s="6"/>
      <c r="C1850" s="6"/>
      <c r="D1850" s="55">
        <v>56</v>
      </c>
      <c r="E1850" s="56" t="s">
        <v>1919</v>
      </c>
      <c r="F1850" s="168"/>
      <c r="G1850" s="6"/>
      <c r="H1850" s="13"/>
      <c r="I1850" s="6" t="str" cm="1">
        <f t="array" aca="1" ref="I1850" ca="1">_xlfn.IFNA(INDIRECT("'"&amp;"Variable List"&amp;"'!"&amp;ADDRESS(MATCH(A1850,'Variable List'!A:A,0),3)),"")</f>
        <v/>
      </c>
      <c r="J1850" s="6" t="str" cm="1">
        <f t="array" aca="1" ref="J1850" ca="1">_xlfn.IFNA(INDIRECT("'"&amp;"Variable List"&amp;"'!"&amp;ADDRESS(MATCH(A1850,'Variable List'!A:A,0),4)),"")</f>
        <v/>
      </c>
      <c r="K1850" s="6" t="str" cm="1">
        <f t="array" aca="1" ref="K1850" ca="1">_xlfn.IFNA(INDIRECT("'"&amp;"Variable List"&amp;"'!"&amp;ADDRESS(MATCH(A1850,'Variable List'!A:A,0),5)),"")</f>
        <v/>
      </c>
      <c r="L1850" s="6" t="str" cm="1">
        <f t="array" aca="1" ref="L1850" ca="1">_xlfn.IFNA(INDIRECT("'"&amp;"Variable List"&amp;"'!"&amp;ADDRESS(MATCH(A1850,'Variable List'!A:A,0),6)),"")</f>
        <v/>
      </c>
    </row>
    <row r="1851" spans="2:12" s="3" customFormat="1" x14ac:dyDescent="0.25">
      <c r="B1851" s="6"/>
      <c r="C1851" s="6"/>
      <c r="D1851" s="55">
        <v>64</v>
      </c>
      <c r="E1851" s="56" t="s">
        <v>1920</v>
      </c>
      <c r="F1851" s="168"/>
      <c r="G1851" s="6"/>
      <c r="H1851" s="13"/>
      <c r="I1851" s="6" t="str" cm="1">
        <f t="array" aca="1" ref="I1851" ca="1">_xlfn.IFNA(INDIRECT("'"&amp;"Variable List"&amp;"'!"&amp;ADDRESS(MATCH(A1851,'Variable List'!A:A,0),3)),"")</f>
        <v/>
      </c>
      <c r="J1851" s="6" t="str" cm="1">
        <f t="array" aca="1" ref="J1851" ca="1">_xlfn.IFNA(INDIRECT("'"&amp;"Variable List"&amp;"'!"&amp;ADDRESS(MATCH(A1851,'Variable List'!A:A,0),4)),"")</f>
        <v/>
      </c>
      <c r="K1851" s="6" t="str" cm="1">
        <f t="array" aca="1" ref="K1851" ca="1">_xlfn.IFNA(INDIRECT("'"&amp;"Variable List"&amp;"'!"&amp;ADDRESS(MATCH(A1851,'Variable List'!A:A,0),5)),"")</f>
        <v/>
      </c>
      <c r="L1851" s="6" t="str" cm="1">
        <f t="array" aca="1" ref="L1851" ca="1">_xlfn.IFNA(INDIRECT("'"&amp;"Variable List"&amp;"'!"&amp;ADDRESS(MATCH(A1851,'Variable List'!A:A,0),6)),"")</f>
        <v/>
      </c>
    </row>
    <row r="1852" spans="2:12" s="3" customFormat="1" x14ac:dyDescent="0.25">
      <c r="B1852" s="6"/>
      <c r="C1852" s="6"/>
      <c r="D1852" s="55">
        <v>68</v>
      </c>
      <c r="E1852" s="56" t="s">
        <v>1921</v>
      </c>
      <c r="F1852" s="168"/>
      <c r="G1852" s="6"/>
      <c r="H1852" s="13"/>
      <c r="I1852" s="6" t="str" cm="1">
        <f t="array" aca="1" ref="I1852" ca="1">_xlfn.IFNA(INDIRECT("'"&amp;"Variable List"&amp;"'!"&amp;ADDRESS(MATCH(A1852,'Variable List'!A:A,0),3)),"")</f>
        <v/>
      </c>
      <c r="J1852" s="6" t="str" cm="1">
        <f t="array" aca="1" ref="J1852" ca="1">_xlfn.IFNA(INDIRECT("'"&amp;"Variable List"&amp;"'!"&amp;ADDRESS(MATCH(A1852,'Variable List'!A:A,0),4)),"")</f>
        <v/>
      </c>
      <c r="K1852" s="6" t="str" cm="1">
        <f t="array" aca="1" ref="K1852" ca="1">_xlfn.IFNA(INDIRECT("'"&amp;"Variable List"&amp;"'!"&amp;ADDRESS(MATCH(A1852,'Variable List'!A:A,0),5)),"")</f>
        <v/>
      </c>
      <c r="L1852" s="6" t="str" cm="1">
        <f t="array" aca="1" ref="L1852" ca="1">_xlfn.IFNA(INDIRECT("'"&amp;"Variable List"&amp;"'!"&amp;ADDRESS(MATCH(A1852,'Variable List'!A:A,0),6)),"")</f>
        <v/>
      </c>
    </row>
    <row r="1853" spans="2:12" s="3" customFormat="1" x14ac:dyDescent="0.25">
      <c r="B1853" s="6"/>
      <c r="C1853" s="6"/>
      <c r="D1853" s="55">
        <v>70</v>
      </c>
      <c r="E1853" s="56" t="s">
        <v>1922</v>
      </c>
      <c r="F1853" s="168"/>
      <c r="G1853" s="6"/>
      <c r="H1853" s="13"/>
      <c r="I1853" s="6" t="str" cm="1">
        <f t="array" aca="1" ref="I1853" ca="1">_xlfn.IFNA(INDIRECT("'"&amp;"Variable List"&amp;"'!"&amp;ADDRESS(MATCH(A1853,'Variable List'!A:A,0),3)),"")</f>
        <v/>
      </c>
      <c r="J1853" s="6" t="str" cm="1">
        <f t="array" aca="1" ref="J1853" ca="1">_xlfn.IFNA(INDIRECT("'"&amp;"Variable List"&amp;"'!"&amp;ADDRESS(MATCH(A1853,'Variable List'!A:A,0),4)),"")</f>
        <v/>
      </c>
      <c r="K1853" s="6" t="str" cm="1">
        <f t="array" aca="1" ref="K1853" ca="1">_xlfn.IFNA(INDIRECT("'"&amp;"Variable List"&amp;"'!"&amp;ADDRESS(MATCH(A1853,'Variable List'!A:A,0),5)),"")</f>
        <v/>
      </c>
      <c r="L1853" s="6" t="str" cm="1">
        <f t="array" aca="1" ref="L1853" ca="1">_xlfn.IFNA(INDIRECT("'"&amp;"Variable List"&amp;"'!"&amp;ADDRESS(MATCH(A1853,'Variable List'!A:A,0),6)),"")</f>
        <v/>
      </c>
    </row>
    <row r="1854" spans="2:12" s="3" customFormat="1" x14ac:dyDescent="0.25">
      <c r="B1854" s="6"/>
      <c r="C1854" s="6"/>
      <c r="D1854" s="55">
        <v>72</v>
      </c>
      <c r="E1854" s="56" t="s">
        <v>1031</v>
      </c>
      <c r="F1854" s="168"/>
      <c r="G1854" s="6"/>
      <c r="H1854" s="13"/>
      <c r="I1854" s="6" t="str" cm="1">
        <f t="array" aca="1" ref="I1854" ca="1">_xlfn.IFNA(INDIRECT("'"&amp;"Variable List"&amp;"'!"&amp;ADDRESS(MATCH(A1854,'Variable List'!A:A,0),3)),"")</f>
        <v/>
      </c>
      <c r="J1854" s="6" t="str" cm="1">
        <f t="array" aca="1" ref="J1854" ca="1">_xlfn.IFNA(INDIRECT("'"&amp;"Variable List"&amp;"'!"&amp;ADDRESS(MATCH(A1854,'Variable List'!A:A,0),4)),"")</f>
        <v/>
      </c>
      <c r="K1854" s="6" t="str" cm="1">
        <f t="array" aca="1" ref="K1854" ca="1">_xlfn.IFNA(INDIRECT("'"&amp;"Variable List"&amp;"'!"&amp;ADDRESS(MATCH(A1854,'Variable List'!A:A,0),5)),"")</f>
        <v/>
      </c>
      <c r="L1854" s="6" t="str" cm="1">
        <f t="array" aca="1" ref="L1854" ca="1">_xlfn.IFNA(INDIRECT("'"&amp;"Variable List"&amp;"'!"&amp;ADDRESS(MATCH(A1854,'Variable List'!A:A,0),6)),"")</f>
        <v/>
      </c>
    </row>
    <row r="1855" spans="2:12" s="3" customFormat="1" x14ac:dyDescent="0.25">
      <c r="B1855" s="6"/>
      <c r="C1855" s="6"/>
      <c r="D1855" s="55">
        <v>76</v>
      </c>
      <c r="E1855" s="56" t="s">
        <v>1923</v>
      </c>
      <c r="F1855" s="168"/>
      <c r="G1855" s="6"/>
      <c r="H1855" s="13"/>
      <c r="I1855" s="6" t="str" cm="1">
        <f t="array" aca="1" ref="I1855" ca="1">_xlfn.IFNA(INDIRECT("'"&amp;"Variable List"&amp;"'!"&amp;ADDRESS(MATCH(A1855,'Variable List'!A:A,0),3)),"")</f>
        <v/>
      </c>
      <c r="J1855" s="6" t="str" cm="1">
        <f t="array" aca="1" ref="J1855" ca="1">_xlfn.IFNA(INDIRECT("'"&amp;"Variable List"&amp;"'!"&amp;ADDRESS(MATCH(A1855,'Variable List'!A:A,0),4)),"")</f>
        <v/>
      </c>
      <c r="K1855" s="6" t="str" cm="1">
        <f t="array" aca="1" ref="K1855" ca="1">_xlfn.IFNA(INDIRECT("'"&amp;"Variable List"&amp;"'!"&amp;ADDRESS(MATCH(A1855,'Variable List'!A:A,0),5)),"")</f>
        <v/>
      </c>
      <c r="L1855" s="6" t="str" cm="1">
        <f t="array" aca="1" ref="L1855" ca="1">_xlfn.IFNA(INDIRECT("'"&amp;"Variable List"&amp;"'!"&amp;ADDRESS(MATCH(A1855,'Variable List'!A:A,0),6)),"")</f>
        <v/>
      </c>
    </row>
    <row r="1856" spans="2:12" s="3" customFormat="1" x14ac:dyDescent="0.25">
      <c r="B1856" s="6"/>
      <c r="C1856" s="6"/>
      <c r="D1856" s="55">
        <v>84</v>
      </c>
      <c r="E1856" s="56" t="s">
        <v>1924</v>
      </c>
      <c r="F1856" s="168"/>
      <c r="G1856" s="6"/>
      <c r="H1856" s="13"/>
      <c r="I1856" s="6" t="str" cm="1">
        <f t="array" aca="1" ref="I1856" ca="1">_xlfn.IFNA(INDIRECT("'"&amp;"Variable List"&amp;"'!"&amp;ADDRESS(MATCH(A1856,'Variable List'!A:A,0),3)),"")</f>
        <v/>
      </c>
      <c r="J1856" s="6" t="str" cm="1">
        <f t="array" aca="1" ref="J1856" ca="1">_xlfn.IFNA(INDIRECT("'"&amp;"Variable List"&amp;"'!"&amp;ADDRESS(MATCH(A1856,'Variable List'!A:A,0),4)),"")</f>
        <v/>
      </c>
      <c r="K1856" s="6" t="str" cm="1">
        <f t="array" aca="1" ref="K1856" ca="1">_xlfn.IFNA(INDIRECT("'"&amp;"Variable List"&amp;"'!"&amp;ADDRESS(MATCH(A1856,'Variable List'!A:A,0),5)),"")</f>
        <v/>
      </c>
      <c r="L1856" s="6" t="str" cm="1">
        <f t="array" aca="1" ref="L1856" ca="1">_xlfn.IFNA(INDIRECT("'"&amp;"Variable List"&amp;"'!"&amp;ADDRESS(MATCH(A1856,'Variable List'!A:A,0),6)),"")</f>
        <v/>
      </c>
    </row>
    <row r="1857" spans="2:12" s="3" customFormat="1" x14ac:dyDescent="0.25">
      <c r="B1857" s="6"/>
      <c r="C1857" s="6"/>
      <c r="D1857" s="55">
        <v>90</v>
      </c>
      <c r="E1857" s="56" t="s">
        <v>1925</v>
      </c>
      <c r="F1857" s="168"/>
      <c r="G1857" s="6"/>
      <c r="H1857" s="13"/>
      <c r="I1857" s="6" t="str" cm="1">
        <f t="array" aca="1" ref="I1857" ca="1">_xlfn.IFNA(INDIRECT("'"&amp;"Variable List"&amp;"'!"&amp;ADDRESS(MATCH(A1857,'Variable List'!A:A,0),3)),"")</f>
        <v/>
      </c>
      <c r="J1857" s="6" t="str" cm="1">
        <f t="array" aca="1" ref="J1857" ca="1">_xlfn.IFNA(INDIRECT("'"&amp;"Variable List"&amp;"'!"&amp;ADDRESS(MATCH(A1857,'Variable List'!A:A,0),4)),"")</f>
        <v/>
      </c>
      <c r="K1857" s="6" t="str" cm="1">
        <f t="array" aca="1" ref="K1857" ca="1">_xlfn.IFNA(INDIRECT("'"&amp;"Variable List"&amp;"'!"&amp;ADDRESS(MATCH(A1857,'Variable List'!A:A,0),5)),"")</f>
        <v/>
      </c>
      <c r="L1857" s="6" t="str" cm="1">
        <f t="array" aca="1" ref="L1857" ca="1">_xlfn.IFNA(INDIRECT("'"&amp;"Variable List"&amp;"'!"&amp;ADDRESS(MATCH(A1857,'Variable List'!A:A,0),6)),"")</f>
        <v/>
      </c>
    </row>
    <row r="1858" spans="2:12" s="3" customFormat="1" x14ac:dyDescent="0.25">
      <c r="B1858" s="6"/>
      <c r="C1858" s="6"/>
      <c r="D1858" s="55">
        <v>96</v>
      </c>
      <c r="E1858" s="56" t="s">
        <v>1926</v>
      </c>
      <c r="F1858" s="168"/>
      <c r="G1858" s="6"/>
      <c r="H1858" s="13"/>
      <c r="I1858" s="6" t="str" cm="1">
        <f t="array" aca="1" ref="I1858" ca="1">_xlfn.IFNA(INDIRECT("'"&amp;"Variable List"&amp;"'!"&amp;ADDRESS(MATCH(A1858,'Variable List'!A:A,0),3)),"")</f>
        <v/>
      </c>
      <c r="J1858" s="6" t="str" cm="1">
        <f t="array" aca="1" ref="J1858" ca="1">_xlfn.IFNA(INDIRECT("'"&amp;"Variable List"&amp;"'!"&amp;ADDRESS(MATCH(A1858,'Variable List'!A:A,0),4)),"")</f>
        <v/>
      </c>
      <c r="K1858" s="6" t="str" cm="1">
        <f t="array" aca="1" ref="K1858" ca="1">_xlfn.IFNA(INDIRECT("'"&amp;"Variable List"&amp;"'!"&amp;ADDRESS(MATCH(A1858,'Variable List'!A:A,0),5)),"")</f>
        <v/>
      </c>
      <c r="L1858" s="6" t="str" cm="1">
        <f t="array" aca="1" ref="L1858" ca="1">_xlfn.IFNA(INDIRECT("'"&amp;"Variable List"&amp;"'!"&amp;ADDRESS(MATCH(A1858,'Variable List'!A:A,0),6)),"")</f>
        <v/>
      </c>
    </row>
    <row r="1859" spans="2:12" s="3" customFormat="1" x14ac:dyDescent="0.25">
      <c r="B1859" s="6"/>
      <c r="C1859" s="6"/>
      <c r="D1859" s="55">
        <v>100</v>
      </c>
      <c r="E1859" s="56" t="s">
        <v>1927</v>
      </c>
      <c r="F1859" s="168"/>
      <c r="G1859" s="6"/>
      <c r="H1859" s="13"/>
      <c r="I1859" s="6" t="str" cm="1">
        <f t="array" aca="1" ref="I1859" ca="1">_xlfn.IFNA(INDIRECT("'"&amp;"Variable List"&amp;"'!"&amp;ADDRESS(MATCH(A1859,'Variable List'!A:A,0),3)),"")</f>
        <v/>
      </c>
      <c r="J1859" s="6" t="str" cm="1">
        <f t="array" aca="1" ref="J1859" ca="1">_xlfn.IFNA(INDIRECT("'"&amp;"Variable List"&amp;"'!"&amp;ADDRESS(MATCH(A1859,'Variable List'!A:A,0),4)),"")</f>
        <v/>
      </c>
      <c r="K1859" s="6" t="str" cm="1">
        <f t="array" aca="1" ref="K1859" ca="1">_xlfn.IFNA(INDIRECT("'"&amp;"Variable List"&amp;"'!"&amp;ADDRESS(MATCH(A1859,'Variable List'!A:A,0),5)),"")</f>
        <v/>
      </c>
      <c r="L1859" s="6" t="str" cm="1">
        <f t="array" aca="1" ref="L1859" ca="1">_xlfn.IFNA(INDIRECT("'"&amp;"Variable List"&amp;"'!"&amp;ADDRESS(MATCH(A1859,'Variable List'!A:A,0),6)),"")</f>
        <v/>
      </c>
    </row>
    <row r="1860" spans="2:12" s="3" customFormat="1" x14ac:dyDescent="0.25">
      <c r="B1860" s="6"/>
      <c r="C1860" s="6"/>
      <c r="D1860" s="55">
        <v>104</v>
      </c>
      <c r="E1860" s="56" t="s">
        <v>1928</v>
      </c>
      <c r="F1860" s="168"/>
      <c r="G1860" s="6"/>
      <c r="H1860" s="13"/>
      <c r="I1860" s="6" t="str" cm="1">
        <f t="array" aca="1" ref="I1860" ca="1">_xlfn.IFNA(INDIRECT("'"&amp;"Variable List"&amp;"'!"&amp;ADDRESS(MATCH(A1860,'Variable List'!A:A,0),3)),"")</f>
        <v/>
      </c>
      <c r="J1860" s="6" t="str" cm="1">
        <f t="array" aca="1" ref="J1860" ca="1">_xlfn.IFNA(INDIRECT("'"&amp;"Variable List"&amp;"'!"&amp;ADDRESS(MATCH(A1860,'Variable List'!A:A,0),4)),"")</f>
        <v/>
      </c>
      <c r="K1860" s="6" t="str" cm="1">
        <f t="array" aca="1" ref="K1860" ca="1">_xlfn.IFNA(INDIRECT("'"&amp;"Variable List"&amp;"'!"&amp;ADDRESS(MATCH(A1860,'Variable List'!A:A,0),5)),"")</f>
        <v/>
      </c>
      <c r="L1860" s="6" t="str" cm="1">
        <f t="array" aca="1" ref="L1860" ca="1">_xlfn.IFNA(INDIRECT("'"&amp;"Variable List"&amp;"'!"&amp;ADDRESS(MATCH(A1860,'Variable List'!A:A,0),6)),"")</f>
        <v/>
      </c>
    </row>
    <row r="1861" spans="2:12" s="3" customFormat="1" x14ac:dyDescent="0.25">
      <c r="B1861" s="6"/>
      <c r="C1861" s="6"/>
      <c r="D1861" s="55">
        <v>108</v>
      </c>
      <c r="E1861" s="56" t="s">
        <v>1929</v>
      </c>
      <c r="F1861" s="168"/>
      <c r="G1861" s="6"/>
      <c r="H1861" s="13"/>
      <c r="I1861" s="6" t="str" cm="1">
        <f t="array" aca="1" ref="I1861" ca="1">_xlfn.IFNA(INDIRECT("'"&amp;"Variable List"&amp;"'!"&amp;ADDRESS(MATCH(A1861,'Variable List'!A:A,0),3)),"")</f>
        <v/>
      </c>
      <c r="J1861" s="6" t="str" cm="1">
        <f t="array" aca="1" ref="J1861" ca="1">_xlfn.IFNA(INDIRECT("'"&amp;"Variable List"&amp;"'!"&amp;ADDRESS(MATCH(A1861,'Variable List'!A:A,0),4)),"")</f>
        <v/>
      </c>
      <c r="K1861" s="6" t="str" cm="1">
        <f t="array" aca="1" ref="K1861" ca="1">_xlfn.IFNA(INDIRECT("'"&amp;"Variable List"&amp;"'!"&amp;ADDRESS(MATCH(A1861,'Variable List'!A:A,0),5)),"")</f>
        <v/>
      </c>
      <c r="L1861" s="6" t="str" cm="1">
        <f t="array" aca="1" ref="L1861" ca="1">_xlfn.IFNA(INDIRECT("'"&amp;"Variable List"&amp;"'!"&amp;ADDRESS(MATCH(A1861,'Variable List'!A:A,0),6)),"")</f>
        <v/>
      </c>
    </row>
    <row r="1862" spans="2:12" s="3" customFormat="1" x14ac:dyDescent="0.25">
      <c r="B1862" s="6"/>
      <c r="C1862" s="6"/>
      <c r="D1862" s="55">
        <v>112</v>
      </c>
      <c r="E1862" s="56" t="s">
        <v>1930</v>
      </c>
      <c r="F1862" s="168"/>
      <c r="G1862" s="6"/>
      <c r="H1862" s="13"/>
      <c r="I1862" s="6" t="str" cm="1">
        <f t="array" aca="1" ref="I1862" ca="1">_xlfn.IFNA(INDIRECT("'"&amp;"Variable List"&amp;"'!"&amp;ADDRESS(MATCH(A1862,'Variable List'!A:A,0),3)),"")</f>
        <v/>
      </c>
      <c r="J1862" s="6" t="str" cm="1">
        <f t="array" aca="1" ref="J1862" ca="1">_xlfn.IFNA(INDIRECT("'"&amp;"Variable List"&amp;"'!"&amp;ADDRESS(MATCH(A1862,'Variable List'!A:A,0),4)),"")</f>
        <v/>
      </c>
      <c r="K1862" s="6" t="str" cm="1">
        <f t="array" aca="1" ref="K1862" ca="1">_xlfn.IFNA(INDIRECT("'"&amp;"Variable List"&amp;"'!"&amp;ADDRESS(MATCH(A1862,'Variable List'!A:A,0),5)),"")</f>
        <v/>
      </c>
      <c r="L1862" s="6" t="str" cm="1">
        <f t="array" aca="1" ref="L1862" ca="1">_xlfn.IFNA(INDIRECT("'"&amp;"Variable List"&amp;"'!"&amp;ADDRESS(MATCH(A1862,'Variable List'!A:A,0),6)),"")</f>
        <v/>
      </c>
    </row>
    <row r="1863" spans="2:12" s="3" customFormat="1" x14ac:dyDescent="0.25">
      <c r="B1863" s="6"/>
      <c r="C1863" s="6"/>
      <c r="D1863" s="55">
        <v>116</v>
      </c>
      <c r="E1863" s="56" t="s">
        <v>857</v>
      </c>
      <c r="F1863" s="168"/>
      <c r="G1863" s="6"/>
      <c r="H1863" s="13"/>
      <c r="I1863" s="6" t="str" cm="1">
        <f t="array" aca="1" ref="I1863" ca="1">_xlfn.IFNA(INDIRECT("'"&amp;"Variable List"&amp;"'!"&amp;ADDRESS(MATCH(A1863,'Variable List'!A:A,0),3)),"")</f>
        <v/>
      </c>
      <c r="J1863" s="6" t="str" cm="1">
        <f t="array" aca="1" ref="J1863" ca="1">_xlfn.IFNA(INDIRECT("'"&amp;"Variable List"&amp;"'!"&amp;ADDRESS(MATCH(A1863,'Variable List'!A:A,0),4)),"")</f>
        <v/>
      </c>
      <c r="K1863" s="6" t="str" cm="1">
        <f t="array" aca="1" ref="K1863" ca="1">_xlfn.IFNA(INDIRECT("'"&amp;"Variable List"&amp;"'!"&amp;ADDRESS(MATCH(A1863,'Variable List'!A:A,0),5)),"")</f>
        <v/>
      </c>
      <c r="L1863" s="6" t="str" cm="1">
        <f t="array" aca="1" ref="L1863" ca="1">_xlfn.IFNA(INDIRECT("'"&amp;"Variable List"&amp;"'!"&amp;ADDRESS(MATCH(A1863,'Variable List'!A:A,0),6)),"")</f>
        <v/>
      </c>
    </row>
    <row r="1864" spans="2:12" s="3" customFormat="1" x14ac:dyDescent="0.25">
      <c r="B1864" s="6"/>
      <c r="C1864" s="6"/>
      <c r="D1864" s="55">
        <v>120</v>
      </c>
      <c r="E1864" s="56" t="s">
        <v>1931</v>
      </c>
      <c r="F1864" s="168"/>
      <c r="G1864" s="6"/>
      <c r="H1864" s="13"/>
      <c r="I1864" s="6" t="str" cm="1">
        <f t="array" aca="1" ref="I1864" ca="1">_xlfn.IFNA(INDIRECT("'"&amp;"Variable List"&amp;"'!"&amp;ADDRESS(MATCH(A1864,'Variable List'!A:A,0),3)),"")</f>
        <v/>
      </c>
      <c r="J1864" s="6" t="str" cm="1">
        <f t="array" aca="1" ref="J1864" ca="1">_xlfn.IFNA(INDIRECT("'"&amp;"Variable List"&amp;"'!"&amp;ADDRESS(MATCH(A1864,'Variable List'!A:A,0),4)),"")</f>
        <v/>
      </c>
      <c r="K1864" s="6" t="str" cm="1">
        <f t="array" aca="1" ref="K1864" ca="1">_xlfn.IFNA(INDIRECT("'"&amp;"Variable List"&amp;"'!"&amp;ADDRESS(MATCH(A1864,'Variable List'!A:A,0),5)),"")</f>
        <v/>
      </c>
      <c r="L1864" s="6" t="str" cm="1">
        <f t="array" aca="1" ref="L1864" ca="1">_xlfn.IFNA(INDIRECT("'"&amp;"Variable List"&amp;"'!"&amp;ADDRESS(MATCH(A1864,'Variable List'!A:A,0),6)),"")</f>
        <v/>
      </c>
    </row>
    <row r="1865" spans="2:12" s="3" customFormat="1" x14ac:dyDescent="0.25">
      <c r="B1865" s="6"/>
      <c r="C1865" s="6"/>
      <c r="D1865" s="55">
        <v>124</v>
      </c>
      <c r="E1865" s="56" t="s">
        <v>1932</v>
      </c>
      <c r="F1865" s="168"/>
      <c r="G1865" s="6"/>
      <c r="H1865" s="13"/>
      <c r="I1865" s="6" t="str" cm="1">
        <f t="array" aca="1" ref="I1865" ca="1">_xlfn.IFNA(INDIRECT("'"&amp;"Variable List"&amp;"'!"&amp;ADDRESS(MATCH(A1865,'Variable List'!A:A,0),3)),"")</f>
        <v/>
      </c>
      <c r="J1865" s="6" t="str" cm="1">
        <f t="array" aca="1" ref="J1865" ca="1">_xlfn.IFNA(INDIRECT("'"&amp;"Variable List"&amp;"'!"&amp;ADDRESS(MATCH(A1865,'Variable List'!A:A,0),4)),"")</f>
        <v/>
      </c>
      <c r="K1865" s="6" t="str" cm="1">
        <f t="array" aca="1" ref="K1865" ca="1">_xlfn.IFNA(INDIRECT("'"&amp;"Variable List"&amp;"'!"&amp;ADDRESS(MATCH(A1865,'Variable List'!A:A,0),5)),"")</f>
        <v/>
      </c>
      <c r="L1865" s="6" t="str" cm="1">
        <f t="array" aca="1" ref="L1865" ca="1">_xlfn.IFNA(INDIRECT("'"&amp;"Variable List"&amp;"'!"&amp;ADDRESS(MATCH(A1865,'Variable List'!A:A,0),6)),"")</f>
        <v/>
      </c>
    </row>
    <row r="1866" spans="2:12" s="3" customFormat="1" x14ac:dyDescent="0.25">
      <c r="B1866" s="6"/>
      <c r="C1866" s="6"/>
      <c r="D1866" s="55">
        <v>132</v>
      </c>
      <c r="E1866" s="56" t="s">
        <v>1933</v>
      </c>
      <c r="F1866" s="168"/>
      <c r="G1866" s="6"/>
      <c r="H1866" s="13"/>
      <c r="I1866" s="6" t="str" cm="1">
        <f t="array" aca="1" ref="I1866" ca="1">_xlfn.IFNA(INDIRECT("'"&amp;"Variable List"&amp;"'!"&amp;ADDRESS(MATCH(A1866,'Variable List'!A:A,0),3)),"")</f>
        <v/>
      </c>
      <c r="J1866" s="6" t="str" cm="1">
        <f t="array" aca="1" ref="J1866" ca="1">_xlfn.IFNA(INDIRECT("'"&amp;"Variable List"&amp;"'!"&amp;ADDRESS(MATCH(A1866,'Variable List'!A:A,0),4)),"")</f>
        <v/>
      </c>
      <c r="K1866" s="6" t="str" cm="1">
        <f t="array" aca="1" ref="K1866" ca="1">_xlfn.IFNA(INDIRECT("'"&amp;"Variable List"&amp;"'!"&amp;ADDRESS(MATCH(A1866,'Variable List'!A:A,0),5)),"")</f>
        <v/>
      </c>
      <c r="L1866" s="6" t="str" cm="1">
        <f t="array" aca="1" ref="L1866" ca="1">_xlfn.IFNA(INDIRECT("'"&amp;"Variable List"&amp;"'!"&amp;ADDRESS(MATCH(A1866,'Variable List'!A:A,0),6)),"")</f>
        <v/>
      </c>
    </row>
    <row r="1867" spans="2:12" s="3" customFormat="1" x14ac:dyDescent="0.25">
      <c r="B1867" s="6"/>
      <c r="C1867" s="6"/>
      <c r="D1867" s="55">
        <v>140</v>
      </c>
      <c r="E1867" s="56" t="s">
        <v>1934</v>
      </c>
      <c r="F1867" s="168"/>
      <c r="G1867" s="6"/>
      <c r="H1867" s="13"/>
      <c r="I1867" s="6" t="str" cm="1">
        <f t="array" aca="1" ref="I1867" ca="1">_xlfn.IFNA(INDIRECT("'"&amp;"Variable List"&amp;"'!"&amp;ADDRESS(MATCH(A1867,'Variable List'!A:A,0),3)),"")</f>
        <v/>
      </c>
      <c r="J1867" s="6" t="str" cm="1">
        <f t="array" aca="1" ref="J1867" ca="1">_xlfn.IFNA(INDIRECT("'"&amp;"Variable List"&amp;"'!"&amp;ADDRESS(MATCH(A1867,'Variable List'!A:A,0),4)),"")</f>
        <v/>
      </c>
      <c r="K1867" s="6" t="str" cm="1">
        <f t="array" aca="1" ref="K1867" ca="1">_xlfn.IFNA(INDIRECT("'"&amp;"Variable List"&amp;"'!"&amp;ADDRESS(MATCH(A1867,'Variable List'!A:A,0),5)),"")</f>
        <v/>
      </c>
      <c r="L1867" s="6" t="str" cm="1">
        <f t="array" aca="1" ref="L1867" ca="1">_xlfn.IFNA(INDIRECT("'"&amp;"Variable List"&amp;"'!"&amp;ADDRESS(MATCH(A1867,'Variable List'!A:A,0),6)),"")</f>
        <v/>
      </c>
    </row>
    <row r="1868" spans="2:12" s="3" customFormat="1" x14ac:dyDescent="0.25">
      <c r="B1868" s="6"/>
      <c r="C1868" s="6"/>
      <c r="D1868" s="55">
        <v>144</v>
      </c>
      <c r="E1868" s="56" t="s">
        <v>1935</v>
      </c>
      <c r="F1868" s="168"/>
      <c r="G1868" s="6"/>
      <c r="H1868" s="13"/>
      <c r="I1868" s="6" t="str" cm="1">
        <f t="array" aca="1" ref="I1868" ca="1">_xlfn.IFNA(INDIRECT("'"&amp;"Variable List"&amp;"'!"&amp;ADDRESS(MATCH(A1868,'Variable List'!A:A,0),3)),"")</f>
        <v/>
      </c>
      <c r="J1868" s="6" t="str" cm="1">
        <f t="array" aca="1" ref="J1868" ca="1">_xlfn.IFNA(INDIRECT("'"&amp;"Variable List"&amp;"'!"&amp;ADDRESS(MATCH(A1868,'Variable List'!A:A,0),4)),"")</f>
        <v/>
      </c>
      <c r="K1868" s="6" t="str" cm="1">
        <f t="array" aca="1" ref="K1868" ca="1">_xlfn.IFNA(INDIRECT("'"&amp;"Variable List"&amp;"'!"&amp;ADDRESS(MATCH(A1868,'Variable List'!A:A,0),5)),"")</f>
        <v/>
      </c>
      <c r="L1868" s="6" t="str" cm="1">
        <f t="array" aca="1" ref="L1868" ca="1">_xlfn.IFNA(INDIRECT("'"&amp;"Variable List"&amp;"'!"&amp;ADDRESS(MATCH(A1868,'Variable List'!A:A,0),6)),"")</f>
        <v/>
      </c>
    </row>
    <row r="1869" spans="2:12" s="3" customFormat="1" x14ac:dyDescent="0.25">
      <c r="B1869" s="6"/>
      <c r="C1869" s="6"/>
      <c r="D1869" s="55">
        <v>148</v>
      </c>
      <c r="E1869" s="56" t="s">
        <v>1936</v>
      </c>
      <c r="F1869" s="168"/>
      <c r="G1869" s="6"/>
      <c r="H1869" s="13"/>
      <c r="I1869" s="6" t="str" cm="1">
        <f t="array" aca="1" ref="I1869" ca="1">_xlfn.IFNA(INDIRECT("'"&amp;"Variable List"&amp;"'!"&amp;ADDRESS(MATCH(A1869,'Variable List'!A:A,0),3)),"")</f>
        <v/>
      </c>
      <c r="J1869" s="6" t="str" cm="1">
        <f t="array" aca="1" ref="J1869" ca="1">_xlfn.IFNA(INDIRECT("'"&amp;"Variable List"&amp;"'!"&amp;ADDRESS(MATCH(A1869,'Variable List'!A:A,0),4)),"")</f>
        <v/>
      </c>
      <c r="K1869" s="6" t="str" cm="1">
        <f t="array" aca="1" ref="K1869" ca="1">_xlfn.IFNA(INDIRECT("'"&amp;"Variable List"&amp;"'!"&amp;ADDRESS(MATCH(A1869,'Variable List'!A:A,0),5)),"")</f>
        <v/>
      </c>
      <c r="L1869" s="6" t="str" cm="1">
        <f t="array" aca="1" ref="L1869" ca="1">_xlfn.IFNA(INDIRECT("'"&amp;"Variable List"&amp;"'!"&amp;ADDRESS(MATCH(A1869,'Variable List'!A:A,0),6)),"")</f>
        <v/>
      </c>
    </row>
    <row r="1870" spans="2:12" s="3" customFormat="1" x14ac:dyDescent="0.25">
      <c r="B1870" s="6"/>
      <c r="C1870" s="6"/>
      <c r="D1870" s="55">
        <v>152</v>
      </c>
      <c r="E1870" s="56" t="s">
        <v>1937</v>
      </c>
      <c r="F1870" s="168"/>
      <c r="G1870" s="6"/>
      <c r="H1870" s="13"/>
      <c r="I1870" s="6" t="str" cm="1">
        <f t="array" aca="1" ref="I1870" ca="1">_xlfn.IFNA(INDIRECT("'"&amp;"Variable List"&amp;"'!"&amp;ADDRESS(MATCH(A1870,'Variable List'!A:A,0),3)),"")</f>
        <v/>
      </c>
      <c r="J1870" s="6" t="str" cm="1">
        <f t="array" aca="1" ref="J1870" ca="1">_xlfn.IFNA(INDIRECT("'"&amp;"Variable List"&amp;"'!"&amp;ADDRESS(MATCH(A1870,'Variable List'!A:A,0),4)),"")</f>
        <v/>
      </c>
      <c r="K1870" s="6" t="str" cm="1">
        <f t="array" aca="1" ref="K1870" ca="1">_xlfn.IFNA(INDIRECT("'"&amp;"Variable List"&amp;"'!"&amp;ADDRESS(MATCH(A1870,'Variable List'!A:A,0),5)),"")</f>
        <v/>
      </c>
      <c r="L1870" s="6" t="str" cm="1">
        <f t="array" aca="1" ref="L1870" ca="1">_xlfn.IFNA(INDIRECT("'"&amp;"Variable List"&amp;"'!"&amp;ADDRESS(MATCH(A1870,'Variable List'!A:A,0),6)),"")</f>
        <v/>
      </c>
    </row>
    <row r="1871" spans="2:12" s="3" customFormat="1" x14ac:dyDescent="0.25">
      <c r="B1871" s="6"/>
      <c r="C1871" s="6"/>
      <c r="D1871" s="55">
        <v>156</v>
      </c>
      <c r="E1871" s="56" t="s">
        <v>1938</v>
      </c>
      <c r="F1871" s="168"/>
      <c r="G1871" s="6"/>
      <c r="H1871" s="13"/>
      <c r="I1871" s="6" t="str" cm="1">
        <f t="array" aca="1" ref="I1871" ca="1">_xlfn.IFNA(INDIRECT("'"&amp;"Variable List"&amp;"'!"&amp;ADDRESS(MATCH(A1871,'Variable List'!A:A,0),3)),"")</f>
        <v/>
      </c>
      <c r="J1871" s="6" t="str" cm="1">
        <f t="array" aca="1" ref="J1871" ca="1">_xlfn.IFNA(INDIRECT("'"&amp;"Variable List"&amp;"'!"&amp;ADDRESS(MATCH(A1871,'Variable List'!A:A,0),4)),"")</f>
        <v/>
      </c>
      <c r="K1871" s="6" t="str" cm="1">
        <f t="array" aca="1" ref="K1871" ca="1">_xlfn.IFNA(INDIRECT("'"&amp;"Variable List"&amp;"'!"&amp;ADDRESS(MATCH(A1871,'Variable List'!A:A,0),5)),"")</f>
        <v/>
      </c>
      <c r="L1871" s="6" t="str" cm="1">
        <f t="array" aca="1" ref="L1871" ca="1">_xlfn.IFNA(INDIRECT("'"&amp;"Variable List"&amp;"'!"&amp;ADDRESS(MATCH(A1871,'Variable List'!A:A,0),6)),"")</f>
        <v/>
      </c>
    </row>
    <row r="1872" spans="2:12" s="3" customFormat="1" x14ac:dyDescent="0.25">
      <c r="B1872" s="6"/>
      <c r="C1872" s="6"/>
      <c r="D1872" s="55">
        <v>158</v>
      </c>
      <c r="E1872" s="56" t="s">
        <v>1939</v>
      </c>
      <c r="F1872" s="168"/>
      <c r="G1872" s="6"/>
      <c r="H1872" s="13"/>
      <c r="I1872" s="6" t="str" cm="1">
        <f t="array" aca="1" ref="I1872" ca="1">_xlfn.IFNA(INDIRECT("'"&amp;"Variable List"&amp;"'!"&amp;ADDRESS(MATCH(A1872,'Variable List'!A:A,0),3)),"")</f>
        <v/>
      </c>
      <c r="J1872" s="6" t="str" cm="1">
        <f t="array" aca="1" ref="J1872" ca="1">_xlfn.IFNA(INDIRECT("'"&amp;"Variable List"&amp;"'!"&amp;ADDRESS(MATCH(A1872,'Variable List'!A:A,0),4)),"")</f>
        <v/>
      </c>
      <c r="K1872" s="6" t="str" cm="1">
        <f t="array" aca="1" ref="K1872" ca="1">_xlfn.IFNA(INDIRECT("'"&amp;"Variable List"&amp;"'!"&amp;ADDRESS(MATCH(A1872,'Variable List'!A:A,0),5)),"")</f>
        <v/>
      </c>
      <c r="L1872" s="6" t="str" cm="1">
        <f t="array" aca="1" ref="L1872" ca="1">_xlfn.IFNA(INDIRECT("'"&amp;"Variable List"&amp;"'!"&amp;ADDRESS(MATCH(A1872,'Variable List'!A:A,0),6)),"")</f>
        <v/>
      </c>
    </row>
    <row r="1873" spans="2:12" s="3" customFormat="1" x14ac:dyDescent="0.25">
      <c r="B1873" s="6"/>
      <c r="C1873" s="6"/>
      <c r="D1873" s="55">
        <v>170</v>
      </c>
      <c r="E1873" s="56" t="s">
        <v>1940</v>
      </c>
      <c r="F1873" s="168"/>
      <c r="G1873" s="6"/>
      <c r="H1873" s="13"/>
      <c r="I1873" s="6" t="str" cm="1">
        <f t="array" aca="1" ref="I1873" ca="1">_xlfn.IFNA(INDIRECT("'"&amp;"Variable List"&amp;"'!"&amp;ADDRESS(MATCH(A1873,'Variable List'!A:A,0),3)),"")</f>
        <v/>
      </c>
      <c r="J1873" s="6" t="str" cm="1">
        <f t="array" aca="1" ref="J1873" ca="1">_xlfn.IFNA(INDIRECT("'"&amp;"Variable List"&amp;"'!"&amp;ADDRESS(MATCH(A1873,'Variable List'!A:A,0),4)),"")</f>
        <v/>
      </c>
      <c r="K1873" s="6" t="str" cm="1">
        <f t="array" aca="1" ref="K1873" ca="1">_xlfn.IFNA(INDIRECT("'"&amp;"Variable List"&amp;"'!"&amp;ADDRESS(MATCH(A1873,'Variable List'!A:A,0),5)),"")</f>
        <v/>
      </c>
      <c r="L1873" s="6" t="str" cm="1">
        <f t="array" aca="1" ref="L1873" ca="1">_xlfn.IFNA(INDIRECT("'"&amp;"Variable List"&amp;"'!"&amp;ADDRESS(MATCH(A1873,'Variable List'!A:A,0),6)),"")</f>
        <v/>
      </c>
    </row>
    <row r="1874" spans="2:12" s="3" customFormat="1" x14ac:dyDescent="0.25">
      <c r="B1874" s="6"/>
      <c r="C1874" s="6"/>
      <c r="D1874" s="55">
        <v>174</v>
      </c>
      <c r="E1874" s="56" t="s">
        <v>1941</v>
      </c>
      <c r="F1874" s="168"/>
      <c r="G1874" s="6"/>
      <c r="H1874" s="13"/>
      <c r="I1874" s="6" t="str" cm="1">
        <f t="array" aca="1" ref="I1874" ca="1">_xlfn.IFNA(INDIRECT("'"&amp;"Variable List"&amp;"'!"&amp;ADDRESS(MATCH(A1874,'Variable List'!A:A,0),3)),"")</f>
        <v/>
      </c>
      <c r="J1874" s="6" t="str" cm="1">
        <f t="array" aca="1" ref="J1874" ca="1">_xlfn.IFNA(INDIRECT("'"&amp;"Variable List"&amp;"'!"&amp;ADDRESS(MATCH(A1874,'Variable List'!A:A,0),4)),"")</f>
        <v/>
      </c>
      <c r="K1874" s="6" t="str" cm="1">
        <f t="array" aca="1" ref="K1874" ca="1">_xlfn.IFNA(INDIRECT("'"&amp;"Variable List"&amp;"'!"&amp;ADDRESS(MATCH(A1874,'Variable List'!A:A,0),5)),"")</f>
        <v/>
      </c>
      <c r="L1874" s="6" t="str" cm="1">
        <f t="array" aca="1" ref="L1874" ca="1">_xlfn.IFNA(INDIRECT("'"&amp;"Variable List"&amp;"'!"&amp;ADDRESS(MATCH(A1874,'Variable List'!A:A,0),6)),"")</f>
        <v/>
      </c>
    </row>
    <row r="1875" spans="2:12" s="3" customFormat="1" x14ac:dyDescent="0.25">
      <c r="B1875" s="6"/>
      <c r="C1875" s="6"/>
      <c r="D1875" s="55">
        <v>178</v>
      </c>
      <c r="E1875" s="56" t="s">
        <v>1942</v>
      </c>
      <c r="F1875" s="168"/>
      <c r="G1875" s="6"/>
      <c r="H1875" s="13"/>
      <c r="I1875" s="6" t="str" cm="1">
        <f t="array" aca="1" ref="I1875" ca="1">_xlfn.IFNA(INDIRECT("'"&amp;"Variable List"&amp;"'!"&amp;ADDRESS(MATCH(A1875,'Variable List'!A:A,0),3)),"")</f>
        <v/>
      </c>
      <c r="J1875" s="6" t="str" cm="1">
        <f t="array" aca="1" ref="J1875" ca="1">_xlfn.IFNA(INDIRECT("'"&amp;"Variable List"&amp;"'!"&amp;ADDRESS(MATCH(A1875,'Variable List'!A:A,0),4)),"")</f>
        <v/>
      </c>
      <c r="K1875" s="6" t="str" cm="1">
        <f t="array" aca="1" ref="K1875" ca="1">_xlfn.IFNA(INDIRECT("'"&amp;"Variable List"&amp;"'!"&amp;ADDRESS(MATCH(A1875,'Variable List'!A:A,0),5)),"")</f>
        <v/>
      </c>
      <c r="L1875" s="6" t="str" cm="1">
        <f t="array" aca="1" ref="L1875" ca="1">_xlfn.IFNA(INDIRECT("'"&amp;"Variable List"&amp;"'!"&amp;ADDRESS(MATCH(A1875,'Variable List'!A:A,0),6)),"")</f>
        <v/>
      </c>
    </row>
    <row r="1876" spans="2:12" s="3" customFormat="1" x14ac:dyDescent="0.25">
      <c r="B1876" s="6"/>
      <c r="C1876" s="6"/>
      <c r="D1876" s="55">
        <v>180</v>
      </c>
      <c r="E1876" s="56" t="s">
        <v>1943</v>
      </c>
      <c r="F1876" s="168"/>
      <c r="G1876" s="6"/>
      <c r="H1876" s="13"/>
      <c r="I1876" s="6" t="str" cm="1">
        <f t="array" aca="1" ref="I1876" ca="1">_xlfn.IFNA(INDIRECT("'"&amp;"Variable List"&amp;"'!"&amp;ADDRESS(MATCH(A1876,'Variable List'!A:A,0),3)),"")</f>
        <v/>
      </c>
      <c r="J1876" s="6" t="str" cm="1">
        <f t="array" aca="1" ref="J1876" ca="1">_xlfn.IFNA(INDIRECT("'"&amp;"Variable List"&amp;"'!"&amp;ADDRESS(MATCH(A1876,'Variable List'!A:A,0),4)),"")</f>
        <v/>
      </c>
      <c r="K1876" s="6" t="str" cm="1">
        <f t="array" aca="1" ref="K1876" ca="1">_xlfn.IFNA(INDIRECT("'"&amp;"Variable List"&amp;"'!"&amp;ADDRESS(MATCH(A1876,'Variable List'!A:A,0),5)),"")</f>
        <v/>
      </c>
      <c r="L1876" s="6" t="str" cm="1">
        <f t="array" aca="1" ref="L1876" ca="1">_xlfn.IFNA(INDIRECT("'"&amp;"Variable List"&amp;"'!"&amp;ADDRESS(MATCH(A1876,'Variable List'!A:A,0),6)),"")</f>
        <v/>
      </c>
    </row>
    <row r="1877" spans="2:12" s="3" customFormat="1" x14ac:dyDescent="0.25">
      <c r="B1877" s="6"/>
      <c r="C1877" s="6"/>
      <c r="D1877" s="55">
        <v>188</v>
      </c>
      <c r="E1877" s="56" t="s">
        <v>1944</v>
      </c>
      <c r="F1877" s="168"/>
      <c r="G1877" s="6"/>
      <c r="H1877" s="13"/>
      <c r="I1877" s="6" t="str" cm="1">
        <f t="array" aca="1" ref="I1877" ca="1">_xlfn.IFNA(INDIRECT("'"&amp;"Variable List"&amp;"'!"&amp;ADDRESS(MATCH(A1877,'Variable List'!A:A,0),3)),"")</f>
        <v/>
      </c>
      <c r="J1877" s="6" t="str" cm="1">
        <f t="array" aca="1" ref="J1877" ca="1">_xlfn.IFNA(INDIRECT("'"&amp;"Variable List"&amp;"'!"&amp;ADDRESS(MATCH(A1877,'Variable List'!A:A,0),4)),"")</f>
        <v/>
      </c>
      <c r="K1877" s="6" t="str" cm="1">
        <f t="array" aca="1" ref="K1877" ca="1">_xlfn.IFNA(INDIRECT("'"&amp;"Variable List"&amp;"'!"&amp;ADDRESS(MATCH(A1877,'Variable List'!A:A,0),5)),"")</f>
        <v/>
      </c>
      <c r="L1877" s="6" t="str" cm="1">
        <f t="array" aca="1" ref="L1877" ca="1">_xlfn.IFNA(INDIRECT("'"&amp;"Variable List"&amp;"'!"&amp;ADDRESS(MATCH(A1877,'Variable List'!A:A,0),6)),"")</f>
        <v/>
      </c>
    </row>
    <row r="1878" spans="2:12" s="3" customFormat="1" x14ac:dyDescent="0.25">
      <c r="B1878" s="6"/>
      <c r="C1878" s="6"/>
      <c r="D1878" s="55">
        <v>191</v>
      </c>
      <c r="E1878" s="56" t="s">
        <v>1945</v>
      </c>
      <c r="F1878" s="168"/>
      <c r="G1878" s="6"/>
      <c r="H1878" s="13"/>
      <c r="I1878" s="6" t="str" cm="1">
        <f t="array" aca="1" ref="I1878" ca="1">_xlfn.IFNA(INDIRECT("'"&amp;"Variable List"&amp;"'!"&amp;ADDRESS(MATCH(A1878,'Variable List'!A:A,0),3)),"")</f>
        <v/>
      </c>
      <c r="J1878" s="6" t="str" cm="1">
        <f t="array" aca="1" ref="J1878" ca="1">_xlfn.IFNA(INDIRECT("'"&amp;"Variable List"&amp;"'!"&amp;ADDRESS(MATCH(A1878,'Variable List'!A:A,0),4)),"")</f>
        <v/>
      </c>
      <c r="K1878" s="6" t="str" cm="1">
        <f t="array" aca="1" ref="K1878" ca="1">_xlfn.IFNA(INDIRECT("'"&amp;"Variable List"&amp;"'!"&amp;ADDRESS(MATCH(A1878,'Variable List'!A:A,0),5)),"")</f>
        <v/>
      </c>
      <c r="L1878" s="6" t="str" cm="1">
        <f t="array" aca="1" ref="L1878" ca="1">_xlfn.IFNA(INDIRECT("'"&amp;"Variable List"&amp;"'!"&amp;ADDRESS(MATCH(A1878,'Variable List'!A:A,0),6)),"")</f>
        <v/>
      </c>
    </row>
    <row r="1879" spans="2:12" s="3" customFormat="1" x14ac:dyDescent="0.25">
      <c r="B1879" s="6"/>
      <c r="C1879" s="6"/>
      <c r="D1879" s="55">
        <v>192</v>
      </c>
      <c r="E1879" s="56" t="s">
        <v>1946</v>
      </c>
      <c r="F1879" s="168"/>
      <c r="G1879" s="6"/>
      <c r="H1879" s="13"/>
      <c r="I1879" s="6" t="str" cm="1">
        <f t="array" aca="1" ref="I1879" ca="1">_xlfn.IFNA(INDIRECT("'"&amp;"Variable List"&amp;"'!"&amp;ADDRESS(MATCH(A1879,'Variable List'!A:A,0),3)),"")</f>
        <v/>
      </c>
      <c r="J1879" s="6" t="str" cm="1">
        <f t="array" aca="1" ref="J1879" ca="1">_xlfn.IFNA(INDIRECT("'"&amp;"Variable List"&amp;"'!"&amp;ADDRESS(MATCH(A1879,'Variable List'!A:A,0),4)),"")</f>
        <v/>
      </c>
      <c r="K1879" s="6" t="str" cm="1">
        <f t="array" aca="1" ref="K1879" ca="1">_xlfn.IFNA(INDIRECT("'"&amp;"Variable List"&amp;"'!"&amp;ADDRESS(MATCH(A1879,'Variable List'!A:A,0),5)),"")</f>
        <v/>
      </c>
      <c r="L1879" s="6" t="str" cm="1">
        <f t="array" aca="1" ref="L1879" ca="1">_xlfn.IFNA(INDIRECT("'"&amp;"Variable List"&amp;"'!"&amp;ADDRESS(MATCH(A1879,'Variable List'!A:A,0),6)),"")</f>
        <v/>
      </c>
    </row>
    <row r="1880" spans="2:12" s="3" customFormat="1" x14ac:dyDescent="0.25">
      <c r="B1880" s="6"/>
      <c r="C1880" s="6"/>
      <c r="D1880" s="55">
        <v>203</v>
      </c>
      <c r="E1880" s="56" t="s">
        <v>1947</v>
      </c>
      <c r="F1880" s="168"/>
      <c r="G1880" s="6"/>
      <c r="H1880" s="13"/>
      <c r="I1880" s="6" t="str" cm="1">
        <f t="array" aca="1" ref="I1880" ca="1">_xlfn.IFNA(INDIRECT("'"&amp;"Variable List"&amp;"'!"&amp;ADDRESS(MATCH(A1880,'Variable List'!A:A,0),3)),"")</f>
        <v/>
      </c>
      <c r="J1880" s="6" t="str" cm="1">
        <f t="array" aca="1" ref="J1880" ca="1">_xlfn.IFNA(INDIRECT("'"&amp;"Variable List"&amp;"'!"&amp;ADDRESS(MATCH(A1880,'Variable List'!A:A,0),4)),"")</f>
        <v/>
      </c>
      <c r="K1880" s="6" t="str" cm="1">
        <f t="array" aca="1" ref="K1880" ca="1">_xlfn.IFNA(INDIRECT("'"&amp;"Variable List"&amp;"'!"&amp;ADDRESS(MATCH(A1880,'Variable List'!A:A,0),5)),"")</f>
        <v/>
      </c>
      <c r="L1880" s="6" t="str" cm="1">
        <f t="array" aca="1" ref="L1880" ca="1">_xlfn.IFNA(INDIRECT("'"&amp;"Variable List"&amp;"'!"&amp;ADDRESS(MATCH(A1880,'Variable List'!A:A,0),6)),"")</f>
        <v/>
      </c>
    </row>
    <row r="1881" spans="2:12" s="3" customFormat="1" x14ac:dyDescent="0.25">
      <c r="B1881" s="6"/>
      <c r="C1881" s="6"/>
      <c r="D1881" s="55">
        <v>204</v>
      </c>
      <c r="E1881" s="56" t="s">
        <v>1948</v>
      </c>
      <c r="F1881" s="168"/>
      <c r="G1881" s="6"/>
      <c r="H1881" s="13"/>
      <c r="I1881" s="6" t="str" cm="1">
        <f t="array" aca="1" ref="I1881" ca="1">_xlfn.IFNA(INDIRECT("'"&amp;"Variable List"&amp;"'!"&amp;ADDRESS(MATCH(A1881,'Variable List'!A:A,0),3)),"")</f>
        <v/>
      </c>
      <c r="J1881" s="6" t="str" cm="1">
        <f t="array" aca="1" ref="J1881" ca="1">_xlfn.IFNA(INDIRECT("'"&amp;"Variable List"&amp;"'!"&amp;ADDRESS(MATCH(A1881,'Variable List'!A:A,0),4)),"")</f>
        <v/>
      </c>
      <c r="K1881" s="6" t="str" cm="1">
        <f t="array" aca="1" ref="K1881" ca="1">_xlfn.IFNA(INDIRECT("'"&amp;"Variable List"&amp;"'!"&amp;ADDRESS(MATCH(A1881,'Variable List'!A:A,0),5)),"")</f>
        <v/>
      </c>
      <c r="L1881" s="6" t="str" cm="1">
        <f t="array" aca="1" ref="L1881" ca="1">_xlfn.IFNA(INDIRECT("'"&amp;"Variable List"&amp;"'!"&amp;ADDRESS(MATCH(A1881,'Variable List'!A:A,0),6)),"")</f>
        <v/>
      </c>
    </row>
    <row r="1882" spans="2:12" s="3" customFormat="1" x14ac:dyDescent="0.25">
      <c r="B1882" s="6"/>
      <c r="C1882" s="6"/>
      <c r="D1882" s="55">
        <v>208</v>
      </c>
      <c r="E1882" s="56" t="s">
        <v>1949</v>
      </c>
      <c r="F1882" s="168"/>
      <c r="G1882" s="6"/>
      <c r="H1882" s="13"/>
      <c r="I1882" s="6" t="str" cm="1">
        <f t="array" aca="1" ref="I1882" ca="1">_xlfn.IFNA(INDIRECT("'"&amp;"Variable List"&amp;"'!"&amp;ADDRESS(MATCH(A1882,'Variable List'!A:A,0),3)),"")</f>
        <v/>
      </c>
      <c r="J1882" s="6" t="str" cm="1">
        <f t="array" aca="1" ref="J1882" ca="1">_xlfn.IFNA(INDIRECT("'"&amp;"Variable List"&amp;"'!"&amp;ADDRESS(MATCH(A1882,'Variable List'!A:A,0),4)),"")</f>
        <v/>
      </c>
      <c r="K1882" s="6" t="str" cm="1">
        <f t="array" aca="1" ref="K1882" ca="1">_xlfn.IFNA(INDIRECT("'"&amp;"Variable List"&amp;"'!"&amp;ADDRESS(MATCH(A1882,'Variable List'!A:A,0),5)),"")</f>
        <v/>
      </c>
      <c r="L1882" s="6" t="str" cm="1">
        <f t="array" aca="1" ref="L1882" ca="1">_xlfn.IFNA(INDIRECT("'"&amp;"Variable List"&amp;"'!"&amp;ADDRESS(MATCH(A1882,'Variable List'!A:A,0),6)),"")</f>
        <v/>
      </c>
    </row>
    <row r="1883" spans="2:12" s="3" customFormat="1" x14ac:dyDescent="0.25">
      <c r="B1883" s="6"/>
      <c r="C1883" s="6"/>
      <c r="D1883" s="55">
        <v>212</v>
      </c>
      <c r="E1883" s="56" t="s">
        <v>1950</v>
      </c>
      <c r="F1883" s="168"/>
      <c r="G1883" s="6"/>
      <c r="H1883" s="13"/>
      <c r="I1883" s="6" t="str" cm="1">
        <f t="array" aca="1" ref="I1883" ca="1">_xlfn.IFNA(INDIRECT("'"&amp;"Variable List"&amp;"'!"&amp;ADDRESS(MATCH(A1883,'Variable List'!A:A,0),3)),"")</f>
        <v/>
      </c>
      <c r="J1883" s="6" t="str" cm="1">
        <f t="array" aca="1" ref="J1883" ca="1">_xlfn.IFNA(INDIRECT("'"&amp;"Variable List"&amp;"'!"&amp;ADDRESS(MATCH(A1883,'Variable List'!A:A,0),4)),"")</f>
        <v/>
      </c>
      <c r="K1883" s="6" t="str" cm="1">
        <f t="array" aca="1" ref="K1883" ca="1">_xlfn.IFNA(INDIRECT("'"&amp;"Variable List"&amp;"'!"&amp;ADDRESS(MATCH(A1883,'Variable List'!A:A,0),5)),"")</f>
        <v/>
      </c>
      <c r="L1883" s="6" t="str" cm="1">
        <f t="array" aca="1" ref="L1883" ca="1">_xlfn.IFNA(INDIRECT("'"&amp;"Variable List"&amp;"'!"&amp;ADDRESS(MATCH(A1883,'Variable List'!A:A,0),6)),"")</f>
        <v/>
      </c>
    </row>
    <row r="1884" spans="2:12" s="3" customFormat="1" x14ac:dyDescent="0.25">
      <c r="B1884" s="6"/>
      <c r="C1884" s="6"/>
      <c r="D1884" s="55">
        <v>214</v>
      </c>
      <c r="E1884" s="56" t="s">
        <v>1951</v>
      </c>
      <c r="F1884" s="168"/>
      <c r="G1884" s="6"/>
      <c r="H1884" s="13"/>
      <c r="I1884" s="6" t="str" cm="1">
        <f t="array" aca="1" ref="I1884" ca="1">_xlfn.IFNA(INDIRECT("'"&amp;"Variable List"&amp;"'!"&amp;ADDRESS(MATCH(A1884,'Variable List'!A:A,0),3)),"")</f>
        <v/>
      </c>
      <c r="J1884" s="6" t="str" cm="1">
        <f t="array" aca="1" ref="J1884" ca="1">_xlfn.IFNA(INDIRECT("'"&amp;"Variable List"&amp;"'!"&amp;ADDRESS(MATCH(A1884,'Variable List'!A:A,0),4)),"")</f>
        <v/>
      </c>
      <c r="K1884" s="6" t="str" cm="1">
        <f t="array" aca="1" ref="K1884" ca="1">_xlfn.IFNA(INDIRECT("'"&amp;"Variable List"&amp;"'!"&amp;ADDRESS(MATCH(A1884,'Variable List'!A:A,0),5)),"")</f>
        <v/>
      </c>
      <c r="L1884" s="6" t="str" cm="1">
        <f t="array" aca="1" ref="L1884" ca="1">_xlfn.IFNA(INDIRECT("'"&amp;"Variable List"&amp;"'!"&amp;ADDRESS(MATCH(A1884,'Variable List'!A:A,0),6)),"")</f>
        <v/>
      </c>
    </row>
    <row r="1885" spans="2:12" s="3" customFormat="1" x14ac:dyDescent="0.25">
      <c r="B1885" s="6"/>
      <c r="C1885" s="6"/>
      <c r="D1885" s="55">
        <v>218</v>
      </c>
      <c r="E1885" s="56" t="s">
        <v>1952</v>
      </c>
      <c r="F1885" s="168"/>
      <c r="G1885" s="6"/>
      <c r="H1885" s="13"/>
      <c r="I1885" s="6" t="str" cm="1">
        <f t="array" aca="1" ref="I1885" ca="1">_xlfn.IFNA(INDIRECT("'"&amp;"Variable List"&amp;"'!"&amp;ADDRESS(MATCH(A1885,'Variable List'!A:A,0),3)),"")</f>
        <v/>
      </c>
      <c r="J1885" s="6" t="str" cm="1">
        <f t="array" aca="1" ref="J1885" ca="1">_xlfn.IFNA(INDIRECT("'"&amp;"Variable List"&amp;"'!"&amp;ADDRESS(MATCH(A1885,'Variable List'!A:A,0),4)),"")</f>
        <v/>
      </c>
      <c r="K1885" s="6" t="str" cm="1">
        <f t="array" aca="1" ref="K1885" ca="1">_xlfn.IFNA(INDIRECT("'"&amp;"Variable List"&amp;"'!"&amp;ADDRESS(MATCH(A1885,'Variable List'!A:A,0),5)),"")</f>
        <v/>
      </c>
      <c r="L1885" s="6" t="str" cm="1">
        <f t="array" aca="1" ref="L1885" ca="1">_xlfn.IFNA(INDIRECT("'"&amp;"Variable List"&amp;"'!"&amp;ADDRESS(MATCH(A1885,'Variable List'!A:A,0),6)),"")</f>
        <v/>
      </c>
    </row>
    <row r="1886" spans="2:12" s="3" customFormat="1" x14ac:dyDescent="0.25">
      <c r="B1886" s="6"/>
      <c r="C1886" s="6"/>
      <c r="D1886" s="55">
        <v>222</v>
      </c>
      <c r="E1886" s="56" t="s">
        <v>1953</v>
      </c>
      <c r="F1886" s="168"/>
      <c r="G1886" s="6"/>
      <c r="H1886" s="13"/>
      <c r="I1886" s="6" t="str" cm="1">
        <f t="array" aca="1" ref="I1886" ca="1">_xlfn.IFNA(INDIRECT("'"&amp;"Variable List"&amp;"'!"&amp;ADDRESS(MATCH(A1886,'Variable List'!A:A,0),3)),"")</f>
        <v/>
      </c>
      <c r="J1886" s="6" t="str" cm="1">
        <f t="array" aca="1" ref="J1886" ca="1">_xlfn.IFNA(INDIRECT("'"&amp;"Variable List"&amp;"'!"&amp;ADDRESS(MATCH(A1886,'Variable List'!A:A,0),4)),"")</f>
        <v/>
      </c>
      <c r="K1886" s="6" t="str" cm="1">
        <f t="array" aca="1" ref="K1886" ca="1">_xlfn.IFNA(INDIRECT("'"&amp;"Variable List"&amp;"'!"&amp;ADDRESS(MATCH(A1886,'Variable List'!A:A,0),5)),"")</f>
        <v/>
      </c>
      <c r="L1886" s="6" t="str" cm="1">
        <f t="array" aca="1" ref="L1886" ca="1">_xlfn.IFNA(INDIRECT("'"&amp;"Variable List"&amp;"'!"&amp;ADDRESS(MATCH(A1886,'Variable List'!A:A,0),6)),"")</f>
        <v/>
      </c>
    </row>
    <row r="1887" spans="2:12" s="3" customFormat="1" x14ac:dyDescent="0.25">
      <c r="B1887" s="6"/>
      <c r="C1887" s="6"/>
      <c r="D1887" s="55">
        <v>226</v>
      </c>
      <c r="E1887" s="56" t="s">
        <v>1954</v>
      </c>
      <c r="F1887" s="168"/>
      <c r="G1887" s="6"/>
      <c r="H1887" s="13"/>
      <c r="I1887" s="6" t="str" cm="1">
        <f t="array" aca="1" ref="I1887" ca="1">_xlfn.IFNA(INDIRECT("'"&amp;"Variable List"&amp;"'!"&amp;ADDRESS(MATCH(A1887,'Variable List'!A:A,0),3)),"")</f>
        <v/>
      </c>
      <c r="J1887" s="6" t="str" cm="1">
        <f t="array" aca="1" ref="J1887" ca="1">_xlfn.IFNA(INDIRECT("'"&amp;"Variable List"&amp;"'!"&amp;ADDRESS(MATCH(A1887,'Variable List'!A:A,0),4)),"")</f>
        <v/>
      </c>
      <c r="K1887" s="6" t="str" cm="1">
        <f t="array" aca="1" ref="K1887" ca="1">_xlfn.IFNA(INDIRECT("'"&amp;"Variable List"&amp;"'!"&amp;ADDRESS(MATCH(A1887,'Variable List'!A:A,0),5)),"")</f>
        <v/>
      </c>
      <c r="L1887" s="6" t="str" cm="1">
        <f t="array" aca="1" ref="L1887" ca="1">_xlfn.IFNA(INDIRECT("'"&amp;"Variable List"&amp;"'!"&amp;ADDRESS(MATCH(A1887,'Variable List'!A:A,0),6)),"")</f>
        <v/>
      </c>
    </row>
    <row r="1888" spans="2:12" s="3" customFormat="1" x14ac:dyDescent="0.25">
      <c r="B1888" s="6"/>
      <c r="C1888" s="6"/>
      <c r="D1888" s="55">
        <v>231</v>
      </c>
      <c r="E1888" s="56" t="s">
        <v>1955</v>
      </c>
      <c r="F1888" s="168"/>
      <c r="G1888" s="6"/>
      <c r="H1888" s="13"/>
      <c r="I1888" s="6" t="str" cm="1">
        <f t="array" aca="1" ref="I1888" ca="1">_xlfn.IFNA(INDIRECT("'"&amp;"Variable List"&amp;"'!"&amp;ADDRESS(MATCH(A1888,'Variable List'!A:A,0),3)),"")</f>
        <v/>
      </c>
      <c r="J1888" s="6" t="str" cm="1">
        <f t="array" aca="1" ref="J1888" ca="1">_xlfn.IFNA(INDIRECT("'"&amp;"Variable List"&amp;"'!"&amp;ADDRESS(MATCH(A1888,'Variable List'!A:A,0),4)),"")</f>
        <v/>
      </c>
      <c r="K1888" s="6" t="str" cm="1">
        <f t="array" aca="1" ref="K1888" ca="1">_xlfn.IFNA(INDIRECT("'"&amp;"Variable List"&amp;"'!"&amp;ADDRESS(MATCH(A1888,'Variable List'!A:A,0),5)),"")</f>
        <v/>
      </c>
      <c r="L1888" s="6" t="str" cm="1">
        <f t="array" aca="1" ref="L1888" ca="1">_xlfn.IFNA(INDIRECT("'"&amp;"Variable List"&amp;"'!"&amp;ADDRESS(MATCH(A1888,'Variable List'!A:A,0),6)),"")</f>
        <v/>
      </c>
    </row>
    <row r="1889" spans="2:12" s="3" customFormat="1" x14ac:dyDescent="0.25">
      <c r="B1889" s="6"/>
      <c r="C1889" s="6"/>
      <c r="D1889" s="55">
        <v>232</v>
      </c>
      <c r="E1889" s="56" t="s">
        <v>1956</v>
      </c>
      <c r="F1889" s="168"/>
      <c r="G1889" s="6"/>
      <c r="H1889" s="13"/>
      <c r="I1889" s="6" t="str" cm="1">
        <f t="array" aca="1" ref="I1889" ca="1">_xlfn.IFNA(INDIRECT("'"&amp;"Variable List"&amp;"'!"&amp;ADDRESS(MATCH(A1889,'Variable List'!A:A,0),3)),"")</f>
        <v/>
      </c>
      <c r="J1889" s="6" t="str" cm="1">
        <f t="array" aca="1" ref="J1889" ca="1">_xlfn.IFNA(INDIRECT("'"&amp;"Variable List"&amp;"'!"&amp;ADDRESS(MATCH(A1889,'Variable List'!A:A,0),4)),"")</f>
        <v/>
      </c>
      <c r="K1889" s="6" t="str" cm="1">
        <f t="array" aca="1" ref="K1889" ca="1">_xlfn.IFNA(INDIRECT("'"&amp;"Variable List"&amp;"'!"&amp;ADDRESS(MATCH(A1889,'Variable List'!A:A,0),5)),"")</f>
        <v/>
      </c>
      <c r="L1889" s="6" t="str" cm="1">
        <f t="array" aca="1" ref="L1889" ca="1">_xlfn.IFNA(INDIRECT("'"&amp;"Variable List"&amp;"'!"&amp;ADDRESS(MATCH(A1889,'Variable List'!A:A,0),6)),"")</f>
        <v/>
      </c>
    </row>
    <row r="1890" spans="2:12" s="3" customFormat="1" x14ac:dyDescent="0.25">
      <c r="B1890" s="6"/>
      <c r="C1890" s="6"/>
      <c r="D1890" s="55">
        <v>233</v>
      </c>
      <c r="E1890" s="56" t="s">
        <v>1957</v>
      </c>
      <c r="F1890" s="168"/>
      <c r="G1890" s="6"/>
      <c r="H1890" s="13"/>
      <c r="I1890" s="6" t="str" cm="1">
        <f t="array" aca="1" ref="I1890" ca="1">_xlfn.IFNA(INDIRECT("'"&amp;"Variable List"&amp;"'!"&amp;ADDRESS(MATCH(A1890,'Variable List'!A:A,0),3)),"")</f>
        <v/>
      </c>
      <c r="J1890" s="6" t="str" cm="1">
        <f t="array" aca="1" ref="J1890" ca="1">_xlfn.IFNA(INDIRECT("'"&amp;"Variable List"&amp;"'!"&amp;ADDRESS(MATCH(A1890,'Variable List'!A:A,0),4)),"")</f>
        <v/>
      </c>
      <c r="K1890" s="6" t="str" cm="1">
        <f t="array" aca="1" ref="K1890" ca="1">_xlfn.IFNA(INDIRECT("'"&amp;"Variable List"&amp;"'!"&amp;ADDRESS(MATCH(A1890,'Variable List'!A:A,0),5)),"")</f>
        <v/>
      </c>
      <c r="L1890" s="6" t="str" cm="1">
        <f t="array" aca="1" ref="L1890" ca="1">_xlfn.IFNA(INDIRECT("'"&amp;"Variable List"&amp;"'!"&amp;ADDRESS(MATCH(A1890,'Variable List'!A:A,0),6)),"")</f>
        <v/>
      </c>
    </row>
    <row r="1891" spans="2:12" s="3" customFormat="1" x14ac:dyDescent="0.25">
      <c r="B1891" s="6"/>
      <c r="C1891" s="6"/>
      <c r="D1891" s="55">
        <v>242</v>
      </c>
      <c r="E1891" s="56" t="s">
        <v>1958</v>
      </c>
      <c r="F1891" s="168"/>
      <c r="G1891" s="6"/>
      <c r="H1891" s="13"/>
      <c r="I1891" s="6" t="str" cm="1">
        <f t="array" aca="1" ref="I1891" ca="1">_xlfn.IFNA(INDIRECT("'"&amp;"Variable List"&amp;"'!"&amp;ADDRESS(MATCH(A1891,'Variable List'!A:A,0),3)),"")</f>
        <v/>
      </c>
      <c r="J1891" s="6" t="str" cm="1">
        <f t="array" aca="1" ref="J1891" ca="1">_xlfn.IFNA(INDIRECT("'"&amp;"Variable List"&amp;"'!"&amp;ADDRESS(MATCH(A1891,'Variable List'!A:A,0),4)),"")</f>
        <v/>
      </c>
      <c r="K1891" s="6" t="str" cm="1">
        <f t="array" aca="1" ref="K1891" ca="1">_xlfn.IFNA(INDIRECT("'"&amp;"Variable List"&amp;"'!"&amp;ADDRESS(MATCH(A1891,'Variable List'!A:A,0),5)),"")</f>
        <v/>
      </c>
      <c r="L1891" s="6" t="str" cm="1">
        <f t="array" aca="1" ref="L1891" ca="1">_xlfn.IFNA(INDIRECT("'"&amp;"Variable List"&amp;"'!"&amp;ADDRESS(MATCH(A1891,'Variable List'!A:A,0),6)),"")</f>
        <v/>
      </c>
    </row>
    <row r="1892" spans="2:12" s="3" customFormat="1" x14ac:dyDescent="0.25">
      <c r="B1892" s="6"/>
      <c r="C1892" s="6"/>
      <c r="D1892" s="55">
        <v>246</v>
      </c>
      <c r="E1892" s="56" t="s">
        <v>1959</v>
      </c>
      <c r="F1892" s="168"/>
      <c r="G1892" s="6"/>
      <c r="H1892" s="13"/>
      <c r="I1892" s="6" t="str" cm="1">
        <f t="array" aca="1" ref="I1892" ca="1">_xlfn.IFNA(INDIRECT("'"&amp;"Variable List"&amp;"'!"&amp;ADDRESS(MATCH(A1892,'Variable List'!A:A,0),3)),"")</f>
        <v/>
      </c>
      <c r="J1892" s="6" t="str" cm="1">
        <f t="array" aca="1" ref="J1892" ca="1">_xlfn.IFNA(INDIRECT("'"&amp;"Variable List"&amp;"'!"&amp;ADDRESS(MATCH(A1892,'Variable List'!A:A,0),4)),"")</f>
        <v/>
      </c>
      <c r="K1892" s="6" t="str" cm="1">
        <f t="array" aca="1" ref="K1892" ca="1">_xlfn.IFNA(INDIRECT("'"&amp;"Variable List"&amp;"'!"&amp;ADDRESS(MATCH(A1892,'Variable List'!A:A,0),5)),"")</f>
        <v/>
      </c>
      <c r="L1892" s="6" t="str" cm="1">
        <f t="array" aca="1" ref="L1892" ca="1">_xlfn.IFNA(INDIRECT("'"&amp;"Variable List"&amp;"'!"&amp;ADDRESS(MATCH(A1892,'Variable List'!A:A,0),6)),"")</f>
        <v/>
      </c>
    </row>
    <row r="1893" spans="2:12" s="3" customFormat="1" x14ac:dyDescent="0.25">
      <c r="B1893" s="6"/>
      <c r="C1893" s="6"/>
      <c r="D1893" s="55">
        <v>250</v>
      </c>
      <c r="E1893" s="56" t="s">
        <v>1960</v>
      </c>
      <c r="F1893" s="168"/>
      <c r="G1893" s="6"/>
      <c r="H1893" s="13"/>
      <c r="I1893" s="6" t="str" cm="1">
        <f t="array" aca="1" ref="I1893" ca="1">_xlfn.IFNA(INDIRECT("'"&amp;"Variable List"&amp;"'!"&amp;ADDRESS(MATCH(A1893,'Variable List'!A:A,0),3)),"")</f>
        <v/>
      </c>
      <c r="J1893" s="6" t="str" cm="1">
        <f t="array" aca="1" ref="J1893" ca="1">_xlfn.IFNA(INDIRECT("'"&amp;"Variable List"&amp;"'!"&amp;ADDRESS(MATCH(A1893,'Variable List'!A:A,0),4)),"")</f>
        <v/>
      </c>
      <c r="K1893" s="6" t="str" cm="1">
        <f t="array" aca="1" ref="K1893" ca="1">_xlfn.IFNA(INDIRECT("'"&amp;"Variable List"&amp;"'!"&amp;ADDRESS(MATCH(A1893,'Variable List'!A:A,0),5)),"")</f>
        <v/>
      </c>
      <c r="L1893" s="6" t="str" cm="1">
        <f t="array" aca="1" ref="L1893" ca="1">_xlfn.IFNA(INDIRECT("'"&amp;"Variable List"&amp;"'!"&amp;ADDRESS(MATCH(A1893,'Variable List'!A:A,0),6)),"")</f>
        <v/>
      </c>
    </row>
    <row r="1894" spans="2:12" s="3" customFormat="1" x14ac:dyDescent="0.25">
      <c r="B1894" s="6"/>
      <c r="C1894" s="6"/>
      <c r="D1894" s="55">
        <v>262</v>
      </c>
      <c r="E1894" s="56" t="s">
        <v>1961</v>
      </c>
      <c r="F1894" s="168"/>
      <c r="G1894" s="6"/>
      <c r="H1894" s="13"/>
      <c r="I1894" s="6" t="str" cm="1">
        <f t="array" aca="1" ref="I1894" ca="1">_xlfn.IFNA(INDIRECT("'"&amp;"Variable List"&amp;"'!"&amp;ADDRESS(MATCH(A1894,'Variable List'!A:A,0),3)),"")</f>
        <v/>
      </c>
      <c r="J1894" s="6" t="str" cm="1">
        <f t="array" aca="1" ref="J1894" ca="1">_xlfn.IFNA(INDIRECT("'"&amp;"Variable List"&amp;"'!"&amp;ADDRESS(MATCH(A1894,'Variable List'!A:A,0),4)),"")</f>
        <v/>
      </c>
      <c r="K1894" s="6" t="str" cm="1">
        <f t="array" aca="1" ref="K1894" ca="1">_xlfn.IFNA(INDIRECT("'"&amp;"Variable List"&amp;"'!"&amp;ADDRESS(MATCH(A1894,'Variable List'!A:A,0),5)),"")</f>
        <v/>
      </c>
      <c r="L1894" s="6" t="str" cm="1">
        <f t="array" aca="1" ref="L1894" ca="1">_xlfn.IFNA(INDIRECT("'"&amp;"Variable List"&amp;"'!"&amp;ADDRESS(MATCH(A1894,'Variable List'!A:A,0),6)),"")</f>
        <v/>
      </c>
    </row>
    <row r="1895" spans="2:12" s="3" customFormat="1" x14ac:dyDescent="0.25">
      <c r="B1895" s="6"/>
      <c r="C1895" s="6"/>
      <c r="D1895" s="55">
        <v>266</v>
      </c>
      <c r="E1895" s="56" t="s">
        <v>1962</v>
      </c>
      <c r="F1895" s="168"/>
      <c r="G1895" s="6"/>
      <c r="H1895" s="13"/>
      <c r="I1895" s="6" t="str" cm="1">
        <f t="array" aca="1" ref="I1895" ca="1">_xlfn.IFNA(INDIRECT("'"&amp;"Variable List"&amp;"'!"&amp;ADDRESS(MATCH(A1895,'Variable List'!A:A,0),3)),"")</f>
        <v/>
      </c>
      <c r="J1895" s="6" t="str" cm="1">
        <f t="array" aca="1" ref="J1895" ca="1">_xlfn.IFNA(INDIRECT("'"&amp;"Variable List"&amp;"'!"&amp;ADDRESS(MATCH(A1895,'Variable List'!A:A,0),4)),"")</f>
        <v/>
      </c>
      <c r="K1895" s="6" t="str" cm="1">
        <f t="array" aca="1" ref="K1895" ca="1">_xlfn.IFNA(INDIRECT("'"&amp;"Variable List"&amp;"'!"&amp;ADDRESS(MATCH(A1895,'Variable List'!A:A,0),5)),"")</f>
        <v/>
      </c>
      <c r="L1895" s="6" t="str" cm="1">
        <f t="array" aca="1" ref="L1895" ca="1">_xlfn.IFNA(INDIRECT("'"&amp;"Variable List"&amp;"'!"&amp;ADDRESS(MATCH(A1895,'Variable List'!A:A,0),6)),"")</f>
        <v/>
      </c>
    </row>
    <row r="1896" spans="2:12" s="3" customFormat="1" x14ac:dyDescent="0.25">
      <c r="B1896" s="6"/>
      <c r="C1896" s="6"/>
      <c r="D1896" s="55">
        <v>268</v>
      </c>
      <c r="E1896" s="56" t="s">
        <v>1963</v>
      </c>
      <c r="F1896" s="168"/>
      <c r="G1896" s="6"/>
      <c r="H1896" s="13"/>
      <c r="I1896" s="6" t="str" cm="1">
        <f t="array" aca="1" ref="I1896" ca="1">_xlfn.IFNA(INDIRECT("'"&amp;"Variable List"&amp;"'!"&amp;ADDRESS(MATCH(A1896,'Variable List'!A:A,0),3)),"")</f>
        <v/>
      </c>
      <c r="J1896" s="6" t="str" cm="1">
        <f t="array" aca="1" ref="J1896" ca="1">_xlfn.IFNA(INDIRECT("'"&amp;"Variable List"&amp;"'!"&amp;ADDRESS(MATCH(A1896,'Variable List'!A:A,0),4)),"")</f>
        <v/>
      </c>
      <c r="K1896" s="6" t="str" cm="1">
        <f t="array" aca="1" ref="K1896" ca="1">_xlfn.IFNA(INDIRECT("'"&amp;"Variable List"&amp;"'!"&amp;ADDRESS(MATCH(A1896,'Variable List'!A:A,0),5)),"")</f>
        <v/>
      </c>
      <c r="L1896" s="6" t="str" cm="1">
        <f t="array" aca="1" ref="L1896" ca="1">_xlfn.IFNA(INDIRECT("'"&amp;"Variable List"&amp;"'!"&amp;ADDRESS(MATCH(A1896,'Variable List'!A:A,0),6)),"")</f>
        <v/>
      </c>
    </row>
    <row r="1897" spans="2:12" s="3" customFormat="1" x14ac:dyDescent="0.25">
      <c r="B1897" s="6"/>
      <c r="C1897" s="6"/>
      <c r="D1897" s="55">
        <v>270</v>
      </c>
      <c r="E1897" s="56" t="s">
        <v>1964</v>
      </c>
      <c r="F1897" s="168"/>
      <c r="G1897" s="6"/>
      <c r="H1897" s="13"/>
      <c r="I1897" s="6" t="str" cm="1">
        <f t="array" aca="1" ref="I1897" ca="1">_xlfn.IFNA(INDIRECT("'"&amp;"Variable List"&amp;"'!"&amp;ADDRESS(MATCH(A1897,'Variable List'!A:A,0),3)),"")</f>
        <v/>
      </c>
      <c r="J1897" s="6" t="str" cm="1">
        <f t="array" aca="1" ref="J1897" ca="1">_xlfn.IFNA(INDIRECT("'"&amp;"Variable List"&amp;"'!"&amp;ADDRESS(MATCH(A1897,'Variable List'!A:A,0),4)),"")</f>
        <v/>
      </c>
      <c r="K1897" s="6" t="str" cm="1">
        <f t="array" aca="1" ref="K1897" ca="1">_xlfn.IFNA(INDIRECT("'"&amp;"Variable List"&amp;"'!"&amp;ADDRESS(MATCH(A1897,'Variable List'!A:A,0),5)),"")</f>
        <v/>
      </c>
      <c r="L1897" s="6" t="str" cm="1">
        <f t="array" aca="1" ref="L1897" ca="1">_xlfn.IFNA(INDIRECT("'"&amp;"Variable List"&amp;"'!"&amp;ADDRESS(MATCH(A1897,'Variable List'!A:A,0),6)),"")</f>
        <v/>
      </c>
    </row>
    <row r="1898" spans="2:12" s="3" customFormat="1" x14ac:dyDescent="0.25">
      <c r="B1898" s="6"/>
      <c r="C1898" s="6"/>
      <c r="D1898" s="55">
        <v>275</v>
      </c>
      <c r="E1898" s="56" t="s">
        <v>1965</v>
      </c>
      <c r="F1898" s="168"/>
      <c r="G1898" s="6"/>
      <c r="H1898" s="13"/>
      <c r="I1898" s="6" t="str" cm="1">
        <f t="array" aca="1" ref="I1898" ca="1">_xlfn.IFNA(INDIRECT("'"&amp;"Variable List"&amp;"'!"&amp;ADDRESS(MATCH(A1898,'Variable List'!A:A,0),3)),"")</f>
        <v/>
      </c>
      <c r="J1898" s="6" t="str" cm="1">
        <f t="array" aca="1" ref="J1898" ca="1">_xlfn.IFNA(INDIRECT("'"&amp;"Variable List"&amp;"'!"&amp;ADDRESS(MATCH(A1898,'Variable List'!A:A,0),4)),"")</f>
        <v/>
      </c>
      <c r="K1898" s="6" t="str" cm="1">
        <f t="array" aca="1" ref="K1898" ca="1">_xlfn.IFNA(INDIRECT("'"&amp;"Variable List"&amp;"'!"&amp;ADDRESS(MATCH(A1898,'Variable List'!A:A,0),5)),"")</f>
        <v/>
      </c>
      <c r="L1898" s="6" t="str" cm="1">
        <f t="array" aca="1" ref="L1898" ca="1">_xlfn.IFNA(INDIRECT("'"&amp;"Variable List"&amp;"'!"&amp;ADDRESS(MATCH(A1898,'Variable List'!A:A,0),6)),"")</f>
        <v/>
      </c>
    </row>
    <row r="1899" spans="2:12" s="3" customFormat="1" x14ac:dyDescent="0.25">
      <c r="B1899" s="6"/>
      <c r="C1899" s="6"/>
      <c r="D1899" s="55">
        <v>276</v>
      </c>
      <c r="E1899" s="56" t="s">
        <v>1966</v>
      </c>
      <c r="F1899" s="168"/>
      <c r="G1899" s="6"/>
      <c r="H1899" s="13"/>
      <c r="I1899" s="6" t="str" cm="1">
        <f t="array" aca="1" ref="I1899" ca="1">_xlfn.IFNA(INDIRECT("'"&amp;"Variable List"&amp;"'!"&amp;ADDRESS(MATCH(A1899,'Variable List'!A:A,0),3)),"")</f>
        <v/>
      </c>
      <c r="J1899" s="6" t="str" cm="1">
        <f t="array" aca="1" ref="J1899" ca="1">_xlfn.IFNA(INDIRECT("'"&amp;"Variable List"&amp;"'!"&amp;ADDRESS(MATCH(A1899,'Variable List'!A:A,0),4)),"")</f>
        <v/>
      </c>
      <c r="K1899" s="6" t="str" cm="1">
        <f t="array" aca="1" ref="K1899" ca="1">_xlfn.IFNA(INDIRECT("'"&amp;"Variable List"&amp;"'!"&amp;ADDRESS(MATCH(A1899,'Variable List'!A:A,0),5)),"")</f>
        <v/>
      </c>
      <c r="L1899" s="6" t="str" cm="1">
        <f t="array" aca="1" ref="L1899" ca="1">_xlfn.IFNA(INDIRECT("'"&amp;"Variable List"&amp;"'!"&amp;ADDRESS(MATCH(A1899,'Variable List'!A:A,0),6)),"")</f>
        <v/>
      </c>
    </row>
    <row r="1900" spans="2:12" s="3" customFormat="1" x14ac:dyDescent="0.25">
      <c r="B1900" s="6"/>
      <c r="C1900" s="6"/>
      <c r="D1900" s="55">
        <v>288</v>
      </c>
      <c r="E1900" s="56" t="s">
        <v>1967</v>
      </c>
      <c r="F1900" s="168"/>
      <c r="G1900" s="6"/>
      <c r="H1900" s="13"/>
      <c r="I1900" s="6" t="str" cm="1">
        <f t="array" aca="1" ref="I1900" ca="1">_xlfn.IFNA(INDIRECT("'"&amp;"Variable List"&amp;"'!"&amp;ADDRESS(MATCH(A1900,'Variable List'!A:A,0),3)),"")</f>
        <v/>
      </c>
      <c r="J1900" s="6" t="str" cm="1">
        <f t="array" aca="1" ref="J1900" ca="1">_xlfn.IFNA(INDIRECT("'"&amp;"Variable List"&amp;"'!"&amp;ADDRESS(MATCH(A1900,'Variable List'!A:A,0),4)),"")</f>
        <v/>
      </c>
      <c r="K1900" s="6" t="str" cm="1">
        <f t="array" aca="1" ref="K1900" ca="1">_xlfn.IFNA(INDIRECT("'"&amp;"Variable List"&amp;"'!"&amp;ADDRESS(MATCH(A1900,'Variable List'!A:A,0),5)),"")</f>
        <v/>
      </c>
      <c r="L1900" s="6" t="str" cm="1">
        <f t="array" aca="1" ref="L1900" ca="1">_xlfn.IFNA(INDIRECT("'"&amp;"Variable List"&amp;"'!"&amp;ADDRESS(MATCH(A1900,'Variable List'!A:A,0),6)),"")</f>
        <v/>
      </c>
    </row>
    <row r="1901" spans="2:12" s="3" customFormat="1" x14ac:dyDescent="0.25">
      <c r="B1901" s="6"/>
      <c r="C1901" s="6"/>
      <c r="D1901" s="55">
        <v>296</v>
      </c>
      <c r="E1901" s="56" t="s">
        <v>1968</v>
      </c>
      <c r="F1901" s="168"/>
      <c r="G1901" s="6"/>
      <c r="H1901" s="13"/>
      <c r="I1901" s="6" t="str" cm="1">
        <f t="array" aca="1" ref="I1901" ca="1">_xlfn.IFNA(INDIRECT("'"&amp;"Variable List"&amp;"'!"&amp;ADDRESS(MATCH(A1901,'Variable List'!A:A,0),3)),"")</f>
        <v/>
      </c>
      <c r="J1901" s="6" t="str" cm="1">
        <f t="array" aca="1" ref="J1901" ca="1">_xlfn.IFNA(INDIRECT("'"&amp;"Variable List"&amp;"'!"&amp;ADDRESS(MATCH(A1901,'Variable List'!A:A,0),4)),"")</f>
        <v/>
      </c>
      <c r="K1901" s="6" t="str" cm="1">
        <f t="array" aca="1" ref="K1901" ca="1">_xlfn.IFNA(INDIRECT("'"&amp;"Variable List"&amp;"'!"&amp;ADDRESS(MATCH(A1901,'Variable List'!A:A,0),5)),"")</f>
        <v/>
      </c>
      <c r="L1901" s="6" t="str" cm="1">
        <f t="array" aca="1" ref="L1901" ca="1">_xlfn.IFNA(INDIRECT("'"&amp;"Variable List"&amp;"'!"&amp;ADDRESS(MATCH(A1901,'Variable List'!A:A,0),6)),"")</f>
        <v/>
      </c>
    </row>
    <row r="1902" spans="2:12" s="3" customFormat="1" x14ac:dyDescent="0.25">
      <c r="B1902" s="6"/>
      <c r="C1902" s="6"/>
      <c r="D1902" s="55">
        <v>300</v>
      </c>
      <c r="E1902" s="56" t="s">
        <v>1969</v>
      </c>
      <c r="F1902" s="168"/>
      <c r="G1902" s="6"/>
      <c r="H1902" s="13"/>
      <c r="I1902" s="6" t="str" cm="1">
        <f t="array" aca="1" ref="I1902" ca="1">_xlfn.IFNA(INDIRECT("'"&amp;"Variable List"&amp;"'!"&amp;ADDRESS(MATCH(A1902,'Variable List'!A:A,0),3)),"")</f>
        <v/>
      </c>
      <c r="J1902" s="6" t="str" cm="1">
        <f t="array" aca="1" ref="J1902" ca="1">_xlfn.IFNA(INDIRECT("'"&amp;"Variable List"&amp;"'!"&amp;ADDRESS(MATCH(A1902,'Variable List'!A:A,0),4)),"")</f>
        <v/>
      </c>
      <c r="K1902" s="6" t="str" cm="1">
        <f t="array" aca="1" ref="K1902" ca="1">_xlfn.IFNA(INDIRECT("'"&amp;"Variable List"&amp;"'!"&amp;ADDRESS(MATCH(A1902,'Variable List'!A:A,0),5)),"")</f>
        <v/>
      </c>
      <c r="L1902" s="6" t="str" cm="1">
        <f t="array" aca="1" ref="L1902" ca="1">_xlfn.IFNA(INDIRECT("'"&amp;"Variable List"&amp;"'!"&amp;ADDRESS(MATCH(A1902,'Variable List'!A:A,0),6)),"")</f>
        <v/>
      </c>
    </row>
    <row r="1903" spans="2:12" s="3" customFormat="1" x14ac:dyDescent="0.25">
      <c r="B1903" s="6"/>
      <c r="C1903" s="6"/>
      <c r="D1903" s="55">
        <v>308</v>
      </c>
      <c r="E1903" s="56" t="s">
        <v>1970</v>
      </c>
      <c r="F1903" s="168"/>
      <c r="G1903" s="6"/>
      <c r="H1903" s="13"/>
      <c r="I1903" s="6" t="str" cm="1">
        <f t="array" aca="1" ref="I1903" ca="1">_xlfn.IFNA(INDIRECT("'"&amp;"Variable List"&amp;"'!"&amp;ADDRESS(MATCH(A1903,'Variable List'!A:A,0),3)),"")</f>
        <v/>
      </c>
      <c r="J1903" s="6" t="str" cm="1">
        <f t="array" aca="1" ref="J1903" ca="1">_xlfn.IFNA(INDIRECT("'"&amp;"Variable List"&amp;"'!"&amp;ADDRESS(MATCH(A1903,'Variable List'!A:A,0),4)),"")</f>
        <v/>
      </c>
      <c r="K1903" s="6" t="str" cm="1">
        <f t="array" aca="1" ref="K1903" ca="1">_xlfn.IFNA(INDIRECT("'"&amp;"Variable List"&amp;"'!"&amp;ADDRESS(MATCH(A1903,'Variable List'!A:A,0),5)),"")</f>
        <v/>
      </c>
      <c r="L1903" s="6" t="str" cm="1">
        <f t="array" aca="1" ref="L1903" ca="1">_xlfn.IFNA(INDIRECT("'"&amp;"Variable List"&amp;"'!"&amp;ADDRESS(MATCH(A1903,'Variable List'!A:A,0),6)),"")</f>
        <v/>
      </c>
    </row>
    <row r="1904" spans="2:12" s="3" customFormat="1" x14ac:dyDescent="0.25">
      <c r="B1904" s="6"/>
      <c r="C1904" s="6"/>
      <c r="D1904" s="55">
        <v>320</v>
      </c>
      <c r="E1904" s="56" t="s">
        <v>1971</v>
      </c>
      <c r="F1904" s="168"/>
      <c r="G1904" s="6"/>
      <c r="H1904" s="13"/>
      <c r="I1904" s="6" t="str" cm="1">
        <f t="array" aca="1" ref="I1904" ca="1">_xlfn.IFNA(INDIRECT("'"&amp;"Variable List"&amp;"'!"&amp;ADDRESS(MATCH(A1904,'Variable List'!A:A,0),3)),"")</f>
        <v/>
      </c>
      <c r="J1904" s="6" t="str" cm="1">
        <f t="array" aca="1" ref="J1904" ca="1">_xlfn.IFNA(INDIRECT("'"&amp;"Variable List"&amp;"'!"&amp;ADDRESS(MATCH(A1904,'Variable List'!A:A,0),4)),"")</f>
        <v/>
      </c>
      <c r="K1904" s="6" t="str" cm="1">
        <f t="array" aca="1" ref="K1904" ca="1">_xlfn.IFNA(INDIRECT("'"&amp;"Variable List"&amp;"'!"&amp;ADDRESS(MATCH(A1904,'Variable List'!A:A,0),5)),"")</f>
        <v/>
      </c>
      <c r="L1904" s="6" t="str" cm="1">
        <f t="array" aca="1" ref="L1904" ca="1">_xlfn.IFNA(INDIRECT("'"&amp;"Variable List"&amp;"'!"&amp;ADDRESS(MATCH(A1904,'Variable List'!A:A,0),6)),"")</f>
        <v/>
      </c>
    </row>
    <row r="1905" spans="2:12" s="3" customFormat="1" x14ac:dyDescent="0.25">
      <c r="B1905" s="6"/>
      <c r="C1905" s="6"/>
      <c r="D1905" s="55">
        <v>324</v>
      </c>
      <c r="E1905" s="56" t="s">
        <v>1972</v>
      </c>
      <c r="F1905" s="168"/>
      <c r="G1905" s="6"/>
      <c r="H1905" s="13"/>
      <c r="I1905" s="6" t="str" cm="1">
        <f t="array" aca="1" ref="I1905" ca="1">_xlfn.IFNA(INDIRECT("'"&amp;"Variable List"&amp;"'!"&amp;ADDRESS(MATCH(A1905,'Variable List'!A:A,0),3)),"")</f>
        <v/>
      </c>
      <c r="J1905" s="6" t="str" cm="1">
        <f t="array" aca="1" ref="J1905" ca="1">_xlfn.IFNA(INDIRECT("'"&amp;"Variable List"&amp;"'!"&amp;ADDRESS(MATCH(A1905,'Variable List'!A:A,0),4)),"")</f>
        <v/>
      </c>
      <c r="K1905" s="6" t="str" cm="1">
        <f t="array" aca="1" ref="K1905" ca="1">_xlfn.IFNA(INDIRECT("'"&amp;"Variable List"&amp;"'!"&amp;ADDRESS(MATCH(A1905,'Variable List'!A:A,0),5)),"")</f>
        <v/>
      </c>
      <c r="L1905" s="6" t="str" cm="1">
        <f t="array" aca="1" ref="L1905" ca="1">_xlfn.IFNA(INDIRECT("'"&amp;"Variable List"&amp;"'!"&amp;ADDRESS(MATCH(A1905,'Variable List'!A:A,0),6)),"")</f>
        <v/>
      </c>
    </row>
    <row r="1906" spans="2:12" s="3" customFormat="1" x14ac:dyDescent="0.25">
      <c r="B1906" s="6"/>
      <c r="C1906" s="6"/>
      <c r="D1906" s="55">
        <v>328</v>
      </c>
      <c r="E1906" s="56" t="s">
        <v>1973</v>
      </c>
      <c r="F1906" s="168"/>
      <c r="G1906" s="6"/>
      <c r="H1906" s="13"/>
      <c r="I1906" s="6" t="str" cm="1">
        <f t="array" aca="1" ref="I1906" ca="1">_xlfn.IFNA(INDIRECT("'"&amp;"Variable List"&amp;"'!"&amp;ADDRESS(MATCH(A1906,'Variable List'!A:A,0),3)),"")</f>
        <v/>
      </c>
      <c r="J1906" s="6" t="str" cm="1">
        <f t="array" aca="1" ref="J1906" ca="1">_xlfn.IFNA(INDIRECT("'"&amp;"Variable List"&amp;"'!"&amp;ADDRESS(MATCH(A1906,'Variable List'!A:A,0),4)),"")</f>
        <v/>
      </c>
      <c r="K1906" s="6" t="str" cm="1">
        <f t="array" aca="1" ref="K1906" ca="1">_xlfn.IFNA(INDIRECT("'"&amp;"Variable List"&amp;"'!"&amp;ADDRESS(MATCH(A1906,'Variable List'!A:A,0),5)),"")</f>
        <v/>
      </c>
      <c r="L1906" s="6" t="str" cm="1">
        <f t="array" aca="1" ref="L1906" ca="1">_xlfn.IFNA(INDIRECT("'"&amp;"Variable List"&amp;"'!"&amp;ADDRESS(MATCH(A1906,'Variable List'!A:A,0),6)),"")</f>
        <v/>
      </c>
    </row>
    <row r="1907" spans="2:12" s="3" customFormat="1" x14ac:dyDescent="0.25">
      <c r="B1907" s="6"/>
      <c r="C1907" s="6"/>
      <c r="D1907" s="55">
        <v>332</v>
      </c>
      <c r="E1907" s="56" t="s">
        <v>1974</v>
      </c>
      <c r="F1907" s="168"/>
      <c r="G1907" s="6"/>
      <c r="H1907" s="13"/>
      <c r="I1907" s="6" t="str" cm="1">
        <f t="array" aca="1" ref="I1907" ca="1">_xlfn.IFNA(INDIRECT("'"&amp;"Variable List"&amp;"'!"&amp;ADDRESS(MATCH(A1907,'Variable List'!A:A,0),3)),"")</f>
        <v/>
      </c>
      <c r="J1907" s="6" t="str" cm="1">
        <f t="array" aca="1" ref="J1907" ca="1">_xlfn.IFNA(INDIRECT("'"&amp;"Variable List"&amp;"'!"&amp;ADDRESS(MATCH(A1907,'Variable List'!A:A,0),4)),"")</f>
        <v/>
      </c>
      <c r="K1907" s="6" t="str" cm="1">
        <f t="array" aca="1" ref="K1907" ca="1">_xlfn.IFNA(INDIRECT("'"&amp;"Variable List"&amp;"'!"&amp;ADDRESS(MATCH(A1907,'Variable List'!A:A,0),5)),"")</f>
        <v/>
      </c>
      <c r="L1907" s="6" t="str" cm="1">
        <f t="array" aca="1" ref="L1907" ca="1">_xlfn.IFNA(INDIRECT("'"&amp;"Variable List"&amp;"'!"&amp;ADDRESS(MATCH(A1907,'Variable List'!A:A,0),6)),"")</f>
        <v/>
      </c>
    </row>
    <row r="1908" spans="2:12" s="3" customFormat="1" x14ac:dyDescent="0.25">
      <c r="B1908" s="6"/>
      <c r="C1908" s="6"/>
      <c r="D1908" s="55">
        <v>336</v>
      </c>
      <c r="E1908" s="56" t="s">
        <v>1975</v>
      </c>
      <c r="F1908" s="168"/>
      <c r="G1908" s="6"/>
      <c r="H1908" s="13"/>
      <c r="I1908" s="6" t="str" cm="1">
        <f t="array" aca="1" ref="I1908" ca="1">_xlfn.IFNA(INDIRECT("'"&amp;"Variable List"&amp;"'!"&amp;ADDRESS(MATCH(A1908,'Variable List'!A:A,0),3)),"")</f>
        <v/>
      </c>
      <c r="J1908" s="6" t="str" cm="1">
        <f t="array" aca="1" ref="J1908" ca="1">_xlfn.IFNA(INDIRECT("'"&amp;"Variable List"&amp;"'!"&amp;ADDRESS(MATCH(A1908,'Variable List'!A:A,0),4)),"")</f>
        <v/>
      </c>
      <c r="K1908" s="6" t="str" cm="1">
        <f t="array" aca="1" ref="K1908" ca="1">_xlfn.IFNA(INDIRECT("'"&amp;"Variable List"&amp;"'!"&amp;ADDRESS(MATCH(A1908,'Variable List'!A:A,0),5)),"")</f>
        <v/>
      </c>
      <c r="L1908" s="6" t="str" cm="1">
        <f t="array" aca="1" ref="L1908" ca="1">_xlfn.IFNA(INDIRECT("'"&amp;"Variable List"&amp;"'!"&amp;ADDRESS(MATCH(A1908,'Variable List'!A:A,0),6)),"")</f>
        <v/>
      </c>
    </row>
    <row r="1909" spans="2:12" s="3" customFormat="1" x14ac:dyDescent="0.25">
      <c r="B1909" s="6"/>
      <c r="C1909" s="6"/>
      <c r="D1909" s="55">
        <v>340</v>
      </c>
      <c r="E1909" s="56" t="s">
        <v>1976</v>
      </c>
      <c r="F1909" s="168"/>
      <c r="G1909" s="6"/>
      <c r="H1909" s="13"/>
      <c r="I1909" s="6" t="str" cm="1">
        <f t="array" aca="1" ref="I1909" ca="1">_xlfn.IFNA(INDIRECT("'"&amp;"Variable List"&amp;"'!"&amp;ADDRESS(MATCH(A1909,'Variable List'!A:A,0),3)),"")</f>
        <v/>
      </c>
      <c r="J1909" s="6" t="str" cm="1">
        <f t="array" aca="1" ref="J1909" ca="1">_xlfn.IFNA(INDIRECT("'"&amp;"Variable List"&amp;"'!"&amp;ADDRESS(MATCH(A1909,'Variable List'!A:A,0),4)),"")</f>
        <v/>
      </c>
      <c r="K1909" s="6" t="str" cm="1">
        <f t="array" aca="1" ref="K1909" ca="1">_xlfn.IFNA(INDIRECT("'"&amp;"Variable List"&amp;"'!"&amp;ADDRESS(MATCH(A1909,'Variable List'!A:A,0),5)),"")</f>
        <v/>
      </c>
      <c r="L1909" s="6" t="str" cm="1">
        <f t="array" aca="1" ref="L1909" ca="1">_xlfn.IFNA(INDIRECT("'"&amp;"Variable List"&amp;"'!"&amp;ADDRESS(MATCH(A1909,'Variable List'!A:A,0),6)),"")</f>
        <v/>
      </c>
    </row>
    <row r="1910" spans="2:12" s="3" customFormat="1" x14ac:dyDescent="0.25">
      <c r="B1910" s="6"/>
      <c r="C1910" s="6"/>
      <c r="D1910" s="55">
        <v>344</v>
      </c>
      <c r="E1910" s="56" t="s">
        <v>1977</v>
      </c>
      <c r="F1910" s="168"/>
      <c r="G1910" s="6"/>
      <c r="H1910" s="13"/>
      <c r="I1910" s="6" t="str" cm="1">
        <f t="array" aca="1" ref="I1910" ca="1">_xlfn.IFNA(INDIRECT("'"&amp;"Variable List"&amp;"'!"&amp;ADDRESS(MATCH(A1910,'Variable List'!A:A,0),3)),"")</f>
        <v/>
      </c>
      <c r="J1910" s="6" t="str" cm="1">
        <f t="array" aca="1" ref="J1910" ca="1">_xlfn.IFNA(INDIRECT("'"&amp;"Variable List"&amp;"'!"&amp;ADDRESS(MATCH(A1910,'Variable List'!A:A,0),4)),"")</f>
        <v/>
      </c>
      <c r="K1910" s="6" t="str" cm="1">
        <f t="array" aca="1" ref="K1910" ca="1">_xlfn.IFNA(INDIRECT("'"&amp;"Variable List"&amp;"'!"&amp;ADDRESS(MATCH(A1910,'Variable List'!A:A,0),5)),"")</f>
        <v/>
      </c>
      <c r="L1910" s="6" t="str" cm="1">
        <f t="array" aca="1" ref="L1910" ca="1">_xlfn.IFNA(INDIRECT("'"&amp;"Variable List"&amp;"'!"&amp;ADDRESS(MATCH(A1910,'Variable List'!A:A,0),6)),"")</f>
        <v/>
      </c>
    </row>
    <row r="1911" spans="2:12" s="3" customFormat="1" x14ac:dyDescent="0.25">
      <c r="B1911" s="6"/>
      <c r="C1911" s="6"/>
      <c r="D1911" s="55">
        <v>348</v>
      </c>
      <c r="E1911" s="56" t="s">
        <v>1978</v>
      </c>
      <c r="F1911" s="168"/>
      <c r="G1911" s="6"/>
      <c r="H1911" s="13"/>
      <c r="I1911" s="6" t="str" cm="1">
        <f t="array" aca="1" ref="I1911" ca="1">_xlfn.IFNA(INDIRECT("'"&amp;"Variable List"&amp;"'!"&amp;ADDRESS(MATCH(A1911,'Variable List'!A:A,0),3)),"")</f>
        <v/>
      </c>
      <c r="J1911" s="6" t="str" cm="1">
        <f t="array" aca="1" ref="J1911" ca="1">_xlfn.IFNA(INDIRECT("'"&amp;"Variable List"&amp;"'!"&amp;ADDRESS(MATCH(A1911,'Variable List'!A:A,0),4)),"")</f>
        <v/>
      </c>
      <c r="K1911" s="6" t="str" cm="1">
        <f t="array" aca="1" ref="K1911" ca="1">_xlfn.IFNA(INDIRECT("'"&amp;"Variable List"&amp;"'!"&amp;ADDRESS(MATCH(A1911,'Variable List'!A:A,0),5)),"")</f>
        <v/>
      </c>
      <c r="L1911" s="6" t="str" cm="1">
        <f t="array" aca="1" ref="L1911" ca="1">_xlfn.IFNA(INDIRECT("'"&amp;"Variable List"&amp;"'!"&amp;ADDRESS(MATCH(A1911,'Variable List'!A:A,0),6)),"")</f>
        <v/>
      </c>
    </row>
    <row r="1912" spans="2:12" s="3" customFormat="1" x14ac:dyDescent="0.25">
      <c r="B1912" s="6"/>
      <c r="C1912" s="6"/>
      <c r="D1912" s="55">
        <v>352</v>
      </c>
      <c r="E1912" s="56" t="s">
        <v>1979</v>
      </c>
      <c r="F1912" s="168"/>
      <c r="G1912" s="6"/>
      <c r="H1912" s="13"/>
      <c r="I1912" s="6" t="str" cm="1">
        <f t="array" aca="1" ref="I1912" ca="1">_xlfn.IFNA(INDIRECT("'"&amp;"Variable List"&amp;"'!"&amp;ADDRESS(MATCH(A1912,'Variable List'!A:A,0),3)),"")</f>
        <v/>
      </c>
      <c r="J1912" s="6" t="str" cm="1">
        <f t="array" aca="1" ref="J1912" ca="1">_xlfn.IFNA(INDIRECT("'"&amp;"Variable List"&amp;"'!"&amp;ADDRESS(MATCH(A1912,'Variable List'!A:A,0),4)),"")</f>
        <v/>
      </c>
      <c r="K1912" s="6" t="str" cm="1">
        <f t="array" aca="1" ref="K1912" ca="1">_xlfn.IFNA(INDIRECT("'"&amp;"Variable List"&amp;"'!"&amp;ADDRESS(MATCH(A1912,'Variable List'!A:A,0),5)),"")</f>
        <v/>
      </c>
      <c r="L1912" s="6" t="str" cm="1">
        <f t="array" aca="1" ref="L1912" ca="1">_xlfn.IFNA(INDIRECT("'"&amp;"Variable List"&amp;"'!"&amp;ADDRESS(MATCH(A1912,'Variable List'!A:A,0),6)),"")</f>
        <v/>
      </c>
    </row>
    <row r="1913" spans="2:12" s="3" customFormat="1" x14ac:dyDescent="0.25">
      <c r="B1913" s="6"/>
      <c r="C1913" s="6"/>
      <c r="D1913" s="55">
        <v>356</v>
      </c>
      <c r="E1913" s="56" t="s">
        <v>1980</v>
      </c>
      <c r="F1913" s="168"/>
      <c r="G1913" s="6"/>
      <c r="H1913" s="13"/>
      <c r="I1913" s="6" t="str" cm="1">
        <f t="array" aca="1" ref="I1913" ca="1">_xlfn.IFNA(INDIRECT("'"&amp;"Variable List"&amp;"'!"&amp;ADDRESS(MATCH(A1913,'Variable List'!A:A,0),3)),"")</f>
        <v/>
      </c>
      <c r="J1913" s="6" t="str" cm="1">
        <f t="array" aca="1" ref="J1913" ca="1">_xlfn.IFNA(INDIRECT("'"&amp;"Variable List"&amp;"'!"&amp;ADDRESS(MATCH(A1913,'Variable List'!A:A,0),4)),"")</f>
        <v/>
      </c>
      <c r="K1913" s="6" t="str" cm="1">
        <f t="array" aca="1" ref="K1913" ca="1">_xlfn.IFNA(INDIRECT("'"&amp;"Variable List"&amp;"'!"&amp;ADDRESS(MATCH(A1913,'Variable List'!A:A,0),5)),"")</f>
        <v/>
      </c>
      <c r="L1913" s="6" t="str" cm="1">
        <f t="array" aca="1" ref="L1913" ca="1">_xlfn.IFNA(INDIRECT("'"&amp;"Variable List"&amp;"'!"&amp;ADDRESS(MATCH(A1913,'Variable List'!A:A,0),6)),"")</f>
        <v/>
      </c>
    </row>
    <row r="1914" spans="2:12" s="3" customFormat="1" x14ac:dyDescent="0.25">
      <c r="B1914" s="6"/>
      <c r="C1914" s="6"/>
      <c r="D1914" s="55">
        <v>360</v>
      </c>
      <c r="E1914" s="56" t="s">
        <v>1981</v>
      </c>
      <c r="F1914" s="168"/>
      <c r="G1914" s="6"/>
      <c r="H1914" s="13"/>
      <c r="I1914" s="6" t="str" cm="1">
        <f t="array" aca="1" ref="I1914" ca="1">_xlfn.IFNA(INDIRECT("'"&amp;"Variable List"&amp;"'!"&amp;ADDRESS(MATCH(A1914,'Variable List'!A:A,0),3)),"")</f>
        <v/>
      </c>
      <c r="J1914" s="6" t="str" cm="1">
        <f t="array" aca="1" ref="J1914" ca="1">_xlfn.IFNA(INDIRECT("'"&amp;"Variable List"&amp;"'!"&amp;ADDRESS(MATCH(A1914,'Variable List'!A:A,0),4)),"")</f>
        <v/>
      </c>
      <c r="K1914" s="6" t="str" cm="1">
        <f t="array" aca="1" ref="K1914" ca="1">_xlfn.IFNA(INDIRECT("'"&amp;"Variable List"&amp;"'!"&amp;ADDRESS(MATCH(A1914,'Variable List'!A:A,0),5)),"")</f>
        <v/>
      </c>
      <c r="L1914" s="6" t="str" cm="1">
        <f t="array" aca="1" ref="L1914" ca="1">_xlfn.IFNA(INDIRECT("'"&amp;"Variable List"&amp;"'!"&amp;ADDRESS(MATCH(A1914,'Variable List'!A:A,0),6)),"")</f>
        <v/>
      </c>
    </row>
    <row r="1915" spans="2:12" s="3" customFormat="1" x14ac:dyDescent="0.25">
      <c r="B1915" s="6"/>
      <c r="C1915" s="6"/>
      <c r="D1915" s="55">
        <v>364</v>
      </c>
      <c r="E1915" s="56" t="s">
        <v>1982</v>
      </c>
      <c r="F1915" s="168"/>
      <c r="G1915" s="6"/>
      <c r="H1915" s="13"/>
      <c r="I1915" s="6" t="str" cm="1">
        <f t="array" aca="1" ref="I1915" ca="1">_xlfn.IFNA(INDIRECT("'"&amp;"Variable List"&amp;"'!"&amp;ADDRESS(MATCH(A1915,'Variable List'!A:A,0),3)),"")</f>
        <v/>
      </c>
      <c r="J1915" s="6" t="str" cm="1">
        <f t="array" aca="1" ref="J1915" ca="1">_xlfn.IFNA(INDIRECT("'"&amp;"Variable List"&amp;"'!"&amp;ADDRESS(MATCH(A1915,'Variable List'!A:A,0),4)),"")</f>
        <v/>
      </c>
      <c r="K1915" s="6" t="str" cm="1">
        <f t="array" aca="1" ref="K1915" ca="1">_xlfn.IFNA(INDIRECT("'"&amp;"Variable List"&amp;"'!"&amp;ADDRESS(MATCH(A1915,'Variable List'!A:A,0),5)),"")</f>
        <v/>
      </c>
      <c r="L1915" s="6" t="str" cm="1">
        <f t="array" aca="1" ref="L1915" ca="1">_xlfn.IFNA(INDIRECT("'"&amp;"Variable List"&amp;"'!"&amp;ADDRESS(MATCH(A1915,'Variable List'!A:A,0),6)),"")</f>
        <v/>
      </c>
    </row>
    <row r="1916" spans="2:12" s="3" customFormat="1" x14ac:dyDescent="0.25">
      <c r="B1916" s="6"/>
      <c r="C1916" s="6"/>
      <c r="D1916" s="55">
        <v>368</v>
      </c>
      <c r="E1916" s="56" t="s">
        <v>1983</v>
      </c>
      <c r="F1916" s="168"/>
      <c r="G1916" s="6"/>
      <c r="H1916" s="13"/>
      <c r="I1916" s="6" t="str" cm="1">
        <f t="array" aca="1" ref="I1916" ca="1">_xlfn.IFNA(INDIRECT("'"&amp;"Variable List"&amp;"'!"&amp;ADDRESS(MATCH(A1916,'Variable List'!A:A,0),3)),"")</f>
        <v/>
      </c>
      <c r="J1916" s="6" t="str" cm="1">
        <f t="array" aca="1" ref="J1916" ca="1">_xlfn.IFNA(INDIRECT("'"&amp;"Variable List"&amp;"'!"&amp;ADDRESS(MATCH(A1916,'Variable List'!A:A,0),4)),"")</f>
        <v/>
      </c>
      <c r="K1916" s="6" t="str" cm="1">
        <f t="array" aca="1" ref="K1916" ca="1">_xlfn.IFNA(INDIRECT("'"&amp;"Variable List"&amp;"'!"&amp;ADDRESS(MATCH(A1916,'Variable List'!A:A,0),5)),"")</f>
        <v/>
      </c>
      <c r="L1916" s="6" t="str" cm="1">
        <f t="array" aca="1" ref="L1916" ca="1">_xlfn.IFNA(INDIRECT("'"&amp;"Variable List"&amp;"'!"&amp;ADDRESS(MATCH(A1916,'Variable List'!A:A,0),6)),"")</f>
        <v/>
      </c>
    </row>
    <row r="1917" spans="2:12" s="3" customFormat="1" x14ac:dyDescent="0.25">
      <c r="B1917" s="6"/>
      <c r="C1917" s="6"/>
      <c r="D1917" s="55">
        <v>372</v>
      </c>
      <c r="E1917" s="56" t="s">
        <v>1896</v>
      </c>
      <c r="F1917" s="168"/>
      <c r="G1917" s="6"/>
      <c r="H1917" s="13"/>
      <c r="I1917" s="6" t="str" cm="1">
        <f t="array" aca="1" ref="I1917" ca="1">_xlfn.IFNA(INDIRECT("'"&amp;"Variable List"&amp;"'!"&amp;ADDRESS(MATCH(A1917,'Variable List'!A:A,0),3)),"")</f>
        <v/>
      </c>
      <c r="J1917" s="6" t="str" cm="1">
        <f t="array" aca="1" ref="J1917" ca="1">_xlfn.IFNA(INDIRECT("'"&amp;"Variable List"&amp;"'!"&amp;ADDRESS(MATCH(A1917,'Variable List'!A:A,0),4)),"")</f>
        <v/>
      </c>
      <c r="K1917" s="6" t="str" cm="1">
        <f t="array" aca="1" ref="K1917" ca="1">_xlfn.IFNA(INDIRECT("'"&amp;"Variable List"&amp;"'!"&amp;ADDRESS(MATCH(A1917,'Variable List'!A:A,0),5)),"")</f>
        <v/>
      </c>
      <c r="L1917" s="6" t="str" cm="1">
        <f t="array" aca="1" ref="L1917" ca="1">_xlfn.IFNA(INDIRECT("'"&amp;"Variable List"&amp;"'!"&amp;ADDRESS(MATCH(A1917,'Variable List'!A:A,0),6)),"")</f>
        <v/>
      </c>
    </row>
    <row r="1918" spans="2:12" s="3" customFormat="1" x14ac:dyDescent="0.25">
      <c r="B1918" s="6"/>
      <c r="C1918" s="6"/>
      <c r="D1918" s="55">
        <v>376</v>
      </c>
      <c r="E1918" s="56" t="s">
        <v>1984</v>
      </c>
      <c r="F1918" s="168"/>
      <c r="G1918" s="6"/>
      <c r="H1918" s="13"/>
      <c r="I1918" s="6" t="str" cm="1">
        <f t="array" aca="1" ref="I1918" ca="1">_xlfn.IFNA(INDIRECT("'"&amp;"Variable List"&amp;"'!"&amp;ADDRESS(MATCH(A1918,'Variable List'!A:A,0),3)),"")</f>
        <v/>
      </c>
      <c r="J1918" s="6" t="str" cm="1">
        <f t="array" aca="1" ref="J1918" ca="1">_xlfn.IFNA(INDIRECT("'"&amp;"Variable List"&amp;"'!"&amp;ADDRESS(MATCH(A1918,'Variable List'!A:A,0),4)),"")</f>
        <v/>
      </c>
      <c r="K1918" s="6" t="str" cm="1">
        <f t="array" aca="1" ref="K1918" ca="1">_xlfn.IFNA(INDIRECT("'"&amp;"Variable List"&amp;"'!"&amp;ADDRESS(MATCH(A1918,'Variable List'!A:A,0),5)),"")</f>
        <v/>
      </c>
      <c r="L1918" s="6" t="str" cm="1">
        <f t="array" aca="1" ref="L1918" ca="1">_xlfn.IFNA(INDIRECT("'"&amp;"Variable List"&amp;"'!"&amp;ADDRESS(MATCH(A1918,'Variable List'!A:A,0),6)),"")</f>
        <v/>
      </c>
    </row>
    <row r="1919" spans="2:12" s="3" customFormat="1" x14ac:dyDescent="0.25">
      <c r="B1919" s="6"/>
      <c r="C1919" s="6"/>
      <c r="D1919" s="55">
        <v>380</v>
      </c>
      <c r="E1919" s="56" t="s">
        <v>1985</v>
      </c>
      <c r="F1919" s="168"/>
      <c r="G1919" s="6"/>
      <c r="H1919" s="13"/>
      <c r="I1919" s="6" t="str" cm="1">
        <f t="array" aca="1" ref="I1919" ca="1">_xlfn.IFNA(INDIRECT("'"&amp;"Variable List"&amp;"'!"&amp;ADDRESS(MATCH(A1919,'Variable List'!A:A,0),3)),"")</f>
        <v/>
      </c>
      <c r="J1919" s="6" t="str" cm="1">
        <f t="array" aca="1" ref="J1919" ca="1">_xlfn.IFNA(INDIRECT("'"&amp;"Variable List"&amp;"'!"&amp;ADDRESS(MATCH(A1919,'Variable List'!A:A,0),4)),"")</f>
        <v/>
      </c>
      <c r="K1919" s="6" t="str" cm="1">
        <f t="array" aca="1" ref="K1919" ca="1">_xlfn.IFNA(INDIRECT("'"&amp;"Variable List"&amp;"'!"&amp;ADDRESS(MATCH(A1919,'Variable List'!A:A,0),5)),"")</f>
        <v/>
      </c>
      <c r="L1919" s="6" t="str" cm="1">
        <f t="array" aca="1" ref="L1919" ca="1">_xlfn.IFNA(INDIRECT("'"&amp;"Variable List"&amp;"'!"&amp;ADDRESS(MATCH(A1919,'Variable List'!A:A,0),6)),"")</f>
        <v/>
      </c>
    </row>
    <row r="1920" spans="2:12" s="3" customFormat="1" x14ac:dyDescent="0.25">
      <c r="B1920" s="6"/>
      <c r="C1920" s="6"/>
      <c r="D1920" s="55">
        <v>384</v>
      </c>
      <c r="E1920" s="56" t="s">
        <v>1986</v>
      </c>
      <c r="F1920" s="168"/>
      <c r="G1920" s="6"/>
      <c r="H1920" s="13"/>
      <c r="I1920" s="6" t="str" cm="1">
        <f t="array" aca="1" ref="I1920" ca="1">_xlfn.IFNA(INDIRECT("'"&amp;"Variable List"&amp;"'!"&amp;ADDRESS(MATCH(A1920,'Variable List'!A:A,0),3)),"")</f>
        <v/>
      </c>
      <c r="J1920" s="6" t="str" cm="1">
        <f t="array" aca="1" ref="J1920" ca="1">_xlfn.IFNA(INDIRECT("'"&amp;"Variable List"&amp;"'!"&amp;ADDRESS(MATCH(A1920,'Variable List'!A:A,0),4)),"")</f>
        <v/>
      </c>
      <c r="K1920" s="6" t="str" cm="1">
        <f t="array" aca="1" ref="K1920" ca="1">_xlfn.IFNA(INDIRECT("'"&amp;"Variable List"&amp;"'!"&amp;ADDRESS(MATCH(A1920,'Variable List'!A:A,0),5)),"")</f>
        <v/>
      </c>
      <c r="L1920" s="6" t="str" cm="1">
        <f t="array" aca="1" ref="L1920" ca="1">_xlfn.IFNA(INDIRECT("'"&amp;"Variable List"&amp;"'!"&amp;ADDRESS(MATCH(A1920,'Variable List'!A:A,0),6)),"")</f>
        <v/>
      </c>
    </row>
    <row r="1921" spans="2:12" s="3" customFormat="1" x14ac:dyDescent="0.25">
      <c r="B1921" s="6"/>
      <c r="C1921" s="6"/>
      <c r="D1921" s="55">
        <v>388</v>
      </c>
      <c r="E1921" s="56" t="s">
        <v>1987</v>
      </c>
      <c r="F1921" s="168"/>
      <c r="G1921" s="6"/>
      <c r="H1921" s="13"/>
      <c r="I1921" s="6" t="str" cm="1">
        <f t="array" aca="1" ref="I1921" ca="1">_xlfn.IFNA(INDIRECT("'"&amp;"Variable List"&amp;"'!"&amp;ADDRESS(MATCH(A1921,'Variable List'!A:A,0),3)),"")</f>
        <v/>
      </c>
      <c r="J1921" s="6" t="str" cm="1">
        <f t="array" aca="1" ref="J1921" ca="1">_xlfn.IFNA(INDIRECT("'"&amp;"Variable List"&amp;"'!"&amp;ADDRESS(MATCH(A1921,'Variable List'!A:A,0),4)),"")</f>
        <v/>
      </c>
      <c r="K1921" s="6" t="str" cm="1">
        <f t="array" aca="1" ref="K1921" ca="1">_xlfn.IFNA(INDIRECT("'"&amp;"Variable List"&amp;"'!"&amp;ADDRESS(MATCH(A1921,'Variable List'!A:A,0),5)),"")</f>
        <v/>
      </c>
      <c r="L1921" s="6" t="str" cm="1">
        <f t="array" aca="1" ref="L1921" ca="1">_xlfn.IFNA(INDIRECT("'"&amp;"Variable List"&amp;"'!"&amp;ADDRESS(MATCH(A1921,'Variable List'!A:A,0),6)),"")</f>
        <v/>
      </c>
    </row>
    <row r="1922" spans="2:12" s="3" customFormat="1" x14ac:dyDescent="0.25">
      <c r="B1922" s="6"/>
      <c r="C1922" s="6"/>
      <c r="D1922" s="55">
        <v>392</v>
      </c>
      <c r="E1922" s="56" t="s">
        <v>1988</v>
      </c>
      <c r="F1922" s="168"/>
      <c r="G1922" s="6"/>
      <c r="H1922" s="13"/>
      <c r="I1922" s="6" t="str" cm="1">
        <f t="array" aca="1" ref="I1922" ca="1">_xlfn.IFNA(INDIRECT("'"&amp;"Variable List"&amp;"'!"&amp;ADDRESS(MATCH(A1922,'Variable List'!A:A,0),3)),"")</f>
        <v/>
      </c>
      <c r="J1922" s="6" t="str" cm="1">
        <f t="array" aca="1" ref="J1922" ca="1">_xlfn.IFNA(INDIRECT("'"&amp;"Variable List"&amp;"'!"&amp;ADDRESS(MATCH(A1922,'Variable List'!A:A,0),4)),"")</f>
        <v/>
      </c>
      <c r="K1922" s="6" t="str" cm="1">
        <f t="array" aca="1" ref="K1922" ca="1">_xlfn.IFNA(INDIRECT("'"&amp;"Variable List"&amp;"'!"&amp;ADDRESS(MATCH(A1922,'Variable List'!A:A,0),5)),"")</f>
        <v/>
      </c>
      <c r="L1922" s="6" t="str" cm="1">
        <f t="array" aca="1" ref="L1922" ca="1">_xlfn.IFNA(INDIRECT("'"&amp;"Variable List"&amp;"'!"&amp;ADDRESS(MATCH(A1922,'Variable List'!A:A,0),6)),"")</f>
        <v/>
      </c>
    </row>
    <row r="1923" spans="2:12" s="3" customFormat="1" x14ac:dyDescent="0.25">
      <c r="B1923" s="6"/>
      <c r="C1923" s="6"/>
      <c r="D1923" s="55">
        <v>398</v>
      </c>
      <c r="E1923" s="56" t="s">
        <v>1989</v>
      </c>
      <c r="F1923" s="168"/>
      <c r="G1923" s="6"/>
      <c r="H1923" s="13"/>
      <c r="I1923" s="6" t="str" cm="1">
        <f t="array" aca="1" ref="I1923" ca="1">_xlfn.IFNA(INDIRECT("'"&amp;"Variable List"&amp;"'!"&amp;ADDRESS(MATCH(A1923,'Variable List'!A:A,0),3)),"")</f>
        <v/>
      </c>
      <c r="J1923" s="6" t="str" cm="1">
        <f t="array" aca="1" ref="J1923" ca="1">_xlfn.IFNA(INDIRECT("'"&amp;"Variable List"&amp;"'!"&amp;ADDRESS(MATCH(A1923,'Variable List'!A:A,0),4)),"")</f>
        <v/>
      </c>
      <c r="K1923" s="6" t="str" cm="1">
        <f t="array" aca="1" ref="K1923" ca="1">_xlfn.IFNA(INDIRECT("'"&amp;"Variable List"&amp;"'!"&amp;ADDRESS(MATCH(A1923,'Variable List'!A:A,0),5)),"")</f>
        <v/>
      </c>
      <c r="L1923" s="6" t="str" cm="1">
        <f t="array" aca="1" ref="L1923" ca="1">_xlfn.IFNA(INDIRECT("'"&amp;"Variable List"&amp;"'!"&amp;ADDRESS(MATCH(A1923,'Variable List'!A:A,0),6)),"")</f>
        <v/>
      </c>
    </row>
    <row r="1924" spans="2:12" s="3" customFormat="1" x14ac:dyDescent="0.25">
      <c r="B1924" s="6"/>
      <c r="C1924" s="6"/>
      <c r="D1924" s="55">
        <v>400</v>
      </c>
      <c r="E1924" s="56" t="s">
        <v>1990</v>
      </c>
      <c r="F1924" s="168"/>
      <c r="G1924" s="6"/>
      <c r="H1924" s="13"/>
      <c r="I1924" s="6" t="str" cm="1">
        <f t="array" aca="1" ref="I1924" ca="1">_xlfn.IFNA(INDIRECT("'"&amp;"Variable List"&amp;"'!"&amp;ADDRESS(MATCH(A1924,'Variable List'!A:A,0),3)),"")</f>
        <v/>
      </c>
      <c r="J1924" s="6" t="str" cm="1">
        <f t="array" aca="1" ref="J1924" ca="1">_xlfn.IFNA(INDIRECT("'"&amp;"Variable List"&amp;"'!"&amp;ADDRESS(MATCH(A1924,'Variable List'!A:A,0),4)),"")</f>
        <v/>
      </c>
      <c r="K1924" s="6" t="str" cm="1">
        <f t="array" aca="1" ref="K1924" ca="1">_xlfn.IFNA(INDIRECT("'"&amp;"Variable List"&amp;"'!"&amp;ADDRESS(MATCH(A1924,'Variable List'!A:A,0),5)),"")</f>
        <v/>
      </c>
      <c r="L1924" s="6" t="str" cm="1">
        <f t="array" aca="1" ref="L1924" ca="1">_xlfn.IFNA(INDIRECT("'"&amp;"Variable List"&amp;"'!"&amp;ADDRESS(MATCH(A1924,'Variable List'!A:A,0),6)),"")</f>
        <v/>
      </c>
    </row>
    <row r="1925" spans="2:12" s="3" customFormat="1" x14ac:dyDescent="0.25">
      <c r="B1925" s="6"/>
      <c r="C1925" s="6"/>
      <c r="D1925" s="55">
        <v>404</v>
      </c>
      <c r="E1925" s="56" t="s">
        <v>1991</v>
      </c>
      <c r="F1925" s="168"/>
      <c r="G1925" s="6"/>
      <c r="H1925" s="13"/>
      <c r="I1925" s="6" t="str" cm="1">
        <f t="array" aca="1" ref="I1925" ca="1">_xlfn.IFNA(INDIRECT("'"&amp;"Variable List"&amp;"'!"&amp;ADDRESS(MATCH(A1925,'Variable List'!A:A,0),3)),"")</f>
        <v/>
      </c>
      <c r="J1925" s="6" t="str" cm="1">
        <f t="array" aca="1" ref="J1925" ca="1">_xlfn.IFNA(INDIRECT("'"&amp;"Variable List"&amp;"'!"&amp;ADDRESS(MATCH(A1925,'Variable List'!A:A,0),4)),"")</f>
        <v/>
      </c>
      <c r="K1925" s="6" t="str" cm="1">
        <f t="array" aca="1" ref="K1925" ca="1">_xlfn.IFNA(INDIRECT("'"&amp;"Variable List"&amp;"'!"&amp;ADDRESS(MATCH(A1925,'Variable List'!A:A,0),5)),"")</f>
        <v/>
      </c>
      <c r="L1925" s="6" t="str" cm="1">
        <f t="array" aca="1" ref="L1925" ca="1">_xlfn.IFNA(INDIRECT("'"&amp;"Variable List"&amp;"'!"&amp;ADDRESS(MATCH(A1925,'Variable List'!A:A,0),6)),"")</f>
        <v/>
      </c>
    </row>
    <row r="1926" spans="2:12" s="3" customFormat="1" x14ac:dyDescent="0.25">
      <c r="B1926" s="6"/>
      <c r="C1926" s="6"/>
      <c r="D1926" s="55">
        <v>408</v>
      </c>
      <c r="E1926" s="56" t="s">
        <v>1992</v>
      </c>
      <c r="F1926" s="168"/>
      <c r="G1926" s="6"/>
      <c r="H1926" s="13"/>
      <c r="I1926" s="6" t="str" cm="1">
        <f t="array" aca="1" ref="I1926" ca="1">_xlfn.IFNA(INDIRECT("'"&amp;"Variable List"&amp;"'!"&amp;ADDRESS(MATCH(A1926,'Variable List'!A:A,0),3)),"")</f>
        <v/>
      </c>
      <c r="J1926" s="6" t="str" cm="1">
        <f t="array" aca="1" ref="J1926" ca="1">_xlfn.IFNA(INDIRECT("'"&amp;"Variable List"&amp;"'!"&amp;ADDRESS(MATCH(A1926,'Variable List'!A:A,0),4)),"")</f>
        <v/>
      </c>
      <c r="K1926" s="6" t="str" cm="1">
        <f t="array" aca="1" ref="K1926" ca="1">_xlfn.IFNA(INDIRECT("'"&amp;"Variable List"&amp;"'!"&amp;ADDRESS(MATCH(A1926,'Variable List'!A:A,0),5)),"")</f>
        <v/>
      </c>
      <c r="L1926" s="6" t="str" cm="1">
        <f t="array" aca="1" ref="L1926" ca="1">_xlfn.IFNA(INDIRECT("'"&amp;"Variable List"&amp;"'!"&amp;ADDRESS(MATCH(A1926,'Variable List'!A:A,0),6)),"")</f>
        <v/>
      </c>
    </row>
    <row r="1927" spans="2:12" s="3" customFormat="1" x14ac:dyDescent="0.25">
      <c r="B1927" s="6"/>
      <c r="C1927" s="6"/>
      <c r="D1927" s="55">
        <v>410</v>
      </c>
      <c r="E1927" s="56" t="s">
        <v>1993</v>
      </c>
      <c r="F1927" s="168"/>
      <c r="G1927" s="6"/>
      <c r="H1927" s="13"/>
      <c r="I1927" s="6" t="str" cm="1">
        <f t="array" aca="1" ref="I1927" ca="1">_xlfn.IFNA(INDIRECT("'"&amp;"Variable List"&amp;"'!"&amp;ADDRESS(MATCH(A1927,'Variable List'!A:A,0),3)),"")</f>
        <v/>
      </c>
      <c r="J1927" s="6" t="str" cm="1">
        <f t="array" aca="1" ref="J1927" ca="1">_xlfn.IFNA(INDIRECT("'"&amp;"Variable List"&amp;"'!"&amp;ADDRESS(MATCH(A1927,'Variable List'!A:A,0),4)),"")</f>
        <v/>
      </c>
      <c r="K1927" s="6" t="str" cm="1">
        <f t="array" aca="1" ref="K1927" ca="1">_xlfn.IFNA(INDIRECT("'"&amp;"Variable List"&amp;"'!"&amp;ADDRESS(MATCH(A1927,'Variable List'!A:A,0),5)),"")</f>
        <v/>
      </c>
      <c r="L1927" s="6" t="str" cm="1">
        <f t="array" aca="1" ref="L1927" ca="1">_xlfn.IFNA(INDIRECT("'"&amp;"Variable List"&amp;"'!"&amp;ADDRESS(MATCH(A1927,'Variable List'!A:A,0),6)),"")</f>
        <v/>
      </c>
    </row>
    <row r="1928" spans="2:12" s="3" customFormat="1" x14ac:dyDescent="0.25">
      <c r="B1928" s="6"/>
      <c r="C1928" s="6"/>
      <c r="D1928" s="55">
        <v>414</v>
      </c>
      <c r="E1928" s="56" t="s">
        <v>1994</v>
      </c>
      <c r="F1928" s="168"/>
      <c r="G1928" s="6"/>
      <c r="H1928" s="13"/>
      <c r="I1928" s="6" t="str" cm="1">
        <f t="array" aca="1" ref="I1928" ca="1">_xlfn.IFNA(INDIRECT("'"&amp;"Variable List"&amp;"'!"&amp;ADDRESS(MATCH(A1928,'Variable List'!A:A,0),3)),"")</f>
        <v/>
      </c>
      <c r="J1928" s="6" t="str" cm="1">
        <f t="array" aca="1" ref="J1928" ca="1">_xlfn.IFNA(INDIRECT("'"&amp;"Variable List"&amp;"'!"&amp;ADDRESS(MATCH(A1928,'Variable List'!A:A,0),4)),"")</f>
        <v/>
      </c>
      <c r="K1928" s="6" t="str" cm="1">
        <f t="array" aca="1" ref="K1928" ca="1">_xlfn.IFNA(INDIRECT("'"&amp;"Variable List"&amp;"'!"&amp;ADDRESS(MATCH(A1928,'Variable List'!A:A,0),5)),"")</f>
        <v/>
      </c>
      <c r="L1928" s="6" t="str" cm="1">
        <f t="array" aca="1" ref="L1928" ca="1">_xlfn.IFNA(INDIRECT("'"&amp;"Variable List"&amp;"'!"&amp;ADDRESS(MATCH(A1928,'Variable List'!A:A,0),6)),"")</f>
        <v/>
      </c>
    </row>
    <row r="1929" spans="2:12" s="3" customFormat="1" x14ac:dyDescent="0.25">
      <c r="B1929" s="6"/>
      <c r="C1929" s="6"/>
      <c r="D1929" s="55">
        <v>417</v>
      </c>
      <c r="E1929" s="56" t="s">
        <v>1995</v>
      </c>
      <c r="F1929" s="168"/>
      <c r="G1929" s="6"/>
      <c r="H1929" s="13"/>
      <c r="I1929" s="6" t="str" cm="1">
        <f t="array" aca="1" ref="I1929" ca="1">_xlfn.IFNA(INDIRECT("'"&amp;"Variable List"&amp;"'!"&amp;ADDRESS(MATCH(A1929,'Variable List'!A:A,0),3)),"")</f>
        <v/>
      </c>
      <c r="J1929" s="6" t="str" cm="1">
        <f t="array" aca="1" ref="J1929" ca="1">_xlfn.IFNA(INDIRECT("'"&amp;"Variable List"&amp;"'!"&amp;ADDRESS(MATCH(A1929,'Variable List'!A:A,0),4)),"")</f>
        <v/>
      </c>
      <c r="K1929" s="6" t="str" cm="1">
        <f t="array" aca="1" ref="K1929" ca="1">_xlfn.IFNA(INDIRECT("'"&amp;"Variable List"&amp;"'!"&amp;ADDRESS(MATCH(A1929,'Variable List'!A:A,0),5)),"")</f>
        <v/>
      </c>
      <c r="L1929" s="6" t="str" cm="1">
        <f t="array" aca="1" ref="L1929" ca="1">_xlfn.IFNA(INDIRECT("'"&amp;"Variable List"&amp;"'!"&amp;ADDRESS(MATCH(A1929,'Variable List'!A:A,0),6)),"")</f>
        <v/>
      </c>
    </row>
    <row r="1930" spans="2:12" s="3" customFormat="1" x14ac:dyDescent="0.25">
      <c r="B1930" s="6"/>
      <c r="C1930" s="6"/>
      <c r="D1930" s="55">
        <v>418</v>
      </c>
      <c r="E1930" s="56" t="s">
        <v>1996</v>
      </c>
      <c r="F1930" s="168"/>
      <c r="G1930" s="6"/>
      <c r="H1930" s="13"/>
      <c r="I1930" s="6" t="str" cm="1">
        <f t="array" aca="1" ref="I1930" ca="1">_xlfn.IFNA(INDIRECT("'"&amp;"Variable List"&amp;"'!"&amp;ADDRESS(MATCH(A1930,'Variable List'!A:A,0),3)),"")</f>
        <v/>
      </c>
      <c r="J1930" s="6" t="str" cm="1">
        <f t="array" aca="1" ref="J1930" ca="1">_xlfn.IFNA(INDIRECT("'"&amp;"Variable List"&amp;"'!"&amp;ADDRESS(MATCH(A1930,'Variable List'!A:A,0),4)),"")</f>
        <v/>
      </c>
      <c r="K1930" s="6" t="str" cm="1">
        <f t="array" aca="1" ref="K1930" ca="1">_xlfn.IFNA(INDIRECT("'"&amp;"Variable List"&amp;"'!"&amp;ADDRESS(MATCH(A1930,'Variable List'!A:A,0),5)),"")</f>
        <v/>
      </c>
      <c r="L1930" s="6" t="str" cm="1">
        <f t="array" aca="1" ref="L1930" ca="1">_xlfn.IFNA(INDIRECT("'"&amp;"Variable List"&amp;"'!"&amp;ADDRESS(MATCH(A1930,'Variable List'!A:A,0),6)),"")</f>
        <v/>
      </c>
    </row>
    <row r="1931" spans="2:12" s="3" customFormat="1" x14ac:dyDescent="0.25">
      <c r="B1931" s="6"/>
      <c r="C1931" s="6"/>
      <c r="D1931" s="55">
        <v>422</v>
      </c>
      <c r="E1931" s="56" t="s">
        <v>1997</v>
      </c>
      <c r="F1931" s="168"/>
      <c r="G1931" s="6"/>
      <c r="H1931" s="13"/>
      <c r="I1931" s="6" t="str" cm="1">
        <f t="array" aca="1" ref="I1931" ca="1">_xlfn.IFNA(INDIRECT("'"&amp;"Variable List"&amp;"'!"&amp;ADDRESS(MATCH(A1931,'Variable List'!A:A,0),3)),"")</f>
        <v/>
      </c>
      <c r="J1931" s="6" t="str" cm="1">
        <f t="array" aca="1" ref="J1931" ca="1">_xlfn.IFNA(INDIRECT("'"&amp;"Variable List"&amp;"'!"&amp;ADDRESS(MATCH(A1931,'Variable List'!A:A,0),4)),"")</f>
        <v/>
      </c>
      <c r="K1931" s="6" t="str" cm="1">
        <f t="array" aca="1" ref="K1931" ca="1">_xlfn.IFNA(INDIRECT("'"&amp;"Variable List"&amp;"'!"&amp;ADDRESS(MATCH(A1931,'Variable List'!A:A,0),5)),"")</f>
        <v/>
      </c>
      <c r="L1931" s="6" t="str" cm="1">
        <f t="array" aca="1" ref="L1931" ca="1">_xlfn.IFNA(INDIRECT("'"&amp;"Variable List"&amp;"'!"&amp;ADDRESS(MATCH(A1931,'Variable List'!A:A,0),6)),"")</f>
        <v/>
      </c>
    </row>
    <row r="1932" spans="2:12" s="3" customFormat="1" x14ac:dyDescent="0.25">
      <c r="B1932" s="6"/>
      <c r="C1932" s="6"/>
      <c r="D1932" s="55">
        <v>426</v>
      </c>
      <c r="E1932" s="56" t="s">
        <v>1073</v>
      </c>
      <c r="F1932" s="168"/>
      <c r="G1932" s="6"/>
      <c r="H1932" s="13"/>
      <c r="I1932" s="6" t="str" cm="1">
        <f t="array" aca="1" ref="I1932" ca="1">_xlfn.IFNA(INDIRECT("'"&amp;"Variable List"&amp;"'!"&amp;ADDRESS(MATCH(A1932,'Variable List'!A:A,0),3)),"")</f>
        <v/>
      </c>
      <c r="J1932" s="6" t="str" cm="1">
        <f t="array" aca="1" ref="J1932" ca="1">_xlfn.IFNA(INDIRECT("'"&amp;"Variable List"&amp;"'!"&amp;ADDRESS(MATCH(A1932,'Variable List'!A:A,0),4)),"")</f>
        <v/>
      </c>
      <c r="K1932" s="6" t="str" cm="1">
        <f t="array" aca="1" ref="K1932" ca="1">_xlfn.IFNA(INDIRECT("'"&amp;"Variable List"&amp;"'!"&amp;ADDRESS(MATCH(A1932,'Variable List'!A:A,0),5)),"")</f>
        <v/>
      </c>
      <c r="L1932" s="6" t="str" cm="1">
        <f t="array" aca="1" ref="L1932" ca="1">_xlfn.IFNA(INDIRECT("'"&amp;"Variable List"&amp;"'!"&amp;ADDRESS(MATCH(A1932,'Variable List'!A:A,0),6)),"")</f>
        <v/>
      </c>
    </row>
    <row r="1933" spans="2:12" s="3" customFormat="1" x14ac:dyDescent="0.25">
      <c r="B1933" s="6"/>
      <c r="C1933" s="6"/>
      <c r="D1933" s="55">
        <v>428</v>
      </c>
      <c r="E1933" s="56" t="s">
        <v>1998</v>
      </c>
      <c r="F1933" s="168"/>
      <c r="G1933" s="6"/>
      <c r="H1933" s="13"/>
      <c r="I1933" s="6" t="str" cm="1">
        <f t="array" aca="1" ref="I1933" ca="1">_xlfn.IFNA(INDIRECT("'"&amp;"Variable List"&amp;"'!"&amp;ADDRESS(MATCH(A1933,'Variable List'!A:A,0),3)),"")</f>
        <v/>
      </c>
      <c r="J1933" s="6" t="str" cm="1">
        <f t="array" aca="1" ref="J1933" ca="1">_xlfn.IFNA(INDIRECT("'"&amp;"Variable List"&amp;"'!"&amp;ADDRESS(MATCH(A1933,'Variable List'!A:A,0),4)),"")</f>
        <v/>
      </c>
      <c r="K1933" s="6" t="str" cm="1">
        <f t="array" aca="1" ref="K1933" ca="1">_xlfn.IFNA(INDIRECT("'"&amp;"Variable List"&amp;"'!"&amp;ADDRESS(MATCH(A1933,'Variable List'!A:A,0),5)),"")</f>
        <v/>
      </c>
      <c r="L1933" s="6" t="str" cm="1">
        <f t="array" aca="1" ref="L1933" ca="1">_xlfn.IFNA(INDIRECT("'"&amp;"Variable List"&amp;"'!"&amp;ADDRESS(MATCH(A1933,'Variable List'!A:A,0),6)),"")</f>
        <v/>
      </c>
    </row>
    <row r="1934" spans="2:12" s="3" customFormat="1" x14ac:dyDescent="0.25">
      <c r="B1934" s="6"/>
      <c r="C1934" s="6"/>
      <c r="D1934" s="55">
        <v>430</v>
      </c>
      <c r="E1934" s="56" t="s">
        <v>1999</v>
      </c>
      <c r="F1934" s="168"/>
      <c r="G1934" s="6"/>
      <c r="H1934" s="13"/>
      <c r="I1934" s="6" t="str" cm="1">
        <f t="array" aca="1" ref="I1934" ca="1">_xlfn.IFNA(INDIRECT("'"&amp;"Variable List"&amp;"'!"&amp;ADDRESS(MATCH(A1934,'Variable List'!A:A,0),3)),"")</f>
        <v/>
      </c>
      <c r="J1934" s="6" t="str" cm="1">
        <f t="array" aca="1" ref="J1934" ca="1">_xlfn.IFNA(INDIRECT("'"&amp;"Variable List"&amp;"'!"&amp;ADDRESS(MATCH(A1934,'Variable List'!A:A,0),4)),"")</f>
        <v/>
      </c>
      <c r="K1934" s="6" t="str" cm="1">
        <f t="array" aca="1" ref="K1934" ca="1">_xlfn.IFNA(INDIRECT("'"&amp;"Variable List"&amp;"'!"&amp;ADDRESS(MATCH(A1934,'Variable List'!A:A,0),5)),"")</f>
        <v/>
      </c>
      <c r="L1934" s="6" t="str" cm="1">
        <f t="array" aca="1" ref="L1934" ca="1">_xlfn.IFNA(INDIRECT("'"&amp;"Variable List"&amp;"'!"&amp;ADDRESS(MATCH(A1934,'Variable List'!A:A,0),6)),"")</f>
        <v/>
      </c>
    </row>
    <row r="1935" spans="2:12" s="3" customFormat="1" x14ac:dyDescent="0.25">
      <c r="B1935" s="6"/>
      <c r="C1935" s="6"/>
      <c r="D1935" s="55">
        <v>434</v>
      </c>
      <c r="E1935" s="56" t="s">
        <v>2000</v>
      </c>
      <c r="F1935" s="168"/>
      <c r="G1935" s="6"/>
      <c r="H1935" s="13"/>
      <c r="I1935" s="6" t="str" cm="1">
        <f t="array" aca="1" ref="I1935" ca="1">_xlfn.IFNA(INDIRECT("'"&amp;"Variable List"&amp;"'!"&amp;ADDRESS(MATCH(A1935,'Variable List'!A:A,0),3)),"")</f>
        <v/>
      </c>
      <c r="J1935" s="6" t="str" cm="1">
        <f t="array" aca="1" ref="J1935" ca="1">_xlfn.IFNA(INDIRECT("'"&amp;"Variable List"&amp;"'!"&amp;ADDRESS(MATCH(A1935,'Variable List'!A:A,0),4)),"")</f>
        <v/>
      </c>
      <c r="K1935" s="6" t="str" cm="1">
        <f t="array" aca="1" ref="K1935" ca="1">_xlfn.IFNA(INDIRECT("'"&amp;"Variable List"&amp;"'!"&amp;ADDRESS(MATCH(A1935,'Variable List'!A:A,0),5)),"")</f>
        <v/>
      </c>
      <c r="L1935" s="6" t="str" cm="1">
        <f t="array" aca="1" ref="L1935" ca="1">_xlfn.IFNA(INDIRECT("'"&amp;"Variable List"&amp;"'!"&amp;ADDRESS(MATCH(A1935,'Variable List'!A:A,0),6)),"")</f>
        <v/>
      </c>
    </row>
    <row r="1936" spans="2:12" s="3" customFormat="1" x14ac:dyDescent="0.25">
      <c r="B1936" s="6"/>
      <c r="C1936" s="6"/>
      <c r="D1936" s="55">
        <v>438</v>
      </c>
      <c r="E1936" s="56" t="s">
        <v>2001</v>
      </c>
      <c r="F1936" s="168"/>
      <c r="G1936" s="6"/>
      <c r="H1936" s="13"/>
      <c r="I1936" s="6" t="str" cm="1">
        <f t="array" aca="1" ref="I1936" ca="1">_xlfn.IFNA(INDIRECT("'"&amp;"Variable List"&amp;"'!"&amp;ADDRESS(MATCH(A1936,'Variable List'!A:A,0),3)),"")</f>
        <v/>
      </c>
      <c r="J1936" s="6" t="str" cm="1">
        <f t="array" aca="1" ref="J1936" ca="1">_xlfn.IFNA(INDIRECT("'"&amp;"Variable List"&amp;"'!"&amp;ADDRESS(MATCH(A1936,'Variable List'!A:A,0),4)),"")</f>
        <v/>
      </c>
      <c r="K1936" s="6" t="str" cm="1">
        <f t="array" aca="1" ref="K1936" ca="1">_xlfn.IFNA(INDIRECT("'"&amp;"Variable List"&amp;"'!"&amp;ADDRESS(MATCH(A1936,'Variable List'!A:A,0),5)),"")</f>
        <v/>
      </c>
      <c r="L1936" s="6" t="str" cm="1">
        <f t="array" aca="1" ref="L1936" ca="1">_xlfn.IFNA(INDIRECT("'"&amp;"Variable List"&amp;"'!"&amp;ADDRESS(MATCH(A1936,'Variable List'!A:A,0),6)),"")</f>
        <v/>
      </c>
    </row>
    <row r="1937" spans="2:12" s="3" customFormat="1" x14ac:dyDescent="0.25">
      <c r="B1937" s="6"/>
      <c r="C1937" s="6"/>
      <c r="D1937" s="55">
        <v>440</v>
      </c>
      <c r="E1937" s="56" t="s">
        <v>2002</v>
      </c>
      <c r="F1937" s="168"/>
      <c r="G1937" s="6"/>
      <c r="H1937" s="13"/>
      <c r="I1937" s="6" t="str" cm="1">
        <f t="array" aca="1" ref="I1937" ca="1">_xlfn.IFNA(INDIRECT("'"&amp;"Variable List"&amp;"'!"&amp;ADDRESS(MATCH(A1937,'Variable List'!A:A,0),3)),"")</f>
        <v/>
      </c>
      <c r="J1937" s="6" t="str" cm="1">
        <f t="array" aca="1" ref="J1937" ca="1">_xlfn.IFNA(INDIRECT("'"&amp;"Variable List"&amp;"'!"&amp;ADDRESS(MATCH(A1937,'Variable List'!A:A,0),4)),"")</f>
        <v/>
      </c>
      <c r="K1937" s="6" t="str" cm="1">
        <f t="array" aca="1" ref="K1937" ca="1">_xlfn.IFNA(INDIRECT("'"&amp;"Variable List"&amp;"'!"&amp;ADDRESS(MATCH(A1937,'Variable List'!A:A,0),5)),"")</f>
        <v/>
      </c>
      <c r="L1937" s="6" t="str" cm="1">
        <f t="array" aca="1" ref="L1937" ca="1">_xlfn.IFNA(INDIRECT("'"&amp;"Variable List"&amp;"'!"&amp;ADDRESS(MATCH(A1937,'Variable List'!A:A,0),6)),"")</f>
        <v/>
      </c>
    </row>
    <row r="1938" spans="2:12" s="3" customFormat="1" x14ac:dyDescent="0.25">
      <c r="B1938" s="6"/>
      <c r="C1938" s="6"/>
      <c r="D1938" s="55">
        <v>442</v>
      </c>
      <c r="E1938" s="56" t="s">
        <v>2003</v>
      </c>
      <c r="F1938" s="168"/>
      <c r="G1938" s="6"/>
      <c r="H1938" s="13"/>
      <c r="I1938" s="6" t="str" cm="1">
        <f t="array" aca="1" ref="I1938" ca="1">_xlfn.IFNA(INDIRECT("'"&amp;"Variable List"&amp;"'!"&amp;ADDRESS(MATCH(A1938,'Variable List'!A:A,0),3)),"")</f>
        <v/>
      </c>
      <c r="J1938" s="6" t="str" cm="1">
        <f t="array" aca="1" ref="J1938" ca="1">_xlfn.IFNA(INDIRECT("'"&amp;"Variable List"&amp;"'!"&amp;ADDRESS(MATCH(A1938,'Variable List'!A:A,0),4)),"")</f>
        <v/>
      </c>
      <c r="K1938" s="6" t="str" cm="1">
        <f t="array" aca="1" ref="K1938" ca="1">_xlfn.IFNA(INDIRECT("'"&amp;"Variable List"&amp;"'!"&amp;ADDRESS(MATCH(A1938,'Variable List'!A:A,0),5)),"")</f>
        <v/>
      </c>
      <c r="L1938" s="6" t="str" cm="1">
        <f t="array" aca="1" ref="L1938" ca="1">_xlfn.IFNA(INDIRECT("'"&amp;"Variable List"&amp;"'!"&amp;ADDRESS(MATCH(A1938,'Variable List'!A:A,0),6)),"")</f>
        <v/>
      </c>
    </row>
    <row r="1939" spans="2:12" s="3" customFormat="1" x14ac:dyDescent="0.25">
      <c r="B1939" s="6"/>
      <c r="C1939" s="6"/>
      <c r="D1939" s="55">
        <v>446</v>
      </c>
      <c r="E1939" s="56" t="s">
        <v>2004</v>
      </c>
      <c r="F1939" s="168"/>
      <c r="G1939" s="6"/>
      <c r="H1939" s="13"/>
      <c r="I1939" s="6" t="str" cm="1">
        <f t="array" aca="1" ref="I1939" ca="1">_xlfn.IFNA(INDIRECT("'"&amp;"Variable List"&amp;"'!"&amp;ADDRESS(MATCH(A1939,'Variable List'!A:A,0),3)),"")</f>
        <v/>
      </c>
      <c r="J1939" s="6" t="str" cm="1">
        <f t="array" aca="1" ref="J1939" ca="1">_xlfn.IFNA(INDIRECT("'"&amp;"Variable List"&amp;"'!"&amp;ADDRESS(MATCH(A1939,'Variable List'!A:A,0),4)),"")</f>
        <v/>
      </c>
      <c r="K1939" s="6" t="str" cm="1">
        <f t="array" aca="1" ref="K1939" ca="1">_xlfn.IFNA(INDIRECT("'"&amp;"Variable List"&amp;"'!"&amp;ADDRESS(MATCH(A1939,'Variable List'!A:A,0),5)),"")</f>
        <v/>
      </c>
      <c r="L1939" s="6" t="str" cm="1">
        <f t="array" aca="1" ref="L1939" ca="1">_xlfn.IFNA(INDIRECT("'"&amp;"Variable List"&amp;"'!"&amp;ADDRESS(MATCH(A1939,'Variable List'!A:A,0),6)),"")</f>
        <v/>
      </c>
    </row>
    <row r="1940" spans="2:12" s="3" customFormat="1" x14ac:dyDescent="0.25">
      <c r="B1940" s="6"/>
      <c r="C1940" s="6"/>
      <c r="D1940" s="55">
        <v>450</v>
      </c>
      <c r="E1940" s="56" t="s">
        <v>2005</v>
      </c>
      <c r="F1940" s="168"/>
      <c r="G1940" s="6"/>
      <c r="H1940" s="13"/>
      <c r="I1940" s="6" t="str" cm="1">
        <f t="array" aca="1" ref="I1940" ca="1">_xlfn.IFNA(INDIRECT("'"&amp;"Variable List"&amp;"'!"&amp;ADDRESS(MATCH(A1940,'Variable List'!A:A,0),3)),"")</f>
        <v/>
      </c>
      <c r="J1940" s="6" t="str" cm="1">
        <f t="array" aca="1" ref="J1940" ca="1">_xlfn.IFNA(INDIRECT("'"&amp;"Variable List"&amp;"'!"&amp;ADDRESS(MATCH(A1940,'Variable List'!A:A,0),4)),"")</f>
        <v/>
      </c>
      <c r="K1940" s="6" t="str" cm="1">
        <f t="array" aca="1" ref="K1940" ca="1">_xlfn.IFNA(INDIRECT("'"&amp;"Variable List"&amp;"'!"&amp;ADDRESS(MATCH(A1940,'Variable List'!A:A,0),5)),"")</f>
        <v/>
      </c>
      <c r="L1940" s="6" t="str" cm="1">
        <f t="array" aca="1" ref="L1940" ca="1">_xlfn.IFNA(INDIRECT("'"&amp;"Variable List"&amp;"'!"&amp;ADDRESS(MATCH(A1940,'Variable List'!A:A,0),6)),"")</f>
        <v/>
      </c>
    </row>
    <row r="1941" spans="2:12" s="3" customFormat="1" x14ac:dyDescent="0.25">
      <c r="B1941" s="6"/>
      <c r="C1941" s="6"/>
      <c r="D1941" s="55">
        <v>454</v>
      </c>
      <c r="E1941" s="56" t="s">
        <v>2006</v>
      </c>
      <c r="F1941" s="168"/>
      <c r="G1941" s="6"/>
      <c r="H1941" s="13"/>
      <c r="I1941" s="6" t="str" cm="1">
        <f t="array" aca="1" ref="I1941" ca="1">_xlfn.IFNA(INDIRECT("'"&amp;"Variable List"&amp;"'!"&amp;ADDRESS(MATCH(A1941,'Variable List'!A:A,0),3)),"")</f>
        <v/>
      </c>
      <c r="J1941" s="6" t="str" cm="1">
        <f t="array" aca="1" ref="J1941" ca="1">_xlfn.IFNA(INDIRECT("'"&amp;"Variable List"&amp;"'!"&amp;ADDRESS(MATCH(A1941,'Variable List'!A:A,0),4)),"")</f>
        <v/>
      </c>
      <c r="K1941" s="6" t="str" cm="1">
        <f t="array" aca="1" ref="K1941" ca="1">_xlfn.IFNA(INDIRECT("'"&amp;"Variable List"&amp;"'!"&amp;ADDRESS(MATCH(A1941,'Variable List'!A:A,0),5)),"")</f>
        <v/>
      </c>
      <c r="L1941" s="6" t="str" cm="1">
        <f t="array" aca="1" ref="L1941" ca="1">_xlfn.IFNA(INDIRECT("'"&amp;"Variable List"&amp;"'!"&amp;ADDRESS(MATCH(A1941,'Variable List'!A:A,0),6)),"")</f>
        <v/>
      </c>
    </row>
    <row r="1942" spans="2:12" s="3" customFormat="1" x14ac:dyDescent="0.25">
      <c r="B1942" s="6"/>
      <c r="C1942" s="6"/>
      <c r="D1942" s="55">
        <v>458</v>
      </c>
      <c r="E1942" s="56" t="s">
        <v>2007</v>
      </c>
      <c r="F1942" s="168"/>
      <c r="G1942" s="6"/>
      <c r="H1942" s="13"/>
      <c r="I1942" s="6" t="str" cm="1">
        <f t="array" aca="1" ref="I1942" ca="1">_xlfn.IFNA(INDIRECT("'"&amp;"Variable List"&amp;"'!"&amp;ADDRESS(MATCH(A1942,'Variable List'!A:A,0),3)),"")</f>
        <v/>
      </c>
      <c r="J1942" s="6" t="str" cm="1">
        <f t="array" aca="1" ref="J1942" ca="1">_xlfn.IFNA(INDIRECT("'"&amp;"Variable List"&amp;"'!"&amp;ADDRESS(MATCH(A1942,'Variable List'!A:A,0),4)),"")</f>
        <v/>
      </c>
      <c r="K1942" s="6" t="str" cm="1">
        <f t="array" aca="1" ref="K1942" ca="1">_xlfn.IFNA(INDIRECT("'"&amp;"Variable List"&amp;"'!"&amp;ADDRESS(MATCH(A1942,'Variable List'!A:A,0),5)),"")</f>
        <v/>
      </c>
      <c r="L1942" s="6" t="str" cm="1">
        <f t="array" aca="1" ref="L1942" ca="1">_xlfn.IFNA(INDIRECT("'"&amp;"Variable List"&amp;"'!"&amp;ADDRESS(MATCH(A1942,'Variable List'!A:A,0),6)),"")</f>
        <v/>
      </c>
    </row>
    <row r="1943" spans="2:12" s="3" customFormat="1" x14ac:dyDescent="0.25">
      <c r="B1943" s="6"/>
      <c r="C1943" s="6"/>
      <c r="D1943" s="55">
        <v>462</v>
      </c>
      <c r="E1943" s="56" t="s">
        <v>2008</v>
      </c>
      <c r="F1943" s="168"/>
      <c r="G1943" s="6"/>
      <c r="H1943" s="13"/>
      <c r="I1943" s="6" t="str" cm="1">
        <f t="array" aca="1" ref="I1943" ca="1">_xlfn.IFNA(INDIRECT("'"&amp;"Variable List"&amp;"'!"&amp;ADDRESS(MATCH(A1943,'Variable List'!A:A,0),3)),"")</f>
        <v/>
      </c>
      <c r="J1943" s="6" t="str" cm="1">
        <f t="array" aca="1" ref="J1943" ca="1">_xlfn.IFNA(INDIRECT("'"&amp;"Variable List"&amp;"'!"&amp;ADDRESS(MATCH(A1943,'Variable List'!A:A,0),4)),"")</f>
        <v/>
      </c>
      <c r="K1943" s="6" t="str" cm="1">
        <f t="array" aca="1" ref="K1943" ca="1">_xlfn.IFNA(INDIRECT("'"&amp;"Variable List"&amp;"'!"&amp;ADDRESS(MATCH(A1943,'Variable List'!A:A,0),5)),"")</f>
        <v/>
      </c>
      <c r="L1943" s="6" t="str" cm="1">
        <f t="array" aca="1" ref="L1943" ca="1">_xlfn.IFNA(INDIRECT("'"&amp;"Variable List"&amp;"'!"&amp;ADDRESS(MATCH(A1943,'Variable List'!A:A,0),6)),"")</f>
        <v/>
      </c>
    </row>
    <row r="1944" spans="2:12" s="3" customFormat="1" x14ac:dyDescent="0.25">
      <c r="B1944" s="6"/>
      <c r="C1944" s="6"/>
      <c r="D1944" s="55">
        <v>466</v>
      </c>
      <c r="E1944" s="56" t="s">
        <v>2009</v>
      </c>
      <c r="F1944" s="168"/>
      <c r="G1944" s="6"/>
      <c r="H1944" s="13"/>
      <c r="I1944" s="6" t="str" cm="1">
        <f t="array" aca="1" ref="I1944" ca="1">_xlfn.IFNA(INDIRECT("'"&amp;"Variable List"&amp;"'!"&amp;ADDRESS(MATCH(A1944,'Variable List'!A:A,0),3)),"")</f>
        <v/>
      </c>
      <c r="J1944" s="6" t="str" cm="1">
        <f t="array" aca="1" ref="J1944" ca="1">_xlfn.IFNA(INDIRECT("'"&amp;"Variable List"&amp;"'!"&amp;ADDRESS(MATCH(A1944,'Variable List'!A:A,0),4)),"")</f>
        <v/>
      </c>
      <c r="K1944" s="6" t="str" cm="1">
        <f t="array" aca="1" ref="K1944" ca="1">_xlfn.IFNA(INDIRECT("'"&amp;"Variable List"&amp;"'!"&amp;ADDRESS(MATCH(A1944,'Variable List'!A:A,0),5)),"")</f>
        <v/>
      </c>
      <c r="L1944" s="6" t="str" cm="1">
        <f t="array" aca="1" ref="L1944" ca="1">_xlfn.IFNA(INDIRECT("'"&amp;"Variable List"&amp;"'!"&amp;ADDRESS(MATCH(A1944,'Variable List'!A:A,0),6)),"")</f>
        <v/>
      </c>
    </row>
    <row r="1945" spans="2:12" s="3" customFormat="1" x14ac:dyDescent="0.25">
      <c r="B1945" s="6"/>
      <c r="C1945" s="6"/>
      <c r="D1945" s="55">
        <v>470</v>
      </c>
      <c r="E1945" s="56" t="s">
        <v>2010</v>
      </c>
      <c r="F1945" s="168"/>
      <c r="G1945" s="6"/>
      <c r="H1945" s="13"/>
      <c r="I1945" s="6" t="str" cm="1">
        <f t="array" aca="1" ref="I1945" ca="1">_xlfn.IFNA(INDIRECT("'"&amp;"Variable List"&amp;"'!"&amp;ADDRESS(MATCH(A1945,'Variable List'!A:A,0),3)),"")</f>
        <v/>
      </c>
      <c r="J1945" s="6" t="str" cm="1">
        <f t="array" aca="1" ref="J1945" ca="1">_xlfn.IFNA(INDIRECT("'"&amp;"Variable List"&amp;"'!"&amp;ADDRESS(MATCH(A1945,'Variable List'!A:A,0),4)),"")</f>
        <v/>
      </c>
      <c r="K1945" s="6" t="str" cm="1">
        <f t="array" aca="1" ref="K1945" ca="1">_xlfn.IFNA(INDIRECT("'"&amp;"Variable List"&amp;"'!"&amp;ADDRESS(MATCH(A1945,'Variable List'!A:A,0),5)),"")</f>
        <v/>
      </c>
      <c r="L1945" s="6" t="str" cm="1">
        <f t="array" aca="1" ref="L1945" ca="1">_xlfn.IFNA(INDIRECT("'"&amp;"Variable List"&amp;"'!"&amp;ADDRESS(MATCH(A1945,'Variable List'!A:A,0),6)),"")</f>
        <v/>
      </c>
    </row>
    <row r="1946" spans="2:12" s="3" customFormat="1" x14ac:dyDescent="0.25">
      <c r="B1946" s="6"/>
      <c r="C1946" s="6"/>
      <c r="D1946" s="55">
        <v>478</v>
      </c>
      <c r="E1946" s="56" t="s">
        <v>2011</v>
      </c>
      <c r="F1946" s="168"/>
      <c r="G1946" s="6"/>
      <c r="H1946" s="13"/>
      <c r="I1946" s="6" t="str" cm="1">
        <f t="array" aca="1" ref="I1946" ca="1">_xlfn.IFNA(INDIRECT("'"&amp;"Variable List"&amp;"'!"&amp;ADDRESS(MATCH(A1946,'Variable List'!A:A,0),3)),"")</f>
        <v/>
      </c>
      <c r="J1946" s="6" t="str" cm="1">
        <f t="array" aca="1" ref="J1946" ca="1">_xlfn.IFNA(INDIRECT("'"&amp;"Variable List"&amp;"'!"&amp;ADDRESS(MATCH(A1946,'Variable List'!A:A,0),4)),"")</f>
        <v/>
      </c>
      <c r="K1946" s="6" t="str" cm="1">
        <f t="array" aca="1" ref="K1946" ca="1">_xlfn.IFNA(INDIRECT("'"&amp;"Variable List"&amp;"'!"&amp;ADDRESS(MATCH(A1946,'Variable List'!A:A,0),5)),"")</f>
        <v/>
      </c>
      <c r="L1946" s="6" t="str" cm="1">
        <f t="array" aca="1" ref="L1946" ca="1">_xlfn.IFNA(INDIRECT("'"&amp;"Variable List"&amp;"'!"&amp;ADDRESS(MATCH(A1946,'Variable List'!A:A,0),6)),"")</f>
        <v/>
      </c>
    </row>
    <row r="1947" spans="2:12" s="3" customFormat="1" x14ac:dyDescent="0.25">
      <c r="B1947" s="6"/>
      <c r="C1947" s="6"/>
      <c r="D1947" s="55">
        <v>480</v>
      </c>
      <c r="E1947" s="56" t="s">
        <v>2012</v>
      </c>
      <c r="F1947" s="168"/>
      <c r="G1947" s="6"/>
      <c r="H1947" s="13"/>
      <c r="I1947" s="6" t="str" cm="1">
        <f t="array" aca="1" ref="I1947" ca="1">_xlfn.IFNA(INDIRECT("'"&amp;"Variable List"&amp;"'!"&amp;ADDRESS(MATCH(A1947,'Variable List'!A:A,0),3)),"")</f>
        <v/>
      </c>
      <c r="J1947" s="6" t="str" cm="1">
        <f t="array" aca="1" ref="J1947" ca="1">_xlfn.IFNA(INDIRECT("'"&amp;"Variable List"&amp;"'!"&amp;ADDRESS(MATCH(A1947,'Variable List'!A:A,0),4)),"")</f>
        <v/>
      </c>
      <c r="K1947" s="6" t="str" cm="1">
        <f t="array" aca="1" ref="K1947" ca="1">_xlfn.IFNA(INDIRECT("'"&amp;"Variable List"&amp;"'!"&amp;ADDRESS(MATCH(A1947,'Variable List'!A:A,0),5)),"")</f>
        <v/>
      </c>
      <c r="L1947" s="6" t="str" cm="1">
        <f t="array" aca="1" ref="L1947" ca="1">_xlfn.IFNA(INDIRECT("'"&amp;"Variable List"&amp;"'!"&amp;ADDRESS(MATCH(A1947,'Variable List'!A:A,0),6)),"")</f>
        <v/>
      </c>
    </row>
    <row r="1948" spans="2:12" s="3" customFormat="1" x14ac:dyDescent="0.25">
      <c r="B1948" s="6"/>
      <c r="C1948" s="6"/>
      <c r="D1948" s="55">
        <v>484</v>
      </c>
      <c r="E1948" s="56" t="s">
        <v>2013</v>
      </c>
      <c r="F1948" s="168"/>
      <c r="G1948" s="6"/>
      <c r="H1948" s="13"/>
      <c r="I1948" s="6" t="str" cm="1">
        <f t="array" aca="1" ref="I1948" ca="1">_xlfn.IFNA(INDIRECT("'"&amp;"Variable List"&amp;"'!"&amp;ADDRESS(MATCH(A1948,'Variable List'!A:A,0),3)),"")</f>
        <v/>
      </c>
      <c r="J1948" s="6" t="str" cm="1">
        <f t="array" aca="1" ref="J1948" ca="1">_xlfn.IFNA(INDIRECT("'"&amp;"Variable List"&amp;"'!"&amp;ADDRESS(MATCH(A1948,'Variable List'!A:A,0),4)),"")</f>
        <v/>
      </c>
      <c r="K1948" s="6" t="str" cm="1">
        <f t="array" aca="1" ref="K1948" ca="1">_xlfn.IFNA(INDIRECT("'"&amp;"Variable List"&amp;"'!"&amp;ADDRESS(MATCH(A1948,'Variable List'!A:A,0),5)),"")</f>
        <v/>
      </c>
      <c r="L1948" s="6" t="str" cm="1">
        <f t="array" aca="1" ref="L1948" ca="1">_xlfn.IFNA(INDIRECT("'"&amp;"Variable List"&amp;"'!"&amp;ADDRESS(MATCH(A1948,'Variable List'!A:A,0),6)),"")</f>
        <v/>
      </c>
    </row>
    <row r="1949" spans="2:12" s="3" customFormat="1" x14ac:dyDescent="0.25">
      <c r="B1949" s="6"/>
      <c r="C1949" s="6"/>
      <c r="D1949" s="55">
        <v>492</v>
      </c>
      <c r="E1949" s="56" t="s">
        <v>2014</v>
      </c>
      <c r="F1949" s="168"/>
      <c r="G1949" s="6"/>
      <c r="H1949" s="13"/>
      <c r="I1949" s="6" t="str" cm="1">
        <f t="array" aca="1" ref="I1949" ca="1">_xlfn.IFNA(INDIRECT("'"&amp;"Variable List"&amp;"'!"&amp;ADDRESS(MATCH(A1949,'Variable List'!A:A,0),3)),"")</f>
        <v/>
      </c>
      <c r="J1949" s="6" t="str" cm="1">
        <f t="array" aca="1" ref="J1949" ca="1">_xlfn.IFNA(INDIRECT("'"&amp;"Variable List"&amp;"'!"&amp;ADDRESS(MATCH(A1949,'Variable List'!A:A,0),4)),"")</f>
        <v/>
      </c>
      <c r="K1949" s="6" t="str" cm="1">
        <f t="array" aca="1" ref="K1949" ca="1">_xlfn.IFNA(INDIRECT("'"&amp;"Variable List"&amp;"'!"&amp;ADDRESS(MATCH(A1949,'Variable List'!A:A,0),5)),"")</f>
        <v/>
      </c>
      <c r="L1949" s="6" t="str" cm="1">
        <f t="array" aca="1" ref="L1949" ca="1">_xlfn.IFNA(INDIRECT("'"&amp;"Variable List"&amp;"'!"&amp;ADDRESS(MATCH(A1949,'Variable List'!A:A,0),6)),"")</f>
        <v/>
      </c>
    </row>
    <row r="1950" spans="2:12" s="3" customFormat="1" x14ac:dyDescent="0.25">
      <c r="B1950" s="6"/>
      <c r="C1950" s="6"/>
      <c r="D1950" s="55">
        <v>496</v>
      </c>
      <c r="E1950" s="56" t="s">
        <v>2015</v>
      </c>
      <c r="F1950" s="168"/>
      <c r="G1950" s="6"/>
      <c r="H1950" s="13"/>
      <c r="I1950" s="6" t="str" cm="1">
        <f t="array" aca="1" ref="I1950" ca="1">_xlfn.IFNA(INDIRECT("'"&amp;"Variable List"&amp;"'!"&amp;ADDRESS(MATCH(A1950,'Variable List'!A:A,0),3)),"")</f>
        <v/>
      </c>
      <c r="J1950" s="6" t="str" cm="1">
        <f t="array" aca="1" ref="J1950" ca="1">_xlfn.IFNA(INDIRECT("'"&amp;"Variable List"&amp;"'!"&amp;ADDRESS(MATCH(A1950,'Variable List'!A:A,0),4)),"")</f>
        <v/>
      </c>
      <c r="K1950" s="6" t="str" cm="1">
        <f t="array" aca="1" ref="K1950" ca="1">_xlfn.IFNA(INDIRECT("'"&amp;"Variable List"&amp;"'!"&amp;ADDRESS(MATCH(A1950,'Variable List'!A:A,0),5)),"")</f>
        <v/>
      </c>
      <c r="L1950" s="6" t="str" cm="1">
        <f t="array" aca="1" ref="L1950" ca="1">_xlfn.IFNA(INDIRECT("'"&amp;"Variable List"&amp;"'!"&amp;ADDRESS(MATCH(A1950,'Variable List'!A:A,0),6)),"")</f>
        <v/>
      </c>
    </row>
    <row r="1951" spans="2:12" s="3" customFormat="1" x14ac:dyDescent="0.25">
      <c r="B1951" s="6"/>
      <c r="C1951" s="6"/>
      <c r="D1951" s="55">
        <v>498</v>
      </c>
      <c r="E1951" s="56" t="s">
        <v>2016</v>
      </c>
      <c r="F1951" s="168"/>
      <c r="G1951" s="6"/>
      <c r="H1951" s="13"/>
      <c r="I1951" s="6" t="str" cm="1">
        <f t="array" aca="1" ref="I1951" ca="1">_xlfn.IFNA(INDIRECT("'"&amp;"Variable List"&amp;"'!"&amp;ADDRESS(MATCH(A1951,'Variable List'!A:A,0),3)),"")</f>
        <v/>
      </c>
      <c r="J1951" s="6" t="str" cm="1">
        <f t="array" aca="1" ref="J1951" ca="1">_xlfn.IFNA(INDIRECT("'"&amp;"Variable List"&amp;"'!"&amp;ADDRESS(MATCH(A1951,'Variable List'!A:A,0),4)),"")</f>
        <v/>
      </c>
      <c r="K1951" s="6" t="str" cm="1">
        <f t="array" aca="1" ref="K1951" ca="1">_xlfn.IFNA(INDIRECT("'"&amp;"Variable List"&amp;"'!"&amp;ADDRESS(MATCH(A1951,'Variable List'!A:A,0),5)),"")</f>
        <v/>
      </c>
      <c r="L1951" s="6" t="str" cm="1">
        <f t="array" aca="1" ref="L1951" ca="1">_xlfn.IFNA(INDIRECT("'"&amp;"Variable List"&amp;"'!"&amp;ADDRESS(MATCH(A1951,'Variable List'!A:A,0),6)),"")</f>
        <v/>
      </c>
    </row>
    <row r="1952" spans="2:12" s="3" customFormat="1" x14ac:dyDescent="0.25">
      <c r="B1952" s="6"/>
      <c r="C1952" s="6"/>
      <c r="D1952" s="55">
        <v>499</v>
      </c>
      <c r="E1952" s="56" t="s">
        <v>2017</v>
      </c>
      <c r="F1952" s="168"/>
      <c r="G1952" s="6"/>
      <c r="H1952" s="13"/>
      <c r="I1952" s="6" t="str" cm="1">
        <f t="array" aca="1" ref="I1952" ca="1">_xlfn.IFNA(INDIRECT("'"&amp;"Variable List"&amp;"'!"&amp;ADDRESS(MATCH(A1952,'Variable List'!A:A,0),3)),"")</f>
        <v/>
      </c>
      <c r="J1952" s="6" t="str" cm="1">
        <f t="array" aca="1" ref="J1952" ca="1">_xlfn.IFNA(INDIRECT("'"&amp;"Variable List"&amp;"'!"&amp;ADDRESS(MATCH(A1952,'Variable List'!A:A,0),4)),"")</f>
        <v/>
      </c>
      <c r="K1952" s="6" t="str" cm="1">
        <f t="array" aca="1" ref="K1952" ca="1">_xlfn.IFNA(INDIRECT("'"&amp;"Variable List"&amp;"'!"&amp;ADDRESS(MATCH(A1952,'Variable List'!A:A,0),5)),"")</f>
        <v/>
      </c>
      <c r="L1952" s="6" t="str" cm="1">
        <f t="array" aca="1" ref="L1952" ca="1">_xlfn.IFNA(INDIRECT("'"&amp;"Variable List"&amp;"'!"&amp;ADDRESS(MATCH(A1952,'Variable List'!A:A,0),6)),"")</f>
        <v/>
      </c>
    </row>
    <row r="1953" spans="2:12" s="3" customFormat="1" x14ac:dyDescent="0.25">
      <c r="B1953" s="6"/>
      <c r="C1953" s="6"/>
      <c r="D1953" s="55">
        <v>504</v>
      </c>
      <c r="E1953" s="56" t="s">
        <v>2018</v>
      </c>
      <c r="F1953" s="168"/>
      <c r="G1953" s="6"/>
      <c r="H1953" s="13"/>
      <c r="I1953" s="6" t="str" cm="1">
        <f t="array" aca="1" ref="I1953" ca="1">_xlfn.IFNA(INDIRECT("'"&amp;"Variable List"&amp;"'!"&amp;ADDRESS(MATCH(A1953,'Variable List'!A:A,0),3)),"")</f>
        <v/>
      </c>
      <c r="J1953" s="6" t="str" cm="1">
        <f t="array" aca="1" ref="J1953" ca="1">_xlfn.IFNA(INDIRECT("'"&amp;"Variable List"&amp;"'!"&amp;ADDRESS(MATCH(A1953,'Variable List'!A:A,0),4)),"")</f>
        <v/>
      </c>
      <c r="K1953" s="6" t="str" cm="1">
        <f t="array" aca="1" ref="K1953" ca="1">_xlfn.IFNA(INDIRECT("'"&amp;"Variable List"&amp;"'!"&amp;ADDRESS(MATCH(A1953,'Variable List'!A:A,0),5)),"")</f>
        <v/>
      </c>
      <c r="L1953" s="6" t="str" cm="1">
        <f t="array" aca="1" ref="L1953" ca="1">_xlfn.IFNA(INDIRECT("'"&amp;"Variable List"&amp;"'!"&amp;ADDRESS(MATCH(A1953,'Variable List'!A:A,0),6)),"")</f>
        <v/>
      </c>
    </row>
    <row r="1954" spans="2:12" s="3" customFormat="1" x14ac:dyDescent="0.25">
      <c r="B1954" s="6"/>
      <c r="C1954" s="6"/>
      <c r="D1954" s="55">
        <v>508</v>
      </c>
      <c r="E1954" s="56" t="s">
        <v>2019</v>
      </c>
      <c r="F1954" s="168"/>
      <c r="G1954" s="6"/>
      <c r="H1954" s="13"/>
      <c r="I1954" s="6" t="str" cm="1">
        <f t="array" aca="1" ref="I1954" ca="1">_xlfn.IFNA(INDIRECT("'"&amp;"Variable List"&amp;"'!"&amp;ADDRESS(MATCH(A1954,'Variable List'!A:A,0),3)),"")</f>
        <v/>
      </c>
      <c r="J1954" s="6" t="str" cm="1">
        <f t="array" aca="1" ref="J1954" ca="1">_xlfn.IFNA(INDIRECT("'"&amp;"Variable List"&amp;"'!"&amp;ADDRESS(MATCH(A1954,'Variable List'!A:A,0),4)),"")</f>
        <v/>
      </c>
      <c r="K1954" s="6" t="str" cm="1">
        <f t="array" aca="1" ref="K1954" ca="1">_xlfn.IFNA(INDIRECT("'"&amp;"Variable List"&amp;"'!"&amp;ADDRESS(MATCH(A1954,'Variable List'!A:A,0),5)),"")</f>
        <v/>
      </c>
      <c r="L1954" s="6" t="str" cm="1">
        <f t="array" aca="1" ref="L1954" ca="1">_xlfn.IFNA(INDIRECT("'"&amp;"Variable List"&amp;"'!"&amp;ADDRESS(MATCH(A1954,'Variable List'!A:A,0),6)),"")</f>
        <v/>
      </c>
    </row>
    <row r="1955" spans="2:12" s="3" customFormat="1" x14ac:dyDescent="0.25">
      <c r="B1955" s="6"/>
      <c r="C1955" s="6"/>
      <c r="D1955" s="55">
        <v>512</v>
      </c>
      <c r="E1955" s="56" t="s">
        <v>2020</v>
      </c>
      <c r="F1955" s="168"/>
      <c r="G1955" s="6"/>
      <c r="H1955" s="13"/>
      <c r="I1955" s="6" t="str" cm="1">
        <f t="array" aca="1" ref="I1955" ca="1">_xlfn.IFNA(INDIRECT("'"&amp;"Variable List"&amp;"'!"&amp;ADDRESS(MATCH(A1955,'Variable List'!A:A,0),3)),"")</f>
        <v/>
      </c>
      <c r="J1955" s="6" t="str" cm="1">
        <f t="array" aca="1" ref="J1955" ca="1">_xlfn.IFNA(INDIRECT("'"&amp;"Variable List"&amp;"'!"&amp;ADDRESS(MATCH(A1955,'Variable List'!A:A,0),4)),"")</f>
        <v/>
      </c>
      <c r="K1955" s="6" t="str" cm="1">
        <f t="array" aca="1" ref="K1955" ca="1">_xlfn.IFNA(INDIRECT("'"&amp;"Variable List"&amp;"'!"&amp;ADDRESS(MATCH(A1955,'Variable List'!A:A,0),5)),"")</f>
        <v/>
      </c>
      <c r="L1955" s="6" t="str" cm="1">
        <f t="array" aca="1" ref="L1955" ca="1">_xlfn.IFNA(INDIRECT("'"&amp;"Variable List"&amp;"'!"&amp;ADDRESS(MATCH(A1955,'Variable List'!A:A,0),6)),"")</f>
        <v/>
      </c>
    </row>
    <row r="1956" spans="2:12" s="3" customFormat="1" x14ac:dyDescent="0.25">
      <c r="B1956" s="6"/>
      <c r="C1956" s="6"/>
      <c r="D1956" s="55">
        <v>516</v>
      </c>
      <c r="E1956" s="56" t="s">
        <v>2021</v>
      </c>
      <c r="F1956" s="168"/>
      <c r="G1956" s="6"/>
      <c r="H1956" s="13"/>
      <c r="I1956" s="6" t="str" cm="1">
        <f t="array" aca="1" ref="I1956" ca="1">_xlfn.IFNA(INDIRECT("'"&amp;"Variable List"&amp;"'!"&amp;ADDRESS(MATCH(A1956,'Variable List'!A:A,0),3)),"")</f>
        <v/>
      </c>
      <c r="J1956" s="6" t="str" cm="1">
        <f t="array" aca="1" ref="J1956" ca="1">_xlfn.IFNA(INDIRECT("'"&amp;"Variable List"&amp;"'!"&amp;ADDRESS(MATCH(A1956,'Variable List'!A:A,0),4)),"")</f>
        <v/>
      </c>
      <c r="K1956" s="6" t="str" cm="1">
        <f t="array" aca="1" ref="K1956" ca="1">_xlfn.IFNA(INDIRECT("'"&amp;"Variable List"&amp;"'!"&amp;ADDRESS(MATCH(A1956,'Variable List'!A:A,0),5)),"")</f>
        <v/>
      </c>
      <c r="L1956" s="6" t="str" cm="1">
        <f t="array" aca="1" ref="L1956" ca="1">_xlfn.IFNA(INDIRECT("'"&amp;"Variable List"&amp;"'!"&amp;ADDRESS(MATCH(A1956,'Variable List'!A:A,0),6)),"")</f>
        <v/>
      </c>
    </row>
    <row r="1957" spans="2:12" s="3" customFormat="1" x14ac:dyDescent="0.25">
      <c r="B1957" s="6"/>
      <c r="C1957" s="6"/>
      <c r="D1957" s="55">
        <v>520</v>
      </c>
      <c r="E1957" s="56" t="s">
        <v>2022</v>
      </c>
      <c r="F1957" s="168"/>
      <c r="G1957" s="6"/>
      <c r="H1957" s="13"/>
      <c r="I1957" s="6" t="str" cm="1">
        <f t="array" aca="1" ref="I1957" ca="1">_xlfn.IFNA(INDIRECT("'"&amp;"Variable List"&amp;"'!"&amp;ADDRESS(MATCH(A1957,'Variable List'!A:A,0),3)),"")</f>
        <v/>
      </c>
      <c r="J1957" s="6" t="str" cm="1">
        <f t="array" aca="1" ref="J1957" ca="1">_xlfn.IFNA(INDIRECT("'"&amp;"Variable List"&amp;"'!"&amp;ADDRESS(MATCH(A1957,'Variable List'!A:A,0),4)),"")</f>
        <v/>
      </c>
      <c r="K1957" s="6" t="str" cm="1">
        <f t="array" aca="1" ref="K1957" ca="1">_xlfn.IFNA(INDIRECT("'"&amp;"Variable List"&amp;"'!"&amp;ADDRESS(MATCH(A1957,'Variable List'!A:A,0),5)),"")</f>
        <v/>
      </c>
      <c r="L1957" s="6" t="str" cm="1">
        <f t="array" aca="1" ref="L1957" ca="1">_xlfn.IFNA(INDIRECT("'"&amp;"Variable List"&amp;"'!"&amp;ADDRESS(MATCH(A1957,'Variable List'!A:A,0),6)),"")</f>
        <v/>
      </c>
    </row>
    <row r="1958" spans="2:12" s="3" customFormat="1" x14ac:dyDescent="0.25">
      <c r="B1958" s="6"/>
      <c r="C1958" s="6"/>
      <c r="D1958" s="55">
        <v>524</v>
      </c>
      <c r="E1958" s="56" t="s">
        <v>2023</v>
      </c>
      <c r="F1958" s="168"/>
      <c r="G1958" s="6"/>
      <c r="H1958" s="13"/>
      <c r="I1958" s="6" t="str" cm="1">
        <f t="array" aca="1" ref="I1958" ca="1">_xlfn.IFNA(INDIRECT("'"&amp;"Variable List"&amp;"'!"&amp;ADDRESS(MATCH(A1958,'Variable List'!A:A,0),3)),"")</f>
        <v/>
      </c>
      <c r="J1958" s="6" t="str" cm="1">
        <f t="array" aca="1" ref="J1958" ca="1">_xlfn.IFNA(INDIRECT("'"&amp;"Variable List"&amp;"'!"&amp;ADDRESS(MATCH(A1958,'Variable List'!A:A,0),4)),"")</f>
        <v/>
      </c>
      <c r="K1958" s="6" t="str" cm="1">
        <f t="array" aca="1" ref="K1958" ca="1">_xlfn.IFNA(INDIRECT("'"&amp;"Variable List"&amp;"'!"&amp;ADDRESS(MATCH(A1958,'Variable List'!A:A,0),5)),"")</f>
        <v/>
      </c>
      <c r="L1958" s="6" t="str" cm="1">
        <f t="array" aca="1" ref="L1958" ca="1">_xlfn.IFNA(INDIRECT("'"&amp;"Variable List"&amp;"'!"&amp;ADDRESS(MATCH(A1958,'Variable List'!A:A,0),6)),"")</f>
        <v/>
      </c>
    </row>
    <row r="1959" spans="2:12" s="3" customFormat="1" x14ac:dyDescent="0.25">
      <c r="B1959" s="6"/>
      <c r="C1959" s="6"/>
      <c r="D1959" s="55">
        <v>528</v>
      </c>
      <c r="E1959" s="56" t="s">
        <v>2024</v>
      </c>
      <c r="F1959" s="168"/>
      <c r="G1959" s="6"/>
      <c r="H1959" s="13"/>
      <c r="I1959" s="6" t="str" cm="1">
        <f t="array" aca="1" ref="I1959" ca="1">_xlfn.IFNA(INDIRECT("'"&amp;"Variable List"&amp;"'!"&amp;ADDRESS(MATCH(A1959,'Variable List'!A:A,0),3)),"")</f>
        <v/>
      </c>
      <c r="J1959" s="6" t="str" cm="1">
        <f t="array" aca="1" ref="J1959" ca="1">_xlfn.IFNA(INDIRECT("'"&amp;"Variable List"&amp;"'!"&amp;ADDRESS(MATCH(A1959,'Variable List'!A:A,0),4)),"")</f>
        <v/>
      </c>
      <c r="K1959" s="6" t="str" cm="1">
        <f t="array" aca="1" ref="K1959" ca="1">_xlfn.IFNA(INDIRECT("'"&amp;"Variable List"&amp;"'!"&amp;ADDRESS(MATCH(A1959,'Variable List'!A:A,0),5)),"")</f>
        <v/>
      </c>
      <c r="L1959" s="6" t="str" cm="1">
        <f t="array" aca="1" ref="L1959" ca="1">_xlfn.IFNA(INDIRECT("'"&amp;"Variable List"&amp;"'!"&amp;ADDRESS(MATCH(A1959,'Variable List'!A:A,0),6)),"")</f>
        <v/>
      </c>
    </row>
    <row r="1960" spans="2:12" s="3" customFormat="1" x14ac:dyDescent="0.25">
      <c r="B1960" s="6"/>
      <c r="C1960" s="6"/>
      <c r="D1960" s="55">
        <v>548</v>
      </c>
      <c r="E1960" s="56" t="s">
        <v>2025</v>
      </c>
      <c r="F1960" s="168"/>
      <c r="G1960" s="6"/>
      <c r="H1960" s="13"/>
      <c r="I1960" s="6" t="str" cm="1">
        <f t="array" aca="1" ref="I1960" ca="1">_xlfn.IFNA(INDIRECT("'"&amp;"Variable List"&amp;"'!"&amp;ADDRESS(MATCH(A1960,'Variable List'!A:A,0),3)),"")</f>
        <v/>
      </c>
      <c r="J1960" s="6" t="str" cm="1">
        <f t="array" aca="1" ref="J1960" ca="1">_xlfn.IFNA(INDIRECT("'"&amp;"Variable List"&amp;"'!"&amp;ADDRESS(MATCH(A1960,'Variable List'!A:A,0),4)),"")</f>
        <v/>
      </c>
      <c r="K1960" s="6" t="str" cm="1">
        <f t="array" aca="1" ref="K1960" ca="1">_xlfn.IFNA(INDIRECT("'"&amp;"Variable List"&amp;"'!"&amp;ADDRESS(MATCH(A1960,'Variable List'!A:A,0),5)),"")</f>
        <v/>
      </c>
      <c r="L1960" s="6" t="str" cm="1">
        <f t="array" aca="1" ref="L1960" ca="1">_xlfn.IFNA(INDIRECT("'"&amp;"Variable List"&amp;"'!"&amp;ADDRESS(MATCH(A1960,'Variable List'!A:A,0),6)),"")</f>
        <v/>
      </c>
    </row>
    <row r="1961" spans="2:12" s="3" customFormat="1" x14ac:dyDescent="0.25">
      <c r="B1961" s="6"/>
      <c r="C1961" s="6"/>
      <c r="D1961" s="55">
        <v>554</v>
      </c>
      <c r="E1961" s="56" t="s">
        <v>2026</v>
      </c>
      <c r="F1961" s="168"/>
      <c r="G1961" s="6"/>
      <c r="H1961" s="13"/>
      <c r="I1961" s="6" t="str" cm="1">
        <f t="array" aca="1" ref="I1961" ca="1">_xlfn.IFNA(INDIRECT("'"&amp;"Variable List"&amp;"'!"&amp;ADDRESS(MATCH(A1961,'Variable List'!A:A,0),3)),"")</f>
        <v/>
      </c>
      <c r="J1961" s="6" t="str" cm="1">
        <f t="array" aca="1" ref="J1961" ca="1">_xlfn.IFNA(INDIRECT("'"&amp;"Variable List"&amp;"'!"&amp;ADDRESS(MATCH(A1961,'Variable List'!A:A,0),4)),"")</f>
        <v/>
      </c>
      <c r="K1961" s="6" t="str" cm="1">
        <f t="array" aca="1" ref="K1961" ca="1">_xlfn.IFNA(INDIRECT("'"&amp;"Variable List"&amp;"'!"&amp;ADDRESS(MATCH(A1961,'Variable List'!A:A,0),5)),"")</f>
        <v/>
      </c>
      <c r="L1961" s="6" t="str" cm="1">
        <f t="array" aca="1" ref="L1961" ca="1">_xlfn.IFNA(INDIRECT("'"&amp;"Variable List"&amp;"'!"&amp;ADDRESS(MATCH(A1961,'Variable List'!A:A,0),6)),"")</f>
        <v/>
      </c>
    </row>
    <row r="1962" spans="2:12" s="3" customFormat="1" x14ac:dyDescent="0.25">
      <c r="B1962" s="6"/>
      <c r="C1962" s="6"/>
      <c r="D1962" s="55">
        <v>558</v>
      </c>
      <c r="E1962" s="56" t="s">
        <v>2027</v>
      </c>
      <c r="F1962" s="168"/>
      <c r="G1962" s="6"/>
      <c r="H1962" s="13"/>
      <c r="I1962" s="6" t="str" cm="1">
        <f t="array" aca="1" ref="I1962" ca="1">_xlfn.IFNA(INDIRECT("'"&amp;"Variable List"&amp;"'!"&amp;ADDRESS(MATCH(A1962,'Variable List'!A:A,0),3)),"")</f>
        <v/>
      </c>
      <c r="J1962" s="6" t="str" cm="1">
        <f t="array" aca="1" ref="J1962" ca="1">_xlfn.IFNA(INDIRECT("'"&amp;"Variable List"&amp;"'!"&amp;ADDRESS(MATCH(A1962,'Variable List'!A:A,0),4)),"")</f>
        <v/>
      </c>
      <c r="K1962" s="6" t="str" cm="1">
        <f t="array" aca="1" ref="K1962" ca="1">_xlfn.IFNA(INDIRECT("'"&amp;"Variable List"&amp;"'!"&amp;ADDRESS(MATCH(A1962,'Variable List'!A:A,0),5)),"")</f>
        <v/>
      </c>
      <c r="L1962" s="6" t="str" cm="1">
        <f t="array" aca="1" ref="L1962" ca="1">_xlfn.IFNA(INDIRECT("'"&amp;"Variable List"&amp;"'!"&amp;ADDRESS(MATCH(A1962,'Variable List'!A:A,0),6)),"")</f>
        <v/>
      </c>
    </row>
    <row r="1963" spans="2:12" s="3" customFormat="1" x14ac:dyDescent="0.25">
      <c r="B1963" s="6"/>
      <c r="C1963" s="6"/>
      <c r="D1963" s="55">
        <v>562</v>
      </c>
      <c r="E1963" s="56" t="s">
        <v>2028</v>
      </c>
      <c r="F1963" s="168"/>
      <c r="G1963" s="6"/>
      <c r="H1963" s="13"/>
      <c r="I1963" s="6" t="str" cm="1">
        <f t="array" aca="1" ref="I1963" ca="1">_xlfn.IFNA(INDIRECT("'"&amp;"Variable List"&amp;"'!"&amp;ADDRESS(MATCH(A1963,'Variable List'!A:A,0),3)),"")</f>
        <v/>
      </c>
      <c r="J1963" s="6" t="str" cm="1">
        <f t="array" aca="1" ref="J1963" ca="1">_xlfn.IFNA(INDIRECT("'"&amp;"Variable List"&amp;"'!"&amp;ADDRESS(MATCH(A1963,'Variable List'!A:A,0),4)),"")</f>
        <v/>
      </c>
      <c r="K1963" s="6" t="str" cm="1">
        <f t="array" aca="1" ref="K1963" ca="1">_xlfn.IFNA(INDIRECT("'"&amp;"Variable List"&amp;"'!"&amp;ADDRESS(MATCH(A1963,'Variable List'!A:A,0),5)),"")</f>
        <v/>
      </c>
      <c r="L1963" s="6" t="str" cm="1">
        <f t="array" aca="1" ref="L1963" ca="1">_xlfn.IFNA(INDIRECT("'"&amp;"Variable List"&amp;"'!"&amp;ADDRESS(MATCH(A1963,'Variable List'!A:A,0),6)),"")</f>
        <v/>
      </c>
    </row>
    <row r="1964" spans="2:12" s="3" customFormat="1" x14ac:dyDescent="0.25">
      <c r="B1964" s="6"/>
      <c r="C1964" s="6"/>
      <c r="D1964" s="55">
        <v>566</v>
      </c>
      <c r="E1964" s="56" t="s">
        <v>2029</v>
      </c>
      <c r="F1964" s="168"/>
      <c r="G1964" s="6"/>
      <c r="H1964" s="13"/>
      <c r="I1964" s="6" t="str" cm="1">
        <f t="array" aca="1" ref="I1964" ca="1">_xlfn.IFNA(INDIRECT("'"&amp;"Variable List"&amp;"'!"&amp;ADDRESS(MATCH(A1964,'Variable List'!A:A,0),3)),"")</f>
        <v/>
      </c>
      <c r="J1964" s="6" t="str" cm="1">
        <f t="array" aca="1" ref="J1964" ca="1">_xlfn.IFNA(INDIRECT("'"&amp;"Variable List"&amp;"'!"&amp;ADDRESS(MATCH(A1964,'Variable List'!A:A,0),4)),"")</f>
        <v/>
      </c>
      <c r="K1964" s="6" t="str" cm="1">
        <f t="array" aca="1" ref="K1964" ca="1">_xlfn.IFNA(INDIRECT("'"&amp;"Variable List"&amp;"'!"&amp;ADDRESS(MATCH(A1964,'Variable List'!A:A,0),5)),"")</f>
        <v/>
      </c>
      <c r="L1964" s="6" t="str" cm="1">
        <f t="array" aca="1" ref="L1964" ca="1">_xlfn.IFNA(INDIRECT("'"&amp;"Variable List"&amp;"'!"&amp;ADDRESS(MATCH(A1964,'Variable List'!A:A,0),6)),"")</f>
        <v/>
      </c>
    </row>
    <row r="1965" spans="2:12" s="3" customFormat="1" x14ac:dyDescent="0.25">
      <c r="B1965" s="6"/>
      <c r="C1965" s="6"/>
      <c r="D1965" s="55">
        <v>578</v>
      </c>
      <c r="E1965" s="56" t="s">
        <v>2030</v>
      </c>
      <c r="F1965" s="168"/>
      <c r="G1965" s="6"/>
      <c r="H1965" s="13"/>
      <c r="I1965" s="6" t="str" cm="1">
        <f t="array" aca="1" ref="I1965" ca="1">_xlfn.IFNA(INDIRECT("'"&amp;"Variable List"&amp;"'!"&amp;ADDRESS(MATCH(A1965,'Variable List'!A:A,0),3)),"")</f>
        <v/>
      </c>
      <c r="J1965" s="6" t="str" cm="1">
        <f t="array" aca="1" ref="J1965" ca="1">_xlfn.IFNA(INDIRECT("'"&amp;"Variable List"&amp;"'!"&amp;ADDRESS(MATCH(A1965,'Variable List'!A:A,0),4)),"")</f>
        <v/>
      </c>
      <c r="K1965" s="6" t="str" cm="1">
        <f t="array" aca="1" ref="K1965" ca="1">_xlfn.IFNA(INDIRECT("'"&amp;"Variable List"&amp;"'!"&amp;ADDRESS(MATCH(A1965,'Variable List'!A:A,0),5)),"")</f>
        <v/>
      </c>
      <c r="L1965" s="6" t="str" cm="1">
        <f t="array" aca="1" ref="L1965" ca="1">_xlfn.IFNA(INDIRECT("'"&amp;"Variable List"&amp;"'!"&amp;ADDRESS(MATCH(A1965,'Variable List'!A:A,0),6)),"")</f>
        <v/>
      </c>
    </row>
    <row r="1966" spans="2:12" s="3" customFormat="1" x14ac:dyDescent="0.25">
      <c r="B1966" s="6"/>
      <c r="C1966" s="6"/>
      <c r="D1966" s="55">
        <v>583</v>
      </c>
      <c r="E1966" s="56" t="s">
        <v>2031</v>
      </c>
      <c r="F1966" s="168"/>
      <c r="G1966" s="6"/>
      <c r="H1966" s="13"/>
      <c r="I1966" s="6" t="str" cm="1">
        <f t="array" aca="1" ref="I1966" ca="1">_xlfn.IFNA(INDIRECT("'"&amp;"Variable List"&amp;"'!"&amp;ADDRESS(MATCH(A1966,'Variable List'!A:A,0),3)),"")</f>
        <v/>
      </c>
      <c r="J1966" s="6" t="str" cm="1">
        <f t="array" aca="1" ref="J1966" ca="1">_xlfn.IFNA(INDIRECT("'"&amp;"Variable List"&amp;"'!"&amp;ADDRESS(MATCH(A1966,'Variable List'!A:A,0),4)),"")</f>
        <v/>
      </c>
      <c r="K1966" s="6" t="str" cm="1">
        <f t="array" aca="1" ref="K1966" ca="1">_xlfn.IFNA(INDIRECT("'"&amp;"Variable List"&amp;"'!"&amp;ADDRESS(MATCH(A1966,'Variable List'!A:A,0),5)),"")</f>
        <v/>
      </c>
      <c r="L1966" s="6" t="str" cm="1">
        <f t="array" aca="1" ref="L1966" ca="1">_xlfn.IFNA(INDIRECT("'"&amp;"Variable List"&amp;"'!"&amp;ADDRESS(MATCH(A1966,'Variable List'!A:A,0),6)),"")</f>
        <v/>
      </c>
    </row>
    <row r="1967" spans="2:12" s="3" customFormat="1" x14ac:dyDescent="0.25">
      <c r="B1967" s="6"/>
      <c r="C1967" s="6"/>
      <c r="D1967" s="55">
        <v>584</v>
      </c>
      <c r="E1967" s="56" t="s">
        <v>2032</v>
      </c>
      <c r="F1967" s="168"/>
      <c r="G1967" s="6"/>
      <c r="H1967" s="13"/>
      <c r="I1967" s="6" t="str" cm="1">
        <f t="array" aca="1" ref="I1967" ca="1">_xlfn.IFNA(INDIRECT("'"&amp;"Variable List"&amp;"'!"&amp;ADDRESS(MATCH(A1967,'Variable List'!A:A,0),3)),"")</f>
        <v/>
      </c>
      <c r="J1967" s="6" t="str" cm="1">
        <f t="array" aca="1" ref="J1967" ca="1">_xlfn.IFNA(INDIRECT("'"&amp;"Variable List"&amp;"'!"&amp;ADDRESS(MATCH(A1967,'Variable List'!A:A,0),4)),"")</f>
        <v/>
      </c>
      <c r="K1967" s="6" t="str" cm="1">
        <f t="array" aca="1" ref="K1967" ca="1">_xlfn.IFNA(INDIRECT("'"&amp;"Variable List"&amp;"'!"&amp;ADDRESS(MATCH(A1967,'Variable List'!A:A,0),5)),"")</f>
        <v/>
      </c>
      <c r="L1967" s="6" t="str" cm="1">
        <f t="array" aca="1" ref="L1967" ca="1">_xlfn.IFNA(INDIRECT("'"&amp;"Variable List"&amp;"'!"&amp;ADDRESS(MATCH(A1967,'Variable List'!A:A,0),6)),"")</f>
        <v/>
      </c>
    </row>
    <row r="1968" spans="2:12" s="3" customFormat="1" x14ac:dyDescent="0.25">
      <c r="B1968" s="6"/>
      <c r="C1968" s="6"/>
      <c r="D1968" s="55">
        <v>585</v>
      </c>
      <c r="E1968" s="56" t="s">
        <v>2033</v>
      </c>
      <c r="F1968" s="168"/>
      <c r="G1968" s="6"/>
      <c r="H1968" s="13"/>
      <c r="I1968" s="6" t="str" cm="1">
        <f t="array" aca="1" ref="I1968" ca="1">_xlfn.IFNA(INDIRECT("'"&amp;"Variable List"&amp;"'!"&amp;ADDRESS(MATCH(A1968,'Variable List'!A:A,0),3)),"")</f>
        <v/>
      </c>
      <c r="J1968" s="6" t="str" cm="1">
        <f t="array" aca="1" ref="J1968" ca="1">_xlfn.IFNA(INDIRECT("'"&amp;"Variable List"&amp;"'!"&amp;ADDRESS(MATCH(A1968,'Variable List'!A:A,0),4)),"")</f>
        <v/>
      </c>
      <c r="K1968" s="6" t="str" cm="1">
        <f t="array" aca="1" ref="K1968" ca="1">_xlfn.IFNA(INDIRECT("'"&amp;"Variable List"&amp;"'!"&amp;ADDRESS(MATCH(A1968,'Variable List'!A:A,0),5)),"")</f>
        <v/>
      </c>
      <c r="L1968" s="6" t="str" cm="1">
        <f t="array" aca="1" ref="L1968" ca="1">_xlfn.IFNA(INDIRECT("'"&amp;"Variable List"&amp;"'!"&amp;ADDRESS(MATCH(A1968,'Variable List'!A:A,0),6)),"")</f>
        <v/>
      </c>
    </row>
    <row r="1969" spans="2:12" s="3" customFormat="1" x14ac:dyDescent="0.25">
      <c r="B1969" s="6"/>
      <c r="C1969" s="6"/>
      <c r="D1969" s="55">
        <v>586</v>
      </c>
      <c r="E1969" s="56" t="s">
        <v>2034</v>
      </c>
      <c r="F1969" s="168"/>
      <c r="G1969" s="6"/>
      <c r="H1969" s="13"/>
      <c r="I1969" s="6" t="str" cm="1">
        <f t="array" aca="1" ref="I1969" ca="1">_xlfn.IFNA(INDIRECT("'"&amp;"Variable List"&amp;"'!"&amp;ADDRESS(MATCH(A1969,'Variable List'!A:A,0),3)),"")</f>
        <v/>
      </c>
      <c r="J1969" s="6" t="str" cm="1">
        <f t="array" aca="1" ref="J1969" ca="1">_xlfn.IFNA(INDIRECT("'"&amp;"Variable List"&amp;"'!"&amp;ADDRESS(MATCH(A1969,'Variable List'!A:A,0),4)),"")</f>
        <v/>
      </c>
      <c r="K1969" s="6" t="str" cm="1">
        <f t="array" aca="1" ref="K1969" ca="1">_xlfn.IFNA(INDIRECT("'"&amp;"Variable List"&amp;"'!"&amp;ADDRESS(MATCH(A1969,'Variable List'!A:A,0),5)),"")</f>
        <v/>
      </c>
      <c r="L1969" s="6" t="str" cm="1">
        <f t="array" aca="1" ref="L1969" ca="1">_xlfn.IFNA(INDIRECT("'"&amp;"Variable List"&amp;"'!"&amp;ADDRESS(MATCH(A1969,'Variable List'!A:A,0),6)),"")</f>
        <v/>
      </c>
    </row>
    <row r="1970" spans="2:12" s="3" customFormat="1" x14ac:dyDescent="0.25">
      <c r="B1970" s="6"/>
      <c r="C1970" s="6"/>
      <c r="D1970" s="55">
        <v>591</v>
      </c>
      <c r="E1970" s="56" t="s">
        <v>2035</v>
      </c>
      <c r="F1970" s="168"/>
      <c r="G1970" s="6"/>
      <c r="H1970" s="13"/>
      <c r="I1970" s="6" t="str" cm="1">
        <f t="array" aca="1" ref="I1970" ca="1">_xlfn.IFNA(INDIRECT("'"&amp;"Variable List"&amp;"'!"&amp;ADDRESS(MATCH(A1970,'Variable List'!A:A,0),3)),"")</f>
        <v/>
      </c>
      <c r="J1970" s="6" t="str" cm="1">
        <f t="array" aca="1" ref="J1970" ca="1">_xlfn.IFNA(INDIRECT("'"&amp;"Variable List"&amp;"'!"&amp;ADDRESS(MATCH(A1970,'Variable List'!A:A,0),4)),"")</f>
        <v/>
      </c>
      <c r="K1970" s="6" t="str" cm="1">
        <f t="array" aca="1" ref="K1970" ca="1">_xlfn.IFNA(INDIRECT("'"&amp;"Variable List"&amp;"'!"&amp;ADDRESS(MATCH(A1970,'Variable List'!A:A,0),5)),"")</f>
        <v/>
      </c>
      <c r="L1970" s="6" t="str" cm="1">
        <f t="array" aca="1" ref="L1970" ca="1">_xlfn.IFNA(INDIRECT("'"&amp;"Variable List"&amp;"'!"&amp;ADDRESS(MATCH(A1970,'Variable List'!A:A,0),6)),"")</f>
        <v/>
      </c>
    </row>
    <row r="1971" spans="2:12" s="3" customFormat="1" x14ac:dyDescent="0.25">
      <c r="B1971" s="6"/>
      <c r="C1971" s="6"/>
      <c r="D1971" s="55">
        <v>598</v>
      </c>
      <c r="E1971" s="56" t="s">
        <v>2036</v>
      </c>
      <c r="F1971" s="168"/>
      <c r="G1971" s="6"/>
      <c r="H1971" s="13"/>
      <c r="I1971" s="6" t="str" cm="1">
        <f t="array" aca="1" ref="I1971" ca="1">_xlfn.IFNA(INDIRECT("'"&amp;"Variable List"&amp;"'!"&amp;ADDRESS(MATCH(A1971,'Variable List'!A:A,0),3)),"")</f>
        <v/>
      </c>
      <c r="J1971" s="6" t="str" cm="1">
        <f t="array" aca="1" ref="J1971" ca="1">_xlfn.IFNA(INDIRECT("'"&amp;"Variable List"&amp;"'!"&amp;ADDRESS(MATCH(A1971,'Variable List'!A:A,0),4)),"")</f>
        <v/>
      </c>
      <c r="K1971" s="6" t="str" cm="1">
        <f t="array" aca="1" ref="K1971" ca="1">_xlfn.IFNA(INDIRECT("'"&amp;"Variable List"&amp;"'!"&amp;ADDRESS(MATCH(A1971,'Variable List'!A:A,0),5)),"")</f>
        <v/>
      </c>
      <c r="L1971" s="6" t="str" cm="1">
        <f t="array" aca="1" ref="L1971" ca="1">_xlfn.IFNA(INDIRECT("'"&amp;"Variable List"&amp;"'!"&amp;ADDRESS(MATCH(A1971,'Variable List'!A:A,0),6)),"")</f>
        <v/>
      </c>
    </row>
    <row r="1972" spans="2:12" s="3" customFormat="1" x14ac:dyDescent="0.25">
      <c r="B1972" s="6"/>
      <c r="C1972" s="6"/>
      <c r="D1972" s="55">
        <v>600</v>
      </c>
      <c r="E1972" s="56" t="s">
        <v>2037</v>
      </c>
      <c r="F1972" s="168"/>
      <c r="G1972" s="6"/>
      <c r="H1972" s="13"/>
      <c r="I1972" s="6" t="str" cm="1">
        <f t="array" aca="1" ref="I1972" ca="1">_xlfn.IFNA(INDIRECT("'"&amp;"Variable List"&amp;"'!"&amp;ADDRESS(MATCH(A1972,'Variable List'!A:A,0),3)),"")</f>
        <v/>
      </c>
      <c r="J1972" s="6" t="str" cm="1">
        <f t="array" aca="1" ref="J1972" ca="1">_xlfn.IFNA(INDIRECT("'"&amp;"Variable List"&amp;"'!"&amp;ADDRESS(MATCH(A1972,'Variable List'!A:A,0),4)),"")</f>
        <v/>
      </c>
      <c r="K1972" s="6" t="str" cm="1">
        <f t="array" aca="1" ref="K1972" ca="1">_xlfn.IFNA(INDIRECT("'"&amp;"Variable List"&amp;"'!"&amp;ADDRESS(MATCH(A1972,'Variable List'!A:A,0),5)),"")</f>
        <v/>
      </c>
      <c r="L1972" s="6" t="str" cm="1">
        <f t="array" aca="1" ref="L1972" ca="1">_xlfn.IFNA(INDIRECT("'"&amp;"Variable List"&amp;"'!"&amp;ADDRESS(MATCH(A1972,'Variable List'!A:A,0),6)),"")</f>
        <v/>
      </c>
    </row>
    <row r="1973" spans="2:12" s="3" customFormat="1" x14ac:dyDescent="0.25">
      <c r="B1973" s="6"/>
      <c r="C1973" s="6"/>
      <c r="D1973" s="55">
        <v>604</v>
      </c>
      <c r="E1973" s="56" t="s">
        <v>2038</v>
      </c>
      <c r="F1973" s="168"/>
      <c r="G1973" s="6"/>
      <c r="H1973" s="13"/>
      <c r="I1973" s="6" t="str" cm="1">
        <f t="array" aca="1" ref="I1973" ca="1">_xlfn.IFNA(INDIRECT("'"&amp;"Variable List"&amp;"'!"&amp;ADDRESS(MATCH(A1973,'Variable List'!A:A,0),3)),"")</f>
        <v/>
      </c>
      <c r="J1973" s="6" t="str" cm="1">
        <f t="array" aca="1" ref="J1973" ca="1">_xlfn.IFNA(INDIRECT("'"&amp;"Variable List"&amp;"'!"&amp;ADDRESS(MATCH(A1973,'Variable List'!A:A,0),4)),"")</f>
        <v/>
      </c>
      <c r="K1973" s="6" t="str" cm="1">
        <f t="array" aca="1" ref="K1973" ca="1">_xlfn.IFNA(INDIRECT("'"&amp;"Variable List"&amp;"'!"&amp;ADDRESS(MATCH(A1973,'Variable List'!A:A,0),5)),"")</f>
        <v/>
      </c>
      <c r="L1973" s="6" t="str" cm="1">
        <f t="array" aca="1" ref="L1973" ca="1">_xlfn.IFNA(INDIRECT("'"&amp;"Variable List"&amp;"'!"&amp;ADDRESS(MATCH(A1973,'Variable List'!A:A,0),6)),"")</f>
        <v/>
      </c>
    </row>
    <row r="1974" spans="2:12" s="3" customFormat="1" x14ac:dyDescent="0.25">
      <c r="B1974" s="6"/>
      <c r="C1974" s="6"/>
      <c r="D1974" s="55">
        <v>608</v>
      </c>
      <c r="E1974" s="56" t="s">
        <v>2039</v>
      </c>
      <c r="F1974" s="168"/>
      <c r="G1974" s="6"/>
      <c r="H1974" s="13"/>
      <c r="I1974" s="6" t="str" cm="1">
        <f t="array" aca="1" ref="I1974" ca="1">_xlfn.IFNA(INDIRECT("'"&amp;"Variable List"&amp;"'!"&amp;ADDRESS(MATCH(A1974,'Variable List'!A:A,0),3)),"")</f>
        <v/>
      </c>
      <c r="J1974" s="6" t="str" cm="1">
        <f t="array" aca="1" ref="J1974" ca="1">_xlfn.IFNA(INDIRECT("'"&amp;"Variable List"&amp;"'!"&amp;ADDRESS(MATCH(A1974,'Variable List'!A:A,0),4)),"")</f>
        <v/>
      </c>
      <c r="K1974" s="6" t="str" cm="1">
        <f t="array" aca="1" ref="K1974" ca="1">_xlfn.IFNA(INDIRECT("'"&amp;"Variable List"&amp;"'!"&amp;ADDRESS(MATCH(A1974,'Variable List'!A:A,0),5)),"")</f>
        <v/>
      </c>
      <c r="L1974" s="6" t="str" cm="1">
        <f t="array" aca="1" ref="L1974" ca="1">_xlfn.IFNA(INDIRECT("'"&amp;"Variable List"&amp;"'!"&amp;ADDRESS(MATCH(A1974,'Variable List'!A:A,0),6)),"")</f>
        <v/>
      </c>
    </row>
    <row r="1975" spans="2:12" s="3" customFormat="1" x14ac:dyDescent="0.25">
      <c r="B1975" s="6"/>
      <c r="C1975" s="6"/>
      <c r="D1975" s="55">
        <v>616</v>
      </c>
      <c r="E1975" s="56" t="s">
        <v>2040</v>
      </c>
      <c r="F1975" s="168"/>
      <c r="G1975" s="6"/>
      <c r="H1975" s="13"/>
      <c r="I1975" s="6" t="str" cm="1">
        <f t="array" aca="1" ref="I1975" ca="1">_xlfn.IFNA(INDIRECT("'"&amp;"Variable List"&amp;"'!"&amp;ADDRESS(MATCH(A1975,'Variable List'!A:A,0),3)),"")</f>
        <v/>
      </c>
      <c r="J1975" s="6" t="str" cm="1">
        <f t="array" aca="1" ref="J1975" ca="1">_xlfn.IFNA(INDIRECT("'"&amp;"Variable List"&amp;"'!"&amp;ADDRESS(MATCH(A1975,'Variable List'!A:A,0),4)),"")</f>
        <v/>
      </c>
      <c r="K1975" s="6" t="str" cm="1">
        <f t="array" aca="1" ref="K1975" ca="1">_xlfn.IFNA(INDIRECT("'"&amp;"Variable List"&amp;"'!"&amp;ADDRESS(MATCH(A1975,'Variable List'!A:A,0),5)),"")</f>
        <v/>
      </c>
      <c r="L1975" s="6" t="str" cm="1">
        <f t="array" aca="1" ref="L1975" ca="1">_xlfn.IFNA(INDIRECT("'"&amp;"Variable List"&amp;"'!"&amp;ADDRESS(MATCH(A1975,'Variable List'!A:A,0),6)),"")</f>
        <v/>
      </c>
    </row>
    <row r="1976" spans="2:12" s="3" customFormat="1" x14ac:dyDescent="0.25">
      <c r="B1976" s="6"/>
      <c r="C1976" s="6"/>
      <c r="D1976" s="55">
        <v>620</v>
      </c>
      <c r="E1976" s="56" t="s">
        <v>2041</v>
      </c>
      <c r="F1976" s="168"/>
      <c r="G1976" s="6"/>
      <c r="H1976" s="13"/>
      <c r="I1976" s="6" t="str" cm="1">
        <f t="array" aca="1" ref="I1976" ca="1">_xlfn.IFNA(INDIRECT("'"&amp;"Variable List"&amp;"'!"&amp;ADDRESS(MATCH(A1976,'Variable List'!A:A,0),3)),"")</f>
        <v/>
      </c>
      <c r="J1976" s="6" t="str" cm="1">
        <f t="array" aca="1" ref="J1976" ca="1">_xlfn.IFNA(INDIRECT("'"&amp;"Variable List"&amp;"'!"&amp;ADDRESS(MATCH(A1976,'Variable List'!A:A,0),4)),"")</f>
        <v/>
      </c>
      <c r="K1976" s="6" t="str" cm="1">
        <f t="array" aca="1" ref="K1976" ca="1">_xlfn.IFNA(INDIRECT("'"&amp;"Variable List"&amp;"'!"&amp;ADDRESS(MATCH(A1976,'Variable List'!A:A,0),5)),"")</f>
        <v/>
      </c>
      <c r="L1976" s="6" t="str" cm="1">
        <f t="array" aca="1" ref="L1976" ca="1">_xlfn.IFNA(INDIRECT("'"&amp;"Variable List"&amp;"'!"&amp;ADDRESS(MATCH(A1976,'Variable List'!A:A,0),6)),"")</f>
        <v/>
      </c>
    </row>
    <row r="1977" spans="2:12" s="3" customFormat="1" x14ac:dyDescent="0.25">
      <c r="B1977" s="6"/>
      <c r="C1977" s="6"/>
      <c r="D1977" s="55">
        <v>624</v>
      </c>
      <c r="E1977" s="56" t="s">
        <v>2042</v>
      </c>
      <c r="F1977" s="168"/>
      <c r="G1977" s="6"/>
      <c r="H1977" s="13"/>
      <c r="I1977" s="6" t="str" cm="1">
        <f t="array" aca="1" ref="I1977" ca="1">_xlfn.IFNA(INDIRECT("'"&amp;"Variable List"&amp;"'!"&amp;ADDRESS(MATCH(A1977,'Variable List'!A:A,0),3)),"")</f>
        <v/>
      </c>
      <c r="J1977" s="6" t="str" cm="1">
        <f t="array" aca="1" ref="J1977" ca="1">_xlfn.IFNA(INDIRECT("'"&amp;"Variable List"&amp;"'!"&amp;ADDRESS(MATCH(A1977,'Variable List'!A:A,0),4)),"")</f>
        <v/>
      </c>
      <c r="K1977" s="6" t="str" cm="1">
        <f t="array" aca="1" ref="K1977" ca="1">_xlfn.IFNA(INDIRECT("'"&amp;"Variable List"&amp;"'!"&amp;ADDRESS(MATCH(A1977,'Variable List'!A:A,0),5)),"")</f>
        <v/>
      </c>
      <c r="L1977" s="6" t="str" cm="1">
        <f t="array" aca="1" ref="L1977" ca="1">_xlfn.IFNA(INDIRECT("'"&amp;"Variable List"&amp;"'!"&amp;ADDRESS(MATCH(A1977,'Variable List'!A:A,0),6)),"")</f>
        <v/>
      </c>
    </row>
    <row r="1978" spans="2:12" s="3" customFormat="1" x14ac:dyDescent="0.25">
      <c r="B1978" s="6"/>
      <c r="C1978" s="6"/>
      <c r="D1978" s="55">
        <v>626</v>
      </c>
      <c r="E1978" s="56" t="s">
        <v>2043</v>
      </c>
      <c r="F1978" s="168"/>
      <c r="G1978" s="6"/>
      <c r="H1978" s="13"/>
      <c r="I1978" s="6" t="str" cm="1">
        <f t="array" aca="1" ref="I1978" ca="1">_xlfn.IFNA(INDIRECT("'"&amp;"Variable List"&amp;"'!"&amp;ADDRESS(MATCH(A1978,'Variable List'!A:A,0),3)),"")</f>
        <v/>
      </c>
      <c r="J1978" s="6" t="str" cm="1">
        <f t="array" aca="1" ref="J1978" ca="1">_xlfn.IFNA(INDIRECT("'"&amp;"Variable List"&amp;"'!"&amp;ADDRESS(MATCH(A1978,'Variable List'!A:A,0),4)),"")</f>
        <v/>
      </c>
      <c r="K1978" s="6" t="str" cm="1">
        <f t="array" aca="1" ref="K1978" ca="1">_xlfn.IFNA(INDIRECT("'"&amp;"Variable List"&amp;"'!"&amp;ADDRESS(MATCH(A1978,'Variable List'!A:A,0),5)),"")</f>
        <v/>
      </c>
      <c r="L1978" s="6" t="str" cm="1">
        <f t="array" aca="1" ref="L1978" ca="1">_xlfn.IFNA(INDIRECT("'"&amp;"Variable List"&amp;"'!"&amp;ADDRESS(MATCH(A1978,'Variable List'!A:A,0),6)),"")</f>
        <v/>
      </c>
    </row>
    <row r="1979" spans="2:12" s="3" customFormat="1" x14ac:dyDescent="0.25">
      <c r="B1979" s="6"/>
      <c r="C1979" s="6"/>
      <c r="D1979" s="55">
        <v>634</v>
      </c>
      <c r="E1979" s="56" t="s">
        <v>2044</v>
      </c>
      <c r="F1979" s="168"/>
      <c r="G1979" s="6"/>
      <c r="H1979" s="13"/>
      <c r="I1979" s="6" t="str" cm="1">
        <f t="array" aca="1" ref="I1979" ca="1">_xlfn.IFNA(INDIRECT("'"&amp;"Variable List"&amp;"'!"&amp;ADDRESS(MATCH(A1979,'Variable List'!A:A,0),3)),"")</f>
        <v/>
      </c>
      <c r="J1979" s="6" t="str" cm="1">
        <f t="array" aca="1" ref="J1979" ca="1">_xlfn.IFNA(INDIRECT("'"&amp;"Variable List"&amp;"'!"&amp;ADDRESS(MATCH(A1979,'Variable List'!A:A,0),4)),"")</f>
        <v/>
      </c>
      <c r="K1979" s="6" t="str" cm="1">
        <f t="array" aca="1" ref="K1979" ca="1">_xlfn.IFNA(INDIRECT("'"&amp;"Variable List"&amp;"'!"&amp;ADDRESS(MATCH(A1979,'Variable List'!A:A,0),5)),"")</f>
        <v/>
      </c>
      <c r="L1979" s="6" t="str" cm="1">
        <f t="array" aca="1" ref="L1979" ca="1">_xlfn.IFNA(INDIRECT("'"&amp;"Variable List"&amp;"'!"&amp;ADDRESS(MATCH(A1979,'Variable List'!A:A,0),6)),"")</f>
        <v/>
      </c>
    </row>
    <row r="1980" spans="2:12" s="3" customFormat="1" x14ac:dyDescent="0.25">
      <c r="B1980" s="6"/>
      <c r="C1980" s="6"/>
      <c r="D1980" s="55">
        <v>642</v>
      </c>
      <c r="E1980" s="56" t="s">
        <v>2045</v>
      </c>
      <c r="F1980" s="168"/>
      <c r="G1980" s="6"/>
      <c r="H1980" s="13"/>
      <c r="I1980" s="6" t="str" cm="1">
        <f t="array" aca="1" ref="I1980" ca="1">_xlfn.IFNA(INDIRECT("'"&amp;"Variable List"&amp;"'!"&amp;ADDRESS(MATCH(A1980,'Variable List'!A:A,0),3)),"")</f>
        <v/>
      </c>
      <c r="J1980" s="6" t="str" cm="1">
        <f t="array" aca="1" ref="J1980" ca="1">_xlfn.IFNA(INDIRECT("'"&amp;"Variable List"&amp;"'!"&amp;ADDRESS(MATCH(A1980,'Variable List'!A:A,0),4)),"")</f>
        <v/>
      </c>
      <c r="K1980" s="6" t="str" cm="1">
        <f t="array" aca="1" ref="K1980" ca="1">_xlfn.IFNA(INDIRECT("'"&amp;"Variable List"&amp;"'!"&amp;ADDRESS(MATCH(A1980,'Variable List'!A:A,0),5)),"")</f>
        <v/>
      </c>
      <c r="L1980" s="6" t="str" cm="1">
        <f t="array" aca="1" ref="L1980" ca="1">_xlfn.IFNA(INDIRECT("'"&amp;"Variable List"&amp;"'!"&amp;ADDRESS(MATCH(A1980,'Variable List'!A:A,0),6)),"")</f>
        <v/>
      </c>
    </row>
    <row r="1981" spans="2:12" s="3" customFormat="1" x14ac:dyDescent="0.25">
      <c r="B1981" s="6"/>
      <c r="C1981" s="6"/>
      <c r="D1981" s="55">
        <v>643</v>
      </c>
      <c r="E1981" s="56" t="s">
        <v>2046</v>
      </c>
      <c r="F1981" s="168"/>
      <c r="G1981" s="6"/>
      <c r="H1981" s="13"/>
      <c r="I1981" s="6" t="str" cm="1">
        <f t="array" aca="1" ref="I1981" ca="1">_xlfn.IFNA(INDIRECT("'"&amp;"Variable List"&amp;"'!"&amp;ADDRESS(MATCH(A1981,'Variable List'!A:A,0),3)),"")</f>
        <v/>
      </c>
      <c r="J1981" s="6" t="str" cm="1">
        <f t="array" aca="1" ref="J1981" ca="1">_xlfn.IFNA(INDIRECT("'"&amp;"Variable List"&amp;"'!"&amp;ADDRESS(MATCH(A1981,'Variable List'!A:A,0),4)),"")</f>
        <v/>
      </c>
      <c r="K1981" s="6" t="str" cm="1">
        <f t="array" aca="1" ref="K1981" ca="1">_xlfn.IFNA(INDIRECT("'"&amp;"Variable List"&amp;"'!"&amp;ADDRESS(MATCH(A1981,'Variable List'!A:A,0),5)),"")</f>
        <v/>
      </c>
      <c r="L1981" s="6" t="str" cm="1">
        <f t="array" aca="1" ref="L1981" ca="1">_xlfn.IFNA(INDIRECT("'"&amp;"Variable List"&amp;"'!"&amp;ADDRESS(MATCH(A1981,'Variable List'!A:A,0),6)),"")</f>
        <v/>
      </c>
    </row>
    <row r="1982" spans="2:12" s="3" customFormat="1" x14ac:dyDescent="0.25">
      <c r="B1982" s="6"/>
      <c r="C1982" s="6"/>
      <c r="D1982" s="55">
        <v>646</v>
      </c>
      <c r="E1982" s="56" t="s">
        <v>2047</v>
      </c>
      <c r="F1982" s="168"/>
      <c r="G1982" s="6"/>
      <c r="H1982" s="13"/>
      <c r="I1982" s="6" t="str" cm="1">
        <f t="array" aca="1" ref="I1982" ca="1">_xlfn.IFNA(INDIRECT("'"&amp;"Variable List"&amp;"'!"&amp;ADDRESS(MATCH(A1982,'Variable List'!A:A,0),3)),"")</f>
        <v/>
      </c>
      <c r="J1982" s="6" t="str" cm="1">
        <f t="array" aca="1" ref="J1982" ca="1">_xlfn.IFNA(INDIRECT("'"&amp;"Variable List"&amp;"'!"&amp;ADDRESS(MATCH(A1982,'Variable List'!A:A,0),4)),"")</f>
        <v/>
      </c>
      <c r="K1982" s="6" t="str" cm="1">
        <f t="array" aca="1" ref="K1982" ca="1">_xlfn.IFNA(INDIRECT("'"&amp;"Variable List"&amp;"'!"&amp;ADDRESS(MATCH(A1982,'Variable List'!A:A,0),5)),"")</f>
        <v/>
      </c>
      <c r="L1982" s="6" t="str" cm="1">
        <f t="array" aca="1" ref="L1982" ca="1">_xlfn.IFNA(INDIRECT("'"&amp;"Variable List"&amp;"'!"&amp;ADDRESS(MATCH(A1982,'Variable List'!A:A,0),6)),"")</f>
        <v/>
      </c>
    </row>
    <row r="1983" spans="2:12" s="3" customFormat="1" x14ac:dyDescent="0.25">
      <c r="B1983" s="6"/>
      <c r="C1983" s="6"/>
      <c r="D1983" s="55">
        <v>659</v>
      </c>
      <c r="E1983" s="56" t="s">
        <v>2048</v>
      </c>
      <c r="F1983" s="168"/>
      <c r="G1983" s="6"/>
      <c r="H1983" s="13"/>
      <c r="I1983" s="6" t="str" cm="1">
        <f t="array" aca="1" ref="I1983" ca="1">_xlfn.IFNA(INDIRECT("'"&amp;"Variable List"&amp;"'!"&amp;ADDRESS(MATCH(A1983,'Variable List'!A:A,0),3)),"")</f>
        <v/>
      </c>
      <c r="J1983" s="6" t="str" cm="1">
        <f t="array" aca="1" ref="J1983" ca="1">_xlfn.IFNA(INDIRECT("'"&amp;"Variable List"&amp;"'!"&amp;ADDRESS(MATCH(A1983,'Variable List'!A:A,0),4)),"")</f>
        <v/>
      </c>
      <c r="K1983" s="6" t="str" cm="1">
        <f t="array" aca="1" ref="K1983" ca="1">_xlfn.IFNA(INDIRECT("'"&amp;"Variable List"&amp;"'!"&amp;ADDRESS(MATCH(A1983,'Variable List'!A:A,0),5)),"")</f>
        <v/>
      </c>
      <c r="L1983" s="6" t="str" cm="1">
        <f t="array" aca="1" ref="L1983" ca="1">_xlfn.IFNA(INDIRECT("'"&amp;"Variable List"&amp;"'!"&amp;ADDRESS(MATCH(A1983,'Variable List'!A:A,0),6)),"")</f>
        <v/>
      </c>
    </row>
    <row r="1984" spans="2:12" s="3" customFormat="1" x14ac:dyDescent="0.25">
      <c r="B1984" s="6"/>
      <c r="C1984" s="6"/>
      <c r="D1984" s="55">
        <v>662</v>
      </c>
      <c r="E1984" s="56" t="s">
        <v>2049</v>
      </c>
      <c r="F1984" s="168"/>
      <c r="G1984" s="6"/>
      <c r="H1984" s="13"/>
      <c r="I1984" s="6" t="str" cm="1">
        <f t="array" aca="1" ref="I1984" ca="1">_xlfn.IFNA(INDIRECT("'"&amp;"Variable List"&amp;"'!"&amp;ADDRESS(MATCH(A1984,'Variable List'!A:A,0),3)),"")</f>
        <v/>
      </c>
      <c r="J1984" s="6" t="str" cm="1">
        <f t="array" aca="1" ref="J1984" ca="1">_xlfn.IFNA(INDIRECT("'"&amp;"Variable List"&amp;"'!"&amp;ADDRESS(MATCH(A1984,'Variable List'!A:A,0),4)),"")</f>
        <v/>
      </c>
      <c r="K1984" s="6" t="str" cm="1">
        <f t="array" aca="1" ref="K1984" ca="1">_xlfn.IFNA(INDIRECT("'"&amp;"Variable List"&amp;"'!"&amp;ADDRESS(MATCH(A1984,'Variable List'!A:A,0),5)),"")</f>
        <v/>
      </c>
      <c r="L1984" s="6" t="str" cm="1">
        <f t="array" aca="1" ref="L1984" ca="1">_xlfn.IFNA(INDIRECT("'"&amp;"Variable List"&amp;"'!"&amp;ADDRESS(MATCH(A1984,'Variable List'!A:A,0),6)),"")</f>
        <v/>
      </c>
    </row>
    <row r="1985" spans="2:12" s="3" customFormat="1" x14ac:dyDescent="0.25">
      <c r="B1985" s="6"/>
      <c r="C1985" s="6"/>
      <c r="D1985" s="55">
        <v>670</v>
      </c>
      <c r="E1985" s="56" t="s">
        <v>1404</v>
      </c>
      <c r="F1985" s="168"/>
      <c r="G1985" s="6"/>
      <c r="H1985" s="13"/>
      <c r="I1985" s="6" t="str" cm="1">
        <f t="array" aca="1" ref="I1985" ca="1">_xlfn.IFNA(INDIRECT("'"&amp;"Variable List"&amp;"'!"&amp;ADDRESS(MATCH(A1985,'Variable List'!A:A,0),3)),"")</f>
        <v/>
      </c>
      <c r="J1985" s="6" t="str" cm="1">
        <f t="array" aca="1" ref="J1985" ca="1">_xlfn.IFNA(INDIRECT("'"&amp;"Variable List"&amp;"'!"&amp;ADDRESS(MATCH(A1985,'Variable List'!A:A,0),4)),"")</f>
        <v/>
      </c>
      <c r="K1985" s="6" t="str" cm="1">
        <f t="array" aca="1" ref="K1985" ca="1">_xlfn.IFNA(INDIRECT("'"&amp;"Variable List"&amp;"'!"&amp;ADDRESS(MATCH(A1985,'Variable List'!A:A,0),5)),"")</f>
        <v/>
      </c>
      <c r="L1985" s="6" t="str" cm="1">
        <f t="array" aca="1" ref="L1985" ca="1">_xlfn.IFNA(INDIRECT("'"&amp;"Variable List"&amp;"'!"&amp;ADDRESS(MATCH(A1985,'Variable List'!A:A,0),6)),"")</f>
        <v/>
      </c>
    </row>
    <row r="1986" spans="2:12" s="3" customFormat="1" x14ac:dyDescent="0.25">
      <c r="B1986" s="6"/>
      <c r="C1986" s="6"/>
      <c r="D1986" s="55">
        <v>674</v>
      </c>
      <c r="E1986" s="56" t="s">
        <v>2050</v>
      </c>
      <c r="F1986" s="168"/>
      <c r="G1986" s="6"/>
      <c r="H1986" s="13"/>
      <c r="I1986" s="6" t="str" cm="1">
        <f t="array" aca="1" ref="I1986" ca="1">_xlfn.IFNA(INDIRECT("'"&amp;"Variable List"&amp;"'!"&amp;ADDRESS(MATCH(A1986,'Variable List'!A:A,0),3)),"")</f>
        <v/>
      </c>
      <c r="J1986" s="6" t="str" cm="1">
        <f t="array" aca="1" ref="J1986" ca="1">_xlfn.IFNA(INDIRECT("'"&amp;"Variable List"&amp;"'!"&amp;ADDRESS(MATCH(A1986,'Variable List'!A:A,0),4)),"")</f>
        <v/>
      </c>
      <c r="K1986" s="6" t="str" cm="1">
        <f t="array" aca="1" ref="K1986" ca="1">_xlfn.IFNA(INDIRECT("'"&amp;"Variable List"&amp;"'!"&amp;ADDRESS(MATCH(A1986,'Variable List'!A:A,0),5)),"")</f>
        <v/>
      </c>
      <c r="L1986" s="6" t="str" cm="1">
        <f t="array" aca="1" ref="L1986" ca="1">_xlfn.IFNA(INDIRECT("'"&amp;"Variable List"&amp;"'!"&amp;ADDRESS(MATCH(A1986,'Variable List'!A:A,0),6)),"")</f>
        <v/>
      </c>
    </row>
    <row r="1987" spans="2:12" s="3" customFormat="1" x14ac:dyDescent="0.25">
      <c r="B1987" s="6"/>
      <c r="C1987" s="6"/>
      <c r="D1987" s="55">
        <v>678</v>
      </c>
      <c r="E1987" s="56" t="s">
        <v>2051</v>
      </c>
      <c r="F1987" s="168"/>
      <c r="G1987" s="6"/>
      <c r="H1987" s="13"/>
      <c r="I1987" s="6" t="str" cm="1">
        <f t="array" aca="1" ref="I1987" ca="1">_xlfn.IFNA(INDIRECT("'"&amp;"Variable List"&amp;"'!"&amp;ADDRESS(MATCH(A1987,'Variable List'!A:A,0),3)),"")</f>
        <v/>
      </c>
      <c r="J1987" s="6" t="str" cm="1">
        <f t="array" aca="1" ref="J1987" ca="1">_xlfn.IFNA(INDIRECT("'"&amp;"Variable List"&amp;"'!"&amp;ADDRESS(MATCH(A1987,'Variable List'!A:A,0),4)),"")</f>
        <v/>
      </c>
      <c r="K1987" s="6" t="str" cm="1">
        <f t="array" aca="1" ref="K1987" ca="1">_xlfn.IFNA(INDIRECT("'"&amp;"Variable List"&amp;"'!"&amp;ADDRESS(MATCH(A1987,'Variable List'!A:A,0),5)),"")</f>
        <v/>
      </c>
      <c r="L1987" s="6" t="str" cm="1">
        <f t="array" aca="1" ref="L1987" ca="1">_xlfn.IFNA(INDIRECT("'"&amp;"Variable List"&amp;"'!"&amp;ADDRESS(MATCH(A1987,'Variable List'!A:A,0),6)),"")</f>
        <v/>
      </c>
    </row>
    <row r="1988" spans="2:12" s="3" customFormat="1" x14ac:dyDescent="0.25">
      <c r="B1988" s="6"/>
      <c r="C1988" s="6"/>
      <c r="D1988" s="55">
        <v>682</v>
      </c>
      <c r="E1988" s="56" t="s">
        <v>2052</v>
      </c>
      <c r="F1988" s="168"/>
      <c r="G1988" s="6"/>
      <c r="H1988" s="13"/>
      <c r="I1988" s="6" t="str" cm="1">
        <f t="array" aca="1" ref="I1988" ca="1">_xlfn.IFNA(INDIRECT("'"&amp;"Variable List"&amp;"'!"&amp;ADDRESS(MATCH(A1988,'Variable List'!A:A,0),3)),"")</f>
        <v/>
      </c>
      <c r="J1988" s="6" t="str" cm="1">
        <f t="array" aca="1" ref="J1988" ca="1">_xlfn.IFNA(INDIRECT("'"&amp;"Variable List"&amp;"'!"&amp;ADDRESS(MATCH(A1988,'Variable List'!A:A,0),4)),"")</f>
        <v/>
      </c>
      <c r="K1988" s="6" t="str" cm="1">
        <f t="array" aca="1" ref="K1988" ca="1">_xlfn.IFNA(INDIRECT("'"&amp;"Variable List"&amp;"'!"&amp;ADDRESS(MATCH(A1988,'Variable List'!A:A,0),5)),"")</f>
        <v/>
      </c>
      <c r="L1988" s="6" t="str" cm="1">
        <f t="array" aca="1" ref="L1988" ca="1">_xlfn.IFNA(INDIRECT("'"&amp;"Variable List"&amp;"'!"&amp;ADDRESS(MATCH(A1988,'Variable List'!A:A,0),6)),"")</f>
        <v/>
      </c>
    </row>
    <row r="1989" spans="2:12" s="3" customFormat="1" x14ac:dyDescent="0.25">
      <c r="B1989" s="6"/>
      <c r="C1989" s="6"/>
      <c r="D1989" s="55">
        <v>686</v>
      </c>
      <c r="E1989" s="56" t="s">
        <v>2053</v>
      </c>
      <c r="F1989" s="168"/>
      <c r="G1989" s="6"/>
      <c r="H1989" s="13"/>
      <c r="I1989" s="6" t="str" cm="1">
        <f t="array" aca="1" ref="I1989" ca="1">_xlfn.IFNA(INDIRECT("'"&amp;"Variable List"&amp;"'!"&amp;ADDRESS(MATCH(A1989,'Variable List'!A:A,0),3)),"")</f>
        <v/>
      </c>
      <c r="J1989" s="6" t="str" cm="1">
        <f t="array" aca="1" ref="J1989" ca="1">_xlfn.IFNA(INDIRECT("'"&amp;"Variable List"&amp;"'!"&amp;ADDRESS(MATCH(A1989,'Variable List'!A:A,0),4)),"")</f>
        <v/>
      </c>
      <c r="K1989" s="6" t="str" cm="1">
        <f t="array" aca="1" ref="K1989" ca="1">_xlfn.IFNA(INDIRECT("'"&amp;"Variable List"&amp;"'!"&amp;ADDRESS(MATCH(A1989,'Variable List'!A:A,0),5)),"")</f>
        <v/>
      </c>
      <c r="L1989" s="6" t="str" cm="1">
        <f t="array" aca="1" ref="L1989" ca="1">_xlfn.IFNA(INDIRECT("'"&amp;"Variable List"&amp;"'!"&amp;ADDRESS(MATCH(A1989,'Variable List'!A:A,0),6)),"")</f>
        <v/>
      </c>
    </row>
    <row r="1990" spans="2:12" s="3" customFormat="1" x14ac:dyDescent="0.25">
      <c r="B1990" s="6"/>
      <c r="C1990" s="6"/>
      <c r="D1990" s="55">
        <v>688</v>
      </c>
      <c r="E1990" s="56" t="s">
        <v>2054</v>
      </c>
      <c r="F1990" s="168"/>
      <c r="G1990" s="6"/>
      <c r="H1990" s="13"/>
      <c r="I1990" s="6" t="str" cm="1">
        <f t="array" aca="1" ref="I1990" ca="1">_xlfn.IFNA(INDIRECT("'"&amp;"Variable List"&amp;"'!"&amp;ADDRESS(MATCH(A1990,'Variable List'!A:A,0),3)),"")</f>
        <v/>
      </c>
      <c r="J1990" s="6" t="str" cm="1">
        <f t="array" aca="1" ref="J1990" ca="1">_xlfn.IFNA(INDIRECT("'"&amp;"Variable List"&amp;"'!"&amp;ADDRESS(MATCH(A1990,'Variable List'!A:A,0),4)),"")</f>
        <v/>
      </c>
      <c r="K1990" s="6" t="str" cm="1">
        <f t="array" aca="1" ref="K1990" ca="1">_xlfn.IFNA(INDIRECT("'"&amp;"Variable List"&amp;"'!"&amp;ADDRESS(MATCH(A1990,'Variable List'!A:A,0),5)),"")</f>
        <v/>
      </c>
      <c r="L1990" s="6" t="str" cm="1">
        <f t="array" aca="1" ref="L1990" ca="1">_xlfn.IFNA(INDIRECT("'"&amp;"Variable List"&amp;"'!"&amp;ADDRESS(MATCH(A1990,'Variable List'!A:A,0),6)),"")</f>
        <v/>
      </c>
    </row>
    <row r="1991" spans="2:12" s="3" customFormat="1" x14ac:dyDescent="0.25">
      <c r="B1991" s="6"/>
      <c r="C1991" s="6"/>
      <c r="D1991" s="55">
        <v>690</v>
      </c>
      <c r="E1991" s="56" t="s">
        <v>2055</v>
      </c>
      <c r="F1991" s="168"/>
      <c r="G1991" s="6"/>
      <c r="H1991" s="13"/>
      <c r="I1991" s="6" t="str" cm="1">
        <f t="array" aca="1" ref="I1991" ca="1">_xlfn.IFNA(INDIRECT("'"&amp;"Variable List"&amp;"'!"&amp;ADDRESS(MATCH(A1991,'Variable List'!A:A,0),3)),"")</f>
        <v/>
      </c>
      <c r="J1991" s="6" t="str" cm="1">
        <f t="array" aca="1" ref="J1991" ca="1">_xlfn.IFNA(INDIRECT("'"&amp;"Variable List"&amp;"'!"&amp;ADDRESS(MATCH(A1991,'Variable List'!A:A,0),4)),"")</f>
        <v/>
      </c>
      <c r="K1991" s="6" t="str" cm="1">
        <f t="array" aca="1" ref="K1991" ca="1">_xlfn.IFNA(INDIRECT("'"&amp;"Variable List"&amp;"'!"&amp;ADDRESS(MATCH(A1991,'Variable List'!A:A,0),5)),"")</f>
        <v/>
      </c>
      <c r="L1991" s="6" t="str" cm="1">
        <f t="array" aca="1" ref="L1991" ca="1">_xlfn.IFNA(INDIRECT("'"&amp;"Variable List"&amp;"'!"&amp;ADDRESS(MATCH(A1991,'Variable List'!A:A,0),6)),"")</f>
        <v/>
      </c>
    </row>
    <row r="1992" spans="2:12" s="3" customFormat="1" x14ac:dyDescent="0.25">
      <c r="B1992" s="6"/>
      <c r="C1992" s="6"/>
      <c r="D1992" s="55">
        <v>694</v>
      </c>
      <c r="E1992" s="56" t="s">
        <v>2056</v>
      </c>
      <c r="F1992" s="168"/>
      <c r="G1992" s="6"/>
      <c r="H1992" s="13"/>
      <c r="I1992" s="6" t="str" cm="1">
        <f t="array" aca="1" ref="I1992" ca="1">_xlfn.IFNA(INDIRECT("'"&amp;"Variable List"&amp;"'!"&amp;ADDRESS(MATCH(A1992,'Variable List'!A:A,0),3)),"")</f>
        <v/>
      </c>
      <c r="J1992" s="6" t="str" cm="1">
        <f t="array" aca="1" ref="J1992" ca="1">_xlfn.IFNA(INDIRECT("'"&amp;"Variable List"&amp;"'!"&amp;ADDRESS(MATCH(A1992,'Variable List'!A:A,0),4)),"")</f>
        <v/>
      </c>
      <c r="K1992" s="6" t="str" cm="1">
        <f t="array" aca="1" ref="K1992" ca="1">_xlfn.IFNA(INDIRECT("'"&amp;"Variable List"&amp;"'!"&amp;ADDRESS(MATCH(A1992,'Variable List'!A:A,0),5)),"")</f>
        <v/>
      </c>
      <c r="L1992" s="6" t="str" cm="1">
        <f t="array" aca="1" ref="L1992" ca="1">_xlfn.IFNA(INDIRECT("'"&amp;"Variable List"&amp;"'!"&amp;ADDRESS(MATCH(A1992,'Variable List'!A:A,0),6)),"")</f>
        <v/>
      </c>
    </row>
    <row r="1993" spans="2:12" s="3" customFormat="1" x14ac:dyDescent="0.25">
      <c r="B1993" s="6"/>
      <c r="C1993" s="6"/>
      <c r="D1993" s="55">
        <v>702</v>
      </c>
      <c r="E1993" s="56" t="s">
        <v>2057</v>
      </c>
      <c r="F1993" s="168"/>
      <c r="G1993" s="6"/>
      <c r="H1993" s="13"/>
      <c r="I1993" s="6" t="str" cm="1">
        <f t="array" aca="1" ref="I1993" ca="1">_xlfn.IFNA(INDIRECT("'"&amp;"Variable List"&amp;"'!"&amp;ADDRESS(MATCH(A1993,'Variable List'!A:A,0),3)),"")</f>
        <v/>
      </c>
      <c r="J1993" s="6" t="str" cm="1">
        <f t="array" aca="1" ref="J1993" ca="1">_xlfn.IFNA(INDIRECT("'"&amp;"Variable List"&amp;"'!"&amp;ADDRESS(MATCH(A1993,'Variable List'!A:A,0),4)),"")</f>
        <v/>
      </c>
      <c r="K1993" s="6" t="str" cm="1">
        <f t="array" aca="1" ref="K1993" ca="1">_xlfn.IFNA(INDIRECT("'"&amp;"Variable List"&amp;"'!"&amp;ADDRESS(MATCH(A1993,'Variable List'!A:A,0),5)),"")</f>
        <v/>
      </c>
      <c r="L1993" s="6" t="str" cm="1">
        <f t="array" aca="1" ref="L1993" ca="1">_xlfn.IFNA(INDIRECT("'"&amp;"Variable List"&amp;"'!"&amp;ADDRESS(MATCH(A1993,'Variable List'!A:A,0),6)),"")</f>
        <v/>
      </c>
    </row>
    <row r="1994" spans="2:12" s="3" customFormat="1" x14ac:dyDescent="0.25">
      <c r="B1994" s="6"/>
      <c r="C1994" s="6"/>
      <c r="D1994" s="55">
        <v>703</v>
      </c>
      <c r="E1994" s="56" t="s">
        <v>2058</v>
      </c>
      <c r="F1994" s="168"/>
      <c r="G1994" s="6"/>
      <c r="H1994" s="13"/>
      <c r="I1994" s="6" t="str" cm="1">
        <f t="array" aca="1" ref="I1994" ca="1">_xlfn.IFNA(INDIRECT("'"&amp;"Variable List"&amp;"'!"&amp;ADDRESS(MATCH(A1994,'Variable List'!A:A,0),3)),"")</f>
        <v/>
      </c>
      <c r="J1994" s="6" t="str" cm="1">
        <f t="array" aca="1" ref="J1994" ca="1">_xlfn.IFNA(INDIRECT("'"&amp;"Variable List"&amp;"'!"&amp;ADDRESS(MATCH(A1994,'Variable List'!A:A,0),4)),"")</f>
        <v/>
      </c>
      <c r="K1994" s="6" t="str" cm="1">
        <f t="array" aca="1" ref="K1994" ca="1">_xlfn.IFNA(INDIRECT("'"&amp;"Variable List"&amp;"'!"&amp;ADDRESS(MATCH(A1994,'Variable List'!A:A,0),5)),"")</f>
        <v/>
      </c>
      <c r="L1994" s="6" t="str" cm="1">
        <f t="array" aca="1" ref="L1994" ca="1">_xlfn.IFNA(INDIRECT("'"&amp;"Variable List"&amp;"'!"&amp;ADDRESS(MATCH(A1994,'Variable List'!A:A,0),6)),"")</f>
        <v/>
      </c>
    </row>
    <row r="1995" spans="2:12" s="3" customFormat="1" x14ac:dyDescent="0.25">
      <c r="B1995" s="6"/>
      <c r="C1995" s="6"/>
      <c r="D1995" s="55">
        <v>704</v>
      </c>
      <c r="E1995" s="56" t="s">
        <v>2059</v>
      </c>
      <c r="F1995" s="168"/>
      <c r="G1995" s="6"/>
      <c r="H1995" s="13"/>
      <c r="I1995" s="6" t="str" cm="1">
        <f t="array" aca="1" ref="I1995" ca="1">_xlfn.IFNA(INDIRECT("'"&amp;"Variable List"&amp;"'!"&amp;ADDRESS(MATCH(A1995,'Variable List'!A:A,0),3)),"")</f>
        <v/>
      </c>
      <c r="J1995" s="6" t="str" cm="1">
        <f t="array" aca="1" ref="J1995" ca="1">_xlfn.IFNA(INDIRECT("'"&amp;"Variable List"&amp;"'!"&amp;ADDRESS(MATCH(A1995,'Variable List'!A:A,0),4)),"")</f>
        <v/>
      </c>
      <c r="K1995" s="6" t="str" cm="1">
        <f t="array" aca="1" ref="K1995" ca="1">_xlfn.IFNA(INDIRECT("'"&amp;"Variable List"&amp;"'!"&amp;ADDRESS(MATCH(A1995,'Variable List'!A:A,0),5)),"")</f>
        <v/>
      </c>
      <c r="L1995" s="6" t="str" cm="1">
        <f t="array" aca="1" ref="L1995" ca="1">_xlfn.IFNA(INDIRECT("'"&amp;"Variable List"&amp;"'!"&amp;ADDRESS(MATCH(A1995,'Variable List'!A:A,0),6)),"")</f>
        <v/>
      </c>
    </row>
    <row r="1996" spans="2:12" s="3" customFormat="1" x14ac:dyDescent="0.25">
      <c r="B1996" s="6"/>
      <c r="C1996" s="6"/>
      <c r="D1996" s="55">
        <v>705</v>
      </c>
      <c r="E1996" s="56" t="s">
        <v>2060</v>
      </c>
      <c r="F1996" s="168"/>
      <c r="G1996" s="6"/>
      <c r="H1996" s="13"/>
      <c r="I1996" s="6" t="str" cm="1">
        <f t="array" aca="1" ref="I1996" ca="1">_xlfn.IFNA(INDIRECT("'"&amp;"Variable List"&amp;"'!"&amp;ADDRESS(MATCH(A1996,'Variable List'!A:A,0),3)),"")</f>
        <v/>
      </c>
      <c r="J1996" s="6" t="str" cm="1">
        <f t="array" aca="1" ref="J1996" ca="1">_xlfn.IFNA(INDIRECT("'"&amp;"Variable List"&amp;"'!"&amp;ADDRESS(MATCH(A1996,'Variable List'!A:A,0),4)),"")</f>
        <v/>
      </c>
      <c r="K1996" s="6" t="str" cm="1">
        <f t="array" aca="1" ref="K1996" ca="1">_xlfn.IFNA(INDIRECT("'"&amp;"Variable List"&amp;"'!"&amp;ADDRESS(MATCH(A1996,'Variable List'!A:A,0),5)),"")</f>
        <v/>
      </c>
      <c r="L1996" s="6" t="str" cm="1">
        <f t="array" aca="1" ref="L1996" ca="1">_xlfn.IFNA(INDIRECT("'"&amp;"Variable List"&amp;"'!"&amp;ADDRESS(MATCH(A1996,'Variable List'!A:A,0),6)),"")</f>
        <v/>
      </c>
    </row>
    <row r="1997" spans="2:12" s="3" customFormat="1" x14ac:dyDescent="0.25">
      <c r="B1997" s="6"/>
      <c r="C1997" s="6"/>
      <c r="D1997" s="55">
        <v>706</v>
      </c>
      <c r="E1997" s="56" t="s">
        <v>2061</v>
      </c>
      <c r="F1997" s="168"/>
      <c r="G1997" s="6"/>
      <c r="H1997" s="13"/>
      <c r="I1997" s="6" t="str" cm="1">
        <f t="array" aca="1" ref="I1997" ca="1">_xlfn.IFNA(INDIRECT("'"&amp;"Variable List"&amp;"'!"&amp;ADDRESS(MATCH(A1997,'Variable List'!A:A,0),3)),"")</f>
        <v/>
      </c>
      <c r="J1997" s="6" t="str" cm="1">
        <f t="array" aca="1" ref="J1997" ca="1">_xlfn.IFNA(INDIRECT("'"&amp;"Variable List"&amp;"'!"&amp;ADDRESS(MATCH(A1997,'Variable List'!A:A,0),4)),"")</f>
        <v/>
      </c>
      <c r="K1997" s="6" t="str" cm="1">
        <f t="array" aca="1" ref="K1997" ca="1">_xlfn.IFNA(INDIRECT("'"&amp;"Variable List"&amp;"'!"&amp;ADDRESS(MATCH(A1997,'Variable List'!A:A,0),5)),"")</f>
        <v/>
      </c>
      <c r="L1997" s="6" t="str" cm="1">
        <f t="array" aca="1" ref="L1997" ca="1">_xlfn.IFNA(INDIRECT("'"&amp;"Variable List"&amp;"'!"&amp;ADDRESS(MATCH(A1997,'Variable List'!A:A,0),6)),"")</f>
        <v/>
      </c>
    </row>
    <row r="1998" spans="2:12" s="3" customFormat="1" x14ac:dyDescent="0.25">
      <c r="B1998" s="6"/>
      <c r="C1998" s="6"/>
      <c r="D1998" s="55">
        <v>710</v>
      </c>
      <c r="E1998" s="56" t="s">
        <v>2062</v>
      </c>
      <c r="F1998" s="168"/>
      <c r="G1998" s="6"/>
      <c r="H1998" s="13"/>
      <c r="I1998" s="6" t="str" cm="1">
        <f t="array" aca="1" ref="I1998" ca="1">_xlfn.IFNA(INDIRECT("'"&amp;"Variable List"&amp;"'!"&amp;ADDRESS(MATCH(A1998,'Variable List'!A:A,0),3)),"")</f>
        <v/>
      </c>
      <c r="J1998" s="6" t="str" cm="1">
        <f t="array" aca="1" ref="J1998" ca="1">_xlfn.IFNA(INDIRECT("'"&amp;"Variable List"&amp;"'!"&amp;ADDRESS(MATCH(A1998,'Variable List'!A:A,0),4)),"")</f>
        <v/>
      </c>
      <c r="K1998" s="6" t="str" cm="1">
        <f t="array" aca="1" ref="K1998" ca="1">_xlfn.IFNA(INDIRECT("'"&amp;"Variable List"&amp;"'!"&amp;ADDRESS(MATCH(A1998,'Variable List'!A:A,0),5)),"")</f>
        <v/>
      </c>
      <c r="L1998" s="6" t="str" cm="1">
        <f t="array" aca="1" ref="L1998" ca="1">_xlfn.IFNA(INDIRECT("'"&amp;"Variable List"&amp;"'!"&amp;ADDRESS(MATCH(A1998,'Variable List'!A:A,0),6)),"")</f>
        <v/>
      </c>
    </row>
    <row r="1999" spans="2:12" s="3" customFormat="1" x14ac:dyDescent="0.25">
      <c r="B1999" s="6"/>
      <c r="C1999" s="6"/>
      <c r="D1999" s="55">
        <v>716</v>
      </c>
      <c r="E1999" s="56" t="s">
        <v>2063</v>
      </c>
      <c r="F1999" s="168"/>
      <c r="G1999" s="6"/>
      <c r="H1999" s="13"/>
      <c r="I1999" s="6" t="str" cm="1">
        <f t="array" aca="1" ref="I1999" ca="1">_xlfn.IFNA(INDIRECT("'"&amp;"Variable List"&amp;"'!"&amp;ADDRESS(MATCH(A1999,'Variable List'!A:A,0),3)),"")</f>
        <v/>
      </c>
      <c r="J1999" s="6" t="str" cm="1">
        <f t="array" aca="1" ref="J1999" ca="1">_xlfn.IFNA(INDIRECT("'"&amp;"Variable List"&amp;"'!"&amp;ADDRESS(MATCH(A1999,'Variable List'!A:A,0),4)),"")</f>
        <v/>
      </c>
      <c r="K1999" s="6" t="str" cm="1">
        <f t="array" aca="1" ref="K1999" ca="1">_xlfn.IFNA(INDIRECT("'"&amp;"Variable List"&amp;"'!"&amp;ADDRESS(MATCH(A1999,'Variable List'!A:A,0),5)),"")</f>
        <v/>
      </c>
      <c r="L1999" s="6" t="str" cm="1">
        <f t="array" aca="1" ref="L1999" ca="1">_xlfn.IFNA(INDIRECT("'"&amp;"Variable List"&amp;"'!"&amp;ADDRESS(MATCH(A1999,'Variable List'!A:A,0),6)),"")</f>
        <v/>
      </c>
    </row>
    <row r="2000" spans="2:12" s="3" customFormat="1" x14ac:dyDescent="0.25">
      <c r="B2000" s="6"/>
      <c r="C2000" s="6"/>
      <c r="D2000" s="55">
        <v>728</v>
      </c>
      <c r="E2000" s="56" t="s">
        <v>2064</v>
      </c>
      <c r="F2000" s="168"/>
      <c r="G2000" s="6"/>
      <c r="H2000" s="13"/>
      <c r="I2000" s="6" t="str" cm="1">
        <f t="array" aca="1" ref="I2000" ca="1">_xlfn.IFNA(INDIRECT("'"&amp;"Variable List"&amp;"'!"&amp;ADDRESS(MATCH(A2000,'Variable List'!A:A,0),3)),"")</f>
        <v/>
      </c>
      <c r="J2000" s="6" t="str" cm="1">
        <f t="array" aca="1" ref="J2000" ca="1">_xlfn.IFNA(INDIRECT("'"&amp;"Variable List"&amp;"'!"&amp;ADDRESS(MATCH(A2000,'Variable List'!A:A,0),4)),"")</f>
        <v/>
      </c>
      <c r="K2000" s="6" t="str" cm="1">
        <f t="array" aca="1" ref="K2000" ca="1">_xlfn.IFNA(INDIRECT("'"&amp;"Variable List"&amp;"'!"&amp;ADDRESS(MATCH(A2000,'Variable List'!A:A,0),5)),"")</f>
        <v/>
      </c>
      <c r="L2000" s="6" t="str" cm="1">
        <f t="array" aca="1" ref="L2000" ca="1">_xlfn.IFNA(INDIRECT("'"&amp;"Variable List"&amp;"'!"&amp;ADDRESS(MATCH(A2000,'Variable List'!A:A,0),6)),"")</f>
        <v/>
      </c>
    </row>
    <row r="2001" spans="2:12" s="3" customFormat="1" x14ac:dyDescent="0.25">
      <c r="B2001" s="6"/>
      <c r="C2001" s="6"/>
      <c r="D2001" s="55">
        <v>729</v>
      </c>
      <c r="E2001" s="56" t="s">
        <v>2065</v>
      </c>
      <c r="F2001" s="168"/>
      <c r="G2001" s="6"/>
      <c r="H2001" s="13"/>
      <c r="I2001" s="6" t="str" cm="1">
        <f t="array" aca="1" ref="I2001" ca="1">_xlfn.IFNA(INDIRECT("'"&amp;"Variable List"&amp;"'!"&amp;ADDRESS(MATCH(A2001,'Variable List'!A:A,0),3)),"")</f>
        <v/>
      </c>
      <c r="J2001" s="6" t="str" cm="1">
        <f t="array" aca="1" ref="J2001" ca="1">_xlfn.IFNA(INDIRECT("'"&amp;"Variable List"&amp;"'!"&amp;ADDRESS(MATCH(A2001,'Variable List'!A:A,0),4)),"")</f>
        <v/>
      </c>
      <c r="K2001" s="6" t="str" cm="1">
        <f t="array" aca="1" ref="K2001" ca="1">_xlfn.IFNA(INDIRECT("'"&amp;"Variable List"&amp;"'!"&amp;ADDRESS(MATCH(A2001,'Variable List'!A:A,0),5)),"")</f>
        <v/>
      </c>
      <c r="L2001" s="6" t="str" cm="1">
        <f t="array" aca="1" ref="L2001" ca="1">_xlfn.IFNA(INDIRECT("'"&amp;"Variable List"&amp;"'!"&amp;ADDRESS(MATCH(A2001,'Variable List'!A:A,0),6)),"")</f>
        <v/>
      </c>
    </row>
    <row r="2002" spans="2:12" s="3" customFormat="1" x14ac:dyDescent="0.25">
      <c r="B2002" s="6"/>
      <c r="C2002" s="6"/>
      <c r="D2002" s="55">
        <v>740</v>
      </c>
      <c r="E2002" s="56" t="s">
        <v>2066</v>
      </c>
      <c r="F2002" s="168"/>
      <c r="G2002" s="6"/>
      <c r="H2002" s="13"/>
      <c r="I2002" s="6" t="str" cm="1">
        <f t="array" aca="1" ref="I2002" ca="1">_xlfn.IFNA(INDIRECT("'"&amp;"Variable List"&amp;"'!"&amp;ADDRESS(MATCH(A2002,'Variable List'!A:A,0),3)),"")</f>
        <v/>
      </c>
      <c r="J2002" s="6" t="str" cm="1">
        <f t="array" aca="1" ref="J2002" ca="1">_xlfn.IFNA(INDIRECT("'"&amp;"Variable List"&amp;"'!"&amp;ADDRESS(MATCH(A2002,'Variable List'!A:A,0),4)),"")</f>
        <v/>
      </c>
      <c r="K2002" s="6" t="str" cm="1">
        <f t="array" aca="1" ref="K2002" ca="1">_xlfn.IFNA(INDIRECT("'"&amp;"Variable List"&amp;"'!"&amp;ADDRESS(MATCH(A2002,'Variable List'!A:A,0),5)),"")</f>
        <v/>
      </c>
      <c r="L2002" s="6" t="str" cm="1">
        <f t="array" aca="1" ref="L2002" ca="1">_xlfn.IFNA(INDIRECT("'"&amp;"Variable List"&amp;"'!"&amp;ADDRESS(MATCH(A2002,'Variable List'!A:A,0),6)),"")</f>
        <v/>
      </c>
    </row>
    <row r="2003" spans="2:12" s="3" customFormat="1" x14ac:dyDescent="0.25">
      <c r="B2003" s="6"/>
      <c r="C2003" s="6"/>
      <c r="D2003" s="55">
        <v>748</v>
      </c>
      <c r="E2003" s="56" t="s">
        <v>2067</v>
      </c>
      <c r="F2003" s="168"/>
      <c r="G2003" s="6"/>
      <c r="H2003" s="13"/>
      <c r="I2003" s="6" t="str" cm="1">
        <f t="array" aca="1" ref="I2003" ca="1">_xlfn.IFNA(INDIRECT("'"&amp;"Variable List"&amp;"'!"&amp;ADDRESS(MATCH(A2003,'Variable List'!A:A,0),3)),"")</f>
        <v/>
      </c>
      <c r="J2003" s="6" t="str" cm="1">
        <f t="array" aca="1" ref="J2003" ca="1">_xlfn.IFNA(INDIRECT("'"&amp;"Variable List"&amp;"'!"&amp;ADDRESS(MATCH(A2003,'Variable List'!A:A,0),4)),"")</f>
        <v/>
      </c>
      <c r="K2003" s="6" t="str" cm="1">
        <f t="array" aca="1" ref="K2003" ca="1">_xlfn.IFNA(INDIRECT("'"&amp;"Variable List"&amp;"'!"&amp;ADDRESS(MATCH(A2003,'Variable List'!A:A,0),5)),"")</f>
        <v/>
      </c>
      <c r="L2003" s="6" t="str" cm="1">
        <f t="array" aca="1" ref="L2003" ca="1">_xlfn.IFNA(INDIRECT("'"&amp;"Variable List"&amp;"'!"&amp;ADDRESS(MATCH(A2003,'Variable List'!A:A,0),6)),"")</f>
        <v/>
      </c>
    </row>
    <row r="2004" spans="2:12" s="3" customFormat="1" x14ac:dyDescent="0.25">
      <c r="B2004" s="6"/>
      <c r="C2004" s="6"/>
      <c r="D2004" s="55">
        <v>752</v>
      </c>
      <c r="E2004" s="56" t="s">
        <v>2068</v>
      </c>
      <c r="F2004" s="168"/>
      <c r="G2004" s="6"/>
      <c r="H2004" s="13"/>
      <c r="I2004" s="6" t="str" cm="1">
        <f t="array" aca="1" ref="I2004" ca="1">_xlfn.IFNA(INDIRECT("'"&amp;"Variable List"&amp;"'!"&amp;ADDRESS(MATCH(A2004,'Variable List'!A:A,0),3)),"")</f>
        <v/>
      </c>
      <c r="J2004" s="6" t="str" cm="1">
        <f t="array" aca="1" ref="J2004" ca="1">_xlfn.IFNA(INDIRECT("'"&amp;"Variable List"&amp;"'!"&amp;ADDRESS(MATCH(A2004,'Variable List'!A:A,0),4)),"")</f>
        <v/>
      </c>
      <c r="K2004" s="6" t="str" cm="1">
        <f t="array" aca="1" ref="K2004" ca="1">_xlfn.IFNA(INDIRECT("'"&amp;"Variable List"&amp;"'!"&amp;ADDRESS(MATCH(A2004,'Variable List'!A:A,0),5)),"")</f>
        <v/>
      </c>
      <c r="L2004" s="6" t="str" cm="1">
        <f t="array" aca="1" ref="L2004" ca="1">_xlfn.IFNA(INDIRECT("'"&amp;"Variable List"&amp;"'!"&amp;ADDRESS(MATCH(A2004,'Variable List'!A:A,0),6)),"")</f>
        <v/>
      </c>
    </row>
    <row r="2005" spans="2:12" s="3" customFormat="1" x14ac:dyDescent="0.25">
      <c r="B2005" s="6"/>
      <c r="C2005" s="6"/>
      <c r="D2005" s="55">
        <v>756</v>
      </c>
      <c r="E2005" s="56" t="s">
        <v>2069</v>
      </c>
      <c r="F2005" s="168"/>
      <c r="G2005" s="6"/>
      <c r="H2005" s="13"/>
      <c r="I2005" s="6" t="str" cm="1">
        <f t="array" aca="1" ref="I2005" ca="1">_xlfn.IFNA(INDIRECT("'"&amp;"Variable List"&amp;"'!"&amp;ADDRESS(MATCH(A2005,'Variable List'!A:A,0),3)),"")</f>
        <v/>
      </c>
      <c r="J2005" s="6" t="str" cm="1">
        <f t="array" aca="1" ref="J2005" ca="1">_xlfn.IFNA(INDIRECT("'"&amp;"Variable List"&amp;"'!"&amp;ADDRESS(MATCH(A2005,'Variable List'!A:A,0),4)),"")</f>
        <v/>
      </c>
      <c r="K2005" s="6" t="str" cm="1">
        <f t="array" aca="1" ref="K2005" ca="1">_xlfn.IFNA(INDIRECT("'"&amp;"Variable List"&amp;"'!"&amp;ADDRESS(MATCH(A2005,'Variable List'!A:A,0),5)),"")</f>
        <v/>
      </c>
      <c r="L2005" s="6" t="str" cm="1">
        <f t="array" aca="1" ref="L2005" ca="1">_xlfn.IFNA(INDIRECT("'"&amp;"Variable List"&amp;"'!"&amp;ADDRESS(MATCH(A2005,'Variable List'!A:A,0),6)),"")</f>
        <v/>
      </c>
    </row>
    <row r="2006" spans="2:12" s="3" customFormat="1" x14ac:dyDescent="0.25">
      <c r="B2006" s="6"/>
      <c r="C2006" s="6"/>
      <c r="D2006" s="55">
        <v>760</v>
      </c>
      <c r="E2006" s="56" t="s">
        <v>2070</v>
      </c>
      <c r="F2006" s="168"/>
      <c r="G2006" s="6"/>
      <c r="H2006" s="13"/>
      <c r="I2006" s="6" t="str" cm="1">
        <f t="array" aca="1" ref="I2006" ca="1">_xlfn.IFNA(INDIRECT("'"&amp;"Variable List"&amp;"'!"&amp;ADDRESS(MATCH(A2006,'Variable List'!A:A,0),3)),"")</f>
        <v/>
      </c>
      <c r="J2006" s="6" t="str" cm="1">
        <f t="array" aca="1" ref="J2006" ca="1">_xlfn.IFNA(INDIRECT("'"&amp;"Variable List"&amp;"'!"&amp;ADDRESS(MATCH(A2006,'Variable List'!A:A,0),4)),"")</f>
        <v/>
      </c>
      <c r="K2006" s="6" t="str" cm="1">
        <f t="array" aca="1" ref="K2006" ca="1">_xlfn.IFNA(INDIRECT("'"&amp;"Variable List"&amp;"'!"&amp;ADDRESS(MATCH(A2006,'Variable List'!A:A,0),5)),"")</f>
        <v/>
      </c>
      <c r="L2006" s="6" t="str" cm="1">
        <f t="array" aca="1" ref="L2006" ca="1">_xlfn.IFNA(INDIRECT("'"&amp;"Variable List"&amp;"'!"&amp;ADDRESS(MATCH(A2006,'Variable List'!A:A,0),6)),"")</f>
        <v/>
      </c>
    </row>
    <row r="2007" spans="2:12" s="3" customFormat="1" x14ac:dyDescent="0.25">
      <c r="B2007" s="6"/>
      <c r="C2007" s="6"/>
      <c r="D2007" s="55">
        <v>762</v>
      </c>
      <c r="E2007" s="56" t="s">
        <v>2071</v>
      </c>
      <c r="F2007" s="168"/>
      <c r="G2007" s="6"/>
      <c r="H2007" s="13"/>
      <c r="I2007" s="6" t="str" cm="1">
        <f t="array" aca="1" ref="I2007" ca="1">_xlfn.IFNA(INDIRECT("'"&amp;"Variable List"&amp;"'!"&amp;ADDRESS(MATCH(A2007,'Variable List'!A:A,0),3)),"")</f>
        <v/>
      </c>
      <c r="J2007" s="6" t="str" cm="1">
        <f t="array" aca="1" ref="J2007" ca="1">_xlfn.IFNA(INDIRECT("'"&amp;"Variable List"&amp;"'!"&amp;ADDRESS(MATCH(A2007,'Variable List'!A:A,0),4)),"")</f>
        <v/>
      </c>
      <c r="K2007" s="6" t="str" cm="1">
        <f t="array" aca="1" ref="K2007" ca="1">_xlfn.IFNA(INDIRECT("'"&amp;"Variable List"&amp;"'!"&amp;ADDRESS(MATCH(A2007,'Variable List'!A:A,0),5)),"")</f>
        <v/>
      </c>
      <c r="L2007" s="6" t="str" cm="1">
        <f t="array" aca="1" ref="L2007" ca="1">_xlfn.IFNA(INDIRECT("'"&amp;"Variable List"&amp;"'!"&amp;ADDRESS(MATCH(A2007,'Variable List'!A:A,0),6)),"")</f>
        <v/>
      </c>
    </row>
    <row r="2008" spans="2:12" s="3" customFormat="1" x14ac:dyDescent="0.25">
      <c r="B2008" s="6"/>
      <c r="C2008" s="6"/>
      <c r="D2008" s="55">
        <v>764</v>
      </c>
      <c r="E2008" s="56" t="s">
        <v>2072</v>
      </c>
      <c r="F2008" s="168"/>
      <c r="G2008" s="6"/>
      <c r="H2008" s="13"/>
      <c r="I2008" s="6" t="str" cm="1">
        <f t="array" aca="1" ref="I2008" ca="1">_xlfn.IFNA(INDIRECT("'"&amp;"Variable List"&amp;"'!"&amp;ADDRESS(MATCH(A2008,'Variable List'!A:A,0),3)),"")</f>
        <v/>
      </c>
      <c r="J2008" s="6" t="str" cm="1">
        <f t="array" aca="1" ref="J2008" ca="1">_xlfn.IFNA(INDIRECT("'"&amp;"Variable List"&amp;"'!"&amp;ADDRESS(MATCH(A2008,'Variable List'!A:A,0),4)),"")</f>
        <v/>
      </c>
      <c r="K2008" s="6" t="str" cm="1">
        <f t="array" aca="1" ref="K2008" ca="1">_xlfn.IFNA(INDIRECT("'"&amp;"Variable List"&amp;"'!"&amp;ADDRESS(MATCH(A2008,'Variable List'!A:A,0),5)),"")</f>
        <v/>
      </c>
      <c r="L2008" s="6" t="str" cm="1">
        <f t="array" aca="1" ref="L2008" ca="1">_xlfn.IFNA(INDIRECT("'"&amp;"Variable List"&amp;"'!"&amp;ADDRESS(MATCH(A2008,'Variable List'!A:A,0),6)),"")</f>
        <v/>
      </c>
    </row>
    <row r="2009" spans="2:12" s="3" customFormat="1" x14ac:dyDescent="0.25">
      <c r="B2009" s="6"/>
      <c r="C2009" s="6"/>
      <c r="D2009" s="55">
        <v>768</v>
      </c>
      <c r="E2009" s="56" t="s">
        <v>2073</v>
      </c>
      <c r="F2009" s="168"/>
      <c r="G2009" s="6"/>
      <c r="H2009" s="13"/>
      <c r="I2009" s="6" t="str" cm="1">
        <f t="array" aca="1" ref="I2009" ca="1">_xlfn.IFNA(INDIRECT("'"&amp;"Variable List"&amp;"'!"&amp;ADDRESS(MATCH(A2009,'Variable List'!A:A,0),3)),"")</f>
        <v/>
      </c>
      <c r="J2009" s="6" t="str" cm="1">
        <f t="array" aca="1" ref="J2009" ca="1">_xlfn.IFNA(INDIRECT("'"&amp;"Variable List"&amp;"'!"&amp;ADDRESS(MATCH(A2009,'Variable List'!A:A,0),4)),"")</f>
        <v/>
      </c>
      <c r="K2009" s="6" t="str" cm="1">
        <f t="array" aca="1" ref="K2009" ca="1">_xlfn.IFNA(INDIRECT("'"&amp;"Variable List"&amp;"'!"&amp;ADDRESS(MATCH(A2009,'Variable List'!A:A,0),5)),"")</f>
        <v/>
      </c>
      <c r="L2009" s="6" t="str" cm="1">
        <f t="array" aca="1" ref="L2009" ca="1">_xlfn.IFNA(INDIRECT("'"&amp;"Variable List"&amp;"'!"&amp;ADDRESS(MATCH(A2009,'Variable List'!A:A,0),6)),"")</f>
        <v/>
      </c>
    </row>
    <row r="2010" spans="2:12" s="3" customFormat="1" x14ac:dyDescent="0.25">
      <c r="B2010" s="6"/>
      <c r="C2010" s="6"/>
      <c r="D2010" s="55">
        <v>776</v>
      </c>
      <c r="E2010" s="56" t="s">
        <v>2074</v>
      </c>
      <c r="F2010" s="168"/>
      <c r="G2010" s="6"/>
      <c r="H2010" s="13"/>
      <c r="I2010" s="6" t="str" cm="1">
        <f t="array" aca="1" ref="I2010" ca="1">_xlfn.IFNA(INDIRECT("'"&amp;"Variable List"&amp;"'!"&amp;ADDRESS(MATCH(A2010,'Variable List'!A:A,0),3)),"")</f>
        <v/>
      </c>
      <c r="J2010" s="6" t="str" cm="1">
        <f t="array" aca="1" ref="J2010" ca="1">_xlfn.IFNA(INDIRECT("'"&amp;"Variable List"&amp;"'!"&amp;ADDRESS(MATCH(A2010,'Variable List'!A:A,0),4)),"")</f>
        <v/>
      </c>
      <c r="K2010" s="6" t="str" cm="1">
        <f t="array" aca="1" ref="K2010" ca="1">_xlfn.IFNA(INDIRECT("'"&amp;"Variable List"&amp;"'!"&amp;ADDRESS(MATCH(A2010,'Variable List'!A:A,0),5)),"")</f>
        <v/>
      </c>
      <c r="L2010" s="6" t="str" cm="1">
        <f t="array" aca="1" ref="L2010" ca="1">_xlfn.IFNA(INDIRECT("'"&amp;"Variable List"&amp;"'!"&amp;ADDRESS(MATCH(A2010,'Variable List'!A:A,0),6)),"")</f>
        <v/>
      </c>
    </row>
    <row r="2011" spans="2:12" s="3" customFormat="1" x14ac:dyDescent="0.25">
      <c r="B2011" s="6"/>
      <c r="C2011" s="6"/>
      <c r="D2011" s="55">
        <v>780</v>
      </c>
      <c r="E2011" s="56" t="s">
        <v>2075</v>
      </c>
      <c r="F2011" s="168"/>
      <c r="G2011" s="6"/>
      <c r="H2011" s="13"/>
      <c r="I2011" s="6" t="str" cm="1">
        <f t="array" aca="1" ref="I2011" ca="1">_xlfn.IFNA(INDIRECT("'"&amp;"Variable List"&amp;"'!"&amp;ADDRESS(MATCH(A2011,'Variable List'!A:A,0),3)),"")</f>
        <v/>
      </c>
      <c r="J2011" s="6" t="str" cm="1">
        <f t="array" aca="1" ref="J2011" ca="1">_xlfn.IFNA(INDIRECT("'"&amp;"Variable List"&amp;"'!"&amp;ADDRESS(MATCH(A2011,'Variable List'!A:A,0),4)),"")</f>
        <v/>
      </c>
      <c r="K2011" s="6" t="str" cm="1">
        <f t="array" aca="1" ref="K2011" ca="1">_xlfn.IFNA(INDIRECT("'"&amp;"Variable List"&amp;"'!"&amp;ADDRESS(MATCH(A2011,'Variable List'!A:A,0),5)),"")</f>
        <v/>
      </c>
      <c r="L2011" s="6" t="str" cm="1">
        <f t="array" aca="1" ref="L2011" ca="1">_xlfn.IFNA(INDIRECT("'"&amp;"Variable List"&amp;"'!"&amp;ADDRESS(MATCH(A2011,'Variable List'!A:A,0),6)),"")</f>
        <v/>
      </c>
    </row>
    <row r="2012" spans="2:12" s="3" customFormat="1" x14ac:dyDescent="0.25">
      <c r="B2012" s="6"/>
      <c r="C2012" s="6"/>
      <c r="D2012" s="55">
        <v>784</v>
      </c>
      <c r="E2012" s="56" t="s">
        <v>2076</v>
      </c>
      <c r="F2012" s="168"/>
      <c r="G2012" s="6"/>
      <c r="H2012" s="13"/>
      <c r="I2012" s="6" t="str" cm="1">
        <f t="array" aca="1" ref="I2012" ca="1">_xlfn.IFNA(INDIRECT("'"&amp;"Variable List"&amp;"'!"&amp;ADDRESS(MATCH(A2012,'Variable List'!A:A,0),3)),"")</f>
        <v/>
      </c>
      <c r="J2012" s="6" t="str" cm="1">
        <f t="array" aca="1" ref="J2012" ca="1">_xlfn.IFNA(INDIRECT("'"&amp;"Variable List"&amp;"'!"&amp;ADDRESS(MATCH(A2012,'Variable List'!A:A,0),4)),"")</f>
        <v/>
      </c>
      <c r="K2012" s="6" t="str" cm="1">
        <f t="array" aca="1" ref="K2012" ca="1">_xlfn.IFNA(INDIRECT("'"&amp;"Variable List"&amp;"'!"&amp;ADDRESS(MATCH(A2012,'Variable List'!A:A,0),5)),"")</f>
        <v/>
      </c>
      <c r="L2012" s="6" t="str" cm="1">
        <f t="array" aca="1" ref="L2012" ca="1">_xlfn.IFNA(INDIRECT("'"&amp;"Variable List"&amp;"'!"&amp;ADDRESS(MATCH(A2012,'Variable List'!A:A,0),6)),"")</f>
        <v/>
      </c>
    </row>
    <row r="2013" spans="2:12" s="3" customFormat="1" x14ac:dyDescent="0.25">
      <c r="B2013" s="6"/>
      <c r="C2013" s="6"/>
      <c r="D2013" s="55">
        <v>788</v>
      </c>
      <c r="E2013" s="56" t="s">
        <v>2077</v>
      </c>
      <c r="F2013" s="168"/>
      <c r="G2013" s="6"/>
      <c r="H2013" s="13"/>
      <c r="I2013" s="6" t="str" cm="1">
        <f t="array" aca="1" ref="I2013" ca="1">_xlfn.IFNA(INDIRECT("'"&amp;"Variable List"&amp;"'!"&amp;ADDRESS(MATCH(A2013,'Variable List'!A:A,0),3)),"")</f>
        <v/>
      </c>
      <c r="J2013" s="6" t="str" cm="1">
        <f t="array" aca="1" ref="J2013" ca="1">_xlfn.IFNA(INDIRECT("'"&amp;"Variable List"&amp;"'!"&amp;ADDRESS(MATCH(A2013,'Variable List'!A:A,0),4)),"")</f>
        <v/>
      </c>
      <c r="K2013" s="6" t="str" cm="1">
        <f t="array" aca="1" ref="K2013" ca="1">_xlfn.IFNA(INDIRECT("'"&amp;"Variable List"&amp;"'!"&amp;ADDRESS(MATCH(A2013,'Variable List'!A:A,0),5)),"")</f>
        <v/>
      </c>
      <c r="L2013" s="6" t="str" cm="1">
        <f t="array" aca="1" ref="L2013" ca="1">_xlfn.IFNA(INDIRECT("'"&amp;"Variable List"&amp;"'!"&amp;ADDRESS(MATCH(A2013,'Variable List'!A:A,0),6)),"")</f>
        <v/>
      </c>
    </row>
    <row r="2014" spans="2:12" s="3" customFormat="1" x14ac:dyDescent="0.25">
      <c r="B2014" s="6"/>
      <c r="C2014" s="6"/>
      <c r="D2014" s="55">
        <v>792</v>
      </c>
      <c r="E2014" s="56" t="s">
        <v>2078</v>
      </c>
      <c r="F2014" s="168"/>
      <c r="G2014" s="6"/>
      <c r="H2014" s="13"/>
      <c r="I2014" s="6" t="str" cm="1">
        <f t="array" aca="1" ref="I2014" ca="1">_xlfn.IFNA(INDIRECT("'"&amp;"Variable List"&amp;"'!"&amp;ADDRESS(MATCH(A2014,'Variable List'!A:A,0),3)),"")</f>
        <v/>
      </c>
      <c r="J2014" s="6" t="str" cm="1">
        <f t="array" aca="1" ref="J2014" ca="1">_xlfn.IFNA(INDIRECT("'"&amp;"Variable List"&amp;"'!"&amp;ADDRESS(MATCH(A2014,'Variable List'!A:A,0),4)),"")</f>
        <v/>
      </c>
      <c r="K2014" s="6" t="str" cm="1">
        <f t="array" aca="1" ref="K2014" ca="1">_xlfn.IFNA(INDIRECT("'"&amp;"Variable List"&amp;"'!"&amp;ADDRESS(MATCH(A2014,'Variable List'!A:A,0),5)),"")</f>
        <v/>
      </c>
      <c r="L2014" s="6" t="str" cm="1">
        <f t="array" aca="1" ref="L2014" ca="1">_xlfn.IFNA(INDIRECT("'"&amp;"Variable List"&amp;"'!"&amp;ADDRESS(MATCH(A2014,'Variable List'!A:A,0),6)),"")</f>
        <v/>
      </c>
    </row>
    <row r="2015" spans="2:12" s="3" customFormat="1" x14ac:dyDescent="0.25">
      <c r="B2015" s="6"/>
      <c r="C2015" s="6"/>
      <c r="D2015" s="55">
        <v>795</v>
      </c>
      <c r="E2015" s="56" t="s">
        <v>2079</v>
      </c>
      <c r="F2015" s="168"/>
      <c r="G2015" s="6"/>
      <c r="H2015" s="13"/>
      <c r="I2015" s="6" t="str" cm="1">
        <f t="array" aca="1" ref="I2015" ca="1">_xlfn.IFNA(INDIRECT("'"&amp;"Variable List"&amp;"'!"&amp;ADDRESS(MATCH(A2015,'Variable List'!A:A,0),3)),"")</f>
        <v/>
      </c>
      <c r="J2015" s="6" t="str" cm="1">
        <f t="array" aca="1" ref="J2015" ca="1">_xlfn.IFNA(INDIRECT("'"&amp;"Variable List"&amp;"'!"&amp;ADDRESS(MATCH(A2015,'Variable List'!A:A,0),4)),"")</f>
        <v/>
      </c>
      <c r="K2015" s="6" t="str" cm="1">
        <f t="array" aca="1" ref="K2015" ca="1">_xlfn.IFNA(INDIRECT("'"&amp;"Variable List"&amp;"'!"&amp;ADDRESS(MATCH(A2015,'Variable List'!A:A,0),5)),"")</f>
        <v/>
      </c>
      <c r="L2015" s="6" t="str" cm="1">
        <f t="array" aca="1" ref="L2015" ca="1">_xlfn.IFNA(INDIRECT("'"&amp;"Variable List"&amp;"'!"&amp;ADDRESS(MATCH(A2015,'Variable List'!A:A,0),6)),"")</f>
        <v/>
      </c>
    </row>
    <row r="2016" spans="2:12" s="3" customFormat="1" x14ac:dyDescent="0.25">
      <c r="B2016" s="6"/>
      <c r="C2016" s="6"/>
      <c r="D2016" s="55">
        <v>798</v>
      </c>
      <c r="E2016" s="56" t="s">
        <v>2080</v>
      </c>
      <c r="F2016" s="168"/>
      <c r="G2016" s="6"/>
      <c r="H2016" s="13"/>
      <c r="I2016" s="6" t="str" cm="1">
        <f t="array" aca="1" ref="I2016" ca="1">_xlfn.IFNA(INDIRECT("'"&amp;"Variable List"&amp;"'!"&amp;ADDRESS(MATCH(A2016,'Variable List'!A:A,0),3)),"")</f>
        <v/>
      </c>
      <c r="J2016" s="6" t="str" cm="1">
        <f t="array" aca="1" ref="J2016" ca="1">_xlfn.IFNA(INDIRECT("'"&amp;"Variable List"&amp;"'!"&amp;ADDRESS(MATCH(A2016,'Variable List'!A:A,0),4)),"")</f>
        <v/>
      </c>
      <c r="K2016" s="6" t="str" cm="1">
        <f t="array" aca="1" ref="K2016" ca="1">_xlfn.IFNA(INDIRECT("'"&amp;"Variable List"&amp;"'!"&amp;ADDRESS(MATCH(A2016,'Variable List'!A:A,0),5)),"")</f>
        <v/>
      </c>
      <c r="L2016" s="6" t="str" cm="1">
        <f t="array" aca="1" ref="L2016" ca="1">_xlfn.IFNA(INDIRECT("'"&amp;"Variable List"&amp;"'!"&amp;ADDRESS(MATCH(A2016,'Variable List'!A:A,0),6)),"")</f>
        <v/>
      </c>
    </row>
    <row r="2017" spans="2:12" s="3" customFormat="1" x14ac:dyDescent="0.25">
      <c r="B2017" s="6"/>
      <c r="C2017" s="6"/>
      <c r="D2017" s="55">
        <v>800</v>
      </c>
      <c r="E2017" s="56" t="s">
        <v>2081</v>
      </c>
      <c r="F2017" s="168"/>
      <c r="G2017" s="6"/>
      <c r="H2017" s="13"/>
      <c r="I2017" s="6" t="str" cm="1">
        <f t="array" aca="1" ref="I2017" ca="1">_xlfn.IFNA(INDIRECT("'"&amp;"Variable List"&amp;"'!"&amp;ADDRESS(MATCH(A2017,'Variable List'!A:A,0),3)),"")</f>
        <v/>
      </c>
      <c r="J2017" s="6" t="str" cm="1">
        <f t="array" aca="1" ref="J2017" ca="1">_xlfn.IFNA(INDIRECT("'"&amp;"Variable List"&amp;"'!"&amp;ADDRESS(MATCH(A2017,'Variable List'!A:A,0),4)),"")</f>
        <v/>
      </c>
      <c r="K2017" s="6" t="str" cm="1">
        <f t="array" aca="1" ref="K2017" ca="1">_xlfn.IFNA(INDIRECT("'"&amp;"Variable List"&amp;"'!"&amp;ADDRESS(MATCH(A2017,'Variable List'!A:A,0),5)),"")</f>
        <v/>
      </c>
      <c r="L2017" s="6" t="str" cm="1">
        <f t="array" aca="1" ref="L2017" ca="1">_xlfn.IFNA(INDIRECT("'"&amp;"Variable List"&amp;"'!"&amp;ADDRESS(MATCH(A2017,'Variable List'!A:A,0),6)),"")</f>
        <v/>
      </c>
    </row>
    <row r="2018" spans="2:12" s="3" customFormat="1" x14ac:dyDescent="0.25">
      <c r="B2018" s="6"/>
      <c r="C2018" s="6"/>
      <c r="D2018" s="55">
        <v>804</v>
      </c>
      <c r="E2018" s="56" t="s">
        <v>2082</v>
      </c>
      <c r="F2018" s="168"/>
      <c r="G2018" s="6"/>
      <c r="H2018" s="13"/>
      <c r="I2018" s="6" t="str" cm="1">
        <f t="array" aca="1" ref="I2018" ca="1">_xlfn.IFNA(INDIRECT("'"&amp;"Variable List"&amp;"'!"&amp;ADDRESS(MATCH(A2018,'Variable List'!A:A,0),3)),"")</f>
        <v/>
      </c>
      <c r="J2018" s="6" t="str" cm="1">
        <f t="array" aca="1" ref="J2018" ca="1">_xlfn.IFNA(INDIRECT("'"&amp;"Variable List"&amp;"'!"&amp;ADDRESS(MATCH(A2018,'Variable List'!A:A,0),4)),"")</f>
        <v/>
      </c>
      <c r="K2018" s="6" t="str" cm="1">
        <f t="array" aca="1" ref="K2018" ca="1">_xlfn.IFNA(INDIRECT("'"&amp;"Variable List"&amp;"'!"&amp;ADDRESS(MATCH(A2018,'Variable List'!A:A,0),5)),"")</f>
        <v/>
      </c>
      <c r="L2018" s="6" t="str" cm="1">
        <f t="array" aca="1" ref="L2018" ca="1">_xlfn.IFNA(INDIRECT("'"&amp;"Variable List"&amp;"'!"&amp;ADDRESS(MATCH(A2018,'Variable List'!A:A,0),6)),"")</f>
        <v/>
      </c>
    </row>
    <row r="2019" spans="2:12" s="3" customFormat="1" x14ac:dyDescent="0.25">
      <c r="B2019" s="6"/>
      <c r="C2019" s="6"/>
      <c r="D2019" s="55">
        <v>807</v>
      </c>
      <c r="E2019" s="56" t="s">
        <v>2083</v>
      </c>
      <c r="F2019" s="168"/>
      <c r="G2019" s="6"/>
      <c r="H2019" s="13"/>
      <c r="I2019" s="6" t="str" cm="1">
        <f t="array" aca="1" ref="I2019" ca="1">_xlfn.IFNA(INDIRECT("'"&amp;"Variable List"&amp;"'!"&amp;ADDRESS(MATCH(A2019,'Variable List'!A:A,0),3)),"")</f>
        <v/>
      </c>
      <c r="J2019" s="6" t="str" cm="1">
        <f t="array" aca="1" ref="J2019" ca="1">_xlfn.IFNA(INDIRECT("'"&amp;"Variable List"&amp;"'!"&amp;ADDRESS(MATCH(A2019,'Variable List'!A:A,0),4)),"")</f>
        <v/>
      </c>
      <c r="K2019" s="6" t="str" cm="1">
        <f t="array" aca="1" ref="K2019" ca="1">_xlfn.IFNA(INDIRECT("'"&amp;"Variable List"&amp;"'!"&amp;ADDRESS(MATCH(A2019,'Variable List'!A:A,0),5)),"")</f>
        <v/>
      </c>
      <c r="L2019" s="6" t="str" cm="1">
        <f t="array" aca="1" ref="L2019" ca="1">_xlfn.IFNA(INDIRECT("'"&amp;"Variable List"&amp;"'!"&amp;ADDRESS(MATCH(A2019,'Variable List'!A:A,0),6)),"")</f>
        <v/>
      </c>
    </row>
    <row r="2020" spans="2:12" s="3" customFormat="1" x14ac:dyDescent="0.25">
      <c r="B2020" s="6"/>
      <c r="C2020" s="6"/>
      <c r="D2020" s="55">
        <v>818</v>
      </c>
      <c r="E2020" s="56" t="s">
        <v>2084</v>
      </c>
      <c r="F2020" s="168"/>
      <c r="G2020" s="6"/>
      <c r="H2020" s="13"/>
      <c r="I2020" s="6" t="str" cm="1">
        <f t="array" aca="1" ref="I2020" ca="1">_xlfn.IFNA(INDIRECT("'"&amp;"Variable List"&amp;"'!"&amp;ADDRESS(MATCH(A2020,'Variable List'!A:A,0),3)),"")</f>
        <v/>
      </c>
      <c r="J2020" s="6" t="str" cm="1">
        <f t="array" aca="1" ref="J2020" ca="1">_xlfn.IFNA(INDIRECT("'"&amp;"Variable List"&amp;"'!"&amp;ADDRESS(MATCH(A2020,'Variable List'!A:A,0),4)),"")</f>
        <v/>
      </c>
      <c r="K2020" s="6" t="str" cm="1">
        <f t="array" aca="1" ref="K2020" ca="1">_xlfn.IFNA(INDIRECT("'"&amp;"Variable List"&amp;"'!"&amp;ADDRESS(MATCH(A2020,'Variable List'!A:A,0),5)),"")</f>
        <v/>
      </c>
      <c r="L2020" s="6" t="str" cm="1">
        <f t="array" aca="1" ref="L2020" ca="1">_xlfn.IFNA(INDIRECT("'"&amp;"Variable List"&amp;"'!"&amp;ADDRESS(MATCH(A2020,'Variable List'!A:A,0),6)),"")</f>
        <v/>
      </c>
    </row>
    <row r="2021" spans="2:12" s="3" customFormat="1" x14ac:dyDescent="0.25">
      <c r="B2021" s="6"/>
      <c r="C2021" s="6"/>
      <c r="D2021" s="55">
        <v>834</v>
      </c>
      <c r="E2021" s="56" t="s">
        <v>2085</v>
      </c>
      <c r="F2021" s="168"/>
      <c r="G2021" s="6"/>
      <c r="H2021" s="13"/>
      <c r="I2021" s="6" t="str" cm="1">
        <f t="array" aca="1" ref="I2021" ca="1">_xlfn.IFNA(INDIRECT("'"&amp;"Variable List"&amp;"'!"&amp;ADDRESS(MATCH(A2021,'Variable List'!A:A,0),3)),"")</f>
        <v/>
      </c>
      <c r="J2021" s="6" t="str" cm="1">
        <f t="array" aca="1" ref="J2021" ca="1">_xlfn.IFNA(INDIRECT("'"&amp;"Variable List"&amp;"'!"&amp;ADDRESS(MATCH(A2021,'Variable List'!A:A,0),4)),"")</f>
        <v/>
      </c>
      <c r="K2021" s="6" t="str" cm="1">
        <f t="array" aca="1" ref="K2021" ca="1">_xlfn.IFNA(INDIRECT("'"&amp;"Variable List"&amp;"'!"&amp;ADDRESS(MATCH(A2021,'Variable List'!A:A,0),5)),"")</f>
        <v/>
      </c>
      <c r="L2021" s="6" t="str" cm="1">
        <f t="array" aca="1" ref="L2021" ca="1">_xlfn.IFNA(INDIRECT("'"&amp;"Variable List"&amp;"'!"&amp;ADDRESS(MATCH(A2021,'Variable List'!A:A,0),6)),"")</f>
        <v/>
      </c>
    </row>
    <row r="2022" spans="2:12" s="3" customFormat="1" x14ac:dyDescent="0.25">
      <c r="B2022" s="6"/>
      <c r="C2022" s="6"/>
      <c r="D2022" s="55">
        <v>840</v>
      </c>
      <c r="E2022" s="56" t="s">
        <v>2086</v>
      </c>
      <c r="F2022" s="168"/>
      <c r="G2022" s="6"/>
      <c r="H2022" s="13"/>
      <c r="I2022" s="6" t="str" cm="1">
        <f t="array" aca="1" ref="I2022" ca="1">_xlfn.IFNA(INDIRECT("'"&amp;"Variable List"&amp;"'!"&amp;ADDRESS(MATCH(A2022,'Variable List'!A:A,0),3)),"")</f>
        <v/>
      </c>
      <c r="J2022" s="6" t="str" cm="1">
        <f t="array" aca="1" ref="J2022" ca="1">_xlfn.IFNA(INDIRECT("'"&amp;"Variable List"&amp;"'!"&amp;ADDRESS(MATCH(A2022,'Variable List'!A:A,0),4)),"")</f>
        <v/>
      </c>
      <c r="K2022" s="6" t="str" cm="1">
        <f t="array" aca="1" ref="K2022" ca="1">_xlfn.IFNA(INDIRECT("'"&amp;"Variable List"&amp;"'!"&amp;ADDRESS(MATCH(A2022,'Variable List'!A:A,0),5)),"")</f>
        <v/>
      </c>
      <c r="L2022" s="6" t="str" cm="1">
        <f t="array" aca="1" ref="L2022" ca="1">_xlfn.IFNA(INDIRECT("'"&amp;"Variable List"&amp;"'!"&amp;ADDRESS(MATCH(A2022,'Variable List'!A:A,0),6)),"")</f>
        <v/>
      </c>
    </row>
    <row r="2023" spans="2:12" s="3" customFormat="1" x14ac:dyDescent="0.25">
      <c r="B2023" s="6"/>
      <c r="C2023" s="6"/>
      <c r="D2023" s="55">
        <v>854</v>
      </c>
      <c r="E2023" s="56" t="s">
        <v>2087</v>
      </c>
      <c r="F2023" s="168"/>
      <c r="G2023" s="6"/>
      <c r="H2023" s="13"/>
      <c r="I2023" s="6" t="str" cm="1">
        <f t="array" aca="1" ref="I2023" ca="1">_xlfn.IFNA(INDIRECT("'"&amp;"Variable List"&amp;"'!"&amp;ADDRESS(MATCH(A2023,'Variable List'!A:A,0),3)),"")</f>
        <v/>
      </c>
      <c r="J2023" s="6" t="str" cm="1">
        <f t="array" aca="1" ref="J2023" ca="1">_xlfn.IFNA(INDIRECT("'"&amp;"Variable List"&amp;"'!"&amp;ADDRESS(MATCH(A2023,'Variable List'!A:A,0),4)),"")</f>
        <v/>
      </c>
      <c r="K2023" s="6" t="str" cm="1">
        <f t="array" aca="1" ref="K2023" ca="1">_xlfn.IFNA(INDIRECT("'"&amp;"Variable List"&amp;"'!"&amp;ADDRESS(MATCH(A2023,'Variable List'!A:A,0),5)),"")</f>
        <v/>
      </c>
      <c r="L2023" s="6" t="str" cm="1">
        <f t="array" aca="1" ref="L2023" ca="1">_xlfn.IFNA(INDIRECT("'"&amp;"Variable List"&amp;"'!"&amp;ADDRESS(MATCH(A2023,'Variable List'!A:A,0),6)),"")</f>
        <v/>
      </c>
    </row>
    <row r="2024" spans="2:12" s="3" customFormat="1" x14ac:dyDescent="0.25">
      <c r="B2024" s="6"/>
      <c r="C2024" s="6"/>
      <c r="D2024" s="55">
        <v>858</v>
      </c>
      <c r="E2024" s="56" t="s">
        <v>2088</v>
      </c>
      <c r="F2024" s="168"/>
      <c r="G2024" s="6"/>
      <c r="H2024" s="13"/>
      <c r="I2024" s="6" t="str" cm="1">
        <f t="array" aca="1" ref="I2024" ca="1">_xlfn.IFNA(INDIRECT("'"&amp;"Variable List"&amp;"'!"&amp;ADDRESS(MATCH(A2024,'Variable List'!A:A,0),3)),"")</f>
        <v/>
      </c>
      <c r="J2024" s="6" t="str" cm="1">
        <f t="array" aca="1" ref="J2024" ca="1">_xlfn.IFNA(INDIRECT("'"&amp;"Variable List"&amp;"'!"&amp;ADDRESS(MATCH(A2024,'Variable List'!A:A,0),4)),"")</f>
        <v/>
      </c>
      <c r="K2024" s="6" t="str" cm="1">
        <f t="array" aca="1" ref="K2024" ca="1">_xlfn.IFNA(INDIRECT("'"&amp;"Variable List"&amp;"'!"&amp;ADDRESS(MATCH(A2024,'Variable List'!A:A,0),5)),"")</f>
        <v/>
      </c>
      <c r="L2024" s="6" t="str" cm="1">
        <f t="array" aca="1" ref="L2024" ca="1">_xlfn.IFNA(INDIRECT("'"&amp;"Variable List"&amp;"'!"&amp;ADDRESS(MATCH(A2024,'Variable List'!A:A,0),6)),"")</f>
        <v/>
      </c>
    </row>
    <row r="2025" spans="2:12" s="3" customFormat="1" x14ac:dyDescent="0.25">
      <c r="B2025" s="6"/>
      <c r="C2025" s="6"/>
      <c r="D2025" s="55">
        <v>860</v>
      </c>
      <c r="E2025" s="56" t="s">
        <v>2089</v>
      </c>
      <c r="F2025" s="168"/>
      <c r="G2025" s="6"/>
      <c r="H2025" s="13"/>
      <c r="I2025" s="6" t="str" cm="1">
        <f t="array" aca="1" ref="I2025" ca="1">_xlfn.IFNA(INDIRECT("'"&amp;"Variable List"&amp;"'!"&amp;ADDRESS(MATCH(A2025,'Variable List'!A:A,0),3)),"")</f>
        <v/>
      </c>
      <c r="J2025" s="6" t="str" cm="1">
        <f t="array" aca="1" ref="J2025" ca="1">_xlfn.IFNA(INDIRECT("'"&amp;"Variable List"&amp;"'!"&amp;ADDRESS(MATCH(A2025,'Variable List'!A:A,0),4)),"")</f>
        <v/>
      </c>
      <c r="K2025" s="6" t="str" cm="1">
        <f t="array" aca="1" ref="K2025" ca="1">_xlfn.IFNA(INDIRECT("'"&amp;"Variable List"&amp;"'!"&amp;ADDRESS(MATCH(A2025,'Variable List'!A:A,0),5)),"")</f>
        <v/>
      </c>
      <c r="L2025" s="6" t="str" cm="1">
        <f t="array" aca="1" ref="L2025" ca="1">_xlfn.IFNA(INDIRECT("'"&amp;"Variable List"&amp;"'!"&amp;ADDRESS(MATCH(A2025,'Variable List'!A:A,0),6)),"")</f>
        <v/>
      </c>
    </row>
    <row r="2026" spans="2:12" s="3" customFormat="1" x14ac:dyDescent="0.25">
      <c r="B2026" s="6"/>
      <c r="C2026" s="6"/>
      <c r="D2026" s="55">
        <v>862</v>
      </c>
      <c r="E2026" s="56" t="s">
        <v>2090</v>
      </c>
      <c r="F2026" s="168"/>
      <c r="G2026" s="6"/>
      <c r="H2026" s="13"/>
      <c r="I2026" s="6" t="str" cm="1">
        <f t="array" aca="1" ref="I2026" ca="1">_xlfn.IFNA(INDIRECT("'"&amp;"Variable List"&amp;"'!"&amp;ADDRESS(MATCH(A2026,'Variable List'!A:A,0),3)),"")</f>
        <v/>
      </c>
      <c r="J2026" s="6" t="str" cm="1">
        <f t="array" aca="1" ref="J2026" ca="1">_xlfn.IFNA(INDIRECT("'"&amp;"Variable List"&amp;"'!"&amp;ADDRESS(MATCH(A2026,'Variable List'!A:A,0),4)),"")</f>
        <v/>
      </c>
      <c r="K2026" s="6" t="str" cm="1">
        <f t="array" aca="1" ref="K2026" ca="1">_xlfn.IFNA(INDIRECT("'"&amp;"Variable List"&amp;"'!"&amp;ADDRESS(MATCH(A2026,'Variable List'!A:A,0),5)),"")</f>
        <v/>
      </c>
      <c r="L2026" s="6" t="str" cm="1">
        <f t="array" aca="1" ref="L2026" ca="1">_xlfn.IFNA(INDIRECT("'"&amp;"Variable List"&amp;"'!"&amp;ADDRESS(MATCH(A2026,'Variable List'!A:A,0),6)),"")</f>
        <v/>
      </c>
    </row>
    <row r="2027" spans="2:12" s="3" customFormat="1" x14ac:dyDescent="0.25">
      <c r="B2027" s="6"/>
      <c r="C2027" s="6"/>
      <c r="D2027" s="55">
        <v>882</v>
      </c>
      <c r="E2027" s="56" t="s">
        <v>2091</v>
      </c>
      <c r="F2027" s="168"/>
      <c r="G2027" s="6"/>
      <c r="H2027" s="13"/>
      <c r="I2027" s="6" t="str" cm="1">
        <f t="array" aca="1" ref="I2027" ca="1">_xlfn.IFNA(INDIRECT("'"&amp;"Variable List"&amp;"'!"&amp;ADDRESS(MATCH(A2027,'Variable List'!A:A,0),3)),"")</f>
        <v/>
      </c>
      <c r="J2027" s="6" t="str" cm="1">
        <f t="array" aca="1" ref="J2027" ca="1">_xlfn.IFNA(INDIRECT("'"&amp;"Variable List"&amp;"'!"&amp;ADDRESS(MATCH(A2027,'Variable List'!A:A,0),4)),"")</f>
        <v/>
      </c>
      <c r="K2027" s="6" t="str" cm="1">
        <f t="array" aca="1" ref="K2027" ca="1">_xlfn.IFNA(INDIRECT("'"&amp;"Variable List"&amp;"'!"&amp;ADDRESS(MATCH(A2027,'Variable List'!A:A,0),5)),"")</f>
        <v/>
      </c>
      <c r="L2027" s="6" t="str" cm="1">
        <f t="array" aca="1" ref="L2027" ca="1">_xlfn.IFNA(INDIRECT("'"&amp;"Variable List"&amp;"'!"&amp;ADDRESS(MATCH(A2027,'Variable List'!A:A,0),6)),"")</f>
        <v/>
      </c>
    </row>
    <row r="2028" spans="2:12" s="3" customFormat="1" x14ac:dyDescent="0.25">
      <c r="B2028" s="6"/>
      <c r="C2028" s="6"/>
      <c r="D2028" s="55">
        <v>887</v>
      </c>
      <c r="E2028" s="56" t="s">
        <v>2092</v>
      </c>
      <c r="F2028" s="168"/>
      <c r="G2028" s="6"/>
      <c r="H2028" s="13"/>
      <c r="I2028" s="6" t="str" cm="1">
        <f t="array" aca="1" ref="I2028" ca="1">_xlfn.IFNA(INDIRECT("'"&amp;"Variable List"&amp;"'!"&amp;ADDRESS(MATCH(A2028,'Variable List'!A:A,0),3)),"")</f>
        <v/>
      </c>
      <c r="J2028" s="6" t="str" cm="1">
        <f t="array" aca="1" ref="J2028" ca="1">_xlfn.IFNA(INDIRECT("'"&amp;"Variable List"&amp;"'!"&amp;ADDRESS(MATCH(A2028,'Variable List'!A:A,0),4)),"")</f>
        <v/>
      </c>
      <c r="K2028" s="6" t="str" cm="1">
        <f t="array" aca="1" ref="K2028" ca="1">_xlfn.IFNA(INDIRECT("'"&amp;"Variable List"&amp;"'!"&amp;ADDRESS(MATCH(A2028,'Variable List'!A:A,0),5)),"")</f>
        <v/>
      </c>
      <c r="L2028" s="6" t="str" cm="1">
        <f t="array" aca="1" ref="L2028" ca="1">_xlfn.IFNA(INDIRECT("'"&amp;"Variable List"&amp;"'!"&amp;ADDRESS(MATCH(A2028,'Variable List'!A:A,0),6)),"")</f>
        <v/>
      </c>
    </row>
    <row r="2029" spans="2:12" s="3" customFormat="1" x14ac:dyDescent="0.25">
      <c r="B2029" s="6"/>
      <c r="C2029" s="6"/>
      <c r="D2029" s="55">
        <v>894</v>
      </c>
      <c r="E2029" s="56" t="s">
        <v>2093</v>
      </c>
      <c r="F2029" s="168"/>
      <c r="G2029" s="6"/>
      <c r="H2029" s="13"/>
      <c r="I2029" s="6" t="str" cm="1">
        <f t="array" aca="1" ref="I2029" ca="1">_xlfn.IFNA(INDIRECT("'"&amp;"Variable List"&amp;"'!"&amp;ADDRESS(MATCH(A2029,'Variable List'!A:A,0),3)),"")</f>
        <v/>
      </c>
      <c r="J2029" s="6" t="str" cm="1">
        <f t="array" aca="1" ref="J2029" ca="1">_xlfn.IFNA(INDIRECT("'"&amp;"Variable List"&amp;"'!"&amp;ADDRESS(MATCH(A2029,'Variable List'!A:A,0),4)),"")</f>
        <v/>
      </c>
      <c r="K2029" s="6" t="str" cm="1">
        <f t="array" aca="1" ref="K2029" ca="1">_xlfn.IFNA(INDIRECT("'"&amp;"Variable List"&amp;"'!"&amp;ADDRESS(MATCH(A2029,'Variable List'!A:A,0),5)),"")</f>
        <v/>
      </c>
      <c r="L2029" s="6" t="str" cm="1">
        <f t="array" aca="1" ref="L2029" ca="1">_xlfn.IFNA(INDIRECT("'"&amp;"Variable List"&amp;"'!"&amp;ADDRESS(MATCH(A2029,'Variable List'!A:A,0),6)),"")</f>
        <v/>
      </c>
    </row>
    <row r="2030" spans="2:12" s="3" customFormat="1" x14ac:dyDescent="0.25">
      <c r="B2030" s="6"/>
      <c r="C2030" s="6"/>
      <c r="D2030" s="55">
        <v>901</v>
      </c>
      <c r="E2030" s="56" t="s">
        <v>2094</v>
      </c>
      <c r="F2030" s="168"/>
      <c r="G2030" s="6"/>
      <c r="H2030" s="13"/>
      <c r="I2030" s="6" t="str" cm="1">
        <f t="array" aca="1" ref="I2030" ca="1">_xlfn.IFNA(INDIRECT("'"&amp;"Variable List"&amp;"'!"&amp;ADDRESS(MATCH(A2030,'Variable List'!A:A,0),3)),"")</f>
        <v/>
      </c>
      <c r="J2030" s="6" t="str" cm="1">
        <f t="array" aca="1" ref="J2030" ca="1">_xlfn.IFNA(INDIRECT("'"&amp;"Variable List"&amp;"'!"&amp;ADDRESS(MATCH(A2030,'Variable List'!A:A,0),4)),"")</f>
        <v/>
      </c>
      <c r="K2030" s="6" t="str" cm="1">
        <f t="array" aca="1" ref="K2030" ca="1">_xlfn.IFNA(INDIRECT("'"&amp;"Variable List"&amp;"'!"&amp;ADDRESS(MATCH(A2030,'Variable List'!A:A,0),5)),"")</f>
        <v/>
      </c>
      <c r="L2030" s="6" t="str" cm="1">
        <f t="array" aca="1" ref="L2030" ca="1">_xlfn.IFNA(INDIRECT("'"&amp;"Variable List"&amp;"'!"&amp;ADDRESS(MATCH(A2030,'Variable List'!A:A,0),6)),"")</f>
        <v/>
      </c>
    </row>
    <row r="2031" spans="2:12" s="3" customFormat="1" x14ac:dyDescent="0.25">
      <c r="B2031" s="6"/>
      <c r="C2031" s="6"/>
      <c r="D2031" s="55">
        <v>902</v>
      </c>
      <c r="E2031" s="56" t="s">
        <v>2095</v>
      </c>
      <c r="F2031" s="168"/>
      <c r="G2031" s="6"/>
      <c r="H2031" s="13"/>
      <c r="I2031" s="6" t="str" cm="1">
        <f t="array" aca="1" ref="I2031" ca="1">_xlfn.IFNA(INDIRECT("'"&amp;"Variable List"&amp;"'!"&amp;ADDRESS(MATCH(A2031,'Variable List'!A:A,0),3)),"")</f>
        <v/>
      </c>
      <c r="J2031" s="6" t="str" cm="1">
        <f t="array" aca="1" ref="J2031" ca="1">_xlfn.IFNA(INDIRECT("'"&amp;"Variable List"&amp;"'!"&amp;ADDRESS(MATCH(A2031,'Variable List'!A:A,0),4)),"")</f>
        <v/>
      </c>
      <c r="K2031" s="6" t="str" cm="1">
        <f t="array" aca="1" ref="K2031" ca="1">_xlfn.IFNA(INDIRECT("'"&amp;"Variable List"&amp;"'!"&amp;ADDRESS(MATCH(A2031,'Variable List'!A:A,0),5)),"")</f>
        <v/>
      </c>
      <c r="L2031" s="6" t="str" cm="1">
        <f t="array" aca="1" ref="L2031" ca="1">_xlfn.IFNA(INDIRECT("'"&amp;"Variable List"&amp;"'!"&amp;ADDRESS(MATCH(A2031,'Variable List'!A:A,0),6)),"")</f>
        <v/>
      </c>
    </row>
    <row r="2032" spans="2:12" s="3" customFormat="1" x14ac:dyDescent="0.25">
      <c r="B2032" s="6"/>
      <c r="C2032" s="6"/>
      <c r="D2032" s="55">
        <v>903</v>
      </c>
      <c r="E2032" s="56" t="s">
        <v>2096</v>
      </c>
      <c r="F2032" s="168"/>
      <c r="G2032" s="6"/>
      <c r="H2032" s="13"/>
      <c r="I2032" s="6" t="str" cm="1">
        <f t="array" aca="1" ref="I2032" ca="1">_xlfn.IFNA(INDIRECT("'"&amp;"Variable List"&amp;"'!"&amp;ADDRESS(MATCH(A2032,'Variable List'!A:A,0),3)),"")</f>
        <v/>
      </c>
      <c r="J2032" s="6" t="str" cm="1">
        <f t="array" aca="1" ref="J2032" ca="1">_xlfn.IFNA(INDIRECT("'"&amp;"Variable List"&amp;"'!"&amp;ADDRESS(MATCH(A2032,'Variable List'!A:A,0),4)),"")</f>
        <v/>
      </c>
      <c r="K2032" s="6" t="str" cm="1">
        <f t="array" aca="1" ref="K2032" ca="1">_xlfn.IFNA(INDIRECT("'"&amp;"Variable List"&amp;"'!"&amp;ADDRESS(MATCH(A2032,'Variable List'!A:A,0),5)),"")</f>
        <v/>
      </c>
      <c r="L2032" s="6" t="str" cm="1">
        <f t="array" aca="1" ref="L2032" ca="1">_xlfn.IFNA(INDIRECT("'"&amp;"Variable List"&amp;"'!"&amp;ADDRESS(MATCH(A2032,'Variable List'!A:A,0),6)),"")</f>
        <v/>
      </c>
    </row>
    <row r="2033" spans="1:12" s="3" customFormat="1" x14ac:dyDescent="0.25">
      <c r="B2033" s="6"/>
      <c r="C2033" s="6"/>
      <c r="D2033" s="55">
        <v>913</v>
      </c>
      <c r="E2033" s="56" t="s">
        <v>2097</v>
      </c>
      <c r="F2033" s="168"/>
      <c r="G2033" s="6"/>
      <c r="H2033" s="13"/>
      <c r="I2033" s="6" t="str" cm="1">
        <f t="array" aca="1" ref="I2033" ca="1">_xlfn.IFNA(INDIRECT("'"&amp;"Variable List"&amp;"'!"&amp;ADDRESS(MATCH(A2033,'Variable List'!A:A,0),3)),"")</f>
        <v/>
      </c>
      <c r="J2033" s="6" t="str" cm="1">
        <f t="array" aca="1" ref="J2033" ca="1">_xlfn.IFNA(INDIRECT("'"&amp;"Variable List"&amp;"'!"&amp;ADDRESS(MATCH(A2033,'Variable List'!A:A,0),4)),"")</f>
        <v/>
      </c>
      <c r="K2033" s="6" t="str" cm="1">
        <f t="array" aca="1" ref="K2033" ca="1">_xlfn.IFNA(INDIRECT("'"&amp;"Variable List"&amp;"'!"&amp;ADDRESS(MATCH(A2033,'Variable List'!A:A,0),5)),"")</f>
        <v/>
      </c>
      <c r="L2033" s="6" t="str" cm="1">
        <f t="array" aca="1" ref="L2033" ca="1">_xlfn.IFNA(INDIRECT("'"&amp;"Variable List"&amp;"'!"&amp;ADDRESS(MATCH(A2033,'Variable List'!A:A,0),6)),"")</f>
        <v/>
      </c>
    </row>
    <row r="2034" spans="1:12" s="3" customFormat="1" x14ac:dyDescent="0.25">
      <c r="B2034" s="6"/>
      <c r="C2034" s="6"/>
      <c r="D2034" s="55">
        <v>926</v>
      </c>
      <c r="E2034" s="56" t="s">
        <v>1898</v>
      </c>
      <c r="F2034" s="168"/>
      <c r="G2034" s="6"/>
      <c r="H2034" s="13"/>
      <c r="I2034" s="6" t="str" cm="1">
        <f t="array" aca="1" ref="I2034" ca="1">_xlfn.IFNA(INDIRECT("'"&amp;"Variable List"&amp;"'!"&amp;ADDRESS(MATCH(A2034,'Variable List'!A:A,0),3)),"")</f>
        <v/>
      </c>
      <c r="J2034" s="6" t="str" cm="1">
        <f t="array" aca="1" ref="J2034" ca="1">_xlfn.IFNA(INDIRECT("'"&amp;"Variable List"&amp;"'!"&amp;ADDRESS(MATCH(A2034,'Variable List'!A:A,0),4)),"")</f>
        <v/>
      </c>
      <c r="K2034" s="6" t="str" cm="1">
        <f t="array" aca="1" ref="K2034" ca="1">_xlfn.IFNA(INDIRECT("'"&amp;"Variable List"&amp;"'!"&amp;ADDRESS(MATCH(A2034,'Variable List'!A:A,0),5)),"")</f>
        <v/>
      </c>
      <c r="L2034" s="6" t="str" cm="1">
        <f t="array" aca="1" ref="L2034" ca="1">_xlfn.IFNA(INDIRECT("'"&amp;"Variable List"&amp;"'!"&amp;ADDRESS(MATCH(A2034,'Variable List'!A:A,0),6)),"")</f>
        <v/>
      </c>
    </row>
    <row r="2035" spans="1:12" s="3" customFormat="1" x14ac:dyDescent="0.25">
      <c r="B2035" s="6"/>
      <c r="C2035" s="6"/>
      <c r="D2035" s="55">
        <v>929</v>
      </c>
      <c r="E2035" s="56" t="s">
        <v>2098</v>
      </c>
      <c r="F2035" s="168"/>
      <c r="G2035" s="6"/>
      <c r="H2035" s="13"/>
      <c r="I2035" s="6" t="str" cm="1">
        <f t="array" aca="1" ref="I2035" ca="1">_xlfn.IFNA(INDIRECT("'"&amp;"Variable List"&amp;"'!"&amp;ADDRESS(MATCH(A2035,'Variable List'!A:A,0),3)),"")</f>
        <v/>
      </c>
      <c r="J2035" s="6" t="str" cm="1">
        <f t="array" aca="1" ref="J2035" ca="1">_xlfn.IFNA(INDIRECT("'"&amp;"Variable List"&amp;"'!"&amp;ADDRESS(MATCH(A2035,'Variable List'!A:A,0),4)),"")</f>
        <v/>
      </c>
      <c r="K2035" s="6" t="str" cm="1">
        <f t="array" aca="1" ref="K2035" ca="1">_xlfn.IFNA(INDIRECT("'"&amp;"Variable List"&amp;"'!"&amp;ADDRESS(MATCH(A2035,'Variable List'!A:A,0),5)),"")</f>
        <v/>
      </c>
      <c r="L2035" s="6" t="str" cm="1">
        <f t="array" aca="1" ref="L2035" ca="1">_xlfn.IFNA(INDIRECT("'"&amp;"Variable List"&amp;"'!"&amp;ADDRESS(MATCH(A2035,'Variable List'!A:A,0),6)),"")</f>
        <v/>
      </c>
    </row>
    <row r="2036" spans="1:12" s="3" customFormat="1" x14ac:dyDescent="0.25">
      <c r="B2036" s="6"/>
      <c r="C2036" s="6"/>
      <c r="D2036" s="55">
        <v>951</v>
      </c>
      <c r="E2036" s="56" t="s">
        <v>2099</v>
      </c>
      <c r="F2036" s="168"/>
      <c r="G2036" s="6"/>
      <c r="H2036" s="13"/>
      <c r="I2036" s="6" t="str" cm="1">
        <f t="array" aca="1" ref="I2036" ca="1">_xlfn.IFNA(INDIRECT("'"&amp;"Variable List"&amp;"'!"&amp;ADDRESS(MATCH(A2036,'Variable List'!A:A,0),3)),"")</f>
        <v/>
      </c>
      <c r="J2036" s="6" t="str" cm="1">
        <f t="array" aca="1" ref="J2036" ca="1">_xlfn.IFNA(INDIRECT("'"&amp;"Variable List"&amp;"'!"&amp;ADDRESS(MATCH(A2036,'Variable List'!A:A,0),4)),"")</f>
        <v/>
      </c>
      <c r="K2036" s="6" t="str" cm="1">
        <f t="array" aca="1" ref="K2036" ca="1">_xlfn.IFNA(INDIRECT("'"&amp;"Variable List"&amp;"'!"&amp;ADDRESS(MATCH(A2036,'Variable List'!A:A,0),5)),"")</f>
        <v/>
      </c>
      <c r="L2036" s="6" t="str" cm="1">
        <f t="array" aca="1" ref="L2036" ca="1">_xlfn.IFNA(INDIRECT("'"&amp;"Variable List"&amp;"'!"&amp;ADDRESS(MATCH(A2036,'Variable List'!A:A,0),6)),"")</f>
        <v/>
      </c>
    </row>
    <row r="2037" spans="1:12" s="3" customFormat="1" x14ac:dyDescent="0.25">
      <c r="B2037" s="6"/>
      <c r="C2037" s="6"/>
      <c r="D2037" s="55">
        <v>981</v>
      </c>
      <c r="E2037" s="56" t="s">
        <v>2100</v>
      </c>
      <c r="F2037" s="168"/>
      <c r="G2037" s="6"/>
      <c r="H2037" s="13"/>
      <c r="I2037" s="6" t="str" cm="1">
        <f t="array" aca="1" ref="I2037" ca="1">_xlfn.IFNA(INDIRECT("'"&amp;"Variable List"&amp;"'!"&amp;ADDRESS(MATCH(A2037,'Variable List'!A:A,0),3)),"")</f>
        <v/>
      </c>
      <c r="J2037" s="6" t="str" cm="1">
        <f t="array" aca="1" ref="J2037" ca="1">_xlfn.IFNA(INDIRECT("'"&amp;"Variable List"&amp;"'!"&amp;ADDRESS(MATCH(A2037,'Variable List'!A:A,0),4)),"")</f>
        <v/>
      </c>
      <c r="K2037" s="6" t="str" cm="1">
        <f t="array" aca="1" ref="K2037" ca="1">_xlfn.IFNA(INDIRECT("'"&amp;"Variable List"&amp;"'!"&amp;ADDRESS(MATCH(A2037,'Variable List'!A:A,0),5)),"")</f>
        <v/>
      </c>
      <c r="L2037" s="6" t="str" cm="1">
        <f t="array" aca="1" ref="L2037" ca="1">_xlfn.IFNA(INDIRECT("'"&amp;"Variable List"&amp;"'!"&amp;ADDRESS(MATCH(A2037,'Variable List'!A:A,0),6)),"")</f>
        <v/>
      </c>
    </row>
    <row r="2038" spans="1:12" s="3" customFormat="1" x14ac:dyDescent="0.25">
      <c r="B2038" s="6"/>
      <c r="C2038" s="6"/>
      <c r="D2038" s="55">
        <v>987</v>
      </c>
      <c r="E2038" s="56" t="s">
        <v>2101</v>
      </c>
      <c r="F2038" s="168"/>
      <c r="G2038" s="6"/>
      <c r="H2038" s="13"/>
      <c r="I2038" s="6" t="str" cm="1">
        <f t="array" aca="1" ref="I2038" ca="1">_xlfn.IFNA(INDIRECT("'"&amp;"Variable List"&amp;"'!"&amp;ADDRESS(MATCH(A2038,'Variable List'!A:A,0),3)),"")</f>
        <v/>
      </c>
      <c r="J2038" s="6" t="str" cm="1">
        <f t="array" aca="1" ref="J2038" ca="1">_xlfn.IFNA(INDIRECT("'"&amp;"Variable List"&amp;"'!"&amp;ADDRESS(MATCH(A2038,'Variable List'!A:A,0),4)),"")</f>
        <v/>
      </c>
      <c r="K2038" s="6" t="str" cm="1">
        <f t="array" aca="1" ref="K2038" ca="1">_xlfn.IFNA(INDIRECT("'"&amp;"Variable List"&amp;"'!"&amp;ADDRESS(MATCH(A2038,'Variable List'!A:A,0),5)),"")</f>
        <v/>
      </c>
      <c r="L2038" s="6" t="str" cm="1">
        <f t="array" aca="1" ref="L2038" ca="1">_xlfn.IFNA(INDIRECT("'"&amp;"Variable List"&amp;"'!"&amp;ADDRESS(MATCH(A2038,'Variable List'!A:A,0),6)),"")</f>
        <v/>
      </c>
    </row>
    <row r="2039" spans="1:12" s="3" customFormat="1" x14ac:dyDescent="0.25">
      <c r="A2039" s="11"/>
      <c r="B2039" s="7"/>
      <c r="C2039" s="7"/>
      <c r="D2039" s="54">
        <v>988</v>
      </c>
      <c r="E2039" s="53" t="s">
        <v>2102</v>
      </c>
      <c r="F2039" s="169"/>
      <c r="G2039" s="7"/>
      <c r="H2039" s="15"/>
      <c r="I2039" s="7" t="str" cm="1">
        <f t="array" aca="1" ref="I2039" ca="1">_xlfn.IFNA(INDIRECT("'"&amp;"Variable List"&amp;"'!"&amp;ADDRESS(MATCH(A2039,'Variable List'!A:A,0),3)),"")</f>
        <v/>
      </c>
      <c r="J2039" s="6" t="str" cm="1">
        <f t="array" aca="1" ref="J2039" ca="1">_xlfn.IFNA(INDIRECT("'"&amp;"Variable List"&amp;"'!"&amp;ADDRESS(MATCH(A2039,'Variable List'!A:A,0),4)),"")</f>
        <v/>
      </c>
      <c r="K2039" s="6" t="str" cm="1">
        <f t="array" aca="1" ref="K2039" ca="1">_xlfn.IFNA(INDIRECT("'"&amp;"Variable List"&amp;"'!"&amp;ADDRESS(MATCH(A2039,'Variable List'!A:A,0),5)),"")</f>
        <v/>
      </c>
      <c r="L2039" s="6" t="str" cm="1">
        <f t="array" aca="1" ref="L2039" ca="1">_xlfn.IFNA(INDIRECT("'"&amp;"Variable List"&amp;"'!"&amp;ADDRESS(MATCH(A2039,'Variable List'!A:A,0),6)),"")</f>
        <v/>
      </c>
    </row>
    <row r="2040" spans="1:12" s="3" customFormat="1" x14ac:dyDescent="0.25">
      <c r="A2040" s="4" t="s">
        <v>85</v>
      </c>
      <c r="B2040" s="6" t="s">
        <v>125</v>
      </c>
      <c r="C2040" s="6">
        <v>3</v>
      </c>
      <c r="D2040" s="55">
        <v>-9</v>
      </c>
      <c r="E2040" s="56" t="s">
        <v>192</v>
      </c>
      <c r="F2040" s="167" t="s">
        <v>19715</v>
      </c>
      <c r="G2040" s="6" t="s">
        <v>2104</v>
      </c>
      <c r="H2040" s="13" t="s">
        <v>2725</v>
      </c>
      <c r="I2040" s="8" t="str" cm="1">
        <f t="array" aca="1" ref="I2040" ca="1">_xlfn.IFNA(INDIRECT("'"&amp;"Variable List"&amp;"'!"&amp;ADDRESS(MATCH(A2040,'Variable List'!A:A,0),3)),"")</f>
        <v>yes</v>
      </c>
      <c r="J2040" s="8" t="str" cm="1">
        <f t="array" aca="1" ref="J2040" ca="1">_xlfn.IFNA(INDIRECT("'"&amp;"Variable List"&amp;"'!"&amp;ADDRESS(MATCH(A2040,'Variable List'!A:A,0),4)),"")</f>
        <v>yes</v>
      </c>
      <c r="K2040" s="8" t="str" cm="1">
        <f t="array" aca="1" ref="K2040" ca="1">_xlfn.IFNA(INDIRECT("'"&amp;"Variable List"&amp;"'!"&amp;ADDRESS(MATCH(A2040,'Variable List'!A:A,0),5)),"")</f>
        <v>no</v>
      </c>
      <c r="L2040" s="8" t="str" cm="1">
        <f t="array" aca="1" ref="L2040" ca="1">_xlfn.IFNA(INDIRECT("'"&amp;"Variable List"&amp;"'!"&amp;ADDRESS(MATCH(A2040,'Variable List'!A:A,0),6)),"")</f>
        <v>no</v>
      </c>
    </row>
    <row r="2041" spans="1:12" s="3" customFormat="1" x14ac:dyDescent="0.25">
      <c r="A2041" s="3" t="s">
        <v>2105</v>
      </c>
      <c r="B2041" s="6"/>
      <c r="C2041" s="6"/>
      <c r="D2041" s="55">
        <v>0</v>
      </c>
      <c r="E2041" s="56" t="s">
        <v>2106</v>
      </c>
      <c r="F2041" s="168"/>
      <c r="G2041" s="6"/>
      <c r="H2041" s="13"/>
      <c r="I2041" s="6" t="str" cm="1">
        <f t="array" aca="1" ref="I2041" ca="1">_xlfn.IFNA(INDIRECT("'"&amp;"Variable List"&amp;"'!"&amp;ADDRESS(MATCH(A2041,'Variable List'!A:A,0),3)),"")</f>
        <v/>
      </c>
      <c r="J2041" s="6" t="str" cm="1">
        <f t="array" aca="1" ref="J2041" ca="1">_xlfn.IFNA(INDIRECT("'"&amp;"Variable List"&amp;"'!"&amp;ADDRESS(MATCH(A2041,'Variable List'!A:A,0),4)),"")</f>
        <v/>
      </c>
      <c r="K2041" s="6" t="str" cm="1">
        <f t="array" aca="1" ref="K2041" ca="1">_xlfn.IFNA(INDIRECT("'"&amp;"Variable List"&amp;"'!"&amp;ADDRESS(MATCH(A2041,'Variable List'!A:A,0),5)),"")</f>
        <v/>
      </c>
      <c r="L2041" s="6" t="str" cm="1">
        <f t="array" aca="1" ref="L2041" ca="1">_xlfn.IFNA(INDIRECT("'"&amp;"Variable List"&amp;"'!"&amp;ADDRESS(MATCH(A2041,'Variable List'!A:A,0),6)),"")</f>
        <v/>
      </c>
    </row>
    <row r="2042" spans="1:12" s="3" customFormat="1" ht="75" customHeight="1" x14ac:dyDescent="0.25">
      <c r="A2042" s="11"/>
      <c r="B2042" s="7"/>
      <c r="C2042" s="7"/>
      <c r="D2042" s="54">
        <v>1</v>
      </c>
      <c r="E2042" s="53" t="s">
        <v>2107</v>
      </c>
      <c r="F2042" s="169"/>
      <c r="G2042" s="7"/>
      <c r="H2042" s="15"/>
      <c r="I2042" s="7" t="str" cm="1">
        <f t="array" aca="1" ref="I2042" ca="1">_xlfn.IFNA(INDIRECT("'"&amp;"Variable List"&amp;"'!"&amp;ADDRESS(MATCH(A2042,'Variable List'!A:A,0),3)),"")</f>
        <v/>
      </c>
      <c r="J2042" s="7" t="str" cm="1">
        <f t="array" aca="1" ref="J2042" ca="1">_xlfn.IFNA(INDIRECT("'"&amp;"Variable List"&amp;"'!"&amp;ADDRESS(MATCH(A2042,'Variable List'!A:A,0),4)),"")</f>
        <v/>
      </c>
      <c r="K2042" s="7" t="str" cm="1">
        <f t="array" aca="1" ref="K2042" ca="1">_xlfn.IFNA(INDIRECT("'"&amp;"Variable List"&amp;"'!"&amp;ADDRESS(MATCH(A2042,'Variable List'!A:A,0),5)),"")</f>
        <v/>
      </c>
      <c r="L2042" s="7" t="str" cm="1">
        <f t="array" aca="1" ref="L2042" ca="1">_xlfn.IFNA(INDIRECT("'"&amp;"Variable List"&amp;"'!"&amp;ADDRESS(MATCH(A2042,'Variable List'!A:A,0),6)),"")</f>
        <v/>
      </c>
    </row>
    <row r="2043" spans="1:12" s="3" customFormat="1" x14ac:dyDescent="0.25">
      <c r="A2043" s="4" t="s">
        <v>86</v>
      </c>
      <c r="B2043" s="6" t="s">
        <v>125</v>
      </c>
      <c r="C2043" s="6">
        <v>3</v>
      </c>
      <c r="D2043" s="55">
        <v>-9</v>
      </c>
      <c r="E2043" s="56" t="s">
        <v>192</v>
      </c>
      <c r="F2043" s="167" t="s">
        <v>19715</v>
      </c>
      <c r="G2043" s="6" t="s">
        <v>2112</v>
      </c>
      <c r="H2043" s="13" t="s">
        <v>2726</v>
      </c>
      <c r="I2043" s="8" t="str" cm="1">
        <f t="array" aca="1" ref="I2043" ca="1">_xlfn.IFNA(INDIRECT("'"&amp;"Variable List"&amp;"'!"&amp;ADDRESS(MATCH(A2043,'Variable List'!A:A,0),3)),"")</f>
        <v>yes</v>
      </c>
      <c r="J2043" s="8" t="str" cm="1">
        <f t="array" aca="1" ref="J2043" ca="1">_xlfn.IFNA(INDIRECT("'"&amp;"Variable List"&amp;"'!"&amp;ADDRESS(MATCH(A2043,'Variable List'!A:A,0),4)),"")</f>
        <v>yes</v>
      </c>
      <c r="K2043" s="8" t="str" cm="1">
        <f t="array" aca="1" ref="K2043" ca="1">_xlfn.IFNA(INDIRECT("'"&amp;"Variable List"&amp;"'!"&amp;ADDRESS(MATCH(A2043,'Variable List'!A:A,0),5)),"")</f>
        <v>no</v>
      </c>
      <c r="L2043" s="8" t="str" cm="1">
        <f t="array" aca="1" ref="L2043" ca="1">_xlfn.IFNA(INDIRECT("'"&amp;"Variable List"&amp;"'!"&amp;ADDRESS(MATCH(A2043,'Variable List'!A:A,0),6)),"")</f>
        <v>no</v>
      </c>
    </row>
    <row r="2044" spans="1:12" s="3" customFormat="1" x14ac:dyDescent="0.25">
      <c r="A2044" s="3" t="s">
        <v>2109</v>
      </c>
      <c r="B2044" s="6"/>
      <c r="C2044" s="6"/>
      <c r="D2044" s="55">
        <v>0</v>
      </c>
      <c r="E2044" s="56" t="s">
        <v>2110</v>
      </c>
      <c r="F2044" s="168"/>
      <c r="G2044" s="6"/>
      <c r="H2044" s="13"/>
      <c r="I2044" s="6" t="str" cm="1">
        <f t="array" aca="1" ref="I2044" ca="1">_xlfn.IFNA(INDIRECT("'"&amp;"Variable List"&amp;"'!"&amp;ADDRESS(MATCH(A2044,'Variable List'!A:A,0),3)),"")</f>
        <v/>
      </c>
      <c r="J2044" s="6" t="str" cm="1">
        <f t="array" aca="1" ref="J2044" ca="1">_xlfn.IFNA(INDIRECT("'"&amp;"Variable List"&amp;"'!"&amp;ADDRESS(MATCH(A2044,'Variable List'!A:A,0),4)),"")</f>
        <v/>
      </c>
      <c r="K2044" s="6" t="str" cm="1">
        <f t="array" aca="1" ref="K2044" ca="1">_xlfn.IFNA(INDIRECT("'"&amp;"Variable List"&amp;"'!"&amp;ADDRESS(MATCH(A2044,'Variable List'!A:A,0),5)),"")</f>
        <v/>
      </c>
      <c r="L2044" s="6" t="str" cm="1">
        <f t="array" aca="1" ref="L2044" ca="1">_xlfn.IFNA(INDIRECT("'"&amp;"Variable List"&amp;"'!"&amp;ADDRESS(MATCH(A2044,'Variable List'!A:A,0),6)),"")</f>
        <v/>
      </c>
    </row>
    <row r="2045" spans="1:12" s="3" customFormat="1" ht="75" customHeight="1" x14ac:dyDescent="0.25">
      <c r="A2045" s="45"/>
      <c r="B2045" s="7"/>
      <c r="C2045" s="7"/>
      <c r="D2045" s="54">
        <v>1</v>
      </c>
      <c r="E2045" s="53" t="s">
        <v>2111</v>
      </c>
      <c r="F2045" s="169"/>
      <c r="G2045" s="7"/>
      <c r="H2045" s="15"/>
      <c r="I2045" s="7" t="str" cm="1">
        <f t="array" aca="1" ref="I2045" ca="1">_xlfn.IFNA(INDIRECT("'"&amp;"Variable List"&amp;"'!"&amp;ADDRESS(MATCH(A2045,'Variable List'!A:A,0),3)),"")</f>
        <v/>
      </c>
      <c r="J2045" s="7" t="str" cm="1">
        <f t="array" aca="1" ref="J2045" ca="1">_xlfn.IFNA(INDIRECT("'"&amp;"Variable List"&amp;"'!"&amp;ADDRESS(MATCH(A2045,'Variable List'!A:A,0),4)),"")</f>
        <v/>
      </c>
      <c r="K2045" s="7" t="str" cm="1">
        <f t="array" aca="1" ref="K2045" ca="1">_xlfn.IFNA(INDIRECT("'"&amp;"Variable List"&amp;"'!"&amp;ADDRESS(MATCH(A2045,'Variable List'!A:A,0),5)),"")</f>
        <v/>
      </c>
      <c r="L2045" s="7" t="str" cm="1">
        <f t="array" aca="1" ref="L2045" ca="1">_xlfn.IFNA(INDIRECT("'"&amp;"Variable List"&amp;"'!"&amp;ADDRESS(MATCH(A2045,'Variable List'!A:A,0),6)),"")</f>
        <v/>
      </c>
    </row>
    <row r="2046" spans="1:12" s="3" customFormat="1" x14ac:dyDescent="0.25">
      <c r="A2046" s="4" t="s">
        <v>87</v>
      </c>
      <c r="B2046" s="6" t="s">
        <v>135</v>
      </c>
      <c r="C2046" s="6">
        <v>11</v>
      </c>
      <c r="D2046" s="55">
        <v>-9</v>
      </c>
      <c r="E2046" s="56" t="s">
        <v>192</v>
      </c>
      <c r="F2046" s="167" t="s">
        <v>2129</v>
      </c>
      <c r="G2046" s="6" t="s">
        <v>2113</v>
      </c>
      <c r="H2046" s="13"/>
      <c r="I2046" s="8" t="str" cm="1">
        <f t="array" aca="1" ref="I2046" ca="1">_xlfn.IFNA(INDIRECT("'"&amp;"Variable List"&amp;"'!"&amp;ADDRESS(MATCH(A2046,'Variable List'!A:A,0),3)),"")</f>
        <v>yes</v>
      </c>
      <c r="J2046" s="8" t="str" cm="1">
        <f t="array" aca="1" ref="J2046" ca="1">_xlfn.IFNA(INDIRECT("'"&amp;"Variable List"&amp;"'!"&amp;ADDRESS(MATCH(A2046,'Variable List'!A:A,0),4)),"")</f>
        <v>yes</v>
      </c>
      <c r="K2046" s="8" t="str" cm="1">
        <f t="array" aca="1" ref="K2046" ca="1">_xlfn.IFNA(INDIRECT("'"&amp;"Variable List"&amp;"'!"&amp;ADDRESS(MATCH(A2046,'Variable List'!A:A,0),5)),"")</f>
        <v>yes</v>
      </c>
      <c r="L2046" s="8" t="str" cm="1">
        <f t="array" aca="1" ref="L2046" ca="1">_xlfn.IFNA(INDIRECT("'"&amp;"Variable List"&amp;"'!"&amp;ADDRESS(MATCH(A2046,'Variable List'!A:A,0),6)),"")</f>
        <v>yes</v>
      </c>
    </row>
    <row r="2047" spans="1:12" s="3" customFormat="1" x14ac:dyDescent="0.25">
      <c r="A2047" s="3" t="s">
        <v>2114</v>
      </c>
      <c r="B2047" s="6"/>
      <c r="C2047" s="6"/>
      <c r="D2047" s="55" t="s">
        <v>2115</v>
      </c>
      <c r="E2047" s="56" t="s">
        <v>2127</v>
      </c>
      <c r="F2047" s="168"/>
      <c r="G2047" s="6"/>
      <c r="H2047" s="13"/>
      <c r="I2047" s="6" t="str" cm="1">
        <f t="array" aca="1" ref="I2047" ca="1">_xlfn.IFNA(INDIRECT("'"&amp;"Variable List"&amp;"'!"&amp;ADDRESS(MATCH(A2047,'Variable List'!A:A,0),3)),"")</f>
        <v/>
      </c>
      <c r="J2047" s="6" t="str" cm="1">
        <f t="array" aca="1" ref="J2047" ca="1">_xlfn.IFNA(INDIRECT("'"&amp;"Variable List"&amp;"'!"&amp;ADDRESS(MATCH(A2047,'Variable List'!A:A,0),4)),"")</f>
        <v/>
      </c>
      <c r="K2047" s="6" t="str" cm="1">
        <f t="array" aca="1" ref="K2047" ca="1">_xlfn.IFNA(INDIRECT("'"&amp;"Variable List"&amp;"'!"&amp;ADDRESS(MATCH(A2047,'Variable List'!A:A,0),5)),"")</f>
        <v/>
      </c>
      <c r="L2047" s="6" t="str" cm="1">
        <f t="array" aca="1" ref="L2047" ca="1">_xlfn.IFNA(INDIRECT("'"&amp;"Variable List"&amp;"'!"&amp;ADDRESS(MATCH(A2047,'Variable List'!A:A,0),6)),"")</f>
        <v/>
      </c>
    </row>
    <row r="2048" spans="1:12" s="3" customFormat="1" x14ac:dyDescent="0.25">
      <c r="B2048" s="6"/>
      <c r="C2048" s="6"/>
      <c r="D2048" s="55">
        <v>0</v>
      </c>
      <c r="E2048" s="56" t="s">
        <v>2117</v>
      </c>
      <c r="F2048" s="168"/>
      <c r="G2048" s="6"/>
      <c r="H2048" s="13"/>
      <c r="I2048" s="6" t="str" cm="1">
        <f t="array" aca="1" ref="I2048" ca="1">_xlfn.IFNA(INDIRECT("'"&amp;"Variable List"&amp;"'!"&amp;ADDRESS(MATCH(A2048,'Variable List'!A:A,0),3)),"")</f>
        <v/>
      </c>
      <c r="J2048" s="6" t="str" cm="1">
        <f t="array" aca="1" ref="J2048" ca="1">_xlfn.IFNA(INDIRECT("'"&amp;"Variable List"&amp;"'!"&amp;ADDRESS(MATCH(A2048,'Variable List'!A:A,0),4)),"")</f>
        <v/>
      </c>
      <c r="K2048" s="6" t="str" cm="1">
        <f t="array" aca="1" ref="K2048" ca="1">_xlfn.IFNA(INDIRECT("'"&amp;"Variable List"&amp;"'!"&amp;ADDRESS(MATCH(A2048,'Variable List'!A:A,0),5)),"")</f>
        <v/>
      </c>
      <c r="L2048" s="6" t="str" cm="1">
        <f t="array" aca="1" ref="L2048" ca="1">_xlfn.IFNA(INDIRECT("'"&amp;"Variable List"&amp;"'!"&amp;ADDRESS(MATCH(A2048,'Variable List'!A:A,0),6)),"")</f>
        <v/>
      </c>
    </row>
    <row r="2049" spans="1:12" s="3" customFormat="1" x14ac:dyDescent="0.25">
      <c r="B2049" s="6"/>
      <c r="C2049" s="6"/>
      <c r="D2049" s="55">
        <v>1</v>
      </c>
      <c r="E2049" s="56" t="s">
        <v>2118</v>
      </c>
      <c r="F2049" s="168"/>
      <c r="G2049" s="6"/>
      <c r="H2049" s="13"/>
      <c r="I2049" s="6" t="str" cm="1">
        <f t="array" aca="1" ref="I2049" ca="1">_xlfn.IFNA(INDIRECT("'"&amp;"Variable List"&amp;"'!"&amp;ADDRESS(MATCH(A2049,'Variable List'!A:A,0),3)),"")</f>
        <v/>
      </c>
      <c r="J2049" s="6" t="str" cm="1">
        <f t="array" aca="1" ref="J2049" ca="1">_xlfn.IFNA(INDIRECT("'"&amp;"Variable List"&amp;"'!"&amp;ADDRESS(MATCH(A2049,'Variable List'!A:A,0),4)),"")</f>
        <v/>
      </c>
      <c r="K2049" s="6" t="str" cm="1">
        <f t="array" aca="1" ref="K2049" ca="1">_xlfn.IFNA(INDIRECT("'"&amp;"Variable List"&amp;"'!"&amp;ADDRESS(MATCH(A2049,'Variable List'!A:A,0),5)),"")</f>
        <v/>
      </c>
      <c r="L2049" s="6" t="str" cm="1">
        <f t="array" aca="1" ref="L2049" ca="1">_xlfn.IFNA(INDIRECT("'"&amp;"Variable List"&amp;"'!"&amp;ADDRESS(MATCH(A2049,'Variable List'!A:A,0),6)),"")</f>
        <v/>
      </c>
    </row>
    <row r="2050" spans="1:12" s="3" customFormat="1" x14ac:dyDescent="0.25">
      <c r="B2050" s="6"/>
      <c r="C2050" s="6"/>
      <c r="D2050" s="55">
        <v>2</v>
      </c>
      <c r="E2050" s="56" t="s">
        <v>2119</v>
      </c>
      <c r="F2050" s="168"/>
      <c r="G2050" s="6"/>
      <c r="H2050" s="13"/>
      <c r="I2050" s="6" t="str" cm="1">
        <f t="array" aca="1" ref="I2050" ca="1">_xlfn.IFNA(INDIRECT("'"&amp;"Variable List"&amp;"'!"&amp;ADDRESS(MATCH(A2050,'Variable List'!A:A,0),3)),"")</f>
        <v/>
      </c>
      <c r="J2050" s="6" t="str" cm="1">
        <f t="array" aca="1" ref="J2050" ca="1">_xlfn.IFNA(INDIRECT("'"&amp;"Variable List"&amp;"'!"&amp;ADDRESS(MATCH(A2050,'Variable List'!A:A,0),4)),"")</f>
        <v/>
      </c>
      <c r="K2050" s="6" t="str" cm="1">
        <f t="array" aca="1" ref="K2050" ca="1">_xlfn.IFNA(INDIRECT("'"&amp;"Variable List"&amp;"'!"&amp;ADDRESS(MATCH(A2050,'Variable List'!A:A,0),5)),"")</f>
        <v/>
      </c>
      <c r="L2050" s="6" t="str" cm="1">
        <f t="array" aca="1" ref="L2050" ca="1">_xlfn.IFNA(INDIRECT("'"&amp;"Variable List"&amp;"'!"&amp;ADDRESS(MATCH(A2050,'Variable List'!A:A,0),6)),"")</f>
        <v/>
      </c>
    </row>
    <row r="2051" spans="1:12" s="3" customFormat="1" x14ac:dyDescent="0.25">
      <c r="B2051" s="6"/>
      <c r="C2051" s="6"/>
      <c r="D2051" s="55">
        <v>3</v>
      </c>
      <c r="E2051" s="56" t="s">
        <v>2120</v>
      </c>
      <c r="F2051" s="168"/>
      <c r="G2051" s="6"/>
      <c r="H2051" s="13"/>
      <c r="I2051" s="6" t="str" cm="1">
        <f t="array" aca="1" ref="I2051" ca="1">_xlfn.IFNA(INDIRECT("'"&amp;"Variable List"&amp;"'!"&amp;ADDRESS(MATCH(A2051,'Variable List'!A:A,0),3)),"")</f>
        <v/>
      </c>
      <c r="J2051" s="6" t="str" cm="1">
        <f t="array" aca="1" ref="J2051" ca="1">_xlfn.IFNA(INDIRECT("'"&amp;"Variable List"&amp;"'!"&amp;ADDRESS(MATCH(A2051,'Variable List'!A:A,0),4)),"")</f>
        <v/>
      </c>
      <c r="K2051" s="6" t="str" cm="1">
        <f t="array" aca="1" ref="K2051" ca="1">_xlfn.IFNA(INDIRECT("'"&amp;"Variable List"&amp;"'!"&amp;ADDRESS(MATCH(A2051,'Variable List'!A:A,0),5)),"")</f>
        <v/>
      </c>
      <c r="L2051" s="6" t="str" cm="1">
        <f t="array" aca="1" ref="L2051" ca="1">_xlfn.IFNA(INDIRECT("'"&amp;"Variable List"&amp;"'!"&amp;ADDRESS(MATCH(A2051,'Variable List'!A:A,0),6)),"")</f>
        <v/>
      </c>
    </row>
    <row r="2052" spans="1:12" s="3" customFormat="1" x14ac:dyDescent="0.25">
      <c r="B2052" s="6"/>
      <c r="C2052" s="6"/>
      <c r="D2052" s="55">
        <v>4</v>
      </c>
      <c r="E2052" s="56" t="s">
        <v>2121</v>
      </c>
      <c r="F2052" s="168"/>
      <c r="G2052" s="6"/>
      <c r="H2052" s="13"/>
      <c r="I2052" s="6" t="str" cm="1">
        <f t="array" aca="1" ref="I2052" ca="1">_xlfn.IFNA(INDIRECT("'"&amp;"Variable List"&amp;"'!"&amp;ADDRESS(MATCH(A2052,'Variable List'!A:A,0),3)),"")</f>
        <v/>
      </c>
      <c r="J2052" s="6" t="str" cm="1">
        <f t="array" aca="1" ref="J2052" ca="1">_xlfn.IFNA(INDIRECT("'"&amp;"Variable List"&amp;"'!"&amp;ADDRESS(MATCH(A2052,'Variable List'!A:A,0),4)),"")</f>
        <v/>
      </c>
      <c r="K2052" s="6" t="str" cm="1">
        <f t="array" aca="1" ref="K2052" ca="1">_xlfn.IFNA(INDIRECT("'"&amp;"Variable List"&amp;"'!"&amp;ADDRESS(MATCH(A2052,'Variable List'!A:A,0),5)),"")</f>
        <v/>
      </c>
      <c r="L2052" s="6" t="str" cm="1">
        <f t="array" aca="1" ref="L2052" ca="1">_xlfn.IFNA(INDIRECT("'"&amp;"Variable List"&amp;"'!"&amp;ADDRESS(MATCH(A2052,'Variable List'!A:A,0),6)),"")</f>
        <v/>
      </c>
    </row>
    <row r="2053" spans="1:12" s="3" customFormat="1" x14ac:dyDescent="0.25">
      <c r="B2053" s="6"/>
      <c r="C2053" s="6"/>
      <c r="D2053" s="55">
        <v>5</v>
      </c>
      <c r="E2053" s="56" t="s">
        <v>2122</v>
      </c>
      <c r="F2053" s="168"/>
      <c r="G2053" s="6"/>
      <c r="H2053" s="13"/>
      <c r="I2053" s="6" t="str" cm="1">
        <f t="array" aca="1" ref="I2053" ca="1">_xlfn.IFNA(INDIRECT("'"&amp;"Variable List"&amp;"'!"&amp;ADDRESS(MATCH(A2053,'Variable List'!A:A,0),3)),"")</f>
        <v/>
      </c>
      <c r="J2053" s="6" t="str" cm="1">
        <f t="array" aca="1" ref="J2053" ca="1">_xlfn.IFNA(INDIRECT("'"&amp;"Variable List"&amp;"'!"&amp;ADDRESS(MATCH(A2053,'Variable List'!A:A,0),4)),"")</f>
        <v/>
      </c>
      <c r="K2053" s="6" t="str" cm="1">
        <f t="array" aca="1" ref="K2053" ca="1">_xlfn.IFNA(INDIRECT("'"&amp;"Variable List"&amp;"'!"&amp;ADDRESS(MATCH(A2053,'Variable List'!A:A,0),5)),"")</f>
        <v/>
      </c>
      <c r="L2053" s="6" t="str" cm="1">
        <f t="array" aca="1" ref="L2053" ca="1">_xlfn.IFNA(INDIRECT("'"&amp;"Variable List"&amp;"'!"&amp;ADDRESS(MATCH(A2053,'Variable List'!A:A,0),6)),"")</f>
        <v/>
      </c>
    </row>
    <row r="2054" spans="1:12" s="3" customFormat="1" x14ac:dyDescent="0.25">
      <c r="B2054" s="6"/>
      <c r="C2054" s="6"/>
      <c r="D2054" s="71" t="s">
        <v>2116</v>
      </c>
      <c r="E2054" s="56" t="s">
        <v>2128</v>
      </c>
      <c r="F2054" s="168"/>
      <c r="G2054" s="6"/>
      <c r="H2054" s="13"/>
      <c r="I2054" s="6" t="str" cm="1">
        <f t="array" aca="1" ref="I2054" ca="1">_xlfn.IFNA(INDIRECT("'"&amp;"Variable List"&amp;"'!"&amp;ADDRESS(MATCH(A2054,'Variable List'!A:A,0),3)),"")</f>
        <v/>
      </c>
      <c r="J2054" s="6" t="str" cm="1">
        <f t="array" aca="1" ref="J2054" ca="1">_xlfn.IFNA(INDIRECT("'"&amp;"Variable List"&amp;"'!"&amp;ADDRESS(MATCH(A2054,'Variable List'!A:A,0),4)),"")</f>
        <v/>
      </c>
      <c r="K2054" s="6" t="str" cm="1">
        <f t="array" aca="1" ref="K2054" ca="1">_xlfn.IFNA(INDIRECT("'"&amp;"Variable List"&amp;"'!"&amp;ADDRESS(MATCH(A2054,'Variable List'!A:A,0),5)),"")</f>
        <v/>
      </c>
      <c r="L2054" s="6" t="str" cm="1">
        <f t="array" aca="1" ref="L2054" ca="1">_xlfn.IFNA(INDIRECT("'"&amp;"Variable List"&amp;"'!"&amp;ADDRESS(MATCH(A2054,'Variable List'!A:A,0),6)),"")</f>
        <v/>
      </c>
    </row>
    <row r="2055" spans="1:12" s="3" customFormat="1" x14ac:dyDescent="0.25">
      <c r="B2055" s="6"/>
      <c r="C2055" s="6"/>
      <c r="D2055" s="55">
        <v>6</v>
      </c>
      <c r="E2055" s="56" t="s">
        <v>2123</v>
      </c>
      <c r="F2055" s="168"/>
      <c r="G2055" s="6"/>
      <c r="H2055" s="13"/>
      <c r="I2055" s="6" t="str" cm="1">
        <f t="array" aca="1" ref="I2055" ca="1">_xlfn.IFNA(INDIRECT("'"&amp;"Variable List"&amp;"'!"&amp;ADDRESS(MATCH(A2055,'Variable List'!A:A,0),3)),"")</f>
        <v/>
      </c>
      <c r="J2055" s="6" t="str" cm="1">
        <f t="array" aca="1" ref="J2055" ca="1">_xlfn.IFNA(INDIRECT("'"&amp;"Variable List"&amp;"'!"&amp;ADDRESS(MATCH(A2055,'Variable List'!A:A,0),4)),"")</f>
        <v/>
      </c>
      <c r="K2055" s="6" t="str" cm="1">
        <f t="array" aca="1" ref="K2055" ca="1">_xlfn.IFNA(INDIRECT("'"&amp;"Variable List"&amp;"'!"&amp;ADDRESS(MATCH(A2055,'Variable List'!A:A,0),5)),"")</f>
        <v/>
      </c>
      <c r="L2055" s="6" t="str" cm="1">
        <f t="array" aca="1" ref="L2055" ca="1">_xlfn.IFNA(INDIRECT("'"&amp;"Variable List"&amp;"'!"&amp;ADDRESS(MATCH(A2055,'Variable List'!A:A,0),6)),"")</f>
        <v/>
      </c>
    </row>
    <row r="2056" spans="1:12" s="3" customFormat="1" x14ac:dyDescent="0.25">
      <c r="B2056" s="6"/>
      <c r="C2056" s="6"/>
      <c r="D2056" s="55">
        <v>7</v>
      </c>
      <c r="E2056" s="56" t="s">
        <v>2124</v>
      </c>
      <c r="F2056" s="168"/>
      <c r="G2056" s="6"/>
      <c r="H2056" s="13"/>
      <c r="I2056" s="6" t="str" cm="1">
        <f t="array" aca="1" ref="I2056" ca="1">_xlfn.IFNA(INDIRECT("'"&amp;"Variable List"&amp;"'!"&amp;ADDRESS(MATCH(A2056,'Variable List'!A:A,0),3)),"")</f>
        <v/>
      </c>
      <c r="J2056" s="6" t="str" cm="1">
        <f t="array" aca="1" ref="J2056" ca="1">_xlfn.IFNA(INDIRECT("'"&amp;"Variable List"&amp;"'!"&amp;ADDRESS(MATCH(A2056,'Variable List'!A:A,0),4)),"")</f>
        <v/>
      </c>
      <c r="K2056" s="6" t="str" cm="1">
        <f t="array" aca="1" ref="K2056" ca="1">_xlfn.IFNA(INDIRECT("'"&amp;"Variable List"&amp;"'!"&amp;ADDRESS(MATCH(A2056,'Variable List'!A:A,0),5)),"")</f>
        <v/>
      </c>
      <c r="L2056" s="6" t="str" cm="1">
        <f t="array" aca="1" ref="L2056" ca="1">_xlfn.IFNA(INDIRECT("'"&amp;"Variable List"&amp;"'!"&amp;ADDRESS(MATCH(A2056,'Variable List'!A:A,0),6)),"")</f>
        <v/>
      </c>
    </row>
    <row r="2057" spans="1:12" s="3" customFormat="1" x14ac:dyDescent="0.25">
      <c r="B2057" s="6"/>
      <c r="C2057" s="6"/>
      <c r="D2057" s="55">
        <v>8</v>
      </c>
      <c r="E2057" s="56" t="s">
        <v>2125</v>
      </c>
      <c r="F2057" s="168"/>
      <c r="G2057" s="6"/>
      <c r="H2057" s="13"/>
      <c r="I2057" s="6" t="str" cm="1">
        <f t="array" aca="1" ref="I2057" ca="1">_xlfn.IFNA(INDIRECT("'"&amp;"Variable List"&amp;"'!"&amp;ADDRESS(MATCH(A2057,'Variable List'!A:A,0),3)),"")</f>
        <v/>
      </c>
      <c r="J2057" s="6" t="str" cm="1">
        <f t="array" aca="1" ref="J2057" ca="1">_xlfn.IFNA(INDIRECT("'"&amp;"Variable List"&amp;"'!"&amp;ADDRESS(MATCH(A2057,'Variable List'!A:A,0),4)),"")</f>
        <v/>
      </c>
      <c r="K2057" s="6" t="str" cm="1">
        <f t="array" aca="1" ref="K2057" ca="1">_xlfn.IFNA(INDIRECT("'"&amp;"Variable List"&amp;"'!"&amp;ADDRESS(MATCH(A2057,'Variable List'!A:A,0),5)),"")</f>
        <v/>
      </c>
      <c r="L2057" s="6" t="str" cm="1">
        <f t="array" aca="1" ref="L2057" ca="1">_xlfn.IFNA(INDIRECT("'"&amp;"Variable List"&amp;"'!"&amp;ADDRESS(MATCH(A2057,'Variable List'!A:A,0),6)),"")</f>
        <v/>
      </c>
    </row>
    <row r="2058" spans="1:12" s="3" customFormat="1" x14ac:dyDescent="0.25">
      <c r="A2058" s="11"/>
      <c r="B2058" s="7"/>
      <c r="C2058" s="7"/>
      <c r="D2058" s="54">
        <v>9</v>
      </c>
      <c r="E2058" s="53" t="s">
        <v>2126</v>
      </c>
      <c r="F2058" s="169"/>
      <c r="G2058" s="7"/>
      <c r="H2058" s="15"/>
      <c r="I2058" s="7" t="str" cm="1">
        <f t="array" aca="1" ref="I2058" ca="1">_xlfn.IFNA(INDIRECT("'"&amp;"Variable List"&amp;"'!"&amp;ADDRESS(MATCH(A2058,'Variable List'!A:A,0),3)),"")</f>
        <v/>
      </c>
      <c r="J2058" s="7" t="str" cm="1">
        <f t="array" aca="1" ref="J2058" ca="1">_xlfn.IFNA(INDIRECT("'"&amp;"Variable List"&amp;"'!"&amp;ADDRESS(MATCH(A2058,'Variable List'!A:A,0),4)),"")</f>
        <v/>
      </c>
      <c r="K2058" s="7" t="str" cm="1">
        <f t="array" aca="1" ref="K2058" ca="1">_xlfn.IFNA(INDIRECT("'"&amp;"Variable List"&amp;"'!"&amp;ADDRESS(MATCH(A2058,'Variable List'!A:A,0),5)),"")</f>
        <v/>
      </c>
      <c r="L2058" s="7" t="str" cm="1">
        <f t="array" aca="1" ref="L2058" ca="1">_xlfn.IFNA(INDIRECT("'"&amp;"Variable List"&amp;"'!"&amp;ADDRESS(MATCH(A2058,'Variable List'!A:A,0),6)),"")</f>
        <v/>
      </c>
    </row>
    <row r="2059" spans="1:12" s="3" customFormat="1" x14ac:dyDescent="0.25">
      <c r="A2059" s="4" t="s">
        <v>88</v>
      </c>
      <c r="B2059" s="6" t="s">
        <v>125</v>
      </c>
      <c r="C2059" s="6">
        <v>3</v>
      </c>
      <c r="D2059" s="55">
        <v>-9</v>
      </c>
      <c r="E2059" s="56" t="s">
        <v>192</v>
      </c>
      <c r="F2059" s="167" t="s">
        <v>1828</v>
      </c>
      <c r="G2059" s="6" t="s">
        <v>2133</v>
      </c>
      <c r="H2059" s="13"/>
      <c r="I2059" s="8" t="str" cm="1">
        <f t="array" aca="1" ref="I2059" ca="1">_xlfn.IFNA(INDIRECT("'"&amp;"Variable List"&amp;"'!"&amp;ADDRESS(MATCH(A2059,'Variable List'!A:A,0),3)),"")</f>
        <v>yes</v>
      </c>
      <c r="J2059" s="8" t="str" cm="1">
        <f t="array" aca="1" ref="J2059" ca="1">_xlfn.IFNA(INDIRECT("'"&amp;"Variable List"&amp;"'!"&amp;ADDRESS(MATCH(A2059,'Variable List'!A:A,0),4)),"")</f>
        <v>yes</v>
      </c>
      <c r="K2059" s="8" t="str" cm="1">
        <f t="array" aca="1" ref="K2059" ca="1">_xlfn.IFNA(INDIRECT("'"&amp;"Variable List"&amp;"'!"&amp;ADDRESS(MATCH(A2059,'Variable List'!A:A,0),5)),"")</f>
        <v>yes</v>
      </c>
      <c r="L2059" s="8" t="str" cm="1">
        <f t="array" aca="1" ref="L2059" ca="1">_xlfn.IFNA(INDIRECT("'"&amp;"Variable List"&amp;"'!"&amp;ADDRESS(MATCH(A2059,'Variable List'!A:A,0),6)),"")</f>
        <v>yes</v>
      </c>
    </row>
    <row r="2060" spans="1:12" s="3" customFormat="1" x14ac:dyDescent="0.25">
      <c r="A2060" s="3" t="s">
        <v>2130</v>
      </c>
      <c r="B2060" s="6"/>
      <c r="C2060" s="6"/>
      <c r="D2060" s="55">
        <v>0</v>
      </c>
      <c r="E2060" s="56" t="s">
        <v>2131</v>
      </c>
      <c r="F2060" s="168"/>
      <c r="G2060" s="6"/>
      <c r="H2060" s="13"/>
      <c r="I2060" s="6" t="str" cm="1">
        <f t="array" aca="1" ref="I2060" ca="1">_xlfn.IFNA(INDIRECT("'"&amp;"Variable List"&amp;"'!"&amp;ADDRESS(MATCH(A2060,'Variable List'!A:A,0),3)),"")</f>
        <v/>
      </c>
      <c r="J2060" s="6" t="str" cm="1">
        <f t="array" aca="1" ref="J2060" ca="1">_xlfn.IFNA(INDIRECT("'"&amp;"Variable List"&amp;"'!"&amp;ADDRESS(MATCH(A2060,'Variable List'!A:A,0),4)),"")</f>
        <v/>
      </c>
      <c r="K2060" s="6" t="str" cm="1">
        <f t="array" aca="1" ref="K2060" ca="1">_xlfn.IFNA(INDIRECT("'"&amp;"Variable List"&amp;"'!"&amp;ADDRESS(MATCH(A2060,'Variable List'!A:A,0),5)),"")</f>
        <v/>
      </c>
      <c r="L2060" s="6" t="str" cm="1">
        <f t="array" aca="1" ref="L2060" ca="1">_xlfn.IFNA(INDIRECT("'"&amp;"Variable List"&amp;"'!"&amp;ADDRESS(MATCH(A2060,'Variable List'!A:A,0),6)),"")</f>
        <v/>
      </c>
    </row>
    <row r="2061" spans="1:12" s="3" customFormat="1" ht="30" customHeight="1" x14ac:dyDescent="0.25">
      <c r="A2061" s="11"/>
      <c r="B2061" s="7"/>
      <c r="C2061" s="7"/>
      <c r="D2061" s="54">
        <v>1</v>
      </c>
      <c r="E2061" s="53" t="s">
        <v>2132</v>
      </c>
      <c r="F2061" s="169"/>
      <c r="G2061" s="7"/>
      <c r="H2061" s="15"/>
      <c r="I2061" s="7" t="str" cm="1">
        <f t="array" aca="1" ref="I2061" ca="1">_xlfn.IFNA(INDIRECT("'"&amp;"Variable List"&amp;"'!"&amp;ADDRESS(MATCH(A2061,'Variable List'!A:A,0),3)),"")</f>
        <v/>
      </c>
      <c r="J2061" s="7" t="str" cm="1">
        <f t="array" aca="1" ref="J2061" ca="1">_xlfn.IFNA(INDIRECT("'"&amp;"Variable List"&amp;"'!"&amp;ADDRESS(MATCH(A2061,'Variable List'!A:A,0),4)),"")</f>
        <v/>
      </c>
      <c r="K2061" s="7" t="str" cm="1">
        <f t="array" aca="1" ref="K2061" ca="1">_xlfn.IFNA(INDIRECT("'"&amp;"Variable List"&amp;"'!"&amp;ADDRESS(MATCH(A2061,'Variable List'!A:A,0),5)),"")</f>
        <v/>
      </c>
      <c r="L2061" s="7" t="str" cm="1">
        <f t="array" aca="1" ref="L2061" ca="1">_xlfn.IFNA(INDIRECT("'"&amp;"Variable List"&amp;"'!"&amp;ADDRESS(MATCH(A2061,'Variable List'!A:A,0),6)),"")</f>
        <v/>
      </c>
    </row>
    <row r="2062" spans="1:12" s="3" customFormat="1" x14ac:dyDescent="0.25">
      <c r="A2062" s="4" t="s">
        <v>89</v>
      </c>
      <c r="B2062" s="6" t="s">
        <v>135</v>
      </c>
      <c r="C2062" s="6">
        <v>10</v>
      </c>
      <c r="D2062" s="55">
        <v>1</v>
      </c>
      <c r="E2062" s="56" t="s">
        <v>2136</v>
      </c>
      <c r="F2062" s="167" t="s">
        <v>1238</v>
      </c>
      <c r="G2062" s="6" t="s">
        <v>2134</v>
      </c>
      <c r="H2062" s="13" t="s">
        <v>2727</v>
      </c>
      <c r="I2062" s="8" t="str" cm="1">
        <f t="array" aca="1" ref="I2062" ca="1">_xlfn.IFNA(INDIRECT("'"&amp;"Variable List"&amp;"'!"&amp;ADDRESS(MATCH(A2062,'Variable List'!A:A,0),3)),"")</f>
        <v>yes</v>
      </c>
      <c r="J2062" s="8" t="str" cm="1">
        <f t="array" aca="1" ref="J2062" ca="1">_xlfn.IFNA(INDIRECT("'"&amp;"Variable List"&amp;"'!"&amp;ADDRESS(MATCH(A2062,'Variable List'!A:A,0),4)),"")</f>
        <v>yes</v>
      </c>
      <c r="K2062" s="6" t="str" cm="1">
        <f t="array" aca="1" ref="K2062" ca="1">_xlfn.IFNA(INDIRECT("'"&amp;"Variable List"&amp;"'!"&amp;ADDRESS(MATCH(A2062,'Variable List'!A:A,0),5)),"")</f>
        <v>no</v>
      </c>
      <c r="L2062" s="6" t="str" cm="1">
        <f t="array" aca="1" ref="L2062" ca="1">_xlfn.IFNA(INDIRECT("'"&amp;"Variable List"&amp;"'!"&amp;ADDRESS(MATCH(A2062,'Variable List'!A:A,0),6)),"")</f>
        <v>no</v>
      </c>
    </row>
    <row r="2063" spans="1:12" s="3" customFormat="1" x14ac:dyDescent="0.25">
      <c r="A2063" s="3" t="s">
        <v>2135</v>
      </c>
      <c r="B2063" s="6"/>
      <c r="C2063" s="6"/>
      <c r="D2063" s="55">
        <v>2</v>
      </c>
      <c r="E2063" s="56" t="s">
        <v>2137</v>
      </c>
      <c r="F2063" s="168"/>
      <c r="G2063" s="6"/>
      <c r="H2063" s="13"/>
      <c r="I2063" s="6" t="str" cm="1">
        <f t="array" aca="1" ref="I2063" ca="1">_xlfn.IFNA(INDIRECT("'"&amp;"Variable List"&amp;"'!"&amp;ADDRESS(MATCH(A2063,'Variable List'!A:A,0),3)),"")</f>
        <v/>
      </c>
      <c r="J2063" s="6" t="str" cm="1">
        <f t="array" aca="1" ref="J2063" ca="1">_xlfn.IFNA(INDIRECT("'"&amp;"Variable List"&amp;"'!"&amp;ADDRESS(MATCH(A2063,'Variable List'!A:A,0),4)),"")</f>
        <v/>
      </c>
      <c r="K2063" s="6" t="str" cm="1">
        <f t="array" aca="1" ref="K2063" ca="1">_xlfn.IFNA(INDIRECT("'"&amp;"Variable List"&amp;"'!"&amp;ADDRESS(MATCH(A2063,'Variable List'!A:A,0),5)),"")</f>
        <v/>
      </c>
      <c r="L2063" s="6" t="str" cm="1">
        <f t="array" aca="1" ref="L2063" ca="1">_xlfn.IFNA(INDIRECT("'"&amp;"Variable List"&amp;"'!"&amp;ADDRESS(MATCH(A2063,'Variable List'!A:A,0),6)),"")</f>
        <v/>
      </c>
    </row>
    <row r="2064" spans="1:12" s="3" customFormat="1" x14ac:dyDescent="0.25">
      <c r="B2064" s="6"/>
      <c r="C2064" s="6"/>
      <c r="D2064" s="55">
        <v>3</v>
      </c>
      <c r="E2064" s="56" t="s">
        <v>2145</v>
      </c>
      <c r="F2064" s="168"/>
      <c r="G2064" s="6"/>
      <c r="H2064" s="13"/>
      <c r="I2064" s="6" t="str" cm="1">
        <f t="array" aca="1" ref="I2064" ca="1">_xlfn.IFNA(INDIRECT("'"&amp;"Variable List"&amp;"'!"&amp;ADDRESS(MATCH(A2064,'Variable List'!A:A,0),3)),"")</f>
        <v/>
      </c>
      <c r="J2064" s="6" t="str" cm="1">
        <f t="array" aca="1" ref="J2064" ca="1">_xlfn.IFNA(INDIRECT("'"&amp;"Variable List"&amp;"'!"&amp;ADDRESS(MATCH(A2064,'Variable List'!A:A,0),4)),"")</f>
        <v/>
      </c>
      <c r="K2064" s="6" t="str" cm="1">
        <f t="array" aca="1" ref="K2064" ca="1">_xlfn.IFNA(INDIRECT("'"&amp;"Variable List"&amp;"'!"&amp;ADDRESS(MATCH(A2064,'Variable List'!A:A,0),5)),"")</f>
        <v/>
      </c>
      <c r="L2064" s="6" t="str" cm="1">
        <f t="array" aca="1" ref="L2064" ca="1">_xlfn.IFNA(INDIRECT("'"&amp;"Variable List"&amp;"'!"&amp;ADDRESS(MATCH(A2064,'Variable List'!A:A,0),6)),"")</f>
        <v/>
      </c>
    </row>
    <row r="2065" spans="1:12" s="3" customFormat="1" x14ac:dyDescent="0.25">
      <c r="B2065" s="6"/>
      <c r="C2065" s="6"/>
      <c r="D2065" s="55">
        <v>4</v>
      </c>
      <c r="E2065" s="56" t="s">
        <v>2138</v>
      </c>
      <c r="F2065" s="168"/>
      <c r="G2065" s="6"/>
      <c r="H2065" s="13"/>
      <c r="I2065" s="6" t="str" cm="1">
        <f t="array" aca="1" ref="I2065" ca="1">_xlfn.IFNA(INDIRECT("'"&amp;"Variable List"&amp;"'!"&amp;ADDRESS(MATCH(A2065,'Variable List'!A:A,0),3)),"")</f>
        <v/>
      </c>
      <c r="J2065" s="6" t="str" cm="1">
        <f t="array" aca="1" ref="J2065" ca="1">_xlfn.IFNA(INDIRECT("'"&amp;"Variable List"&amp;"'!"&amp;ADDRESS(MATCH(A2065,'Variable List'!A:A,0),4)),"")</f>
        <v/>
      </c>
      <c r="K2065" s="6" t="str" cm="1">
        <f t="array" aca="1" ref="K2065" ca="1">_xlfn.IFNA(INDIRECT("'"&amp;"Variable List"&amp;"'!"&amp;ADDRESS(MATCH(A2065,'Variable List'!A:A,0),5)),"")</f>
        <v/>
      </c>
      <c r="L2065" s="6" t="str" cm="1">
        <f t="array" aca="1" ref="L2065" ca="1">_xlfn.IFNA(INDIRECT("'"&amp;"Variable List"&amp;"'!"&amp;ADDRESS(MATCH(A2065,'Variable List'!A:A,0),6)),"")</f>
        <v/>
      </c>
    </row>
    <row r="2066" spans="1:12" s="3" customFormat="1" x14ac:dyDescent="0.25">
      <c r="B2066" s="6"/>
      <c r="C2066" s="6"/>
      <c r="D2066" s="55">
        <v>5</v>
      </c>
      <c r="E2066" s="56" t="s">
        <v>2139</v>
      </c>
      <c r="F2066" s="168"/>
      <c r="G2066" s="6"/>
      <c r="H2066" s="13"/>
      <c r="I2066" s="6" t="str" cm="1">
        <f t="array" aca="1" ref="I2066" ca="1">_xlfn.IFNA(INDIRECT("'"&amp;"Variable List"&amp;"'!"&amp;ADDRESS(MATCH(A2066,'Variable List'!A:A,0),3)),"")</f>
        <v/>
      </c>
      <c r="J2066" s="6" t="str" cm="1">
        <f t="array" aca="1" ref="J2066" ca="1">_xlfn.IFNA(INDIRECT("'"&amp;"Variable List"&amp;"'!"&amp;ADDRESS(MATCH(A2066,'Variable List'!A:A,0),4)),"")</f>
        <v/>
      </c>
      <c r="K2066" s="6" t="str" cm="1">
        <f t="array" aca="1" ref="K2066" ca="1">_xlfn.IFNA(INDIRECT("'"&amp;"Variable List"&amp;"'!"&amp;ADDRESS(MATCH(A2066,'Variable List'!A:A,0),5)),"")</f>
        <v/>
      </c>
      <c r="L2066" s="6" t="str" cm="1">
        <f t="array" aca="1" ref="L2066" ca="1">_xlfn.IFNA(INDIRECT("'"&amp;"Variable List"&amp;"'!"&amp;ADDRESS(MATCH(A2066,'Variable List'!A:A,0),6)),"")</f>
        <v/>
      </c>
    </row>
    <row r="2067" spans="1:12" s="3" customFormat="1" x14ac:dyDescent="0.25">
      <c r="B2067" s="6"/>
      <c r="C2067" s="6"/>
      <c r="D2067" s="55">
        <v>6</v>
      </c>
      <c r="E2067" s="56" t="s">
        <v>2140</v>
      </c>
      <c r="F2067" s="168"/>
      <c r="G2067" s="6"/>
      <c r="H2067" s="13"/>
      <c r="I2067" s="6" t="str" cm="1">
        <f t="array" aca="1" ref="I2067" ca="1">_xlfn.IFNA(INDIRECT("'"&amp;"Variable List"&amp;"'!"&amp;ADDRESS(MATCH(A2067,'Variable List'!A:A,0),3)),"")</f>
        <v/>
      </c>
      <c r="J2067" s="6" t="str" cm="1">
        <f t="array" aca="1" ref="J2067" ca="1">_xlfn.IFNA(INDIRECT("'"&amp;"Variable List"&amp;"'!"&amp;ADDRESS(MATCH(A2067,'Variable List'!A:A,0),4)),"")</f>
        <v/>
      </c>
      <c r="K2067" s="6" t="str" cm="1">
        <f t="array" aca="1" ref="K2067" ca="1">_xlfn.IFNA(INDIRECT("'"&amp;"Variable List"&amp;"'!"&amp;ADDRESS(MATCH(A2067,'Variable List'!A:A,0),5)),"")</f>
        <v/>
      </c>
      <c r="L2067" s="6" t="str" cm="1">
        <f t="array" aca="1" ref="L2067" ca="1">_xlfn.IFNA(INDIRECT("'"&amp;"Variable List"&amp;"'!"&amp;ADDRESS(MATCH(A2067,'Variable List'!A:A,0),6)),"")</f>
        <v/>
      </c>
    </row>
    <row r="2068" spans="1:12" s="3" customFormat="1" x14ac:dyDescent="0.25">
      <c r="B2068" s="6"/>
      <c r="C2068" s="6"/>
      <c r="D2068" s="55">
        <v>7</v>
      </c>
      <c r="E2068" s="56" t="s">
        <v>2141</v>
      </c>
      <c r="F2068" s="168"/>
      <c r="G2068" s="6"/>
      <c r="H2068" s="13"/>
      <c r="I2068" s="6" t="str" cm="1">
        <f t="array" aca="1" ref="I2068" ca="1">_xlfn.IFNA(INDIRECT("'"&amp;"Variable List"&amp;"'!"&amp;ADDRESS(MATCH(A2068,'Variable List'!A:A,0),3)),"")</f>
        <v/>
      </c>
      <c r="J2068" s="6" t="str" cm="1">
        <f t="array" aca="1" ref="J2068" ca="1">_xlfn.IFNA(INDIRECT("'"&amp;"Variable List"&amp;"'!"&amp;ADDRESS(MATCH(A2068,'Variable List'!A:A,0),4)),"")</f>
        <v/>
      </c>
      <c r="K2068" s="6" t="str" cm="1">
        <f t="array" aca="1" ref="K2068" ca="1">_xlfn.IFNA(INDIRECT("'"&amp;"Variable List"&amp;"'!"&amp;ADDRESS(MATCH(A2068,'Variable List'!A:A,0),5)),"")</f>
        <v/>
      </c>
      <c r="L2068" s="6" t="str" cm="1">
        <f t="array" aca="1" ref="L2068" ca="1">_xlfn.IFNA(INDIRECT("'"&amp;"Variable List"&amp;"'!"&amp;ADDRESS(MATCH(A2068,'Variable List'!A:A,0),6)),"")</f>
        <v/>
      </c>
    </row>
    <row r="2069" spans="1:12" s="3" customFormat="1" x14ac:dyDescent="0.25">
      <c r="B2069" s="6"/>
      <c r="C2069" s="6"/>
      <c r="D2069" s="55">
        <v>8</v>
      </c>
      <c r="E2069" s="56" t="s">
        <v>2142</v>
      </c>
      <c r="F2069" s="168"/>
      <c r="G2069" s="6"/>
      <c r="H2069" s="13"/>
      <c r="I2069" s="6" t="str" cm="1">
        <f t="array" aca="1" ref="I2069" ca="1">_xlfn.IFNA(INDIRECT("'"&amp;"Variable List"&amp;"'!"&amp;ADDRESS(MATCH(A2069,'Variable List'!A:A,0),3)),"")</f>
        <v/>
      </c>
      <c r="J2069" s="6" t="str" cm="1">
        <f t="array" aca="1" ref="J2069" ca="1">_xlfn.IFNA(INDIRECT("'"&amp;"Variable List"&amp;"'!"&amp;ADDRESS(MATCH(A2069,'Variable List'!A:A,0),4)),"")</f>
        <v/>
      </c>
      <c r="K2069" s="6" t="str" cm="1">
        <f t="array" aca="1" ref="K2069" ca="1">_xlfn.IFNA(INDIRECT("'"&amp;"Variable List"&amp;"'!"&amp;ADDRESS(MATCH(A2069,'Variable List'!A:A,0),5)),"")</f>
        <v/>
      </c>
      <c r="L2069" s="6" t="str" cm="1">
        <f t="array" aca="1" ref="L2069" ca="1">_xlfn.IFNA(INDIRECT("'"&amp;"Variable List"&amp;"'!"&amp;ADDRESS(MATCH(A2069,'Variable List'!A:A,0),6)),"")</f>
        <v/>
      </c>
    </row>
    <row r="2070" spans="1:12" s="3" customFormat="1" x14ac:dyDescent="0.25">
      <c r="B2070" s="6"/>
      <c r="C2070" s="6"/>
      <c r="D2070" s="55">
        <v>9</v>
      </c>
      <c r="E2070" s="56" t="s">
        <v>2143</v>
      </c>
      <c r="F2070" s="168"/>
      <c r="G2070" s="6"/>
      <c r="H2070" s="13"/>
      <c r="I2070" s="6" t="str" cm="1">
        <f t="array" aca="1" ref="I2070" ca="1">_xlfn.IFNA(INDIRECT("'"&amp;"Variable List"&amp;"'!"&amp;ADDRESS(MATCH(A2070,'Variable List'!A:A,0),3)),"")</f>
        <v/>
      </c>
      <c r="J2070" s="6" t="str" cm="1">
        <f t="array" aca="1" ref="J2070" ca="1">_xlfn.IFNA(INDIRECT("'"&amp;"Variable List"&amp;"'!"&amp;ADDRESS(MATCH(A2070,'Variable List'!A:A,0),4)),"")</f>
        <v/>
      </c>
      <c r="K2070" s="6" t="str" cm="1">
        <f t="array" aca="1" ref="K2070" ca="1">_xlfn.IFNA(INDIRECT("'"&amp;"Variable List"&amp;"'!"&amp;ADDRESS(MATCH(A2070,'Variable List'!A:A,0),5)),"")</f>
        <v/>
      </c>
      <c r="L2070" s="6" t="str" cm="1">
        <f t="array" aca="1" ref="L2070" ca="1">_xlfn.IFNA(INDIRECT("'"&amp;"Variable List"&amp;"'!"&amp;ADDRESS(MATCH(A2070,'Variable List'!A:A,0),6)),"")</f>
        <v/>
      </c>
    </row>
    <row r="2071" spans="1:12" s="3" customFormat="1" x14ac:dyDescent="0.25">
      <c r="B2071" s="6"/>
      <c r="C2071" s="6"/>
      <c r="D2071" s="55">
        <v>10</v>
      </c>
      <c r="E2071" s="56" t="s">
        <v>2144</v>
      </c>
      <c r="F2071" s="168"/>
      <c r="G2071" s="6"/>
      <c r="H2071" s="13"/>
      <c r="I2071" s="6" t="str" cm="1">
        <f t="array" aca="1" ref="I2071" ca="1">_xlfn.IFNA(INDIRECT("'"&amp;"Variable List"&amp;"'!"&amp;ADDRESS(MATCH(A2071,'Variable List'!A:A,0),3)),"")</f>
        <v/>
      </c>
      <c r="J2071" s="6" t="str" cm="1">
        <f t="array" aca="1" ref="J2071" ca="1">_xlfn.IFNA(INDIRECT("'"&amp;"Variable List"&amp;"'!"&amp;ADDRESS(MATCH(A2071,'Variable List'!A:A,0),4)),"")</f>
        <v/>
      </c>
      <c r="K2071" s="6" t="str" cm="1">
        <f t="array" aca="1" ref="K2071" ca="1">_xlfn.IFNA(INDIRECT("'"&amp;"Variable List"&amp;"'!"&amp;ADDRESS(MATCH(A2071,'Variable List'!A:A,0),5)),"")</f>
        <v/>
      </c>
      <c r="L2071" s="6" t="str" cm="1">
        <f t="array" aca="1" ref="L2071" ca="1">_xlfn.IFNA(INDIRECT("'"&amp;"Variable List"&amp;"'!"&amp;ADDRESS(MATCH(A2071,'Variable List'!A:A,0),6)),"")</f>
        <v/>
      </c>
    </row>
    <row r="2072" spans="1:12" s="3" customFormat="1" x14ac:dyDescent="0.25">
      <c r="A2072" s="20" t="s">
        <v>19697</v>
      </c>
      <c r="B2072" s="8" t="s">
        <v>125</v>
      </c>
      <c r="C2072" s="8">
        <v>6</v>
      </c>
      <c r="D2072" s="65">
        <v>-9</v>
      </c>
      <c r="E2072" s="66" t="s">
        <v>192</v>
      </c>
      <c r="F2072" s="167" t="s">
        <v>19703</v>
      </c>
      <c r="G2072" s="8" t="s">
        <v>19704</v>
      </c>
      <c r="H2072" s="37" t="s">
        <v>2753</v>
      </c>
      <c r="I2072" s="8" t="str" cm="1">
        <f t="array" aca="1" ref="I2072" ca="1">_xlfn.IFNA(INDIRECT("'"&amp;"Variable List"&amp;"'!"&amp;ADDRESS(MATCH(A2072,'Variable List'!A:A,0),3)),"")</f>
        <v>no</v>
      </c>
      <c r="J2072" s="8" t="str" cm="1">
        <f t="array" aca="1" ref="J2072" ca="1">_xlfn.IFNA(INDIRECT("'"&amp;"Variable List"&amp;"'!"&amp;ADDRESS(MATCH(A2072,'Variable List'!A:A,0),4)),"")</f>
        <v>no</v>
      </c>
      <c r="K2072" s="8" t="str" cm="1">
        <f t="array" aca="1" ref="K2072" ca="1">_xlfn.IFNA(INDIRECT("'"&amp;"Variable List"&amp;"'!"&amp;ADDRESS(MATCH(A2072,'Variable List'!A:A,0),5)),"")</f>
        <v>yes</v>
      </c>
      <c r="L2072" s="8" t="str" cm="1">
        <f t="array" aca="1" ref="L2072" ca="1">_xlfn.IFNA(INDIRECT("'"&amp;"Variable List"&amp;"'!"&amp;ADDRESS(MATCH(A2072,'Variable List'!A:A,0),6)),"")</f>
        <v>no</v>
      </c>
    </row>
    <row r="2073" spans="1:12" s="3" customFormat="1" x14ac:dyDescent="0.25">
      <c r="A2073" s="13" t="s">
        <v>19698</v>
      </c>
      <c r="B2073" s="6"/>
      <c r="C2073" s="6"/>
      <c r="D2073" s="55">
        <v>1</v>
      </c>
      <c r="E2073" s="56" t="s">
        <v>19699</v>
      </c>
      <c r="F2073" s="168"/>
      <c r="G2073" s="6"/>
      <c r="H2073" s="13"/>
      <c r="I2073" s="6" t="str" cm="1">
        <f t="array" aca="1" ref="I2073" ca="1">_xlfn.IFNA(INDIRECT("'"&amp;"Variable List"&amp;"'!"&amp;ADDRESS(MATCH(A2073,'Variable List'!A:A,0),3)),"")</f>
        <v/>
      </c>
      <c r="J2073" s="6" t="str" cm="1">
        <f t="array" aca="1" ref="J2073" ca="1">_xlfn.IFNA(INDIRECT("'"&amp;"Variable List"&amp;"'!"&amp;ADDRESS(MATCH(A2073,'Variable List'!A:A,0),4)),"")</f>
        <v/>
      </c>
      <c r="K2073" s="6" t="str" cm="1">
        <f t="array" aca="1" ref="K2073" ca="1">_xlfn.IFNA(INDIRECT("'"&amp;"Variable List"&amp;"'!"&amp;ADDRESS(MATCH(A2073,'Variable List'!A:A,0),5)),"")</f>
        <v/>
      </c>
      <c r="L2073" s="6" t="str" cm="1">
        <f t="array" aca="1" ref="L2073" ca="1">_xlfn.IFNA(INDIRECT("'"&amp;"Variable List"&amp;"'!"&amp;ADDRESS(MATCH(A2073,'Variable List'!A:A,0),6)),"")</f>
        <v/>
      </c>
    </row>
    <row r="2074" spans="1:12" s="3" customFormat="1" x14ac:dyDescent="0.25">
      <c r="A2074" s="13"/>
      <c r="B2074" s="6"/>
      <c r="C2074" s="6"/>
      <c r="D2074" s="55">
        <v>2</v>
      </c>
      <c r="E2074" s="56" t="s">
        <v>19700</v>
      </c>
      <c r="F2074" s="168"/>
      <c r="G2074" s="6"/>
      <c r="H2074" s="13"/>
      <c r="I2074" s="6" t="str" cm="1">
        <f t="array" aca="1" ref="I2074" ca="1">_xlfn.IFNA(INDIRECT("'"&amp;"Variable List"&amp;"'!"&amp;ADDRESS(MATCH(A2074,'Variable List'!A:A,0),3)),"")</f>
        <v/>
      </c>
      <c r="J2074" s="6" t="str" cm="1">
        <f t="array" aca="1" ref="J2074" ca="1">_xlfn.IFNA(INDIRECT("'"&amp;"Variable List"&amp;"'!"&amp;ADDRESS(MATCH(A2074,'Variable List'!A:A,0),4)),"")</f>
        <v/>
      </c>
      <c r="K2074" s="6" t="str" cm="1">
        <f t="array" aca="1" ref="K2074" ca="1">_xlfn.IFNA(INDIRECT("'"&amp;"Variable List"&amp;"'!"&amp;ADDRESS(MATCH(A2074,'Variable List'!A:A,0),5)),"")</f>
        <v/>
      </c>
      <c r="L2074" s="6" t="str" cm="1">
        <f t="array" aca="1" ref="L2074" ca="1">_xlfn.IFNA(INDIRECT("'"&amp;"Variable List"&amp;"'!"&amp;ADDRESS(MATCH(A2074,'Variable List'!A:A,0),6)),"")</f>
        <v/>
      </c>
    </row>
    <row r="2075" spans="1:12" s="3" customFormat="1" x14ac:dyDescent="0.25">
      <c r="A2075" s="13"/>
      <c r="B2075" s="6"/>
      <c r="C2075" s="6"/>
      <c r="D2075" s="55">
        <v>3</v>
      </c>
      <c r="E2075" s="56" t="s">
        <v>2591</v>
      </c>
      <c r="F2075" s="168"/>
      <c r="G2075" s="6"/>
      <c r="H2075" s="13"/>
      <c r="I2075" s="6" t="str" cm="1">
        <f t="array" aca="1" ref="I2075" ca="1">_xlfn.IFNA(INDIRECT("'"&amp;"Variable List"&amp;"'!"&amp;ADDRESS(MATCH(A2075,'Variable List'!A:A,0),3)),"")</f>
        <v/>
      </c>
      <c r="J2075" s="6" t="str" cm="1">
        <f t="array" aca="1" ref="J2075" ca="1">_xlfn.IFNA(INDIRECT("'"&amp;"Variable List"&amp;"'!"&amp;ADDRESS(MATCH(A2075,'Variable List'!A:A,0),4)),"")</f>
        <v/>
      </c>
      <c r="K2075" s="6" t="str" cm="1">
        <f t="array" aca="1" ref="K2075" ca="1">_xlfn.IFNA(INDIRECT("'"&amp;"Variable List"&amp;"'!"&amp;ADDRESS(MATCH(A2075,'Variable List'!A:A,0),5)),"")</f>
        <v/>
      </c>
      <c r="L2075" s="6" t="str" cm="1">
        <f t="array" aca="1" ref="L2075" ca="1">_xlfn.IFNA(INDIRECT("'"&amp;"Variable List"&amp;"'!"&amp;ADDRESS(MATCH(A2075,'Variable List'!A:A,0),6)),"")</f>
        <v/>
      </c>
    </row>
    <row r="2076" spans="1:12" s="3" customFormat="1" x14ac:dyDescent="0.25">
      <c r="A2076" s="13"/>
      <c r="B2076" s="6"/>
      <c r="C2076" s="6"/>
      <c r="D2076" s="55">
        <v>4</v>
      </c>
      <c r="E2076" s="56" t="s">
        <v>19701</v>
      </c>
      <c r="F2076" s="168"/>
      <c r="G2076" s="6"/>
      <c r="H2076" s="13"/>
      <c r="I2076" s="6" t="str" cm="1">
        <f t="array" aca="1" ref="I2076" ca="1">_xlfn.IFNA(INDIRECT("'"&amp;"Variable List"&amp;"'!"&amp;ADDRESS(MATCH(A2076,'Variable List'!A:A,0),3)),"")</f>
        <v/>
      </c>
      <c r="J2076" s="6" t="str" cm="1">
        <f t="array" aca="1" ref="J2076" ca="1">_xlfn.IFNA(INDIRECT("'"&amp;"Variable List"&amp;"'!"&amp;ADDRESS(MATCH(A2076,'Variable List'!A:A,0),4)),"")</f>
        <v/>
      </c>
      <c r="K2076" s="6" t="str" cm="1">
        <f t="array" aca="1" ref="K2076" ca="1">_xlfn.IFNA(INDIRECT("'"&amp;"Variable List"&amp;"'!"&amp;ADDRESS(MATCH(A2076,'Variable List'!A:A,0),5)),"")</f>
        <v/>
      </c>
      <c r="L2076" s="6" t="str" cm="1">
        <f t="array" aca="1" ref="L2076" ca="1">_xlfn.IFNA(INDIRECT("'"&amp;"Variable List"&amp;"'!"&amp;ADDRESS(MATCH(A2076,'Variable List'!A:A,0),6)),"")</f>
        <v/>
      </c>
    </row>
    <row r="2077" spans="1:12" s="3" customFormat="1" x14ac:dyDescent="0.25">
      <c r="A2077" s="15"/>
      <c r="B2077" s="7"/>
      <c r="C2077" s="7"/>
      <c r="D2077" s="54">
        <v>5</v>
      </c>
      <c r="E2077" s="53" t="s">
        <v>19702</v>
      </c>
      <c r="F2077" s="169"/>
      <c r="G2077" s="7"/>
      <c r="H2077" s="15"/>
      <c r="I2077" s="7" t="str" cm="1">
        <f t="array" aca="1" ref="I2077" ca="1">_xlfn.IFNA(INDIRECT("'"&amp;"Variable List"&amp;"'!"&amp;ADDRESS(MATCH(A2077,'Variable List'!A:A,0),3)),"")</f>
        <v/>
      </c>
      <c r="J2077" s="7" t="str" cm="1">
        <f t="array" aca="1" ref="J2077" ca="1">_xlfn.IFNA(INDIRECT("'"&amp;"Variable List"&amp;"'!"&amp;ADDRESS(MATCH(A2077,'Variable List'!A:A,0),4)),"")</f>
        <v/>
      </c>
      <c r="K2077" s="7" t="str" cm="1">
        <f t="array" aca="1" ref="K2077" ca="1">_xlfn.IFNA(INDIRECT("'"&amp;"Variable List"&amp;"'!"&amp;ADDRESS(MATCH(A2077,'Variable List'!A:A,0),5)),"")</f>
        <v/>
      </c>
      <c r="L2077" s="7" t="str" cm="1">
        <f t="array" aca="1" ref="L2077" ca="1">_xlfn.IFNA(INDIRECT("'"&amp;"Variable List"&amp;"'!"&amp;ADDRESS(MATCH(A2077,'Variable List'!A:A,0),6)),"")</f>
        <v/>
      </c>
    </row>
    <row r="2078" spans="1:12" s="3" customFormat="1" x14ac:dyDescent="0.25">
      <c r="A2078" s="4" t="s">
        <v>90</v>
      </c>
      <c r="B2078" s="6" t="s">
        <v>135</v>
      </c>
      <c r="C2078" s="6">
        <v>5</v>
      </c>
      <c r="D2078" s="55">
        <v>-9</v>
      </c>
      <c r="E2078" s="56" t="s">
        <v>192</v>
      </c>
      <c r="F2078" s="168" t="s">
        <v>1230</v>
      </c>
      <c r="G2078" s="6" t="s">
        <v>2158</v>
      </c>
      <c r="H2078" s="13"/>
      <c r="I2078" s="8" t="str" cm="1">
        <f t="array" aca="1" ref="I2078" ca="1">_xlfn.IFNA(INDIRECT("'"&amp;"Variable List"&amp;"'!"&amp;ADDRESS(MATCH(A2078,'Variable List'!A:A,0),3)),"")</f>
        <v>yes</v>
      </c>
      <c r="J2078" s="8" t="str" cm="1">
        <f t="array" aca="1" ref="J2078" ca="1">_xlfn.IFNA(INDIRECT("'"&amp;"Variable List"&amp;"'!"&amp;ADDRESS(MATCH(A2078,'Variable List'!A:A,0),4)),"")</f>
        <v>yes</v>
      </c>
      <c r="K2078" s="8" t="str" cm="1">
        <f t="array" aca="1" ref="K2078" ca="1">_xlfn.IFNA(INDIRECT("'"&amp;"Variable List"&amp;"'!"&amp;ADDRESS(MATCH(A2078,'Variable List'!A:A,0),5)),"")</f>
        <v>yes</v>
      </c>
      <c r="L2078" s="8" t="str" cm="1">
        <f t="array" aca="1" ref="L2078" ca="1">_xlfn.IFNA(INDIRECT("'"&amp;"Variable List"&amp;"'!"&amp;ADDRESS(MATCH(A2078,'Variable List'!A:A,0),6)),"")</f>
        <v>yes</v>
      </c>
    </row>
    <row r="2079" spans="1:12" s="3" customFormat="1" ht="30" x14ac:dyDescent="0.25">
      <c r="A2079" s="41" t="s">
        <v>2159</v>
      </c>
      <c r="B2079" s="6"/>
      <c r="C2079" s="6"/>
      <c r="D2079" s="55">
        <v>1</v>
      </c>
      <c r="E2079" s="56" t="s">
        <v>2160</v>
      </c>
      <c r="F2079" s="168"/>
      <c r="G2079" s="6"/>
      <c r="H2079" s="13"/>
      <c r="I2079" s="6" t="str" cm="1">
        <f t="array" aca="1" ref="I2079" ca="1">_xlfn.IFNA(INDIRECT("'"&amp;"Variable List"&amp;"'!"&amp;ADDRESS(MATCH(A2079,'Variable List'!A:A,0),3)),"")</f>
        <v/>
      </c>
      <c r="J2079" s="6" t="str" cm="1">
        <f t="array" aca="1" ref="J2079" ca="1">_xlfn.IFNA(INDIRECT("'"&amp;"Variable List"&amp;"'!"&amp;ADDRESS(MATCH(A2079,'Variable List'!A:A,0),4)),"")</f>
        <v/>
      </c>
      <c r="K2079" s="6" t="str" cm="1">
        <f t="array" aca="1" ref="K2079" ca="1">_xlfn.IFNA(INDIRECT("'"&amp;"Variable List"&amp;"'!"&amp;ADDRESS(MATCH(A2079,'Variable List'!A:A,0),5)),"")</f>
        <v/>
      </c>
      <c r="L2079" s="6" t="str" cm="1">
        <f t="array" aca="1" ref="L2079" ca="1">_xlfn.IFNA(INDIRECT("'"&amp;"Variable List"&amp;"'!"&amp;ADDRESS(MATCH(A2079,'Variable List'!A:A,0),6)),"")</f>
        <v/>
      </c>
    </row>
    <row r="2080" spans="1:12" s="3" customFormat="1" x14ac:dyDescent="0.25">
      <c r="A2080" s="41"/>
      <c r="B2080" s="6"/>
      <c r="C2080" s="6"/>
      <c r="D2080" s="55">
        <v>2</v>
      </c>
      <c r="E2080" s="56" t="s">
        <v>2161</v>
      </c>
      <c r="F2080" s="168"/>
      <c r="G2080" s="6"/>
      <c r="H2080" s="13"/>
      <c r="I2080" s="6" t="str" cm="1">
        <f t="array" aca="1" ref="I2080" ca="1">_xlfn.IFNA(INDIRECT("'"&amp;"Variable List"&amp;"'!"&amp;ADDRESS(MATCH(A2080,'Variable List'!A:A,0),3)),"")</f>
        <v/>
      </c>
      <c r="J2080" s="6" t="str" cm="1">
        <f t="array" aca="1" ref="J2080" ca="1">_xlfn.IFNA(INDIRECT("'"&amp;"Variable List"&amp;"'!"&amp;ADDRESS(MATCH(A2080,'Variable List'!A:A,0),4)),"")</f>
        <v/>
      </c>
      <c r="K2080" s="6" t="str" cm="1">
        <f t="array" aca="1" ref="K2080" ca="1">_xlfn.IFNA(INDIRECT("'"&amp;"Variable List"&amp;"'!"&amp;ADDRESS(MATCH(A2080,'Variable List'!A:A,0),5)),"")</f>
        <v/>
      </c>
      <c r="L2080" s="6" t="str" cm="1">
        <f t="array" aca="1" ref="L2080" ca="1">_xlfn.IFNA(INDIRECT("'"&amp;"Variable List"&amp;"'!"&amp;ADDRESS(MATCH(A2080,'Variable List'!A:A,0),6)),"")</f>
        <v/>
      </c>
    </row>
    <row r="2081" spans="1:12" s="3" customFormat="1" x14ac:dyDescent="0.25">
      <c r="A2081" s="41"/>
      <c r="B2081" s="6"/>
      <c r="C2081" s="6"/>
      <c r="D2081" s="55">
        <v>3</v>
      </c>
      <c r="E2081" s="56" t="s">
        <v>2162</v>
      </c>
      <c r="F2081" s="168"/>
      <c r="G2081" s="6"/>
      <c r="H2081" s="13"/>
      <c r="I2081" s="6" t="str" cm="1">
        <f t="array" aca="1" ref="I2081" ca="1">_xlfn.IFNA(INDIRECT("'"&amp;"Variable List"&amp;"'!"&amp;ADDRESS(MATCH(A2081,'Variable List'!A:A,0),3)),"")</f>
        <v/>
      </c>
      <c r="J2081" s="6" t="str" cm="1">
        <f t="array" aca="1" ref="J2081" ca="1">_xlfn.IFNA(INDIRECT("'"&amp;"Variable List"&amp;"'!"&amp;ADDRESS(MATCH(A2081,'Variable List'!A:A,0),4)),"")</f>
        <v/>
      </c>
      <c r="K2081" s="6" t="str" cm="1">
        <f t="array" aca="1" ref="K2081" ca="1">_xlfn.IFNA(INDIRECT("'"&amp;"Variable List"&amp;"'!"&amp;ADDRESS(MATCH(A2081,'Variable List'!A:A,0),5)),"")</f>
        <v/>
      </c>
      <c r="L2081" s="6" t="str" cm="1">
        <f t="array" aca="1" ref="L2081" ca="1">_xlfn.IFNA(INDIRECT("'"&amp;"Variable List"&amp;"'!"&amp;ADDRESS(MATCH(A2081,'Variable List'!A:A,0),6)),"")</f>
        <v/>
      </c>
    </row>
    <row r="2082" spans="1:12" s="3" customFormat="1" x14ac:dyDescent="0.25">
      <c r="A2082" s="42"/>
      <c r="B2082" s="7"/>
      <c r="C2082" s="7"/>
      <c r="D2082" s="54">
        <v>4</v>
      </c>
      <c r="E2082" s="53" t="s">
        <v>2163</v>
      </c>
      <c r="F2082" s="169"/>
      <c r="G2082" s="7"/>
      <c r="H2082" s="15"/>
      <c r="I2082" s="7" t="str" cm="1">
        <f t="array" aca="1" ref="I2082" ca="1">_xlfn.IFNA(INDIRECT("'"&amp;"Variable List"&amp;"'!"&amp;ADDRESS(MATCH(A2082,'Variable List'!A:A,0),3)),"")</f>
        <v/>
      </c>
      <c r="J2082" s="7" t="str" cm="1">
        <f t="array" aca="1" ref="J2082" ca="1">_xlfn.IFNA(INDIRECT("'"&amp;"Variable List"&amp;"'!"&amp;ADDRESS(MATCH(A2082,'Variable List'!A:A,0),4)),"")</f>
        <v/>
      </c>
      <c r="K2082" s="7" t="str" cm="1">
        <f t="array" aca="1" ref="K2082" ca="1">_xlfn.IFNA(INDIRECT("'"&amp;"Variable List"&amp;"'!"&amp;ADDRESS(MATCH(A2082,'Variable List'!A:A,0),5)),"")</f>
        <v/>
      </c>
      <c r="L2082" s="7" t="str" cm="1">
        <f t="array" aca="1" ref="L2082" ca="1">_xlfn.IFNA(INDIRECT("'"&amp;"Variable List"&amp;"'!"&amp;ADDRESS(MATCH(A2082,'Variable List'!A:A,0),6)),"")</f>
        <v/>
      </c>
    </row>
    <row r="2083" spans="1:12" s="3" customFormat="1" x14ac:dyDescent="0.25">
      <c r="A2083" s="4" t="s">
        <v>2164</v>
      </c>
      <c r="B2083" s="6" t="s">
        <v>125</v>
      </c>
      <c r="C2083" s="6">
        <v>75</v>
      </c>
      <c r="D2083" s="55">
        <v>-9</v>
      </c>
      <c r="E2083" s="56" t="s">
        <v>192</v>
      </c>
      <c r="F2083" s="167" t="s">
        <v>2209</v>
      </c>
      <c r="G2083" s="6" t="s">
        <v>2167</v>
      </c>
      <c r="H2083" s="13" t="s">
        <v>2728</v>
      </c>
      <c r="I2083" s="8" t="str" cm="1">
        <f t="array" aca="1" ref="I2083" ca="1">_xlfn.IFNA(INDIRECT("'"&amp;"Variable List"&amp;"'!"&amp;ADDRESS(MATCH(A2083,'Variable List'!A:A,0),3)),"")</f>
        <v>yes</v>
      </c>
      <c r="J2083" s="8" t="str" cm="1">
        <f t="array" aca="1" ref="J2083" ca="1">_xlfn.IFNA(INDIRECT("'"&amp;"Variable List"&amp;"'!"&amp;ADDRESS(MATCH(A2083,'Variable List'!A:A,0),4)),"")</f>
        <v>yes</v>
      </c>
      <c r="K2083" s="6" t="str" cm="1">
        <f t="array" aca="1" ref="K2083" ca="1">_xlfn.IFNA(INDIRECT("'"&amp;"Variable List"&amp;"'!"&amp;ADDRESS(MATCH(A2083,'Variable List'!A:A,0),5)),"")</f>
        <v>no</v>
      </c>
      <c r="L2083" s="6" t="str" cm="1">
        <f t="array" aca="1" ref="L2083" ca="1">_xlfn.IFNA(INDIRECT("'"&amp;"Variable List"&amp;"'!"&amp;ADDRESS(MATCH(A2083,'Variable List'!A:A,0),6)),"")</f>
        <v>no</v>
      </c>
    </row>
    <row r="2084" spans="1:12" s="3" customFormat="1" x14ac:dyDescent="0.25">
      <c r="A2084" s="3" t="s">
        <v>2170</v>
      </c>
      <c r="B2084" s="6"/>
      <c r="C2084" s="6"/>
      <c r="D2084" s="55">
        <v>16</v>
      </c>
      <c r="E2084" s="56" t="s">
        <v>2205</v>
      </c>
      <c r="F2084" s="168"/>
      <c r="G2084" s="6"/>
      <c r="H2084" s="13"/>
      <c r="I2084" s="6" t="str" cm="1">
        <f t="array" aca="1" ref="I2084" ca="1">_xlfn.IFNA(INDIRECT("'"&amp;"Variable List"&amp;"'!"&amp;ADDRESS(MATCH(A2084,'Variable List'!A:A,0),3)),"")</f>
        <v/>
      </c>
      <c r="J2084" s="6" t="str" cm="1">
        <f t="array" aca="1" ref="J2084" ca="1">_xlfn.IFNA(INDIRECT("'"&amp;"Variable List"&amp;"'!"&amp;ADDRESS(MATCH(A2084,'Variable List'!A:A,0),4)),"")</f>
        <v/>
      </c>
      <c r="K2084" s="6" t="str" cm="1">
        <f t="array" aca="1" ref="K2084" ca="1">_xlfn.IFNA(INDIRECT("'"&amp;"Variable List"&amp;"'!"&amp;ADDRESS(MATCH(A2084,'Variable List'!A:A,0),5)),"")</f>
        <v/>
      </c>
      <c r="L2084" s="6" t="str" cm="1">
        <f t="array" aca="1" ref="L2084" ca="1">_xlfn.IFNA(INDIRECT("'"&amp;"Variable List"&amp;"'!"&amp;ADDRESS(MATCH(A2084,'Variable List'!A:A,0),6)),"")</f>
        <v/>
      </c>
    </row>
    <row r="2085" spans="1:12" s="3" customFormat="1" x14ac:dyDescent="0.25">
      <c r="B2085" s="6"/>
      <c r="C2085" s="6"/>
      <c r="D2085" s="55">
        <v>17</v>
      </c>
      <c r="E2085" s="56" t="s">
        <v>2207</v>
      </c>
      <c r="F2085" s="168"/>
      <c r="G2085" s="6"/>
      <c r="H2085" s="13"/>
      <c r="I2085" s="6" t="str" cm="1">
        <f t="array" aca="1" ref="I2085" ca="1">_xlfn.IFNA(INDIRECT("'"&amp;"Variable List"&amp;"'!"&amp;ADDRESS(MATCH(A2085,'Variable List'!A:A,0),3)),"")</f>
        <v/>
      </c>
      <c r="J2085" s="6" t="str" cm="1">
        <f t="array" aca="1" ref="J2085" ca="1">_xlfn.IFNA(INDIRECT("'"&amp;"Variable List"&amp;"'!"&amp;ADDRESS(MATCH(A2085,'Variable List'!A:A,0),4)),"")</f>
        <v/>
      </c>
      <c r="K2085" s="6" t="str" cm="1">
        <f t="array" aca="1" ref="K2085" ca="1">_xlfn.IFNA(INDIRECT("'"&amp;"Variable List"&amp;"'!"&amp;ADDRESS(MATCH(A2085,'Variable List'!A:A,0),5)),"")</f>
        <v/>
      </c>
      <c r="L2085" s="6" t="str" cm="1">
        <f t="array" aca="1" ref="L2085" ca="1">_xlfn.IFNA(INDIRECT("'"&amp;"Variable List"&amp;"'!"&amp;ADDRESS(MATCH(A2085,'Variable List'!A:A,0),6)),"")</f>
        <v/>
      </c>
    </row>
    <row r="2086" spans="1:12" s="3" customFormat="1" x14ac:dyDescent="0.25">
      <c r="B2086" s="6"/>
      <c r="C2086" s="6"/>
      <c r="D2086" s="55">
        <v>18</v>
      </c>
      <c r="E2086" s="56" t="s">
        <v>2206</v>
      </c>
      <c r="F2086" s="168"/>
      <c r="G2086" s="6"/>
      <c r="H2086" s="13"/>
      <c r="I2086" s="6" t="str" cm="1">
        <f t="array" aca="1" ref="I2086" ca="1">_xlfn.IFNA(INDIRECT("'"&amp;"Variable List"&amp;"'!"&amp;ADDRESS(MATCH(A2086,'Variable List'!A:A,0),3)),"")</f>
        <v/>
      </c>
      <c r="J2086" s="6" t="str" cm="1">
        <f t="array" aca="1" ref="J2086" ca="1">_xlfn.IFNA(INDIRECT("'"&amp;"Variable List"&amp;"'!"&amp;ADDRESS(MATCH(A2086,'Variable List'!A:A,0),4)),"")</f>
        <v/>
      </c>
      <c r="K2086" s="6" t="str" cm="1">
        <f t="array" aca="1" ref="K2086" ca="1">_xlfn.IFNA(INDIRECT("'"&amp;"Variable List"&amp;"'!"&amp;ADDRESS(MATCH(A2086,'Variable List'!A:A,0),5)),"")</f>
        <v/>
      </c>
      <c r="L2086" s="6" t="str" cm="1">
        <f t="array" aca="1" ref="L2086" ca="1">_xlfn.IFNA(INDIRECT("'"&amp;"Variable List"&amp;"'!"&amp;ADDRESS(MATCH(A2086,'Variable List'!A:A,0),6)),"")</f>
        <v/>
      </c>
    </row>
    <row r="2087" spans="1:12" s="3" customFormat="1" x14ac:dyDescent="0.25">
      <c r="B2087" s="6"/>
      <c r="C2087" s="6"/>
      <c r="D2087" s="55">
        <v>19</v>
      </c>
      <c r="E2087" s="56" t="s">
        <v>2171</v>
      </c>
      <c r="F2087" s="168"/>
      <c r="G2087" s="6"/>
      <c r="H2087" s="13"/>
      <c r="I2087" s="6" t="str" cm="1">
        <f t="array" aca="1" ref="I2087" ca="1">_xlfn.IFNA(INDIRECT("'"&amp;"Variable List"&amp;"'!"&amp;ADDRESS(MATCH(A2087,'Variable List'!A:A,0),3)),"")</f>
        <v/>
      </c>
      <c r="J2087" s="6" t="str" cm="1">
        <f t="array" aca="1" ref="J2087" ca="1">_xlfn.IFNA(INDIRECT("'"&amp;"Variable List"&amp;"'!"&amp;ADDRESS(MATCH(A2087,'Variable List'!A:A,0),4)),"")</f>
        <v/>
      </c>
      <c r="K2087" s="6" t="str" cm="1">
        <f t="array" aca="1" ref="K2087" ca="1">_xlfn.IFNA(INDIRECT("'"&amp;"Variable List"&amp;"'!"&amp;ADDRESS(MATCH(A2087,'Variable List'!A:A,0),5)),"")</f>
        <v/>
      </c>
      <c r="L2087" s="6" t="str" cm="1">
        <f t="array" aca="1" ref="L2087" ca="1">_xlfn.IFNA(INDIRECT("'"&amp;"Variable List"&amp;"'!"&amp;ADDRESS(MATCH(A2087,'Variable List'!A:A,0),6)),"")</f>
        <v/>
      </c>
    </row>
    <row r="2088" spans="1:12" s="3" customFormat="1" x14ac:dyDescent="0.25">
      <c r="B2088" s="6"/>
      <c r="C2088" s="6"/>
      <c r="D2088" s="55">
        <v>20</v>
      </c>
      <c r="E2088" s="56" t="s">
        <v>712</v>
      </c>
      <c r="F2088" s="168"/>
      <c r="G2088" s="6"/>
      <c r="H2088" s="13"/>
      <c r="I2088" s="6" t="str" cm="1">
        <f t="array" aca="1" ref="I2088" ca="1">_xlfn.IFNA(INDIRECT("'"&amp;"Variable List"&amp;"'!"&amp;ADDRESS(MATCH(A2088,'Variable List'!A:A,0),3)),"")</f>
        <v/>
      </c>
      <c r="J2088" s="6" t="str" cm="1">
        <f t="array" aca="1" ref="J2088" ca="1">_xlfn.IFNA(INDIRECT("'"&amp;"Variable List"&amp;"'!"&amp;ADDRESS(MATCH(A2088,'Variable List'!A:A,0),4)),"")</f>
        <v/>
      </c>
      <c r="K2088" s="6" t="str" cm="1">
        <f t="array" aca="1" ref="K2088" ca="1">_xlfn.IFNA(INDIRECT("'"&amp;"Variable List"&amp;"'!"&amp;ADDRESS(MATCH(A2088,'Variable List'!A:A,0),5)),"")</f>
        <v/>
      </c>
      <c r="L2088" s="6" t="str" cm="1">
        <f t="array" aca="1" ref="L2088" ca="1">_xlfn.IFNA(INDIRECT("'"&amp;"Variable List"&amp;"'!"&amp;ADDRESS(MATCH(A2088,'Variable List'!A:A,0),6)),"")</f>
        <v/>
      </c>
    </row>
    <row r="2089" spans="1:12" s="3" customFormat="1" x14ac:dyDescent="0.25">
      <c r="B2089" s="6"/>
      <c r="C2089" s="6"/>
      <c r="D2089" s="55">
        <v>21</v>
      </c>
      <c r="E2089" s="56" t="s">
        <v>714</v>
      </c>
      <c r="F2089" s="168"/>
      <c r="G2089" s="6"/>
      <c r="H2089" s="13"/>
      <c r="I2089" s="6" t="str" cm="1">
        <f t="array" aca="1" ref="I2089" ca="1">_xlfn.IFNA(INDIRECT("'"&amp;"Variable List"&amp;"'!"&amp;ADDRESS(MATCH(A2089,'Variable List'!A:A,0),3)),"")</f>
        <v/>
      </c>
      <c r="J2089" s="6" t="str" cm="1">
        <f t="array" aca="1" ref="J2089" ca="1">_xlfn.IFNA(INDIRECT("'"&amp;"Variable List"&amp;"'!"&amp;ADDRESS(MATCH(A2089,'Variable List'!A:A,0),4)),"")</f>
        <v/>
      </c>
      <c r="K2089" s="6" t="str" cm="1">
        <f t="array" aca="1" ref="K2089" ca="1">_xlfn.IFNA(INDIRECT("'"&amp;"Variable List"&amp;"'!"&amp;ADDRESS(MATCH(A2089,'Variable List'!A:A,0),5)),"")</f>
        <v/>
      </c>
      <c r="L2089" s="6" t="str" cm="1">
        <f t="array" aca="1" ref="L2089" ca="1">_xlfn.IFNA(INDIRECT("'"&amp;"Variable List"&amp;"'!"&amp;ADDRESS(MATCH(A2089,'Variable List'!A:A,0),6)),"")</f>
        <v/>
      </c>
    </row>
    <row r="2090" spans="1:12" s="3" customFormat="1" x14ac:dyDescent="0.25">
      <c r="B2090" s="6"/>
      <c r="C2090" s="6"/>
      <c r="D2090" s="55">
        <v>22</v>
      </c>
      <c r="E2090" s="56" t="s">
        <v>716</v>
      </c>
      <c r="F2090" s="168"/>
      <c r="G2090" s="6"/>
      <c r="H2090" s="13"/>
      <c r="I2090" s="6" t="str" cm="1">
        <f t="array" aca="1" ref="I2090" ca="1">_xlfn.IFNA(INDIRECT("'"&amp;"Variable List"&amp;"'!"&amp;ADDRESS(MATCH(A2090,'Variable List'!A:A,0),3)),"")</f>
        <v/>
      </c>
      <c r="J2090" s="6" t="str" cm="1">
        <f t="array" aca="1" ref="J2090" ca="1">_xlfn.IFNA(INDIRECT("'"&amp;"Variable List"&amp;"'!"&amp;ADDRESS(MATCH(A2090,'Variable List'!A:A,0),4)),"")</f>
        <v/>
      </c>
      <c r="K2090" s="6" t="str" cm="1">
        <f t="array" aca="1" ref="K2090" ca="1">_xlfn.IFNA(INDIRECT("'"&amp;"Variable List"&amp;"'!"&amp;ADDRESS(MATCH(A2090,'Variable List'!A:A,0),5)),"")</f>
        <v/>
      </c>
      <c r="L2090" s="6" t="str" cm="1">
        <f t="array" aca="1" ref="L2090" ca="1">_xlfn.IFNA(INDIRECT("'"&amp;"Variable List"&amp;"'!"&amp;ADDRESS(MATCH(A2090,'Variable List'!A:A,0),6)),"")</f>
        <v/>
      </c>
    </row>
    <row r="2091" spans="1:12" s="3" customFormat="1" x14ac:dyDescent="0.25">
      <c r="B2091" s="6"/>
      <c r="C2091" s="6"/>
      <c r="D2091" s="55">
        <v>23</v>
      </c>
      <c r="E2091" s="56" t="s">
        <v>718</v>
      </c>
      <c r="F2091" s="168"/>
      <c r="G2091" s="6"/>
      <c r="H2091" s="13"/>
      <c r="I2091" s="6" t="str" cm="1">
        <f t="array" aca="1" ref="I2091" ca="1">_xlfn.IFNA(INDIRECT("'"&amp;"Variable List"&amp;"'!"&amp;ADDRESS(MATCH(A2091,'Variable List'!A:A,0),3)),"")</f>
        <v/>
      </c>
      <c r="J2091" s="6" t="str" cm="1">
        <f t="array" aca="1" ref="J2091" ca="1">_xlfn.IFNA(INDIRECT("'"&amp;"Variable List"&amp;"'!"&amp;ADDRESS(MATCH(A2091,'Variable List'!A:A,0),4)),"")</f>
        <v/>
      </c>
      <c r="K2091" s="6" t="str" cm="1">
        <f t="array" aca="1" ref="K2091" ca="1">_xlfn.IFNA(INDIRECT("'"&amp;"Variable List"&amp;"'!"&amp;ADDRESS(MATCH(A2091,'Variable List'!A:A,0),5)),"")</f>
        <v/>
      </c>
      <c r="L2091" s="6" t="str" cm="1">
        <f t="array" aca="1" ref="L2091" ca="1">_xlfn.IFNA(INDIRECT("'"&amp;"Variable List"&amp;"'!"&amp;ADDRESS(MATCH(A2091,'Variable List'!A:A,0),6)),"")</f>
        <v/>
      </c>
    </row>
    <row r="2092" spans="1:12" s="3" customFormat="1" x14ac:dyDescent="0.25">
      <c r="B2092" s="6"/>
      <c r="C2092" s="6"/>
      <c r="D2092" s="55">
        <v>24</v>
      </c>
      <c r="E2092" s="56" t="s">
        <v>720</v>
      </c>
      <c r="F2092" s="168"/>
      <c r="G2092" s="6"/>
      <c r="H2092" s="13"/>
      <c r="I2092" s="6" t="str" cm="1">
        <f t="array" aca="1" ref="I2092" ca="1">_xlfn.IFNA(INDIRECT("'"&amp;"Variable List"&amp;"'!"&amp;ADDRESS(MATCH(A2092,'Variable List'!A:A,0),3)),"")</f>
        <v/>
      </c>
      <c r="J2092" s="6" t="str" cm="1">
        <f t="array" aca="1" ref="J2092" ca="1">_xlfn.IFNA(INDIRECT("'"&amp;"Variable List"&amp;"'!"&amp;ADDRESS(MATCH(A2092,'Variable List'!A:A,0),4)),"")</f>
        <v/>
      </c>
      <c r="K2092" s="6" t="str" cm="1">
        <f t="array" aca="1" ref="K2092" ca="1">_xlfn.IFNA(INDIRECT("'"&amp;"Variable List"&amp;"'!"&amp;ADDRESS(MATCH(A2092,'Variable List'!A:A,0),5)),"")</f>
        <v/>
      </c>
      <c r="L2092" s="6" t="str" cm="1">
        <f t="array" aca="1" ref="L2092" ca="1">_xlfn.IFNA(INDIRECT("'"&amp;"Variable List"&amp;"'!"&amp;ADDRESS(MATCH(A2092,'Variable List'!A:A,0),6)),"")</f>
        <v/>
      </c>
    </row>
    <row r="2093" spans="1:12" s="3" customFormat="1" x14ac:dyDescent="0.25">
      <c r="B2093" s="6"/>
      <c r="C2093" s="6"/>
      <c r="D2093" s="55">
        <v>25</v>
      </c>
      <c r="E2093" s="56" t="s">
        <v>722</v>
      </c>
      <c r="F2093" s="168"/>
      <c r="G2093" s="6"/>
      <c r="H2093" s="13"/>
      <c r="I2093" s="6" t="str" cm="1">
        <f t="array" aca="1" ref="I2093" ca="1">_xlfn.IFNA(INDIRECT("'"&amp;"Variable List"&amp;"'!"&amp;ADDRESS(MATCH(A2093,'Variable List'!A:A,0),3)),"")</f>
        <v/>
      </c>
      <c r="J2093" s="6" t="str" cm="1">
        <f t="array" aca="1" ref="J2093" ca="1">_xlfn.IFNA(INDIRECT("'"&amp;"Variable List"&amp;"'!"&amp;ADDRESS(MATCH(A2093,'Variable List'!A:A,0),4)),"")</f>
        <v/>
      </c>
      <c r="K2093" s="6" t="str" cm="1">
        <f t="array" aca="1" ref="K2093" ca="1">_xlfn.IFNA(INDIRECT("'"&amp;"Variable List"&amp;"'!"&amp;ADDRESS(MATCH(A2093,'Variable List'!A:A,0),5)),"")</f>
        <v/>
      </c>
      <c r="L2093" s="6" t="str" cm="1">
        <f t="array" aca="1" ref="L2093" ca="1">_xlfn.IFNA(INDIRECT("'"&amp;"Variable List"&amp;"'!"&amp;ADDRESS(MATCH(A2093,'Variable List'!A:A,0),6)),"")</f>
        <v/>
      </c>
    </row>
    <row r="2094" spans="1:12" s="3" customFormat="1" x14ac:dyDescent="0.25">
      <c r="B2094" s="6"/>
      <c r="C2094" s="6"/>
      <c r="D2094" s="55">
        <v>26</v>
      </c>
      <c r="E2094" s="56" t="s">
        <v>724</v>
      </c>
      <c r="F2094" s="168"/>
      <c r="G2094" s="6"/>
      <c r="H2094" s="13"/>
      <c r="I2094" s="6" t="str" cm="1">
        <f t="array" aca="1" ref="I2094" ca="1">_xlfn.IFNA(INDIRECT("'"&amp;"Variable List"&amp;"'!"&amp;ADDRESS(MATCH(A2094,'Variable List'!A:A,0),3)),"")</f>
        <v/>
      </c>
      <c r="J2094" s="6" t="str" cm="1">
        <f t="array" aca="1" ref="J2094" ca="1">_xlfn.IFNA(INDIRECT("'"&amp;"Variable List"&amp;"'!"&amp;ADDRESS(MATCH(A2094,'Variable List'!A:A,0),4)),"")</f>
        <v/>
      </c>
      <c r="K2094" s="6" t="str" cm="1">
        <f t="array" aca="1" ref="K2094" ca="1">_xlfn.IFNA(INDIRECT("'"&amp;"Variable List"&amp;"'!"&amp;ADDRESS(MATCH(A2094,'Variable List'!A:A,0),5)),"")</f>
        <v/>
      </c>
      <c r="L2094" s="6" t="str" cm="1">
        <f t="array" aca="1" ref="L2094" ca="1">_xlfn.IFNA(INDIRECT("'"&amp;"Variable List"&amp;"'!"&amp;ADDRESS(MATCH(A2094,'Variable List'!A:A,0),6)),"")</f>
        <v/>
      </c>
    </row>
    <row r="2095" spans="1:12" s="3" customFormat="1" x14ac:dyDescent="0.25">
      <c r="B2095" s="6"/>
      <c r="C2095" s="6"/>
      <c r="D2095" s="55">
        <v>27</v>
      </c>
      <c r="E2095" s="56" t="s">
        <v>726</v>
      </c>
      <c r="F2095" s="168"/>
      <c r="G2095" s="6"/>
      <c r="H2095" s="13"/>
      <c r="I2095" s="6" t="str" cm="1">
        <f t="array" aca="1" ref="I2095" ca="1">_xlfn.IFNA(INDIRECT("'"&amp;"Variable List"&amp;"'!"&amp;ADDRESS(MATCH(A2095,'Variable List'!A:A,0),3)),"")</f>
        <v/>
      </c>
      <c r="J2095" s="6" t="str" cm="1">
        <f t="array" aca="1" ref="J2095" ca="1">_xlfn.IFNA(INDIRECT("'"&amp;"Variable List"&amp;"'!"&amp;ADDRESS(MATCH(A2095,'Variable List'!A:A,0),4)),"")</f>
        <v/>
      </c>
      <c r="K2095" s="6" t="str" cm="1">
        <f t="array" aca="1" ref="K2095" ca="1">_xlfn.IFNA(INDIRECT("'"&amp;"Variable List"&amp;"'!"&amp;ADDRESS(MATCH(A2095,'Variable List'!A:A,0),5)),"")</f>
        <v/>
      </c>
      <c r="L2095" s="6" t="str" cm="1">
        <f t="array" aca="1" ref="L2095" ca="1">_xlfn.IFNA(INDIRECT("'"&amp;"Variable List"&amp;"'!"&amp;ADDRESS(MATCH(A2095,'Variable List'!A:A,0),6)),"")</f>
        <v/>
      </c>
    </row>
    <row r="2096" spans="1:12" s="3" customFormat="1" x14ac:dyDescent="0.25">
      <c r="B2096" s="6"/>
      <c r="C2096" s="6"/>
      <c r="D2096" s="55">
        <v>28</v>
      </c>
      <c r="E2096" s="56" t="s">
        <v>728</v>
      </c>
      <c r="F2096" s="168"/>
      <c r="G2096" s="6"/>
      <c r="H2096" s="13"/>
      <c r="I2096" s="6" t="str" cm="1">
        <f t="array" aca="1" ref="I2096" ca="1">_xlfn.IFNA(INDIRECT("'"&amp;"Variable List"&amp;"'!"&amp;ADDRESS(MATCH(A2096,'Variable List'!A:A,0),3)),"")</f>
        <v/>
      </c>
      <c r="J2096" s="6" t="str" cm="1">
        <f t="array" aca="1" ref="J2096" ca="1">_xlfn.IFNA(INDIRECT("'"&amp;"Variable List"&amp;"'!"&amp;ADDRESS(MATCH(A2096,'Variable List'!A:A,0),4)),"")</f>
        <v/>
      </c>
      <c r="K2096" s="6" t="str" cm="1">
        <f t="array" aca="1" ref="K2096" ca="1">_xlfn.IFNA(INDIRECT("'"&amp;"Variable List"&amp;"'!"&amp;ADDRESS(MATCH(A2096,'Variable List'!A:A,0),5)),"")</f>
        <v/>
      </c>
      <c r="L2096" s="6" t="str" cm="1">
        <f t="array" aca="1" ref="L2096" ca="1">_xlfn.IFNA(INDIRECT("'"&amp;"Variable List"&amp;"'!"&amp;ADDRESS(MATCH(A2096,'Variable List'!A:A,0),6)),"")</f>
        <v/>
      </c>
    </row>
    <row r="2097" spans="2:12" s="3" customFormat="1" x14ac:dyDescent="0.25">
      <c r="B2097" s="6"/>
      <c r="C2097" s="6"/>
      <c r="D2097" s="55">
        <v>29</v>
      </c>
      <c r="E2097" s="56" t="s">
        <v>730</v>
      </c>
      <c r="F2097" s="168"/>
      <c r="G2097" s="6"/>
      <c r="H2097" s="13"/>
      <c r="I2097" s="6" t="str" cm="1">
        <f t="array" aca="1" ref="I2097" ca="1">_xlfn.IFNA(INDIRECT("'"&amp;"Variable List"&amp;"'!"&amp;ADDRESS(MATCH(A2097,'Variable List'!A:A,0),3)),"")</f>
        <v/>
      </c>
      <c r="J2097" s="6" t="str" cm="1">
        <f t="array" aca="1" ref="J2097" ca="1">_xlfn.IFNA(INDIRECT("'"&amp;"Variable List"&amp;"'!"&amp;ADDRESS(MATCH(A2097,'Variable List'!A:A,0),4)),"")</f>
        <v/>
      </c>
      <c r="K2097" s="6" t="str" cm="1">
        <f t="array" aca="1" ref="K2097" ca="1">_xlfn.IFNA(INDIRECT("'"&amp;"Variable List"&amp;"'!"&amp;ADDRESS(MATCH(A2097,'Variable List'!A:A,0),5)),"")</f>
        <v/>
      </c>
      <c r="L2097" s="6" t="str" cm="1">
        <f t="array" aca="1" ref="L2097" ca="1">_xlfn.IFNA(INDIRECT("'"&amp;"Variable List"&amp;"'!"&amp;ADDRESS(MATCH(A2097,'Variable List'!A:A,0),6)),"")</f>
        <v/>
      </c>
    </row>
    <row r="2098" spans="2:12" s="3" customFormat="1" x14ac:dyDescent="0.25">
      <c r="B2098" s="6"/>
      <c r="C2098" s="6"/>
      <c r="D2098" s="55">
        <v>30</v>
      </c>
      <c r="E2098" s="56" t="s">
        <v>732</v>
      </c>
      <c r="F2098" s="168"/>
      <c r="G2098" s="6"/>
      <c r="H2098" s="13"/>
      <c r="I2098" s="6" t="str" cm="1">
        <f t="array" aca="1" ref="I2098" ca="1">_xlfn.IFNA(INDIRECT("'"&amp;"Variable List"&amp;"'!"&amp;ADDRESS(MATCH(A2098,'Variable List'!A:A,0),3)),"")</f>
        <v/>
      </c>
      <c r="J2098" s="6" t="str" cm="1">
        <f t="array" aca="1" ref="J2098" ca="1">_xlfn.IFNA(INDIRECT("'"&amp;"Variable List"&amp;"'!"&amp;ADDRESS(MATCH(A2098,'Variable List'!A:A,0),4)),"")</f>
        <v/>
      </c>
      <c r="K2098" s="6" t="str" cm="1">
        <f t="array" aca="1" ref="K2098" ca="1">_xlfn.IFNA(INDIRECT("'"&amp;"Variable List"&amp;"'!"&amp;ADDRESS(MATCH(A2098,'Variable List'!A:A,0),5)),"")</f>
        <v/>
      </c>
      <c r="L2098" s="6" t="str" cm="1">
        <f t="array" aca="1" ref="L2098" ca="1">_xlfn.IFNA(INDIRECT("'"&amp;"Variable List"&amp;"'!"&amp;ADDRESS(MATCH(A2098,'Variable List'!A:A,0),6)),"")</f>
        <v/>
      </c>
    </row>
    <row r="2099" spans="2:12" s="3" customFormat="1" x14ac:dyDescent="0.25">
      <c r="B2099" s="6"/>
      <c r="C2099" s="6"/>
      <c r="D2099" s="55">
        <v>31</v>
      </c>
      <c r="E2099" s="56" t="s">
        <v>734</v>
      </c>
      <c r="F2099" s="168"/>
      <c r="G2099" s="6"/>
      <c r="H2099" s="13"/>
      <c r="I2099" s="6" t="str" cm="1">
        <f t="array" aca="1" ref="I2099" ca="1">_xlfn.IFNA(INDIRECT("'"&amp;"Variable List"&amp;"'!"&amp;ADDRESS(MATCH(A2099,'Variable List'!A:A,0),3)),"")</f>
        <v/>
      </c>
      <c r="J2099" s="6" t="str" cm="1">
        <f t="array" aca="1" ref="J2099" ca="1">_xlfn.IFNA(INDIRECT("'"&amp;"Variable List"&amp;"'!"&amp;ADDRESS(MATCH(A2099,'Variable List'!A:A,0),4)),"")</f>
        <v/>
      </c>
      <c r="K2099" s="6" t="str" cm="1">
        <f t="array" aca="1" ref="K2099" ca="1">_xlfn.IFNA(INDIRECT("'"&amp;"Variable List"&amp;"'!"&amp;ADDRESS(MATCH(A2099,'Variable List'!A:A,0),5)),"")</f>
        <v/>
      </c>
      <c r="L2099" s="6" t="str" cm="1">
        <f t="array" aca="1" ref="L2099" ca="1">_xlfn.IFNA(INDIRECT("'"&amp;"Variable List"&amp;"'!"&amp;ADDRESS(MATCH(A2099,'Variable List'!A:A,0),6)),"")</f>
        <v/>
      </c>
    </row>
    <row r="2100" spans="2:12" s="3" customFormat="1" x14ac:dyDescent="0.25">
      <c r="B2100" s="6"/>
      <c r="C2100" s="6"/>
      <c r="D2100" s="55">
        <v>32</v>
      </c>
      <c r="E2100" s="56" t="s">
        <v>736</v>
      </c>
      <c r="F2100" s="168"/>
      <c r="G2100" s="6"/>
      <c r="H2100" s="13"/>
      <c r="I2100" s="6" t="str" cm="1">
        <f t="array" aca="1" ref="I2100" ca="1">_xlfn.IFNA(INDIRECT("'"&amp;"Variable List"&amp;"'!"&amp;ADDRESS(MATCH(A2100,'Variable List'!A:A,0),3)),"")</f>
        <v/>
      </c>
      <c r="J2100" s="6" t="str" cm="1">
        <f t="array" aca="1" ref="J2100" ca="1">_xlfn.IFNA(INDIRECT("'"&amp;"Variable List"&amp;"'!"&amp;ADDRESS(MATCH(A2100,'Variable List'!A:A,0),4)),"")</f>
        <v/>
      </c>
      <c r="K2100" s="6" t="str" cm="1">
        <f t="array" aca="1" ref="K2100" ca="1">_xlfn.IFNA(INDIRECT("'"&amp;"Variable List"&amp;"'!"&amp;ADDRESS(MATCH(A2100,'Variable List'!A:A,0),5)),"")</f>
        <v/>
      </c>
      <c r="L2100" s="6" t="str" cm="1">
        <f t="array" aca="1" ref="L2100" ca="1">_xlfn.IFNA(INDIRECT("'"&amp;"Variable List"&amp;"'!"&amp;ADDRESS(MATCH(A2100,'Variable List'!A:A,0),6)),"")</f>
        <v/>
      </c>
    </row>
    <row r="2101" spans="2:12" s="3" customFormat="1" x14ac:dyDescent="0.25">
      <c r="B2101" s="6"/>
      <c r="C2101" s="6"/>
      <c r="D2101" s="55">
        <v>33</v>
      </c>
      <c r="E2101" s="56" t="s">
        <v>738</v>
      </c>
      <c r="F2101" s="168"/>
      <c r="G2101" s="6"/>
      <c r="H2101" s="13"/>
      <c r="I2101" s="6" t="str" cm="1">
        <f t="array" aca="1" ref="I2101" ca="1">_xlfn.IFNA(INDIRECT("'"&amp;"Variable List"&amp;"'!"&amp;ADDRESS(MATCH(A2101,'Variable List'!A:A,0),3)),"")</f>
        <v/>
      </c>
      <c r="J2101" s="6" t="str" cm="1">
        <f t="array" aca="1" ref="J2101" ca="1">_xlfn.IFNA(INDIRECT("'"&amp;"Variable List"&amp;"'!"&amp;ADDRESS(MATCH(A2101,'Variable List'!A:A,0),4)),"")</f>
        <v/>
      </c>
      <c r="K2101" s="6" t="str" cm="1">
        <f t="array" aca="1" ref="K2101" ca="1">_xlfn.IFNA(INDIRECT("'"&amp;"Variable List"&amp;"'!"&amp;ADDRESS(MATCH(A2101,'Variable List'!A:A,0),5)),"")</f>
        <v/>
      </c>
      <c r="L2101" s="6" t="str" cm="1">
        <f t="array" aca="1" ref="L2101" ca="1">_xlfn.IFNA(INDIRECT("'"&amp;"Variable List"&amp;"'!"&amp;ADDRESS(MATCH(A2101,'Variable List'!A:A,0),6)),"")</f>
        <v/>
      </c>
    </row>
    <row r="2102" spans="2:12" s="3" customFormat="1" x14ac:dyDescent="0.25">
      <c r="B2102" s="6"/>
      <c r="C2102" s="6"/>
      <c r="D2102" s="55">
        <v>34</v>
      </c>
      <c r="E2102" s="56" t="s">
        <v>740</v>
      </c>
      <c r="F2102" s="168"/>
      <c r="G2102" s="6"/>
      <c r="H2102" s="13"/>
      <c r="I2102" s="6" t="str" cm="1">
        <f t="array" aca="1" ref="I2102" ca="1">_xlfn.IFNA(INDIRECT("'"&amp;"Variable List"&amp;"'!"&amp;ADDRESS(MATCH(A2102,'Variable List'!A:A,0),3)),"")</f>
        <v/>
      </c>
      <c r="J2102" s="6" t="str" cm="1">
        <f t="array" aca="1" ref="J2102" ca="1">_xlfn.IFNA(INDIRECT("'"&amp;"Variable List"&amp;"'!"&amp;ADDRESS(MATCH(A2102,'Variable List'!A:A,0),4)),"")</f>
        <v/>
      </c>
      <c r="K2102" s="6" t="str" cm="1">
        <f t="array" aca="1" ref="K2102" ca="1">_xlfn.IFNA(INDIRECT("'"&amp;"Variable List"&amp;"'!"&amp;ADDRESS(MATCH(A2102,'Variable List'!A:A,0),5)),"")</f>
        <v/>
      </c>
      <c r="L2102" s="6" t="str" cm="1">
        <f t="array" aca="1" ref="L2102" ca="1">_xlfn.IFNA(INDIRECT("'"&amp;"Variable List"&amp;"'!"&amp;ADDRESS(MATCH(A2102,'Variable List'!A:A,0),6)),"")</f>
        <v/>
      </c>
    </row>
    <row r="2103" spans="2:12" s="3" customFormat="1" x14ac:dyDescent="0.25">
      <c r="B2103" s="6"/>
      <c r="C2103" s="6"/>
      <c r="D2103" s="55">
        <v>35</v>
      </c>
      <c r="E2103" s="56" t="s">
        <v>742</v>
      </c>
      <c r="F2103" s="168"/>
      <c r="G2103" s="6"/>
      <c r="H2103" s="13"/>
      <c r="I2103" s="6" t="str" cm="1">
        <f t="array" aca="1" ref="I2103" ca="1">_xlfn.IFNA(INDIRECT("'"&amp;"Variable List"&amp;"'!"&amp;ADDRESS(MATCH(A2103,'Variable List'!A:A,0),3)),"")</f>
        <v/>
      </c>
      <c r="J2103" s="6" t="str" cm="1">
        <f t="array" aca="1" ref="J2103" ca="1">_xlfn.IFNA(INDIRECT("'"&amp;"Variable List"&amp;"'!"&amp;ADDRESS(MATCH(A2103,'Variable List'!A:A,0),4)),"")</f>
        <v/>
      </c>
      <c r="K2103" s="6" t="str" cm="1">
        <f t="array" aca="1" ref="K2103" ca="1">_xlfn.IFNA(INDIRECT("'"&amp;"Variable List"&amp;"'!"&amp;ADDRESS(MATCH(A2103,'Variable List'!A:A,0),5)),"")</f>
        <v/>
      </c>
      <c r="L2103" s="6" t="str" cm="1">
        <f t="array" aca="1" ref="L2103" ca="1">_xlfn.IFNA(INDIRECT("'"&amp;"Variable List"&amp;"'!"&amp;ADDRESS(MATCH(A2103,'Variable List'!A:A,0),6)),"")</f>
        <v/>
      </c>
    </row>
    <row r="2104" spans="2:12" s="3" customFormat="1" x14ac:dyDescent="0.25">
      <c r="B2104" s="6"/>
      <c r="C2104" s="6"/>
      <c r="D2104" s="55">
        <v>36</v>
      </c>
      <c r="E2104" s="56" t="s">
        <v>744</v>
      </c>
      <c r="F2104" s="168"/>
      <c r="G2104" s="6"/>
      <c r="H2104" s="13"/>
      <c r="I2104" s="6" t="str" cm="1">
        <f t="array" aca="1" ref="I2104" ca="1">_xlfn.IFNA(INDIRECT("'"&amp;"Variable List"&amp;"'!"&amp;ADDRESS(MATCH(A2104,'Variable List'!A:A,0),3)),"")</f>
        <v/>
      </c>
      <c r="J2104" s="6" t="str" cm="1">
        <f t="array" aca="1" ref="J2104" ca="1">_xlfn.IFNA(INDIRECT("'"&amp;"Variable List"&amp;"'!"&amp;ADDRESS(MATCH(A2104,'Variable List'!A:A,0),4)),"")</f>
        <v/>
      </c>
      <c r="K2104" s="6" t="str" cm="1">
        <f t="array" aca="1" ref="K2104" ca="1">_xlfn.IFNA(INDIRECT("'"&amp;"Variable List"&amp;"'!"&amp;ADDRESS(MATCH(A2104,'Variable List'!A:A,0),5)),"")</f>
        <v/>
      </c>
      <c r="L2104" s="6" t="str" cm="1">
        <f t="array" aca="1" ref="L2104" ca="1">_xlfn.IFNA(INDIRECT("'"&amp;"Variable List"&amp;"'!"&amp;ADDRESS(MATCH(A2104,'Variable List'!A:A,0),6)),"")</f>
        <v/>
      </c>
    </row>
    <row r="2105" spans="2:12" s="3" customFormat="1" x14ac:dyDescent="0.25">
      <c r="B2105" s="6"/>
      <c r="C2105" s="6"/>
      <c r="D2105" s="55">
        <v>37</v>
      </c>
      <c r="E2105" s="56" t="s">
        <v>746</v>
      </c>
      <c r="F2105" s="168"/>
      <c r="G2105" s="6"/>
      <c r="H2105" s="13"/>
      <c r="I2105" s="6" t="str" cm="1">
        <f t="array" aca="1" ref="I2105" ca="1">_xlfn.IFNA(INDIRECT("'"&amp;"Variable List"&amp;"'!"&amp;ADDRESS(MATCH(A2105,'Variable List'!A:A,0),3)),"")</f>
        <v/>
      </c>
      <c r="J2105" s="6" t="str" cm="1">
        <f t="array" aca="1" ref="J2105" ca="1">_xlfn.IFNA(INDIRECT("'"&amp;"Variable List"&amp;"'!"&amp;ADDRESS(MATCH(A2105,'Variable List'!A:A,0),4)),"")</f>
        <v/>
      </c>
      <c r="K2105" s="6" t="str" cm="1">
        <f t="array" aca="1" ref="K2105" ca="1">_xlfn.IFNA(INDIRECT("'"&amp;"Variable List"&amp;"'!"&amp;ADDRESS(MATCH(A2105,'Variable List'!A:A,0),5)),"")</f>
        <v/>
      </c>
      <c r="L2105" s="6" t="str" cm="1">
        <f t="array" aca="1" ref="L2105" ca="1">_xlfn.IFNA(INDIRECT("'"&amp;"Variable List"&amp;"'!"&amp;ADDRESS(MATCH(A2105,'Variable List'!A:A,0),6)),"")</f>
        <v/>
      </c>
    </row>
    <row r="2106" spans="2:12" s="3" customFormat="1" x14ac:dyDescent="0.25">
      <c r="B2106" s="6"/>
      <c r="C2106" s="6"/>
      <c r="D2106" s="55">
        <v>38</v>
      </c>
      <c r="E2106" s="56" t="s">
        <v>748</v>
      </c>
      <c r="F2106" s="168"/>
      <c r="G2106" s="6"/>
      <c r="H2106" s="13"/>
      <c r="I2106" s="6" t="str" cm="1">
        <f t="array" aca="1" ref="I2106" ca="1">_xlfn.IFNA(INDIRECT("'"&amp;"Variable List"&amp;"'!"&amp;ADDRESS(MATCH(A2106,'Variable List'!A:A,0),3)),"")</f>
        <v/>
      </c>
      <c r="J2106" s="6" t="str" cm="1">
        <f t="array" aca="1" ref="J2106" ca="1">_xlfn.IFNA(INDIRECT("'"&amp;"Variable List"&amp;"'!"&amp;ADDRESS(MATCH(A2106,'Variable List'!A:A,0),4)),"")</f>
        <v/>
      </c>
      <c r="K2106" s="6" t="str" cm="1">
        <f t="array" aca="1" ref="K2106" ca="1">_xlfn.IFNA(INDIRECT("'"&amp;"Variable List"&amp;"'!"&amp;ADDRESS(MATCH(A2106,'Variable List'!A:A,0),5)),"")</f>
        <v/>
      </c>
      <c r="L2106" s="6" t="str" cm="1">
        <f t="array" aca="1" ref="L2106" ca="1">_xlfn.IFNA(INDIRECT("'"&amp;"Variable List"&amp;"'!"&amp;ADDRESS(MATCH(A2106,'Variable List'!A:A,0),6)),"")</f>
        <v/>
      </c>
    </row>
    <row r="2107" spans="2:12" s="3" customFormat="1" x14ac:dyDescent="0.25">
      <c r="B2107" s="6"/>
      <c r="C2107" s="6"/>
      <c r="D2107" s="55">
        <v>39</v>
      </c>
      <c r="E2107" s="56" t="s">
        <v>750</v>
      </c>
      <c r="F2107" s="168"/>
      <c r="G2107" s="6"/>
      <c r="H2107" s="13"/>
      <c r="I2107" s="6" t="str" cm="1">
        <f t="array" aca="1" ref="I2107" ca="1">_xlfn.IFNA(INDIRECT("'"&amp;"Variable List"&amp;"'!"&amp;ADDRESS(MATCH(A2107,'Variable List'!A:A,0),3)),"")</f>
        <v/>
      </c>
      <c r="J2107" s="6" t="str" cm="1">
        <f t="array" aca="1" ref="J2107" ca="1">_xlfn.IFNA(INDIRECT("'"&amp;"Variable List"&amp;"'!"&amp;ADDRESS(MATCH(A2107,'Variable List'!A:A,0),4)),"")</f>
        <v/>
      </c>
      <c r="K2107" s="6" t="str" cm="1">
        <f t="array" aca="1" ref="K2107" ca="1">_xlfn.IFNA(INDIRECT("'"&amp;"Variable List"&amp;"'!"&amp;ADDRESS(MATCH(A2107,'Variable List'!A:A,0),5)),"")</f>
        <v/>
      </c>
      <c r="L2107" s="6" t="str" cm="1">
        <f t="array" aca="1" ref="L2107" ca="1">_xlfn.IFNA(INDIRECT("'"&amp;"Variable List"&amp;"'!"&amp;ADDRESS(MATCH(A2107,'Variable List'!A:A,0),6)),"")</f>
        <v/>
      </c>
    </row>
    <row r="2108" spans="2:12" s="3" customFormat="1" x14ac:dyDescent="0.25">
      <c r="B2108" s="6"/>
      <c r="C2108" s="6"/>
      <c r="D2108" s="55">
        <v>40</v>
      </c>
      <c r="E2108" s="56" t="s">
        <v>752</v>
      </c>
      <c r="F2108" s="168"/>
      <c r="G2108" s="6"/>
      <c r="H2108" s="13"/>
      <c r="I2108" s="6" t="str" cm="1">
        <f t="array" aca="1" ref="I2108" ca="1">_xlfn.IFNA(INDIRECT("'"&amp;"Variable List"&amp;"'!"&amp;ADDRESS(MATCH(A2108,'Variable List'!A:A,0),3)),"")</f>
        <v/>
      </c>
      <c r="J2108" s="6" t="str" cm="1">
        <f t="array" aca="1" ref="J2108" ca="1">_xlfn.IFNA(INDIRECT("'"&amp;"Variable List"&amp;"'!"&amp;ADDRESS(MATCH(A2108,'Variable List'!A:A,0),4)),"")</f>
        <v/>
      </c>
      <c r="K2108" s="6" t="str" cm="1">
        <f t="array" aca="1" ref="K2108" ca="1">_xlfn.IFNA(INDIRECT("'"&amp;"Variable List"&amp;"'!"&amp;ADDRESS(MATCH(A2108,'Variable List'!A:A,0),5)),"")</f>
        <v/>
      </c>
      <c r="L2108" s="6" t="str" cm="1">
        <f t="array" aca="1" ref="L2108" ca="1">_xlfn.IFNA(INDIRECT("'"&amp;"Variable List"&amp;"'!"&amp;ADDRESS(MATCH(A2108,'Variable List'!A:A,0),6)),"")</f>
        <v/>
      </c>
    </row>
    <row r="2109" spans="2:12" s="3" customFormat="1" x14ac:dyDescent="0.25">
      <c r="B2109" s="6"/>
      <c r="C2109" s="6"/>
      <c r="D2109" s="55">
        <v>41</v>
      </c>
      <c r="E2109" s="56" t="s">
        <v>754</v>
      </c>
      <c r="F2109" s="168"/>
      <c r="G2109" s="6"/>
      <c r="H2109" s="13"/>
      <c r="I2109" s="6" t="str" cm="1">
        <f t="array" aca="1" ref="I2109" ca="1">_xlfn.IFNA(INDIRECT("'"&amp;"Variable List"&amp;"'!"&amp;ADDRESS(MATCH(A2109,'Variable List'!A:A,0),3)),"")</f>
        <v/>
      </c>
      <c r="J2109" s="6" t="str" cm="1">
        <f t="array" aca="1" ref="J2109" ca="1">_xlfn.IFNA(INDIRECT("'"&amp;"Variable List"&amp;"'!"&amp;ADDRESS(MATCH(A2109,'Variable List'!A:A,0),4)),"")</f>
        <v/>
      </c>
      <c r="K2109" s="6" t="str" cm="1">
        <f t="array" aca="1" ref="K2109" ca="1">_xlfn.IFNA(INDIRECT("'"&amp;"Variable List"&amp;"'!"&amp;ADDRESS(MATCH(A2109,'Variable List'!A:A,0),5)),"")</f>
        <v/>
      </c>
      <c r="L2109" s="6" t="str" cm="1">
        <f t="array" aca="1" ref="L2109" ca="1">_xlfn.IFNA(INDIRECT("'"&amp;"Variable List"&amp;"'!"&amp;ADDRESS(MATCH(A2109,'Variable List'!A:A,0),6)),"")</f>
        <v/>
      </c>
    </row>
    <row r="2110" spans="2:12" s="3" customFormat="1" x14ac:dyDescent="0.25">
      <c r="B2110" s="6"/>
      <c r="C2110" s="6"/>
      <c r="D2110" s="55">
        <v>42</v>
      </c>
      <c r="E2110" s="56" t="s">
        <v>2172</v>
      </c>
      <c r="F2110" s="168"/>
      <c r="G2110" s="6"/>
      <c r="H2110" s="13"/>
      <c r="I2110" s="6" t="str" cm="1">
        <f t="array" aca="1" ref="I2110" ca="1">_xlfn.IFNA(INDIRECT("'"&amp;"Variable List"&amp;"'!"&amp;ADDRESS(MATCH(A2110,'Variable List'!A:A,0),3)),"")</f>
        <v/>
      </c>
      <c r="J2110" s="6" t="str" cm="1">
        <f t="array" aca="1" ref="J2110" ca="1">_xlfn.IFNA(INDIRECT("'"&amp;"Variable List"&amp;"'!"&amp;ADDRESS(MATCH(A2110,'Variable List'!A:A,0),4)),"")</f>
        <v/>
      </c>
      <c r="K2110" s="6" t="str" cm="1">
        <f t="array" aca="1" ref="K2110" ca="1">_xlfn.IFNA(INDIRECT("'"&amp;"Variable List"&amp;"'!"&amp;ADDRESS(MATCH(A2110,'Variable List'!A:A,0),5)),"")</f>
        <v/>
      </c>
      <c r="L2110" s="6" t="str" cm="1">
        <f t="array" aca="1" ref="L2110" ca="1">_xlfn.IFNA(INDIRECT("'"&amp;"Variable List"&amp;"'!"&amp;ADDRESS(MATCH(A2110,'Variable List'!A:A,0),6)),"")</f>
        <v/>
      </c>
    </row>
    <row r="2111" spans="2:12" s="3" customFormat="1" x14ac:dyDescent="0.25">
      <c r="B2111" s="6"/>
      <c r="C2111" s="6"/>
      <c r="D2111" s="55">
        <v>43</v>
      </c>
      <c r="E2111" s="56" t="s">
        <v>2173</v>
      </c>
      <c r="F2111" s="168"/>
      <c r="G2111" s="6"/>
      <c r="H2111" s="13"/>
      <c r="I2111" s="6" t="str" cm="1">
        <f t="array" aca="1" ref="I2111" ca="1">_xlfn.IFNA(INDIRECT("'"&amp;"Variable List"&amp;"'!"&amp;ADDRESS(MATCH(A2111,'Variable List'!A:A,0),3)),"")</f>
        <v/>
      </c>
      <c r="J2111" s="6" t="str" cm="1">
        <f t="array" aca="1" ref="J2111" ca="1">_xlfn.IFNA(INDIRECT("'"&amp;"Variable List"&amp;"'!"&amp;ADDRESS(MATCH(A2111,'Variable List'!A:A,0),4)),"")</f>
        <v/>
      </c>
      <c r="K2111" s="6" t="str" cm="1">
        <f t="array" aca="1" ref="K2111" ca="1">_xlfn.IFNA(INDIRECT("'"&amp;"Variable List"&amp;"'!"&amp;ADDRESS(MATCH(A2111,'Variable List'!A:A,0),5)),"")</f>
        <v/>
      </c>
      <c r="L2111" s="6" t="str" cm="1">
        <f t="array" aca="1" ref="L2111" ca="1">_xlfn.IFNA(INDIRECT("'"&amp;"Variable List"&amp;"'!"&amp;ADDRESS(MATCH(A2111,'Variable List'!A:A,0),6)),"")</f>
        <v/>
      </c>
    </row>
    <row r="2112" spans="2:12" s="3" customFormat="1" x14ac:dyDescent="0.25">
      <c r="B2112" s="6"/>
      <c r="C2112" s="6"/>
      <c r="D2112" s="55">
        <v>44</v>
      </c>
      <c r="E2112" s="56" t="s">
        <v>756</v>
      </c>
      <c r="F2112" s="168"/>
      <c r="G2112" s="6"/>
      <c r="H2112" s="13"/>
      <c r="I2112" s="6" t="str" cm="1">
        <f t="array" aca="1" ref="I2112" ca="1">_xlfn.IFNA(INDIRECT("'"&amp;"Variable List"&amp;"'!"&amp;ADDRESS(MATCH(A2112,'Variable List'!A:A,0),3)),"")</f>
        <v/>
      </c>
      <c r="J2112" s="6" t="str" cm="1">
        <f t="array" aca="1" ref="J2112" ca="1">_xlfn.IFNA(INDIRECT("'"&amp;"Variable List"&amp;"'!"&amp;ADDRESS(MATCH(A2112,'Variable List'!A:A,0),4)),"")</f>
        <v/>
      </c>
      <c r="K2112" s="6" t="str" cm="1">
        <f t="array" aca="1" ref="K2112" ca="1">_xlfn.IFNA(INDIRECT("'"&amp;"Variable List"&amp;"'!"&amp;ADDRESS(MATCH(A2112,'Variable List'!A:A,0),5)),"")</f>
        <v/>
      </c>
      <c r="L2112" s="6" t="str" cm="1">
        <f t="array" aca="1" ref="L2112" ca="1">_xlfn.IFNA(INDIRECT("'"&amp;"Variable List"&amp;"'!"&amp;ADDRESS(MATCH(A2112,'Variable List'!A:A,0),6)),"")</f>
        <v/>
      </c>
    </row>
    <row r="2113" spans="2:12" s="3" customFormat="1" x14ac:dyDescent="0.25">
      <c r="B2113" s="6"/>
      <c r="C2113" s="6"/>
      <c r="D2113" s="55">
        <v>45</v>
      </c>
      <c r="E2113" s="56" t="s">
        <v>758</v>
      </c>
      <c r="F2113" s="168"/>
      <c r="G2113" s="6"/>
      <c r="H2113" s="13"/>
      <c r="I2113" s="6" t="str" cm="1">
        <f t="array" aca="1" ref="I2113" ca="1">_xlfn.IFNA(INDIRECT("'"&amp;"Variable List"&amp;"'!"&amp;ADDRESS(MATCH(A2113,'Variable List'!A:A,0),3)),"")</f>
        <v/>
      </c>
      <c r="J2113" s="6" t="str" cm="1">
        <f t="array" aca="1" ref="J2113" ca="1">_xlfn.IFNA(INDIRECT("'"&amp;"Variable List"&amp;"'!"&amp;ADDRESS(MATCH(A2113,'Variable List'!A:A,0),4)),"")</f>
        <v/>
      </c>
      <c r="K2113" s="6" t="str" cm="1">
        <f t="array" aca="1" ref="K2113" ca="1">_xlfn.IFNA(INDIRECT("'"&amp;"Variable List"&amp;"'!"&amp;ADDRESS(MATCH(A2113,'Variable List'!A:A,0),5)),"")</f>
        <v/>
      </c>
      <c r="L2113" s="6" t="str" cm="1">
        <f t="array" aca="1" ref="L2113" ca="1">_xlfn.IFNA(INDIRECT("'"&amp;"Variable List"&amp;"'!"&amp;ADDRESS(MATCH(A2113,'Variable List'!A:A,0),6)),"")</f>
        <v/>
      </c>
    </row>
    <row r="2114" spans="2:12" s="3" customFormat="1" x14ac:dyDescent="0.25">
      <c r="B2114" s="6"/>
      <c r="C2114" s="6"/>
      <c r="D2114" s="55">
        <v>46</v>
      </c>
      <c r="E2114" s="56" t="s">
        <v>760</v>
      </c>
      <c r="F2114" s="168"/>
      <c r="G2114" s="6"/>
      <c r="H2114" s="13"/>
      <c r="I2114" s="6" t="str" cm="1">
        <f t="array" aca="1" ref="I2114" ca="1">_xlfn.IFNA(INDIRECT("'"&amp;"Variable List"&amp;"'!"&amp;ADDRESS(MATCH(A2114,'Variable List'!A:A,0),3)),"")</f>
        <v/>
      </c>
      <c r="J2114" s="6" t="str" cm="1">
        <f t="array" aca="1" ref="J2114" ca="1">_xlfn.IFNA(INDIRECT("'"&amp;"Variable List"&amp;"'!"&amp;ADDRESS(MATCH(A2114,'Variable List'!A:A,0),4)),"")</f>
        <v/>
      </c>
      <c r="K2114" s="6" t="str" cm="1">
        <f t="array" aca="1" ref="K2114" ca="1">_xlfn.IFNA(INDIRECT("'"&amp;"Variable List"&amp;"'!"&amp;ADDRESS(MATCH(A2114,'Variable List'!A:A,0),5)),"")</f>
        <v/>
      </c>
      <c r="L2114" s="6" t="str" cm="1">
        <f t="array" aca="1" ref="L2114" ca="1">_xlfn.IFNA(INDIRECT("'"&amp;"Variable List"&amp;"'!"&amp;ADDRESS(MATCH(A2114,'Variable List'!A:A,0),6)),"")</f>
        <v/>
      </c>
    </row>
    <row r="2115" spans="2:12" s="3" customFormat="1" x14ac:dyDescent="0.25">
      <c r="B2115" s="6"/>
      <c r="C2115" s="6"/>
      <c r="D2115" s="55">
        <v>47</v>
      </c>
      <c r="E2115" s="56" t="s">
        <v>2174</v>
      </c>
      <c r="F2115" s="168"/>
      <c r="G2115" s="6"/>
      <c r="H2115" s="13"/>
      <c r="I2115" s="6" t="str" cm="1">
        <f t="array" aca="1" ref="I2115" ca="1">_xlfn.IFNA(INDIRECT("'"&amp;"Variable List"&amp;"'!"&amp;ADDRESS(MATCH(A2115,'Variable List'!A:A,0),3)),"")</f>
        <v/>
      </c>
      <c r="J2115" s="6" t="str" cm="1">
        <f t="array" aca="1" ref="J2115" ca="1">_xlfn.IFNA(INDIRECT("'"&amp;"Variable List"&amp;"'!"&amp;ADDRESS(MATCH(A2115,'Variable List'!A:A,0),4)),"")</f>
        <v/>
      </c>
      <c r="K2115" s="6" t="str" cm="1">
        <f t="array" aca="1" ref="K2115" ca="1">_xlfn.IFNA(INDIRECT("'"&amp;"Variable List"&amp;"'!"&amp;ADDRESS(MATCH(A2115,'Variable List'!A:A,0),5)),"")</f>
        <v/>
      </c>
      <c r="L2115" s="6" t="str" cm="1">
        <f t="array" aca="1" ref="L2115" ca="1">_xlfn.IFNA(INDIRECT("'"&amp;"Variable List"&amp;"'!"&amp;ADDRESS(MATCH(A2115,'Variable List'!A:A,0),6)),"")</f>
        <v/>
      </c>
    </row>
    <row r="2116" spans="2:12" s="3" customFormat="1" x14ac:dyDescent="0.25">
      <c r="B2116" s="6"/>
      <c r="C2116" s="6"/>
      <c r="D2116" s="55">
        <v>48</v>
      </c>
      <c r="E2116" s="56" t="s">
        <v>2175</v>
      </c>
      <c r="F2116" s="168"/>
      <c r="G2116" s="6"/>
      <c r="H2116" s="13"/>
      <c r="I2116" s="6" t="str" cm="1">
        <f t="array" aca="1" ref="I2116" ca="1">_xlfn.IFNA(INDIRECT("'"&amp;"Variable List"&amp;"'!"&amp;ADDRESS(MATCH(A2116,'Variable List'!A:A,0),3)),"")</f>
        <v/>
      </c>
      <c r="J2116" s="6" t="str" cm="1">
        <f t="array" aca="1" ref="J2116" ca="1">_xlfn.IFNA(INDIRECT("'"&amp;"Variable List"&amp;"'!"&amp;ADDRESS(MATCH(A2116,'Variable List'!A:A,0),4)),"")</f>
        <v/>
      </c>
      <c r="K2116" s="6" t="str" cm="1">
        <f t="array" aca="1" ref="K2116" ca="1">_xlfn.IFNA(INDIRECT("'"&amp;"Variable List"&amp;"'!"&amp;ADDRESS(MATCH(A2116,'Variable List'!A:A,0),5)),"")</f>
        <v/>
      </c>
      <c r="L2116" s="6" t="str" cm="1">
        <f t="array" aca="1" ref="L2116" ca="1">_xlfn.IFNA(INDIRECT("'"&amp;"Variable List"&amp;"'!"&amp;ADDRESS(MATCH(A2116,'Variable List'!A:A,0),6)),"")</f>
        <v/>
      </c>
    </row>
    <row r="2117" spans="2:12" s="3" customFormat="1" x14ac:dyDescent="0.25">
      <c r="B2117" s="6"/>
      <c r="C2117" s="6"/>
      <c r="D2117" s="55">
        <v>49</v>
      </c>
      <c r="E2117" s="56" t="s">
        <v>2176</v>
      </c>
      <c r="F2117" s="168"/>
      <c r="G2117" s="6"/>
      <c r="H2117" s="13"/>
      <c r="I2117" s="6" t="str" cm="1">
        <f t="array" aca="1" ref="I2117" ca="1">_xlfn.IFNA(INDIRECT("'"&amp;"Variable List"&amp;"'!"&amp;ADDRESS(MATCH(A2117,'Variable List'!A:A,0),3)),"")</f>
        <v/>
      </c>
      <c r="J2117" s="6" t="str" cm="1">
        <f t="array" aca="1" ref="J2117" ca="1">_xlfn.IFNA(INDIRECT("'"&amp;"Variable List"&amp;"'!"&amp;ADDRESS(MATCH(A2117,'Variable List'!A:A,0),4)),"")</f>
        <v/>
      </c>
      <c r="K2117" s="6" t="str" cm="1">
        <f t="array" aca="1" ref="K2117" ca="1">_xlfn.IFNA(INDIRECT("'"&amp;"Variable List"&amp;"'!"&amp;ADDRESS(MATCH(A2117,'Variable List'!A:A,0),5)),"")</f>
        <v/>
      </c>
      <c r="L2117" s="6" t="str" cm="1">
        <f t="array" aca="1" ref="L2117" ca="1">_xlfn.IFNA(INDIRECT("'"&amp;"Variable List"&amp;"'!"&amp;ADDRESS(MATCH(A2117,'Variable List'!A:A,0),6)),"")</f>
        <v/>
      </c>
    </row>
    <row r="2118" spans="2:12" s="3" customFormat="1" x14ac:dyDescent="0.25">
      <c r="B2118" s="6"/>
      <c r="C2118" s="6"/>
      <c r="D2118" s="55">
        <v>50</v>
      </c>
      <c r="E2118" s="56" t="s">
        <v>2177</v>
      </c>
      <c r="F2118" s="168"/>
      <c r="G2118" s="6"/>
      <c r="H2118" s="13"/>
      <c r="I2118" s="6" t="str" cm="1">
        <f t="array" aca="1" ref="I2118" ca="1">_xlfn.IFNA(INDIRECT("'"&amp;"Variable List"&amp;"'!"&amp;ADDRESS(MATCH(A2118,'Variable List'!A:A,0),3)),"")</f>
        <v/>
      </c>
      <c r="J2118" s="6" t="str" cm="1">
        <f t="array" aca="1" ref="J2118" ca="1">_xlfn.IFNA(INDIRECT("'"&amp;"Variable List"&amp;"'!"&amp;ADDRESS(MATCH(A2118,'Variable List'!A:A,0),4)),"")</f>
        <v/>
      </c>
      <c r="K2118" s="6" t="str" cm="1">
        <f t="array" aca="1" ref="K2118" ca="1">_xlfn.IFNA(INDIRECT("'"&amp;"Variable List"&amp;"'!"&amp;ADDRESS(MATCH(A2118,'Variable List'!A:A,0),5)),"")</f>
        <v/>
      </c>
      <c r="L2118" s="6" t="str" cm="1">
        <f t="array" aca="1" ref="L2118" ca="1">_xlfn.IFNA(INDIRECT("'"&amp;"Variable List"&amp;"'!"&amp;ADDRESS(MATCH(A2118,'Variable List'!A:A,0),6)),"")</f>
        <v/>
      </c>
    </row>
    <row r="2119" spans="2:12" s="3" customFormat="1" x14ac:dyDescent="0.25">
      <c r="B2119" s="6"/>
      <c r="C2119" s="6"/>
      <c r="D2119" s="55">
        <v>51</v>
      </c>
      <c r="E2119" s="56" t="s">
        <v>2178</v>
      </c>
      <c r="F2119" s="168"/>
      <c r="G2119" s="6"/>
      <c r="H2119" s="13"/>
      <c r="I2119" s="6" t="str" cm="1">
        <f t="array" aca="1" ref="I2119" ca="1">_xlfn.IFNA(INDIRECT("'"&amp;"Variable List"&amp;"'!"&amp;ADDRESS(MATCH(A2119,'Variable List'!A:A,0),3)),"")</f>
        <v/>
      </c>
      <c r="J2119" s="6" t="str" cm="1">
        <f t="array" aca="1" ref="J2119" ca="1">_xlfn.IFNA(INDIRECT("'"&amp;"Variable List"&amp;"'!"&amp;ADDRESS(MATCH(A2119,'Variable List'!A:A,0),4)),"")</f>
        <v/>
      </c>
      <c r="K2119" s="6" t="str" cm="1">
        <f t="array" aca="1" ref="K2119" ca="1">_xlfn.IFNA(INDIRECT("'"&amp;"Variable List"&amp;"'!"&amp;ADDRESS(MATCH(A2119,'Variable List'!A:A,0),5)),"")</f>
        <v/>
      </c>
      <c r="L2119" s="6" t="str" cm="1">
        <f t="array" aca="1" ref="L2119" ca="1">_xlfn.IFNA(INDIRECT("'"&amp;"Variable List"&amp;"'!"&amp;ADDRESS(MATCH(A2119,'Variable List'!A:A,0),6)),"")</f>
        <v/>
      </c>
    </row>
    <row r="2120" spans="2:12" s="3" customFormat="1" x14ac:dyDescent="0.25">
      <c r="B2120" s="6"/>
      <c r="C2120" s="6"/>
      <c r="D2120" s="55">
        <v>52</v>
      </c>
      <c r="E2120" s="56" t="s">
        <v>2179</v>
      </c>
      <c r="F2120" s="168"/>
      <c r="G2120" s="6"/>
      <c r="H2120" s="13"/>
      <c r="I2120" s="6" t="str" cm="1">
        <f t="array" aca="1" ref="I2120" ca="1">_xlfn.IFNA(INDIRECT("'"&amp;"Variable List"&amp;"'!"&amp;ADDRESS(MATCH(A2120,'Variable List'!A:A,0),3)),"")</f>
        <v/>
      </c>
      <c r="J2120" s="6" t="str" cm="1">
        <f t="array" aca="1" ref="J2120" ca="1">_xlfn.IFNA(INDIRECT("'"&amp;"Variable List"&amp;"'!"&amp;ADDRESS(MATCH(A2120,'Variable List'!A:A,0),4)),"")</f>
        <v/>
      </c>
      <c r="K2120" s="6" t="str" cm="1">
        <f t="array" aca="1" ref="K2120" ca="1">_xlfn.IFNA(INDIRECT("'"&amp;"Variable List"&amp;"'!"&amp;ADDRESS(MATCH(A2120,'Variable List'!A:A,0),5)),"")</f>
        <v/>
      </c>
      <c r="L2120" s="6" t="str" cm="1">
        <f t="array" aca="1" ref="L2120" ca="1">_xlfn.IFNA(INDIRECT("'"&amp;"Variable List"&amp;"'!"&amp;ADDRESS(MATCH(A2120,'Variable List'!A:A,0),6)),"")</f>
        <v/>
      </c>
    </row>
    <row r="2121" spans="2:12" s="3" customFormat="1" x14ac:dyDescent="0.25">
      <c r="B2121" s="6"/>
      <c r="C2121" s="6"/>
      <c r="D2121" s="55">
        <v>53</v>
      </c>
      <c r="E2121" s="56" t="s">
        <v>1643</v>
      </c>
      <c r="F2121" s="168"/>
      <c r="G2121" s="6"/>
      <c r="H2121" s="13"/>
      <c r="I2121" s="6" t="str" cm="1">
        <f t="array" aca="1" ref="I2121" ca="1">_xlfn.IFNA(INDIRECT("'"&amp;"Variable List"&amp;"'!"&amp;ADDRESS(MATCH(A2121,'Variable List'!A:A,0),3)),"")</f>
        <v/>
      </c>
      <c r="J2121" s="6" t="str" cm="1">
        <f t="array" aca="1" ref="J2121" ca="1">_xlfn.IFNA(INDIRECT("'"&amp;"Variable List"&amp;"'!"&amp;ADDRESS(MATCH(A2121,'Variable List'!A:A,0),4)),"")</f>
        <v/>
      </c>
      <c r="K2121" s="6" t="str" cm="1">
        <f t="array" aca="1" ref="K2121" ca="1">_xlfn.IFNA(INDIRECT("'"&amp;"Variable List"&amp;"'!"&amp;ADDRESS(MATCH(A2121,'Variable List'!A:A,0),5)),"")</f>
        <v/>
      </c>
      <c r="L2121" s="6" t="str" cm="1">
        <f t="array" aca="1" ref="L2121" ca="1">_xlfn.IFNA(INDIRECT("'"&amp;"Variable List"&amp;"'!"&amp;ADDRESS(MATCH(A2121,'Variable List'!A:A,0),6)),"")</f>
        <v/>
      </c>
    </row>
    <row r="2122" spans="2:12" s="3" customFormat="1" x14ac:dyDescent="0.25">
      <c r="B2122" s="6"/>
      <c r="C2122" s="6"/>
      <c r="D2122" s="55">
        <v>54</v>
      </c>
      <c r="E2122" s="56" t="s">
        <v>1645</v>
      </c>
      <c r="F2122" s="168"/>
      <c r="G2122" s="6"/>
      <c r="H2122" s="13"/>
      <c r="I2122" s="6" t="str" cm="1">
        <f t="array" aca="1" ref="I2122" ca="1">_xlfn.IFNA(INDIRECT("'"&amp;"Variable List"&amp;"'!"&amp;ADDRESS(MATCH(A2122,'Variable List'!A:A,0),3)),"")</f>
        <v/>
      </c>
      <c r="J2122" s="6" t="str" cm="1">
        <f t="array" aca="1" ref="J2122" ca="1">_xlfn.IFNA(INDIRECT("'"&amp;"Variable List"&amp;"'!"&amp;ADDRESS(MATCH(A2122,'Variable List'!A:A,0),4)),"")</f>
        <v/>
      </c>
      <c r="K2122" s="6" t="str" cm="1">
        <f t="array" aca="1" ref="K2122" ca="1">_xlfn.IFNA(INDIRECT("'"&amp;"Variable List"&amp;"'!"&amp;ADDRESS(MATCH(A2122,'Variable List'!A:A,0),5)),"")</f>
        <v/>
      </c>
      <c r="L2122" s="6" t="str" cm="1">
        <f t="array" aca="1" ref="L2122" ca="1">_xlfn.IFNA(INDIRECT("'"&amp;"Variable List"&amp;"'!"&amp;ADDRESS(MATCH(A2122,'Variable List'!A:A,0),6)),"")</f>
        <v/>
      </c>
    </row>
    <row r="2123" spans="2:12" s="3" customFormat="1" x14ac:dyDescent="0.25">
      <c r="B2123" s="6"/>
      <c r="C2123" s="6"/>
      <c r="D2123" s="55">
        <v>55</v>
      </c>
      <c r="E2123" s="56" t="s">
        <v>1647</v>
      </c>
      <c r="F2123" s="168"/>
      <c r="G2123" s="6"/>
      <c r="H2123" s="13"/>
      <c r="I2123" s="6" t="str" cm="1">
        <f t="array" aca="1" ref="I2123" ca="1">_xlfn.IFNA(INDIRECT("'"&amp;"Variable List"&amp;"'!"&amp;ADDRESS(MATCH(A2123,'Variable List'!A:A,0),3)),"")</f>
        <v/>
      </c>
      <c r="J2123" s="6" t="str" cm="1">
        <f t="array" aca="1" ref="J2123" ca="1">_xlfn.IFNA(INDIRECT("'"&amp;"Variable List"&amp;"'!"&amp;ADDRESS(MATCH(A2123,'Variable List'!A:A,0),4)),"")</f>
        <v/>
      </c>
      <c r="K2123" s="6" t="str" cm="1">
        <f t="array" aca="1" ref="K2123" ca="1">_xlfn.IFNA(INDIRECT("'"&amp;"Variable List"&amp;"'!"&amp;ADDRESS(MATCH(A2123,'Variable List'!A:A,0),5)),"")</f>
        <v/>
      </c>
      <c r="L2123" s="6" t="str" cm="1">
        <f t="array" aca="1" ref="L2123" ca="1">_xlfn.IFNA(INDIRECT("'"&amp;"Variable List"&amp;"'!"&amp;ADDRESS(MATCH(A2123,'Variable List'!A:A,0),6)),"")</f>
        <v/>
      </c>
    </row>
    <row r="2124" spans="2:12" s="3" customFormat="1" x14ac:dyDescent="0.25">
      <c r="B2124" s="6"/>
      <c r="C2124" s="6"/>
      <c r="D2124" s="55">
        <v>56</v>
      </c>
      <c r="E2124" s="56" t="s">
        <v>1648</v>
      </c>
      <c r="F2124" s="168"/>
      <c r="G2124" s="6"/>
      <c r="H2124" s="13"/>
      <c r="I2124" s="6" t="str" cm="1">
        <f t="array" aca="1" ref="I2124" ca="1">_xlfn.IFNA(INDIRECT("'"&amp;"Variable List"&amp;"'!"&amp;ADDRESS(MATCH(A2124,'Variable List'!A:A,0),3)),"")</f>
        <v/>
      </c>
      <c r="J2124" s="6" t="str" cm="1">
        <f t="array" aca="1" ref="J2124" ca="1">_xlfn.IFNA(INDIRECT("'"&amp;"Variable List"&amp;"'!"&amp;ADDRESS(MATCH(A2124,'Variable List'!A:A,0),4)),"")</f>
        <v/>
      </c>
      <c r="K2124" s="6" t="str" cm="1">
        <f t="array" aca="1" ref="K2124" ca="1">_xlfn.IFNA(INDIRECT("'"&amp;"Variable List"&amp;"'!"&amp;ADDRESS(MATCH(A2124,'Variable List'!A:A,0),5)),"")</f>
        <v/>
      </c>
      <c r="L2124" s="6" t="str" cm="1">
        <f t="array" aca="1" ref="L2124" ca="1">_xlfn.IFNA(INDIRECT("'"&amp;"Variable List"&amp;"'!"&amp;ADDRESS(MATCH(A2124,'Variable List'!A:A,0),6)),"")</f>
        <v/>
      </c>
    </row>
    <row r="2125" spans="2:12" s="3" customFormat="1" x14ac:dyDescent="0.25">
      <c r="B2125" s="6"/>
      <c r="C2125" s="6"/>
      <c r="D2125" s="55">
        <v>57</v>
      </c>
      <c r="E2125" s="56" t="s">
        <v>1650</v>
      </c>
      <c r="F2125" s="168"/>
      <c r="G2125" s="6"/>
      <c r="H2125" s="13"/>
      <c r="I2125" s="6" t="str" cm="1">
        <f t="array" aca="1" ref="I2125" ca="1">_xlfn.IFNA(INDIRECT("'"&amp;"Variable List"&amp;"'!"&amp;ADDRESS(MATCH(A2125,'Variable List'!A:A,0),3)),"")</f>
        <v/>
      </c>
      <c r="J2125" s="6" t="str" cm="1">
        <f t="array" aca="1" ref="J2125" ca="1">_xlfn.IFNA(INDIRECT("'"&amp;"Variable List"&amp;"'!"&amp;ADDRESS(MATCH(A2125,'Variable List'!A:A,0),4)),"")</f>
        <v/>
      </c>
      <c r="K2125" s="6" t="str" cm="1">
        <f t="array" aca="1" ref="K2125" ca="1">_xlfn.IFNA(INDIRECT("'"&amp;"Variable List"&amp;"'!"&amp;ADDRESS(MATCH(A2125,'Variable List'!A:A,0),5)),"")</f>
        <v/>
      </c>
      <c r="L2125" s="6" t="str" cm="1">
        <f t="array" aca="1" ref="L2125" ca="1">_xlfn.IFNA(INDIRECT("'"&amp;"Variable List"&amp;"'!"&amp;ADDRESS(MATCH(A2125,'Variable List'!A:A,0),6)),"")</f>
        <v/>
      </c>
    </row>
    <row r="2126" spans="2:12" s="3" customFormat="1" x14ac:dyDescent="0.25">
      <c r="B2126" s="6"/>
      <c r="C2126" s="6"/>
      <c r="D2126" s="55">
        <v>58</v>
      </c>
      <c r="E2126" s="56" t="s">
        <v>1652</v>
      </c>
      <c r="F2126" s="168"/>
      <c r="G2126" s="6"/>
      <c r="H2126" s="13"/>
      <c r="I2126" s="6" t="str" cm="1">
        <f t="array" aca="1" ref="I2126" ca="1">_xlfn.IFNA(INDIRECT("'"&amp;"Variable List"&amp;"'!"&amp;ADDRESS(MATCH(A2126,'Variable List'!A:A,0),3)),"")</f>
        <v/>
      </c>
      <c r="J2126" s="6" t="str" cm="1">
        <f t="array" aca="1" ref="J2126" ca="1">_xlfn.IFNA(INDIRECT("'"&amp;"Variable List"&amp;"'!"&amp;ADDRESS(MATCH(A2126,'Variable List'!A:A,0),4)),"")</f>
        <v/>
      </c>
      <c r="K2126" s="6" t="str" cm="1">
        <f t="array" aca="1" ref="K2126" ca="1">_xlfn.IFNA(INDIRECT("'"&amp;"Variable List"&amp;"'!"&amp;ADDRESS(MATCH(A2126,'Variable List'!A:A,0),5)),"")</f>
        <v/>
      </c>
      <c r="L2126" s="6" t="str" cm="1">
        <f t="array" aca="1" ref="L2126" ca="1">_xlfn.IFNA(INDIRECT("'"&amp;"Variable List"&amp;"'!"&amp;ADDRESS(MATCH(A2126,'Variable List'!A:A,0),6)),"")</f>
        <v/>
      </c>
    </row>
    <row r="2127" spans="2:12" s="3" customFormat="1" x14ac:dyDescent="0.25">
      <c r="B2127" s="6"/>
      <c r="C2127" s="6"/>
      <c r="D2127" s="55">
        <v>59</v>
      </c>
      <c r="E2127" s="56" t="s">
        <v>1653</v>
      </c>
      <c r="F2127" s="168"/>
      <c r="G2127" s="6"/>
      <c r="H2127" s="13"/>
      <c r="I2127" s="6" t="str" cm="1">
        <f t="array" aca="1" ref="I2127" ca="1">_xlfn.IFNA(INDIRECT("'"&amp;"Variable List"&amp;"'!"&amp;ADDRESS(MATCH(A2127,'Variable List'!A:A,0),3)),"")</f>
        <v/>
      </c>
      <c r="J2127" s="6" t="str" cm="1">
        <f t="array" aca="1" ref="J2127" ca="1">_xlfn.IFNA(INDIRECT("'"&amp;"Variable List"&amp;"'!"&amp;ADDRESS(MATCH(A2127,'Variable List'!A:A,0),4)),"")</f>
        <v/>
      </c>
      <c r="K2127" s="6" t="str" cm="1">
        <f t="array" aca="1" ref="K2127" ca="1">_xlfn.IFNA(INDIRECT("'"&amp;"Variable List"&amp;"'!"&amp;ADDRESS(MATCH(A2127,'Variable List'!A:A,0),5)),"")</f>
        <v/>
      </c>
      <c r="L2127" s="6" t="str" cm="1">
        <f t="array" aca="1" ref="L2127" ca="1">_xlfn.IFNA(INDIRECT("'"&amp;"Variable List"&amp;"'!"&amp;ADDRESS(MATCH(A2127,'Variable List'!A:A,0),6)),"")</f>
        <v/>
      </c>
    </row>
    <row r="2128" spans="2:12" s="3" customFormat="1" x14ac:dyDescent="0.25">
      <c r="B2128" s="6"/>
      <c r="C2128" s="6"/>
      <c r="D2128" s="55">
        <v>60</v>
      </c>
      <c r="E2128" s="56" t="s">
        <v>1655</v>
      </c>
      <c r="F2128" s="168"/>
      <c r="G2128" s="6"/>
      <c r="H2128" s="13"/>
      <c r="I2128" s="6" t="str" cm="1">
        <f t="array" aca="1" ref="I2128" ca="1">_xlfn.IFNA(INDIRECT("'"&amp;"Variable List"&amp;"'!"&amp;ADDRESS(MATCH(A2128,'Variable List'!A:A,0),3)),"")</f>
        <v/>
      </c>
      <c r="J2128" s="6" t="str" cm="1">
        <f t="array" aca="1" ref="J2128" ca="1">_xlfn.IFNA(INDIRECT("'"&amp;"Variable List"&amp;"'!"&amp;ADDRESS(MATCH(A2128,'Variable List'!A:A,0),4)),"")</f>
        <v/>
      </c>
      <c r="K2128" s="6" t="str" cm="1">
        <f t="array" aca="1" ref="K2128" ca="1">_xlfn.IFNA(INDIRECT("'"&amp;"Variable List"&amp;"'!"&amp;ADDRESS(MATCH(A2128,'Variable List'!A:A,0),5)),"")</f>
        <v/>
      </c>
      <c r="L2128" s="6" t="str" cm="1">
        <f t="array" aca="1" ref="L2128" ca="1">_xlfn.IFNA(INDIRECT("'"&amp;"Variable List"&amp;"'!"&amp;ADDRESS(MATCH(A2128,'Variable List'!A:A,0),6)),"")</f>
        <v/>
      </c>
    </row>
    <row r="2129" spans="2:12" s="3" customFormat="1" x14ac:dyDescent="0.25">
      <c r="B2129" s="6"/>
      <c r="C2129" s="6"/>
      <c r="D2129" s="55">
        <v>61</v>
      </c>
      <c r="E2129" s="56" t="s">
        <v>1657</v>
      </c>
      <c r="F2129" s="168"/>
      <c r="G2129" s="6"/>
      <c r="H2129" s="13"/>
      <c r="I2129" s="6" t="str" cm="1">
        <f t="array" aca="1" ref="I2129" ca="1">_xlfn.IFNA(INDIRECT("'"&amp;"Variable List"&amp;"'!"&amp;ADDRESS(MATCH(A2129,'Variable List'!A:A,0),3)),"")</f>
        <v/>
      </c>
      <c r="J2129" s="6" t="str" cm="1">
        <f t="array" aca="1" ref="J2129" ca="1">_xlfn.IFNA(INDIRECT("'"&amp;"Variable List"&amp;"'!"&amp;ADDRESS(MATCH(A2129,'Variable List'!A:A,0),4)),"")</f>
        <v/>
      </c>
      <c r="K2129" s="6" t="str" cm="1">
        <f t="array" aca="1" ref="K2129" ca="1">_xlfn.IFNA(INDIRECT("'"&amp;"Variable List"&amp;"'!"&amp;ADDRESS(MATCH(A2129,'Variable List'!A:A,0),5)),"")</f>
        <v/>
      </c>
      <c r="L2129" s="6" t="str" cm="1">
        <f t="array" aca="1" ref="L2129" ca="1">_xlfn.IFNA(INDIRECT("'"&amp;"Variable List"&amp;"'!"&amp;ADDRESS(MATCH(A2129,'Variable List'!A:A,0),6)),"")</f>
        <v/>
      </c>
    </row>
    <row r="2130" spans="2:12" s="3" customFormat="1" x14ac:dyDescent="0.25">
      <c r="B2130" s="6"/>
      <c r="C2130" s="6"/>
      <c r="D2130" s="55">
        <v>62</v>
      </c>
      <c r="E2130" s="56" t="s">
        <v>1659</v>
      </c>
      <c r="F2130" s="168"/>
      <c r="G2130" s="6"/>
      <c r="H2130" s="13"/>
      <c r="I2130" s="6" t="str" cm="1">
        <f t="array" aca="1" ref="I2130" ca="1">_xlfn.IFNA(INDIRECT("'"&amp;"Variable List"&amp;"'!"&amp;ADDRESS(MATCH(A2130,'Variable List'!A:A,0),3)),"")</f>
        <v/>
      </c>
      <c r="J2130" s="6" t="str" cm="1">
        <f t="array" aca="1" ref="J2130" ca="1">_xlfn.IFNA(INDIRECT("'"&amp;"Variable List"&amp;"'!"&amp;ADDRESS(MATCH(A2130,'Variable List'!A:A,0),4)),"")</f>
        <v/>
      </c>
      <c r="K2130" s="6" t="str" cm="1">
        <f t="array" aca="1" ref="K2130" ca="1">_xlfn.IFNA(INDIRECT("'"&amp;"Variable List"&amp;"'!"&amp;ADDRESS(MATCH(A2130,'Variable List'!A:A,0),5)),"")</f>
        <v/>
      </c>
      <c r="L2130" s="6" t="str" cm="1">
        <f t="array" aca="1" ref="L2130" ca="1">_xlfn.IFNA(INDIRECT("'"&amp;"Variable List"&amp;"'!"&amp;ADDRESS(MATCH(A2130,'Variable List'!A:A,0),6)),"")</f>
        <v/>
      </c>
    </row>
    <row r="2131" spans="2:12" s="3" customFormat="1" x14ac:dyDescent="0.25">
      <c r="B2131" s="6"/>
      <c r="C2131" s="6"/>
      <c r="D2131" s="55">
        <v>63</v>
      </c>
      <c r="E2131" s="56" t="s">
        <v>1661</v>
      </c>
      <c r="F2131" s="168"/>
      <c r="G2131" s="6"/>
      <c r="H2131" s="13"/>
      <c r="I2131" s="6" t="str" cm="1">
        <f t="array" aca="1" ref="I2131" ca="1">_xlfn.IFNA(INDIRECT("'"&amp;"Variable List"&amp;"'!"&amp;ADDRESS(MATCH(A2131,'Variable List'!A:A,0),3)),"")</f>
        <v/>
      </c>
      <c r="J2131" s="6" t="str" cm="1">
        <f t="array" aca="1" ref="J2131" ca="1">_xlfn.IFNA(INDIRECT("'"&amp;"Variable List"&amp;"'!"&amp;ADDRESS(MATCH(A2131,'Variable List'!A:A,0),4)),"")</f>
        <v/>
      </c>
      <c r="K2131" s="6" t="str" cm="1">
        <f t="array" aca="1" ref="K2131" ca="1">_xlfn.IFNA(INDIRECT("'"&amp;"Variable List"&amp;"'!"&amp;ADDRESS(MATCH(A2131,'Variable List'!A:A,0),5)),"")</f>
        <v/>
      </c>
      <c r="L2131" s="6" t="str" cm="1">
        <f t="array" aca="1" ref="L2131" ca="1">_xlfn.IFNA(INDIRECT("'"&amp;"Variable List"&amp;"'!"&amp;ADDRESS(MATCH(A2131,'Variable List'!A:A,0),6)),"")</f>
        <v/>
      </c>
    </row>
    <row r="2132" spans="2:12" s="3" customFormat="1" x14ac:dyDescent="0.25">
      <c r="B2132" s="6"/>
      <c r="C2132" s="6"/>
      <c r="D2132" s="55">
        <v>64</v>
      </c>
      <c r="E2132" s="56" t="s">
        <v>1662</v>
      </c>
      <c r="F2132" s="168"/>
      <c r="G2132" s="6"/>
      <c r="H2132" s="13"/>
      <c r="I2132" s="6" t="str" cm="1">
        <f t="array" aca="1" ref="I2132" ca="1">_xlfn.IFNA(INDIRECT("'"&amp;"Variable List"&amp;"'!"&amp;ADDRESS(MATCH(A2132,'Variable List'!A:A,0),3)),"")</f>
        <v/>
      </c>
      <c r="J2132" s="6" t="str" cm="1">
        <f t="array" aca="1" ref="J2132" ca="1">_xlfn.IFNA(INDIRECT("'"&amp;"Variable List"&amp;"'!"&amp;ADDRESS(MATCH(A2132,'Variable List'!A:A,0),4)),"")</f>
        <v/>
      </c>
      <c r="K2132" s="6" t="str" cm="1">
        <f t="array" aca="1" ref="K2132" ca="1">_xlfn.IFNA(INDIRECT("'"&amp;"Variable List"&amp;"'!"&amp;ADDRESS(MATCH(A2132,'Variable List'!A:A,0),5)),"")</f>
        <v/>
      </c>
      <c r="L2132" s="6" t="str" cm="1">
        <f t="array" aca="1" ref="L2132" ca="1">_xlfn.IFNA(INDIRECT("'"&amp;"Variable List"&amp;"'!"&amp;ADDRESS(MATCH(A2132,'Variable List'!A:A,0),6)),"")</f>
        <v/>
      </c>
    </row>
    <row r="2133" spans="2:12" s="3" customFormat="1" x14ac:dyDescent="0.25">
      <c r="B2133" s="6"/>
      <c r="C2133" s="6"/>
      <c r="D2133" s="55">
        <v>65</v>
      </c>
      <c r="E2133" s="56" t="s">
        <v>2180</v>
      </c>
      <c r="F2133" s="168"/>
      <c r="G2133" s="6"/>
      <c r="H2133" s="13"/>
      <c r="I2133" s="6" t="str" cm="1">
        <f t="array" aca="1" ref="I2133" ca="1">_xlfn.IFNA(INDIRECT("'"&amp;"Variable List"&amp;"'!"&amp;ADDRESS(MATCH(A2133,'Variable List'!A:A,0),3)),"")</f>
        <v/>
      </c>
      <c r="J2133" s="6" t="str" cm="1">
        <f t="array" aca="1" ref="J2133" ca="1">_xlfn.IFNA(INDIRECT("'"&amp;"Variable List"&amp;"'!"&amp;ADDRESS(MATCH(A2133,'Variable List'!A:A,0),4)),"")</f>
        <v/>
      </c>
      <c r="K2133" s="6" t="str" cm="1">
        <f t="array" aca="1" ref="K2133" ca="1">_xlfn.IFNA(INDIRECT("'"&amp;"Variable List"&amp;"'!"&amp;ADDRESS(MATCH(A2133,'Variable List'!A:A,0),5)),"")</f>
        <v/>
      </c>
      <c r="L2133" s="6" t="str" cm="1">
        <f t="array" aca="1" ref="L2133" ca="1">_xlfn.IFNA(INDIRECT("'"&amp;"Variable List"&amp;"'!"&amp;ADDRESS(MATCH(A2133,'Variable List'!A:A,0),6)),"")</f>
        <v/>
      </c>
    </row>
    <row r="2134" spans="2:12" s="3" customFormat="1" x14ac:dyDescent="0.25">
      <c r="B2134" s="6"/>
      <c r="C2134" s="6"/>
      <c r="D2134" s="55">
        <v>66</v>
      </c>
      <c r="E2134" s="56" t="s">
        <v>2181</v>
      </c>
      <c r="F2134" s="168"/>
      <c r="G2134" s="6"/>
      <c r="H2134" s="13"/>
      <c r="I2134" s="6" t="str" cm="1">
        <f t="array" aca="1" ref="I2134" ca="1">_xlfn.IFNA(INDIRECT("'"&amp;"Variable List"&amp;"'!"&amp;ADDRESS(MATCH(A2134,'Variable List'!A:A,0),3)),"")</f>
        <v/>
      </c>
      <c r="J2134" s="6" t="str" cm="1">
        <f t="array" aca="1" ref="J2134" ca="1">_xlfn.IFNA(INDIRECT("'"&amp;"Variable List"&amp;"'!"&amp;ADDRESS(MATCH(A2134,'Variable List'!A:A,0),4)),"")</f>
        <v/>
      </c>
      <c r="K2134" s="6" t="str" cm="1">
        <f t="array" aca="1" ref="K2134" ca="1">_xlfn.IFNA(INDIRECT("'"&amp;"Variable List"&amp;"'!"&amp;ADDRESS(MATCH(A2134,'Variable List'!A:A,0),5)),"")</f>
        <v/>
      </c>
      <c r="L2134" s="6" t="str" cm="1">
        <f t="array" aca="1" ref="L2134" ca="1">_xlfn.IFNA(INDIRECT("'"&amp;"Variable List"&amp;"'!"&amp;ADDRESS(MATCH(A2134,'Variable List'!A:A,0),6)),"")</f>
        <v/>
      </c>
    </row>
    <row r="2135" spans="2:12" s="3" customFormat="1" x14ac:dyDescent="0.25">
      <c r="B2135" s="6"/>
      <c r="C2135" s="6"/>
      <c r="D2135" s="55">
        <v>67</v>
      </c>
      <c r="E2135" s="56" t="s">
        <v>2182</v>
      </c>
      <c r="F2135" s="168"/>
      <c r="G2135" s="6"/>
      <c r="H2135" s="13"/>
      <c r="I2135" s="6" t="str" cm="1">
        <f t="array" aca="1" ref="I2135" ca="1">_xlfn.IFNA(INDIRECT("'"&amp;"Variable List"&amp;"'!"&amp;ADDRESS(MATCH(A2135,'Variable List'!A:A,0),3)),"")</f>
        <v/>
      </c>
      <c r="J2135" s="6" t="str" cm="1">
        <f t="array" aca="1" ref="J2135" ca="1">_xlfn.IFNA(INDIRECT("'"&amp;"Variable List"&amp;"'!"&amp;ADDRESS(MATCH(A2135,'Variable List'!A:A,0),4)),"")</f>
        <v/>
      </c>
      <c r="K2135" s="6" t="str" cm="1">
        <f t="array" aca="1" ref="K2135" ca="1">_xlfn.IFNA(INDIRECT("'"&amp;"Variable List"&amp;"'!"&amp;ADDRESS(MATCH(A2135,'Variable List'!A:A,0),5)),"")</f>
        <v/>
      </c>
      <c r="L2135" s="6" t="str" cm="1">
        <f t="array" aca="1" ref="L2135" ca="1">_xlfn.IFNA(INDIRECT("'"&amp;"Variable List"&amp;"'!"&amp;ADDRESS(MATCH(A2135,'Variable List'!A:A,0),6)),"")</f>
        <v/>
      </c>
    </row>
    <row r="2136" spans="2:12" s="3" customFormat="1" x14ac:dyDescent="0.25">
      <c r="B2136" s="6"/>
      <c r="C2136" s="6"/>
      <c r="D2136" s="55">
        <v>68</v>
      </c>
      <c r="E2136" s="56" t="s">
        <v>2183</v>
      </c>
      <c r="F2136" s="168"/>
      <c r="G2136" s="6"/>
      <c r="H2136" s="13"/>
      <c r="I2136" s="6" t="str" cm="1">
        <f t="array" aca="1" ref="I2136" ca="1">_xlfn.IFNA(INDIRECT("'"&amp;"Variable List"&amp;"'!"&amp;ADDRESS(MATCH(A2136,'Variable List'!A:A,0),3)),"")</f>
        <v/>
      </c>
      <c r="J2136" s="6" t="str" cm="1">
        <f t="array" aca="1" ref="J2136" ca="1">_xlfn.IFNA(INDIRECT("'"&amp;"Variable List"&amp;"'!"&amp;ADDRESS(MATCH(A2136,'Variable List'!A:A,0),4)),"")</f>
        <v/>
      </c>
      <c r="K2136" s="6" t="str" cm="1">
        <f t="array" aca="1" ref="K2136" ca="1">_xlfn.IFNA(INDIRECT("'"&amp;"Variable List"&amp;"'!"&amp;ADDRESS(MATCH(A2136,'Variable List'!A:A,0),5)),"")</f>
        <v/>
      </c>
      <c r="L2136" s="6" t="str" cm="1">
        <f t="array" aca="1" ref="L2136" ca="1">_xlfn.IFNA(INDIRECT("'"&amp;"Variable List"&amp;"'!"&amp;ADDRESS(MATCH(A2136,'Variable List'!A:A,0),6)),"")</f>
        <v/>
      </c>
    </row>
    <row r="2137" spans="2:12" s="3" customFormat="1" x14ac:dyDescent="0.25">
      <c r="B2137" s="6"/>
      <c r="C2137" s="6"/>
      <c r="D2137" s="55">
        <v>69</v>
      </c>
      <c r="E2137" s="56" t="s">
        <v>2184</v>
      </c>
      <c r="F2137" s="168"/>
      <c r="G2137" s="6"/>
      <c r="H2137" s="13"/>
      <c r="I2137" s="6" t="str" cm="1">
        <f t="array" aca="1" ref="I2137" ca="1">_xlfn.IFNA(INDIRECT("'"&amp;"Variable List"&amp;"'!"&amp;ADDRESS(MATCH(A2137,'Variable List'!A:A,0),3)),"")</f>
        <v/>
      </c>
      <c r="J2137" s="6" t="str" cm="1">
        <f t="array" aca="1" ref="J2137" ca="1">_xlfn.IFNA(INDIRECT("'"&amp;"Variable List"&amp;"'!"&amp;ADDRESS(MATCH(A2137,'Variable List'!A:A,0),4)),"")</f>
        <v/>
      </c>
      <c r="K2137" s="6" t="str" cm="1">
        <f t="array" aca="1" ref="K2137" ca="1">_xlfn.IFNA(INDIRECT("'"&amp;"Variable List"&amp;"'!"&amp;ADDRESS(MATCH(A2137,'Variable List'!A:A,0),5)),"")</f>
        <v/>
      </c>
      <c r="L2137" s="6" t="str" cm="1">
        <f t="array" aca="1" ref="L2137" ca="1">_xlfn.IFNA(INDIRECT("'"&amp;"Variable List"&amp;"'!"&amp;ADDRESS(MATCH(A2137,'Variable List'!A:A,0),6)),"")</f>
        <v/>
      </c>
    </row>
    <row r="2138" spans="2:12" s="3" customFormat="1" x14ac:dyDescent="0.25">
      <c r="B2138" s="6"/>
      <c r="C2138" s="6"/>
      <c r="D2138" s="55">
        <v>70</v>
      </c>
      <c r="E2138" s="56" t="s">
        <v>2185</v>
      </c>
      <c r="F2138" s="168"/>
      <c r="G2138" s="6"/>
      <c r="H2138" s="13"/>
      <c r="I2138" s="6" t="str" cm="1">
        <f t="array" aca="1" ref="I2138" ca="1">_xlfn.IFNA(INDIRECT("'"&amp;"Variable List"&amp;"'!"&amp;ADDRESS(MATCH(A2138,'Variable List'!A:A,0),3)),"")</f>
        <v/>
      </c>
      <c r="J2138" s="6" t="str" cm="1">
        <f t="array" aca="1" ref="J2138" ca="1">_xlfn.IFNA(INDIRECT("'"&amp;"Variable List"&amp;"'!"&amp;ADDRESS(MATCH(A2138,'Variable List'!A:A,0),4)),"")</f>
        <v/>
      </c>
      <c r="K2138" s="6" t="str" cm="1">
        <f t="array" aca="1" ref="K2138" ca="1">_xlfn.IFNA(INDIRECT("'"&amp;"Variable List"&amp;"'!"&amp;ADDRESS(MATCH(A2138,'Variable List'!A:A,0),5)),"")</f>
        <v/>
      </c>
      <c r="L2138" s="6" t="str" cm="1">
        <f t="array" aca="1" ref="L2138" ca="1">_xlfn.IFNA(INDIRECT("'"&amp;"Variable List"&amp;"'!"&amp;ADDRESS(MATCH(A2138,'Variable List'!A:A,0),6)),"")</f>
        <v/>
      </c>
    </row>
    <row r="2139" spans="2:12" s="3" customFormat="1" x14ac:dyDescent="0.25">
      <c r="B2139" s="6"/>
      <c r="C2139" s="6"/>
      <c r="D2139" s="55">
        <v>71</v>
      </c>
      <c r="E2139" s="56" t="s">
        <v>2186</v>
      </c>
      <c r="F2139" s="168"/>
      <c r="G2139" s="6"/>
      <c r="H2139" s="13"/>
      <c r="I2139" s="6" t="str" cm="1">
        <f t="array" aca="1" ref="I2139" ca="1">_xlfn.IFNA(INDIRECT("'"&amp;"Variable List"&amp;"'!"&amp;ADDRESS(MATCH(A2139,'Variable List'!A:A,0),3)),"")</f>
        <v/>
      </c>
      <c r="J2139" s="6" t="str" cm="1">
        <f t="array" aca="1" ref="J2139" ca="1">_xlfn.IFNA(INDIRECT("'"&amp;"Variable List"&amp;"'!"&amp;ADDRESS(MATCH(A2139,'Variable List'!A:A,0),4)),"")</f>
        <v/>
      </c>
      <c r="K2139" s="6" t="str" cm="1">
        <f t="array" aca="1" ref="K2139" ca="1">_xlfn.IFNA(INDIRECT("'"&amp;"Variable List"&amp;"'!"&amp;ADDRESS(MATCH(A2139,'Variable List'!A:A,0),5)),"")</f>
        <v/>
      </c>
      <c r="L2139" s="6" t="str" cm="1">
        <f t="array" aca="1" ref="L2139" ca="1">_xlfn.IFNA(INDIRECT("'"&amp;"Variable List"&amp;"'!"&amp;ADDRESS(MATCH(A2139,'Variable List'!A:A,0),6)),"")</f>
        <v/>
      </c>
    </row>
    <row r="2140" spans="2:12" s="3" customFormat="1" x14ac:dyDescent="0.25">
      <c r="B2140" s="6"/>
      <c r="C2140" s="6"/>
      <c r="D2140" s="55">
        <v>72</v>
      </c>
      <c r="E2140" s="56" t="s">
        <v>2187</v>
      </c>
      <c r="F2140" s="168"/>
      <c r="G2140" s="6"/>
      <c r="H2140" s="13"/>
      <c r="I2140" s="6" t="str" cm="1">
        <f t="array" aca="1" ref="I2140" ca="1">_xlfn.IFNA(INDIRECT("'"&amp;"Variable List"&amp;"'!"&amp;ADDRESS(MATCH(A2140,'Variable List'!A:A,0),3)),"")</f>
        <v/>
      </c>
      <c r="J2140" s="6" t="str" cm="1">
        <f t="array" aca="1" ref="J2140" ca="1">_xlfn.IFNA(INDIRECT("'"&amp;"Variable List"&amp;"'!"&amp;ADDRESS(MATCH(A2140,'Variable List'!A:A,0),4)),"")</f>
        <v/>
      </c>
      <c r="K2140" s="6" t="str" cm="1">
        <f t="array" aca="1" ref="K2140" ca="1">_xlfn.IFNA(INDIRECT("'"&amp;"Variable List"&amp;"'!"&amp;ADDRESS(MATCH(A2140,'Variable List'!A:A,0),5)),"")</f>
        <v/>
      </c>
      <c r="L2140" s="6" t="str" cm="1">
        <f t="array" aca="1" ref="L2140" ca="1">_xlfn.IFNA(INDIRECT("'"&amp;"Variable List"&amp;"'!"&amp;ADDRESS(MATCH(A2140,'Variable List'!A:A,0),6)),"")</f>
        <v/>
      </c>
    </row>
    <row r="2141" spans="2:12" s="3" customFormat="1" x14ac:dyDescent="0.25">
      <c r="B2141" s="6"/>
      <c r="C2141" s="6"/>
      <c r="D2141" s="55">
        <v>73</v>
      </c>
      <c r="E2141" s="56" t="s">
        <v>2188</v>
      </c>
      <c r="F2141" s="168"/>
      <c r="G2141" s="6"/>
      <c r="H2141" s="13"/>
      <c r="I2141" s="6" t="str" cm="1">
        <f t="array" aca="1" ref="I2141" ca="1">_xlfn.IFNA(INDIRECT("'"&amp;"Variable List"&amp;"'!"&amp;ADDRESS(MATCH(A2141,'Variable List'!A:A,0),3)),"")</f>
        <v/>
      </c>
      <c r="J2141" s="6" t="str" cm="1">
        <f t="array" aca="1" ref="J2141" ca="1">_xlfn.IFNA(INDIRECT("'"&amp;"Variable List"&amp;"'!"&amp;ADDRESS(MATCH(A2141,'Variable List'!A:A,0),4)),"")</f>
        <v/>
      </c>
      <c r="K2141" s="6" t="str" cm="1">
        <f t="array" aca="1" ref="K2141" ca="1">_xlfn.IFNA(INDIRECT("'"&amp;"Variable List"&amp;"'!"&amp;ADDRESS(MATCH(A2141,'Variable List'!A:A,0),5)),"")</f>
        <v/>
      </c>
      <c r="L2141" s="6" t="str" cm="1">
        <f t="array" aca="1" ref="L2141" ca="1">_xlfn.IFNA(INDIRECT("'"&amp;"Variable List"&amp;"'!"&amp;ADDRESS(MATCH(A2141,'Variable List'!A:A,0),6)),"")</f>
        <v/>
      </c>
    </row>
    <row r="2142" spans="2:12" s="3" customFormat="1" x14ac:dyDescent="0.25">
      <c r="B2142" s="6"/>
      <c r="C2142" s="6"/>
      <c r="D2142" s="55">
        <v>74</v>
      </c>
      <c r="E2142" s="56" t="s">
        <v>2189</v>
      </c>
      <c r="F2142" s="168"/>
      <c r="G2142" s="6"/>
      <c r="H2142" s="13"/>
      <c r="I2142" s="6" t="str" cm="1">
        <f t="array" aca="1" ref="I2142" ca="1">_xlfn.IFNA(INDIRECT("'"&amp;"Variable List"&amp;"'!"&amp;ADDRESS(MATCH(A2142,'Variable List'!A:A,0),3)),"")</f>
        <v/>
      </c>
      <c r="J2142" s="6" t="str" cm="1">
        <f t="array" aca="1" ref="J2142" ca="1">_xlfn.IFNA(INDIRECT("'"&amp;"Variable List"&amp;"'!"&amp;ADDRESS(MATCH(A2142,'Variable List'!A:A,0),4)),"")</f>
        <v/>
      </c>
      <c r="K2142" s="6" t="str" cm="1">
        <f t="array" aca="1" ref="K2142" ca="1">_xlfn.IFNA(INDIRECT("'"&amp;"Variable List"&amp;"'!"&amp;ADDRESS(MATCH(A2142,'Variable List'!A:A,0),5)),"")</f>
        <v/>
      </c>
      <c r="L2142" s="6" t="str" cm="1">
        <f t="array" aca="1" ref="L2142" ca="1">_xlfn.IFNA(INDIRECT("'"&amp;"Variable List"&amp;"'!"&amp;ADDRESS(MATCH(A2142,'Variable List'!A:A,0),6)),"")</f>
        <v/>
      </c>
    </row>
    <row r="2143" spans="2:12" s="3" customFormat="1" x14ac:dyDescent="0.25">
      <c r="B2143" s="6"/>
      <c r="C2143" s="6"/>
      <c r="D2143" s="55">
        <v>75</v>
      </c>
      <c r="E2143" s="56" t="s">
        <v>2190</v>
      </c>
      <c r="F2143" s="168"/>
      <c r="G2143" s="6"/>
      <c r="H2143" s="13"/>
      <c r="I2143" s="6" t="str" cm="1">
        <f t="array" aca="1" ref="I2143" ca="1">_xlfn.IFNA(INDIRECT("'"&amp;"Variable List"&amp;"'!"&amp;ADDRESS(MATCH(A2143,'Variable List'!A:A,0),3)),"")</f>
        <v/>
      </c>
      <c r="J2143" s="6" t="str" cm="1">
        <f t="array" aca="1" ref="J2143" ca="1">_xlfn.IFNA(INDIRECT("'"&amp;"Variable List"&amp;"'!"&amp;ADDRESS(MATCH(A2143,'Variable List'!A:A,0),4)),"")</f>
        <v/>
      </c>
      <c r="K2143" s="6" t="str" cm="1">
        <f t="array" aca="1" ref="K2143" ca="1">_xlfn.IFNA(INDIRECT("'"&amp;"Variable List"&amp;"'!"&amp;ADDRESS(MATCH(A2143,'Variable List'!A:A,0),5)),"")</f>
        <v/>
      </c>
      <c r="L2143" s="6" t="str" cm="1">
        <f t="array" aca="1" ref="L2143" ca="1">_xlfn.IFNA(INDIRECT("'"&amp;"Variable List"&amp;"'!"&amp;ADDRESS(MATCH(A2143,'Variable List'!A:A,0),6)),"")</f>
        <v/>
      </c>
    </row>
    <row r="2144" spans="2:12" s="3" customFormat="1" x14ac:dyDescent="0.25">
      <c r="B2144" s="6"/>
      <c r="C2144" s="6"/>
      <c r="D2144" s="55">
        <v>76</v>
      </c>
      <c r="E2144" s="56" t="s">
        <v>2191</v>
      </c>
      <c r="F2144" s="168"/>
      <c r="G2144" s="6"/>
      <c r="H2144" s="13"/>
      <c r="I2144" s="6" t="str" cm="1">
        <f t="array" aca="1" ref="I2144" ca="1">_xlfn.IFNA(INDIRECT("'"&amp;"Variable List"&amp;"'!"&amp;ADDRESS(MATCH(A2144,'Variable List'!A:A,0),3)),"")</f>
        <v/>
      </c>
      <c r="J2144" s="6" t="str" cm="1">
        <f t="array" aca="1" ref="J2144" ca="1">_xlfn.IFNA(INDIRECT("'"&amp;"Variable List"&amp;"'!"&amp;ADDRESS(MATCH(A2144,'Variable List'!A:A,0),4)),"")</f>
        <v/>
      </c>
      <c r="K2144" s="6" t="str" cm="1">
        <f t="array" aca="1" ref="K2144" ca="1">_xlfn.IFNA(INDIRECT("'"&amp;"Variable List"&amp;"'!"&amp;ADDRESS(MATCH(A2144,'Variable List'!A:A,0),5)),"")</f>
        <v/>
      </c>
      <c r="L2144" s="6" t="str" cm="1">
        <f t="array" aca="1" ref="L2144" ca="1">_xlfn.IFNA(INDIRECT("'"&amp;"Variable List"&amp;"'!"&amp;ADDRESS(MATCH(A2144,'Variable List'!A:A,0),6)),"")</f>
        <v/>
      </c>
    </row>
    <row r="2145" spans="1:12" s="3" customFormat="1" x14ac:dyDescent="0.25">
      <c r="B2145" s="6"/>
      <c r="C2145" s="6"/>
      <c r="D2145" s="55">
        <v>77</v>
      </c>
      <c r="E2145" s="56" t="s">
        <v>2192</v>
      </c>
      <c r="F2145" s="168"/>
      <c r="G2145" s="6"/>
      <c r="H2145" s="13"/>
      <c r="I2145" s="6" t="str" cm="1">
        <f t="array" aca="1" ref="I2145" ca="1">_xlfn.IFNA(INDIRECT("'"&amp;"Variable List"&amp;"'!"&amp;ADDRESS(MATCH(A2145,'Variable List'!A:A,0),3)),"")</f>
        <v/>
      </c>
      <c r="J2145" s="6" t="str" cm="1">
        <f t="array" aca="1" ref="J2145" ca="1">_xlfn.IFNA(INDIRECT("'"&amp;"Variable List"&amp;"'!"&amp;ADDRESS(MATCH(A2145,'Variable List'!A:A,0),4)),"")</f>
        <v/>
      </c>
      <c r="K2145" s="6" t="str" cm="1">
        <f t="array" aca="1" ref="K2145" ca="1">_xlfn.IFNA(INDIRECT("'"&amp;"Variable List"&amp;"'!"&amp;ADDRESS(MATCH(A2145,'Variable List'!A:A,0),5)),"")</f>
        <v/>
      </c>
      <c r="L2145" s="6" t="str" cm="1">
        <f t="array" aca="1" ref="L2145" ca="1">_xlfn.IFNA(INDIRECT("'"&amp;"Variable List"&amp;"'!"&amp;ADDRESS(MATCH(A2145,'Variable List'!A:A,0),6)),"")</f>
        <v/>
      </c>
    </row>
    <row r="2146" spans="1:12" s="3" customFormat="1" x14ac:dyDescent="0.25">
      <c r="B2146" s="6"/>
      <c r="C2146" s="6"/>
      <c r="D2146" s="55">
        <v>78</v>
      </c>
      <c r="E2146" s="56" t="s">
        <v>2193</v>
      </c>
      <c r="F2146" s="168"/>
      <c r="G2146" s="6"/>
      <c r="H2146" s="13"/>
      <c r="I2146" s="6" t="str" cm="1">
        <f t="array" aca="1" ref="I2146" ca="1">_xlfn.IFNA(INDIRECT("'"&amp;"Variable List"&amp;"'!"&amp;ADDRESS(MATCH(A2146,'Variable List'!A:A,0),3)),"")</f>
        <v/>
      </c>
      <c r="J2146" s="6" t="str" cm="1">
        <f t="array" aca="1" ref="J2146" ca="1">_xlfn.IFNA(INDIRECT("'"&amp;"Variable List"&amp;"'!"&amp;ADDRESS(MATCH(A2146,'Variable List'!A:A,0),4)),"")</f>
        <v/>
      </c>
      <c r="K2146" s="6" t="str" cm="1">
        <f t="array" aca="1" ref="K2146" ca="1">_xlfn.IFNA(INDIRECT("'"&amp;"Variable List"&amp;"'!"&amp;ADDRESS(MATCH(A2146,'Variable List'!A:A,0),5)),"")</f>
        <v/>
      </c>
      <c r="L2146" s="6" t="str" cm="1">
        <f t="array" aca="1" ref="L2146" ca="1">_xlfn.IFNA(INDIRECT("'"&amp;"Variable List"&amp;"'!"&amp;ADDRESS(MATCH(A2146,'Variable List'!A:A,0),6)),"")</f>
        <v/>
      </c>
    </row>
    <row r="2147" spans="1:12" s="3" customFormat="1" x14ac:dyDescent="0.25">
      <c r="B2147" s="6"/>
      <c r="C2147" s="6"/>
      <c r="D2147" s="55">
        <v>79</v>
      </c>
      <c r="E2147" s="56" t="s">
        <v>2194</v>
      </c>
      <c r="F2147" s="168"/>
      <c r="G2147" s="6"/>
      <c r="H2147" s="13"/>
      <c r="I2147" s="6" t="str" cm="1">
        <f t="array" aca="1" ref="I2147" ca="1">_xlfn.IFNA(INDIRECT("'"&amp;"Variable List"&amp;"'!"&amp;ADDRESS(MATCH(A2147,'Variable List'!A:A,0),3)),"")</f>
        <v/>
      </c>
      <c r="J2147" s="6" t="str" cm="1">
        <f t="array" aca="1" ref="J2147" ca="1">_xlfn.IFNA(INDIRECT("'"&amp;"Variable List"&amp;"'!"&amp;ADDRESS(MATCH(A2147,'Variable List'!A:A,0),4)),"")</f>
        <v/>
      </c>
      <c r="K2147" s="6" t="str" cm="1">
        <f t="array" aca="1" ref="K2147" ca="1">_xlfn.IFNA(INDIRECT("'"&amp;"Variable List"&amp;"'!"&amp;ADDRESS(MATCH(A2147,'Variable List'!A:A,0),5)),"")</f>
        <v/>
      </c>
      <c r="L2147" s="6" t="str" cm="1">
        <f t="array" aca="1" ref="L2147" ca="1">_xlfn.IFNA(INDIRECT("'"&amp;"Variable List"&amp;"'!"&amp;ADDRESS(MATCH(A2147,'Variable List'!A:A,0),6)),"")</f>
        <v/>
      </c>
    </row>
    <row r="2148" spans="1:12" s="3" customFormat="1" x14ac:dyDescent="0.25">
      <c r="B2148" s="6"/>
      <c r="C2148" s="6"/>
      <c r="D2148" s="55">
        <v>80</v>
      </c>
      <c r="E2148" s="56" t="s">
        <v>2195</v>
      </c>
      <c r="F2148" s="168"/>
      <c r="G2148" s="6"/>
      <c r="H2148" s="13"/>
      <c r="I2148" s="6" t="str" cm="1">
        <f t="array" aca="1" ref="I2148" ca="1">_xlfn.IFNA(INDIRECT("'"&amp;"Variable List"&amp;"'!"&amp;ADDRESS(MATCH(A2148,'Variable List'!A:A,0),3)),"")</f>
        <v/>
      </c>
      <c r="J2148" s="6" t="str" cm="1">
        <f t="array" aca="1" ref="J2148" ca="1">_xlfn.IFNA(INDIRECT("'"&amp;"Variable List"&amp;"'!"&amp;ADDRESS(MATCH(A2148,'Variable List'!A:A,0),4)),"")</f>
        <v/>
      </c>
      <c r="K2148" s="6" t="str" cm="1">
        <f t="array" aca="1" ref="K2148" ca="1">_xlfn.IFNA(INDIRECT("'"&amp;"Variable List"&amp;"'!"&amp;ADDRESS(MATCH(A2148,'Variable List'!A:A,0),5)),"")</f>
        <v/>
      </c>
      <c r="L2148" s="6" t="str" cm="1">
        <f t="array" aca="1" ref="L2148" ca="1">_xlfn.IFNA(INDIRECT("'"&amp;"Variable List"&amp;"'!"&amp;ADDRESS(MATCH(A2148,'Variable List'!A:A,0),6)),"")</f>
        <v/>
      </c>
    </row>
    <row r="2149" spans="1:12" s="3" customFormat="1" x14ac:dyDescent="0.25">
      <c r="B2149" s="6"/>
      <c r="C2149" s="6"/>
      <c r="D2149" s="55">
        <v>81</v>
      </c>
      <c r="E2149" s="56" t="s">
        <v>2196</v>
      </c>
      <c r="F2149" s="168"/>
      <c r="G2149" s="6"/>
      <c r="H2149" s="13"/>
      <c r="I2149" s="6" t="str" cm="1">
        <f t="array" aca="1" ref="I2149" ca="1">_xlfn.IFNA(INDIRECT("'"&amp;"Variable List"&amp;"'!"&amp;ADDRESS(MATCH(A2149,'Variable List'!A:A,0),3)),"")</f>
        <v/>
      </c>
      <c r="J2149" s="6" t="str" cm="1">
        <f t="array" aca="1" ref="J2149" ca="1">_xlfn.IFNA(INDIRECT("'"&amp;"Variable List"&amp;"'!"&amp;ADDRESS(MATCH(A2149,'Variable List'!A:A,0),4)),"")</f>
        <v/>
      </c>
      <c r="K2149" s="6" t="str" cm="1">
        <f t="array" aca="1" ref="K2149" ca="1">_xlfn.IFNA(INDIRECT("'"&amp;"Variable List"&amp;"'!"&amp;ADDRESS(MATCH(A2149,'Variable List'!A:A,0),5)),"")</f>
        <v/>
      </c>
      <c r="L2149" s="6" t="str" cm="1">
        <f t="array" aca="1" ref="L2149" ca="1">_xlfn.IFNA(INDIRECT("'"&amp;"Variable List"&amp;"'!"&amp;ADDRESS(MATCH(A2149,'Variable List'!A:A,0),6)),"")</f>
        <v/>
      </c>
    </row>
    <row r="2150" spans="1:12" s="3" customFormat="1" x14ac:dyDescent="0.25">
      <c r="B2150" s="6"/>
      <c r="C2150" s="6"/>
      <c r="D2150" s="55">
        <v>82</v>
      </c>
      <c r="E2150" s="56" t="s">
        <v>2197</v>
      </c>
      <c r="F2150" s="168"/>
      <c r="G2150" s="6"/>
      <c r="H2150" s="13"/>
      <c r="I2150" s="6" t="str" cm="1">
        <f t="array" aca="1" ref="I2150" ca="1">_xlfn.IFNA(INDIRECT("'"&amp;"Variable List"&amp;"'!"&amp;ADDRESS(MATCH(A2150,'Variable List'!A:A,0),3)),"")</f>
        <v/>
      </c>
      <c r="J2150" s="6" t="str" cm="1">
        <f t="array" aca="1" ref="J2150" ca="1">_xlfn.IFNA(INDIRECT("'"&amp;"Variable List"&amp;"'!"&amp;ADDRESS(MATCH(A2150,'Variable List'!A:A,0),4)),"")</f>
        <v/>
      </c>
      <c r="K2150" s="6" t="str" cm="1">
        <f t="array" aca="1" ref="K2150" ca="1">_xlfn.IFNA(INDIRECT("'"&amp;"Variable List"&amp;"'!"&amp;ADDRESS(MATCH(A2150,'Variable List'!A:A,0),5)),"")</f>
        <v/>
      </c>
      <c r="L2150" s="6" t="str" cm="1">
        <f t="array" aca="1" ref="L2150" ca="1">_xlfn.IFNA(INDIRECT("'"&amp;"Variable List"&amp;"'!"&amp;ADDRESS(MATCH(A2150,'Variable List'!A:A,0),6)),"")</f>
        <v/>
      </c>
    </row>
    <row r="2151" spans="1:12" s="3" customFormat="1" x14ac:dyDescent="0.25">
      <c r="B2151" s="6"/>
      <c r="C2151" s="6"/>
      <c r="D2151" s="55">
        <v>83</v>
      </c>
      <c r="E2151" s="56" t="s">
        <v>2198</v>
      </c>
      <c r="F2151" s="168"/>
      <c r="G2151" s="6"/>
      <c r="H2151" s="13"/>
      <c r="I2151" s="6" t="str" cm="1">
        <f t="array" aca="1" ref="I2151" ca="1">_xlfn.IFNA(INDIRECT("'"&amp;"Variable List"&amp;"'!"&amp;ADDRESS(MATCH(A2151,'Variable List'!A:A,0),3)),"")</f>
        <v/>
      </c>
      <c r="J2151" s="6" t="str" cm="1">
        <f t="array" aca="1" ref="J2151" ca="1">_xlfn.IFNA(INDIRECT("'"&amp;"Variable List"&amp;"'!"&amp;ADDRESS(MATCH(A2151,'Variable List'!A:A,0),4)),"")</f>
        <v/>
      </c>
      <c r="K2151" s="6" t="str" cm="1">
        <f t="array" aca="1" ref="K2151" ca="1">_xlfn.IFNA(INDIRECT("'"&amp;"Variable List"&amp;"'!"&amp;ADDRESS(MATCH(A2151,'Variable List'!A:A,0),5)),"")</f>
        <v/>
      </c>
      <c r="L2151" s="6" t="str" cm="1">
        <f t="array" aca="1" ref="L2151" ca="1">_xlfn.IFNA(INDIRECT("'"&amp;"Variable List"&amp;"'!"&amp;ADDRESS(MATCH(A2151,'Variable List'!A:A,0),6)),"")</f>
        <v/>
      </c>
    </row>
    <row r="2152" spans="1:12" s="3" customFormat="1" x14ac:dyDescent="0.25">
      <c r="B2152" s="6"/>
      <c r="C2152" s="6"/>
      <c r="D2152" s="55">
        <v>84</v>
      </c>
      <c r="E2152" s="56" t="s">
        <v>2199</v>
      </c>
      <c r="F2152" s="168"/>
      <c r="G2152" s="6"/>
      <c r="H2152" s="13"/>
      <c r="I2152" s="6" t="str" cm="1">
        <f t="array" aca="1" ref="I2152" ca="1">_xlfn.IFNA(INDIRECT("'"&amp;"Variable List"&amp;"'!"&amp;ADDRESS(MATCH(A2152,'Variable List'!A:A,0),3)),"")</f>
        <v/>
      </c>
      <c r="J2152" s="6" t="str" cm="1">
        <f t="array" aca="1" ref="J2152" ca="1">_xlfn.IFNA(INDIRECT("'"&amp;"Variable List"&amp;"'!"&amp;ADDRESS(MATCH(A2152,'Variable List'!A:A,0),4)),"")</f>
        <v/>
      </c>
      <c r="K2152" s="6" t="str" cm="1">
        <f t="array" aca="1" ref="K2152" ca="1">_xlfn.IFNA(INDIRECT("'"&amp;"Variable List"&amp;"'!"&amp;ADDRESS(MATCH(A2152,'Variable List'!A:A,0),5)),"")</f>
        <v/>
      </c>
      <c r="L2152" s="6" t="str" cm="1">
        <f t="array" aca="1" ref="L2152" ca="1">_xlfn.IFNA(INDIRECT("'"&amp;"Variable List"&amp;"'!"&amp;ADDRESS(MATCH(A2152,'Variable List'!A:A,0),6)),"")</f>
        <v/>
      </c>
    </row>
    <row r="2153" spans="1:12" s="3" customFormat="1" x14ac:dyDescent="0.25">
      <c r="B2153" s="6"/>
      <c r="C2153" s="6"/>
      <c r="D2153" s="55">
        <v>85</v>
      </c>
      <c r="E2153" s="56" t="s">
        <v>2200</v>
      </c>
      <c r="F2153" s="168"/>
      <c r="G2153" s="6"/>
      <c r="H2153" s="13"/>
      <c r="I2153" s="6" t="str" cm="1">
        <f t="array" aca="1" ref="I2153" ca="1">_xlfn.IFNA(INDIRECT("'"&amp;"Variable List"&amp;"'!"&amp;ADDRESS(MATCH(A2153,'Variable List'!A:A,0),3)),"")</f>
        <v/>
      </c>
      <c r="J2153" s="6" t="str" cm="1">
        <f t="array" aca="1" ref="J2153" ca="1">_xlfn.IFNA(INDIRECT("'"&amp;"Variable List"&amp;"'!"&amp;ADDRESS(MATCH(A2153,'Variable List'!A:A,0),4)),"")</f>
        <v/>
      </c>
      <c r="K2153" s="6" t="str" cm="1">
        <f t="array" aca="1" ref="K2153" ca="1">_xlfn.IFNA(INDIRECT("'"&amp;"Variable List"&amp;"'!"&amp;ADDRESS(MATCH(A2153,'Variable List'!A:A,0),5)),"")</f>
        <v/>
      </c>
      <c r="L2153" s="6" t="str" cm="1">
        <f t="array" aca="1" ref="L2153" ca="1">_xlfn.IFNA(INDIRECT("'"&amp;"Variable List"&amp;"'!"&amp;ADDRESS(MATCH(A2153,'Variable List'!A:A,0),6)),"")</f>
        <v/>
      </c>
    </row>
    <row r="2154" spans="1:12" s="3" customFormat="1" x14ac:dyDescent="0.25">
      <c r="B2154" s="6"/>
      <c r="C2154" s="6"/>
      <c r="D2154" s="55">
        <v>86</v>
      </c>
      <c r="E2154" s="56" t="s">
        <v>2201</v>
      </c>
      <c r="F2154" s="168"/>
      <c r="G2154" s="6"/>
      <c r="H2154" s="13"/>
      <c r="I2154" s="6" t="str" cm="1">
        <f t="array" aca="1" ref="I2154" ca="1">_xlfn.IFNA(INDIRECT("'"&amp;"Variable List"&amp;"'!"&amp;ADDRESS(MATCH(A2154,'Variable List'!A:A,0),3)),"")</f>
        <v/>
      </c>
      <c r="J2154" s="6" t="str" cm="1">
        <f t="array" aca="1" ref="J2154" ca="1">_xlfn.IFNA(INDIRECT("'"&amp;"Variable List"&amp;"'!"&amp;ADDRESS(MATCH(A2154,'Variable List'!A:A,0),4)),"")</f>
        <v/>
      </c>
      <c r="K2154" s="6" t="str" cm="1">
        <f t="array" aca="1" ref="K2154" ca="1">_xlfn.IFNA(INDIRECT("'"&amp;"Variable List"&amp;"'!"&amp;ADDRESS(MATCH(A2154,'Variable List'!A:A,0),5)),"")</f>
        <v/>
      </c>
      <c r="L2154" s="6" t="str" cm="1">
        <f t="array" aca="1" ref="L2154" ca="1">_xlfn.IFNA(INDIRECT("'"&amp;"Variable List"&amp;"'!"&amp;ADDRESS(MATCH(A2154,'Variable List'!A:A,0),6)),"")</f>
        <v/>
      </c>
    </row>
    <row r="2155" spans="1:12" s="3" customFormat="1" x14ac:dyDescent="0.25">
      <c r="B2155" s="6"/>
      <c r="C2155" s="6"/>
      <c r="D2155" s="55">
        <v>87</v>
      </c>
      <c r="E2155" s="56" t="s">
        <v>2202</v>
      </c>
      <c r="F2155" s="168"/>
      <c r="G2155" s="6"/>
      <c r="H2155" s="13"/>
      <c r="I2155" s="6" t="str" cm="1">
        <f t="array" aca="1" ref="I2155" ca="1">_xlfn.IFNA(INDIRECT("'"&amp;"Variable List"&amp;"'!"&amp;ADDRESS(MATCH(A2155,'Variable List'!A:A,0),3)),"")</f>
        <v/>
      </c>
      <c r="J2155" s="6" t="str" cm="1">
        <f t="array" aca="1" ref="J2155" ca="1">_xlfn.IFNA(INDIRECT("'"&amp;"Variable List"&amp;"'!"&amp;ADDRESS(MATCH(A2155,'Variable List'!A:A,0),4)),"")</f>
        <v/>
      </c>
      <c r="K2155" s="6" t="str" cm="1">
        <f t="array" aca="1" ref="K2155" ca="1">_xlfn.IFNA(INDIRECT("'"&amp;"Variable List"&amp;"'!"&amp;ADDRESS(MATCH(A2155,'Variable List'!A:A,0),5)),"")</f>
        <v/>
      </c>
      <c r="L2155" s="6" t="str" cm="1">
        <f t="array" aca="1" ref="L2155" ca="1">_xlfn.IFNA(INDIRECT("'"&amp;"Variable List"&amp;"'!"&amp;ADDRESS(MATCH(A2155,'Variable List'!A:A,0),6)),"")</f>
        <v/>
      </c>
    </row>
    <row r="2156" spans="1:12" s="3" customFormat="1" x14ac:dyDescent="0.25">
      <c r="B2156" s="6"/>
      <c r="C2156" s="6"/>
      <c r="D2156" s="55">
        <v>88</v>
      </c>
      <c r="E2156" s="56" t="s">
        <v>2203</v>
      </c>
      <c r="F2156" s="168"/>
      <c r="G2156" s="6"/>
      <c r="H2156" s="13"/>
      <c r="I2156" s="6" t="str" cm="1">
        <f t="array" aca="1" ref="I2156" ca="1">_xlfn.IFNA(INDIRECT("'"&amp;"Variable List"&amp;"'!"&amp;ADDRESS(MATCH(A2156,'Variable List'!A:A,0),3)),"")</f>
        <v/>
      </c>
      <c r="J2156" s="6" t="str" cm="1">
        <f t="array" aca="1" ref="J2156" ca="1">_xlfn.IFNA(INDIRECT("'"&amp;"Variable List"&amp;"'!"&amp;ADDRESS(MATCH(A2156,'Variable List'!A:A,0),4)),"")</f>
        <v/>
      </c>
      <c r="K2156" s="6" t="str" cm="1">
        <f t="array" aca="1" ref="K2156" ca="1">_xlfn.IFNA(INDIRECT("'"&amp;"Variable List"&amp;"'!"&amp;ADDRESS(MATCH(A2156,'Variable List'!A:A,0),5)),"")</f>
        <v/>
      </c>
      <c r="L2156" s="6" t="str" cm="1">
        <f t="array" aca="1" ref="L2156" ca="1">_xlfn.IFNA(INDIRECT("'"&amp;"Variable List"&amp;"'!"&amp;ADDRESS(MATCH(A2156,'Variable List'!A:A,0),6)),"")</f>
        <v/>
      </c>
    </row>
    <row r="2157" spans="1:12" s="3" customFormat="1" x14ac:dyDescent="0.25">
      <c r="B2157" s="6"/>
      <c r="C2157" s="6"/>
      <c r="D2157" s="55">
        <v>89</v>
      </c>
      <c r="E2157" s="56" t="s">
        <v>2204</v>
      </c>
      <c r="F2157" s="168"/>
      <c r="G2157" s="6"/>
      <c r="H2157" s="13"/>
      <c r="I2157" s="6" t="str" cm="1">
        <f t="array" aca="1" ref="I2157" ca="1">_xlfn.IFNA(INDIRECT("'"&amp;"Variable List"&amp;"'!"&amp;ADDRESS(MATCH(A2157,'Variable List'!A:A,0),3)),"")</f>
        <v/>
      </c>
      <c r="J2157" s="6" t="str" cm="1">
        <f t="array" aca="1" ref="J2157" ca="1">_xlfn.IFNA(INDIRECT("'"&amp;"Variable List"&amp;"'!"&amp;ADDRESS(MATCH(A2157,'Variable List'!A:A,0),4)),"")</f>
        <v/>
      </c>
      <c r="K2157" s="6" t="str" cm="1">
        <f t="array" aca="1" ref="K2157" ca="1">_xlfn.IFNA(INDIRECT("'"&amp;"Variable List"&amp;"'!"&amp;ADDRESS(MATCH(A2157,'Variable List'!A:A,0),5)),"")</f>
        <v/>
      </c>
      <c r="L2157" s="6" t="str" cm="1">
        <f t="array" aca="1" ref="L2157" ca="1">_xlfn.IFNA(INDIRECT("'"&amp;"Variable List"&amp;"'!"&amp;ADDRESS(MATCH(A2157,'Variable List'!A:A,0),6)),"")</f>
        <v/>
      </c>
    </row>
    <row r="2158" spans="1:12" s="3" customFormat="1" x14ac:dyDescent="0.25">
      <c r="A2158" s="11"/>
      <c r="B2158" s="7"/>
      <c r="C2158" s="7"/>
      <c r="D2158" s="54">
        <v>90</v>
      </c>
      <c r="E2158" s="53" t="s">
        <v>2208</v>
      </c>
      <c r="F2158" s="169"/>
      <c r="G2158" s="7"/>
      <c r="H2158" s="15"/>
      <c r="I2158" s="7" t="str" cm="1">
        <f t="array" aca="1" ref="I2158" ca="1">_xlfn.IFNA(INDIRECT("'"&amp;"Variable List"&amp;"'!"&amp;ADDRESS(MATCH(A2158,'Variable List'!A:A,0),3)),"")</f>
        <v/>
      </c>
      <c r="J2158" s="7" t="str" cm="1">
        <f t="array" aca="1" ref="J2158" ca="1">_xlfn.IFNA(INDIRECT("'"&amp;"Variable List"&amp;"'!"&amp;ADDRESS(MATCH(A2158,'Variable List'!A:A,0),4)),"")</f>
        <v/>
      </c>
      <c r="K2158" s="6" t="str" cm="1">
        <f t="array" aca="1" ref="K2158" ca="1">_xlfn.IFNA(INDIRECT("'"&amp;"Variable List"&amp;"'!"&amp;ADDRESS(MATCH(A2158,'Variable List'!A:A,0),5)),"")</f>
        <v/>
      </c>
      <c r="L2158" s="6" t="str" cm="1">
        <f t="array" aca="1" ref="L2158" ca="1">_xlfn.IFNA(INDIRECT("'"&amp;"Variable List"&amp;"'!"&amp;ADDRESS(MATCH(A2158,'Variable List'!A:A,0),6)),"")</f>
        <v/>
      </c>
    </row>
    <row r="2159" spans="1:12" s="3" customFormat="1" x14ac:dyDescent="0.25">
      <c r="A2159" s="4" t="s">
        <v>2166</v>
      </c>
      <c r="B2159" s="6" t="s">
        <v>125</v>
      </c>
      <c r="C2159" s="6">
        <v>22</v>
      </c>
      <c r="D2159" s="55">
        <v>-9</v>
      </c>
      <c r="E2159" s="56" t="s">
        <v>192</v>
      </c>
      <c r="F2159" s="167" t="s">
        <v>2216</v>
      </c>
      <c r="G2159" s="6" t="s">
        <v>2168</v>
      </c>
      <c r="H2159" s="13" t="s">
        <v>2729</v>
      </c>
      <c r="I2159" s="8" t="str" cm="1">
        <f t="array" aca="1" ref="I2159" ca="1">_xlfn.IFNA(INDIRECT("'"&amp;"Variable List"&amp;"'!"&amp;ADDRESS(MATCH(A2159,'Variable List'!A:A,0),3)),"")</f>
        <v>yes</v>
      </c>
      <c r="J2159" s="8" t="str" cm="1">
        <f t="array" aca="1" ref="J2159" ca="1">_xlfn.IFNA(INDIRECT("'"&amp;"Variable List"&amp;"'!"&amp;ADDRESS(MATCH(A2159,'Variable List'!A:A,0),4)),"")</f>
        <v>yes</v>
      </c>
      <c r="K2159" s="8" t="str" cm="1">
        <f t="array" aca="1" ref="K2159" ca="1">_xlfn.IFNA(INDIRECT("'"&amp;"Variable List"&amp;"'!"&amp;ADDRESS(MATCH(A2159,'Variable List'!A:A,0),5)),"")</f>
        <v>no</v>
      </c>
      <c r="L2159" s="8" t="str" cm="1">
        <f t="array" aca="1" ref="L2159" ca="1">_xlfn.IFNA(INDIRECT("'"&amp;"Variable List"&amp;"'!"&amp;ADDRESS(MATCH(A2159,'Variable List'!A:A,0),6)),"")</f>
        <v>no</v>
      </c>
    </row>
    <row r="2160" spans="1:12" s="3" customFormat="1" x14ac:dyDescent="0.25">
      <c r="A2160" s="3" t="s">
        <v>2210</v>
      </c>
      <c r="B2160" s="6"/>
      <c r="C2160" s="6"/>
      <c r="D2160" s="55">
        <v>1</v>
      </c>
      <c r="E2160" s="56" t="s">
        <v>656</v>
      </c>
      <c r="F2160" s="168"/>
      <c r="G2160" s="6"/>
      <c r="H2160" s="13"/>
      <c r="I2160" s="6" t="str" cm="1">
        <f t="array" aca="1" ref="I2160" ca="1">_xlfn.IFNA(INDIRECT("'"&amp;"Variable List"&amp;"'!"&amp;ADDRESS(MATCH(A2160,'Variable List'!A:A,0),3)),"")</f>
        <v/>
      </c>
      <c r="J2160" s="6" t="str" cm="1">
        <f t="array" aca="1" ref="J2160" ca="1">_xlfn.IFNA(INDIRECT("'"&amp;"Variable List"&amp;"'!"&amp;ADDRESS(MATCH(A2160,'Variable List'!A:A,0),4)),"")</f>
        <v/>
      </c>
      <c r="K2160" s="6" t="str" cm="1">
        <f t="array" aca="1" ref="K2160" ca="1">_xlfn.IFNA(INDIRECT("'"&amp;"Variable List"&amp;"'!"&amp;ADDRESS(MATCH(A2160,'Variable List'!A:A,0),5)),"")</f>
        <v/>
      </c>
      <c r="L2160" s="6" t="str" cm="1">
        <f t="array" aca="1" ref="L2160" ca="1">_xlfn.IFNA(INDIRECT("'"&amp;"Variable List"&amp;"'!"&amp;ADDRESS(MATCH(A2160,'Variable List'!A:A,0),6)),"")</f>
        <v/>
      </c>
    </row>
    <row r="2161" spans="2:12" s="3" customFormat="1" x14ac:dyDescent="0.25">
      <c r="B2161" s="6"/>
      <c r="C2161" s="6"/>
      <c r="D2161" s="55">
        <v>2</v>
      </c>
      <c r="E2161" s="56" t="s">
        <v>657</v>
      </c>
      <c r="F2161" s="168"/>
      <c r="G2161" s="6"/>
      <c r="H2161" s="13"/>
      <c r="I2161" s="6" t="str" cm="1">
        <f t="array" aca="1" ref="I2161" ca="1">_xlfn.IFNA(INDIRECT("'"&amp;"Variable List"&amp;"'!"&amp;ADDRESS(MATCH(A2161,'Variable List'!A:A,0),3)),"")</f>
        <v/>
      </c>
      <c r="J2161" s="6" t="str" cm="1">
        <f t="array" aca="1" ref="J2161" ca="1">_xlfn.IFNA(INDIRECT("'"&amp;"Variable List"&amp;"'!"&amp;ADDRESS(MATCH(A2161,'Variable List'!A:A,0),4)),"")</f>
        <v/>
      </c>
      <c r="K2161" s="6" t="str" cm="1">
        <f t="array" aca="1" ref="K2161" ca="1">_xlfn.IFNA(INDIRECT("'"&amp;"Variable List"&amp;"'!"&amp;ADDRESS(MATCH(A2161,'Variable List'!A:A,0),5)),"")</f>
        <v/>
      </c>
      <c r="L2161" s="6" t="str" cm="1">
        <f t="array" aca="1" ref="L2161" ca="1">_xlfn.IFNA(INDIRECT("'"&amp;"Variable List"&amp;"'!"&amp;ADDRESS(MATCH(A2161,'Variable List'!A:A,0),6)),"")</f>
        <v/>
      </c>
    </row>
    <row r="2162" spans="2:12" s="3" customFormat="1" x14ac:dyDescent="0.25">
      <c r="B2162" s="6"/>
      <c r="C2162" s="6"/>
      <c r="D2162" s="55">
        <v>3</v>
      </c>
      <c r="E2162" s="56" t="s">
        <v>658</v>
      </c>
      <c r="F2162" s="168"/>
      <c r="G2162" s="6"/>
      <c r="H2162" s="13"/>
      <c r="I2162" s="6" t="str" cm="1">
        <f t="array" aca="1" ref="I2162" ca="1">_xlfn.IFNA(INDIRECT("'"&amp;"Variable List"&amp;"'!"&amp;ADDRESS(MATCH(A2162,'Variable List'!A:A,0),3)),"")</f>
        <v/>
      </c>
      <c r="J2162" s="6" t="str" cm="1">
        <f t="array" aca="1" ref="J2162" ca="1">_xlfn.IFNA(INDIRECT("'"&amp;"Variable List"&amp;"'!"&amp;ADDRESS(MATCH(A2162,'Variable List'!A:A,0),4)),"")</f>
        <v/>
      </c>
      <c r="K2162" s="6" t="str" cm="1">
        <f t="array" aca="1" ref="K2162" ca="1">_xlfn.IFNA(INDIRECT("'"&amp;"Variable List"&amp;"'!"&amp;ADDRESS(MATCH(A2162,'Variable List'!A:A,0),5)),"")</f>
        <v/>
      </c>
      <c r="L2162" s="6" t="str" cm="1">
        <f t="array" aca="1" ref="L2162" ca="1">_xlfn.IFNA(INDIRECT("'"&amp;"Variable List"&amp;"'!"&amp;ADDRESS(MATCH(A2162,'Variable List'!A:A,0),6)),"")</f>
        <v/>
      </c>
    </row>
    <row r="2163" spans="2:12" s="3" customFormat="1" x14ac:dyDescent="0.25">
      <c r="B2163" s="6"/>
      <c r="C2163" s="6"/>
      <c r="D2163" s="55">
        <v>4</v>
      </c>
      <c r="E2163" s="56" t="s">
        <v>659</v>
      </c>
      <c r="F2163" s="168"/>
      <c r="G2163" s="6"/>
      <c r="H2163" s="13"/>
      <c r="I2163" s="6" t="str" cm="1">
        <f t="array" aca="1" ref="I2163" ca="1">_xlfn.IFNA(INDIRECT("'"&amp;"Variable List"&amp;"'!"&amp;ADDRESS(MATCH(A2163,'Variable List'!A:A,0),3)),"")</f>
        <v/>
      </c>
      <c r="J2163" s="6" t="str" cm="1">
        <f t="array" aca="1" ref="J2163" ca="1">_xlfn.IFNA(INDIRECT("'"&amp;"Variable List"&amp;"'!"&amp;ADDRESS(MATCH(A2163,'Variable List'!A:A,0),4)),"")</f>
        <v/>
      </c>
      <c r="K2163" s="6" t="str" cm="1">
        <f t="array" aca="1" ref="K2163" ca="1">_xlfn.IFNA(INDIRECT("'"&amp;"Variable List"&amp;"'!"&amp;ADDRESS(MATCH(A2163,'Variable List'!A:A,0),5)),"")</f>
        <v/>
      </c>
      <c r="L2163" s="6" t="str" cm="1">
        <f t="array" aca="1" ref="L2163" ca="1">_xlfn.IFNA(INDIRECT("'"&amp;"Variable List"&amp;"'!"&amp;ADDRESS(MATCH(A2163,'Variable List'!A:A,0),6)),"")</f>
        <v/>
      </c>
    </row>
    <row r="2164" spans="2:12" s="3" customFormat="1" x14ac:dyDescent="0.25">
      <c r="B2164" s="6"/>
      <c r="C2164" s="6"/>
      <c r="D2164" s="55">
        <v>5</v>
      </c>
      <c r="E2164" s="56" t="s">
        <v>660</v>
      </c>
      <c r="F2164" s="168"/>
      <c r="G2164" s="6"/>
      <c r="H2164" s="13"/>
      <c r="I2164" s="6" t="str" cm="1">
        <f t="array" aca="1" ref="I2164" ca="1">_xlfn.IFNA(INDIRECT("'"&amp;"Variable List"&amp;"'!"&amp;ADDRESS(MATCH(A2164,'Variable List'!A:A,0),3)),"")</f>
        <v/>
      </c>
      <c r="J2164" s="6" t="str" cm="1">
        <f t="array" aca="1" ref="J2164" ca="1">_xlfn.IFNA(INDIRECT("'"&amp;"Variable List"&amp;"'!"&amp;ADDRESS(MATCH(A2164,'Variable List'!A:A,0),4)),"")</f>
        <v/>
      </c>
      <c r="K2164" s="6" t="str" cm="1">
        <f t="array" aca="1" ref="K2164" ca="1">_xlfn.IFNA(INDIRECT("'"&amp;"Variable List"&amp;"'!"&amp;ADDRESS(MATCH(A2164,'Variable List'!A:A,0),5)),"")</f>
        <v/>
      </c>
      <c r="L2164" s="6" t="str" cm="1">
        <f t="array" aca="1" ref="L2164" ca="1">_xlfn.IFNA(INDIRECT("'"&amp;"Variable List"&amp;"'!"&amp;ADDRESS(MATCH(A2164,'Variable List'!A:A,0),6)),"")</f>
        <v/>
      </c>
    </row>
    <row r="2165" spans="2:12" s="3" customFormat="1" x14ac:dyDescent="0.25">
      <c r="B2165" s="6"/>
      <c r="C2165" s="6"/>
      <c r="D2165" s="55">
        <v>6</v>
      </c>
      <c r="E2165" s="56" t="s">
        <v>661</v>
      </c>
      <c r="F2165" s="168"/>
      <c r="G2165" s="6"/>
      <c r="H2165" s="13"/>
      <c r="I2165" s="6" t="str" cm="1">
        <f t="array" aca="1" ref="I2165" ca="1">_xlfn.IFNA(INDIRECT("'"&amp;"Variable List"&amp;"'!"&amp;ADDRESS(MATCH(A2165,'Variable List'!A:A,0),3)),"")</f>
        <v/>
      </c>
      <c r="J2165" s="6" t="str" cm="1">
        <f t="array" aca="1" ref="J2165" ca="1">_xlfn.IFNA(INDIRECT("'"&amp;"Variable List"&amp;"'!"&amp;ADDRESS(MATCH(A2165,'Variable List'!A:A,0),4)),"")</f>
        <v/>
      </c>
      <c r="K2165" s="6" t="str" cm="1">
        <f t="array" aca="1" ref="K2165" ca="1">_xlfn.IFNA(INDIRECT("'"&amp;"Variable List"&amp;"'!"&amp;ADDRESS(MATCH(A2165,'Variable List'!A:A,0),5)),"")</f>
        <v/>
      </c>
      <c r="L2165" s="6" t="str" cm="1">
        <f t="array" aca="1" ref="L2165" ca="1">_xlfn.IFNA(INDIRECT("'"&amp;"Variable List"&amp;"'!"&amp;ADDRESS(MATCH(A2165,'Variable List'!A:A,0),6)),"")</f>
        <v/>
      </c>
    </row>
    <row r="2166" spans="2:12" s="3" customFormat="1" x14ac:dyDescent="0.25">
      <c r="B2166" s="6"/>
      <c r="C2166" s="6"/>
      <c r="D2166" s="55">
        <v>7</v>
      </c>
      <c r="E2166" s="56" t="s">
        <v>662</v>
      </c>
      <c r="F2166" s="168"/>
      <c r="G2166" s="6"/>
      <c r="H2166" s="13"/>
      <c r="I2166" s="6" t="str" cm="1">
        <f t="array" aca="1" ref="I2166" ca="1">_xlfn.IFNA(INDIRECT("'"&amp;"Variable List"&amp;"'!"&amp;ADDRESS(MATCH(A2166,'Variable List'!A:A,0),3)),"")</f>
        <v/>
      </c>
      <c r="J2166" s="6" t="str" cm="1">
        <f t="array" aca="1" ref="J2166" ca="1">_xlfn.IFNA(INDIRECT("'"&amp;"Variable List"&amp;"'!"&amp;ADDRESS(MATCH(A2166,'Variable List'!A:A,0),4)),"")</f>
        <v/>
      </c>
      <c r="K2166" s="6" t="str" cm="1">
        <f t="array" aca="1" ref="K2166" ca="1">_xlfn.IFNA(INDIRECT("'"&amp;"Variable List"&amp;"'!"&amp;ADDRESS(MATCH(A2166,'Variable List'!A:A,0),5)),"")</f>
        <v/>
      </c>
      <c r="L2166" s="6" t="str" cm="1">
        <f t="array" aca="1" ref="L2166" ca="1">_xlfn.IFNA(INDIRECT("'"&amp;"Variable List"&amp;"'!"&amp;ADDRESS(MATCH(A2166,'Variable List'!A:A,0),6)),"")</f>
        <v/>
      </c>
    </row>
    <row r="2167" spans="2:12" s="3" customFormat="1" x14ac:dyDescent="0.25">
      <c r="B2167" s="6"/>
      <c r="C2167" s="6"/>
      <c r="D2167" s="55">
        <v>8</v>
      </c>
      <c r="E2167" s="56" t="s">
        <v>663</v>
      </c>
      <c r="F2167" s="168"/>
      <c r="G2167" s="6"/>
      <c r="H2167" s="13"/>
      <c r="I2167" s="6" t="str" cm="1">
        <f t="array" aca="1" ref="I2167" ca="1">_xlfn.IFNA(INDIRECT("'"&amp;"Variable List"&amp;"'!"&amp;ADDRESS(MATCH(A2167,'Variable List'!A:A,0),3)),"")</f>
        <v/>
      </c>
      <c r="J2167" s="6" t="str" cm="1">
        <f t="array" aca="1" ref="J2167" ca="1">_xlfn.IFNA(INDIRECT("'"&amp;"Variable List"&amp;"'!"&amp;ADDRESS(MATCH(A2167,'Variable List'!A:A,0),4)),"")</f>
        <v/>
      </c>
      <c r="K2167" s="6" t="str" cm="1">
        <f t="array" aca="1" ref="K2167" ca="1">_xlfn.IFNA(INDIRECT("'"&amp;"Variable List"&amp;"'!"&amp;ADDRESS(MATCH(A2167,'Variable List'!A:A,0),5)),"")</f>
        <v/>
      </c>
      <c r="L2167" s="6" t="str" cm="1">
        <f t="array" aca="1" ref="L2167" ca="1">_xlfn.IFNA(INDIRECT("'"&amp;"Variable List"&amp;"'!"&amp;ADDRESS(MATCH(A2167,'Variable List'!A:A,0),6)),"")</f>
        <v/>
      </c>
    </row>
    <row r="2168" spans="2:12" s="3" customFormat="1" x14ac:dyDescent="0.25">
      <c r="B2168" s="6"/>
      <c r="C2168" s="6"/>
      <c r="D2168" s="55">
        <v>9</v>
      </c>
      <c r="E2168" s="56" t="s">
        <v>664</v>
      </c>
      <c r="F2168" s="168"/>
      <c r="G2168" s="6"/>
      <c r="H2168" s="13"/>
      <c r="I2168" s="6" t="str" cm="1">
        <f t="array" aca="1" ref="I2168" ca="1">_xlfn.IFNA(INDIRECT("'"&amp;"Variable List"&amp;"'!"&amp;ADDRESS(MATCH(A2168,'Variable List'!A:A,0),3)),"")</f>
        <v/>
      </c>
      <c r="J2168" s="6" t="str" cm="1">
        <f t="array" aca="1" ref="J2168" ca="1">_xlfn.IFNA(INDIRECT("'"&amp;"Variable List"&amp;"'!"&amp;ADDRESS(MATCH(A2168,'Variable List'!A:A,0),4)),"")</f>
        <v/>
      </c>
      <c r="K2168" s="6" t="str" cm="1">
        <f t="array" aca="1" ref="K2168" ca="1">_xlfn.IFNA(INDIRECT("'"&amp;"Variable List"&amp;"'!"&amp;ADDRESS(MATCH(A2168,'Variable List'!A:A,0),5)),"")</f>
        <v/>
      </c>
      <c r="L2168" s="6" t="str" cm="1">
        <f t="array" aca="1" ref="L2168" ca="1">_xlfn.IFNA(INDIRECT("'"&amp;"Variable List"&amp;"'!"&amp;ADDRESS(MATCH(A2168,'Variable List'!A:A,0),6)),"")</f>
        <v/>
      </c>
    </row>
    <row r="2169" spans="2:12" s="3" customFormat="1" x14ac:dyDescent="0.25">
      <c r="B2169" s="6"/>
      <c r="C2169" s="6"/>
      <c r="D2169" s="55">
        <v>10</v>
      </c>
      <c r="E2169" s="56" t="s">
        <v>665</v>
      </c>
      <c r="F2169" s="168"/>
      <c r="G2169" s="6"/>
      <c r="H2169" s="13"/>
      <c r="I2169" s="6" t="str" cm="1">
        <f t="array" aca="1" ref="I2169" ca="1">_xlfn.IFNA(INDIRECT("'"&amp;"Variable List"&amp;"'!"&amp;ADDRESS(MATCH(A2169,'Variable List'!A:A,0),3)),"")</f>
        <v/>
      </c>
      <c r="J2169" s="6" t="str" cm="1">
        <f t="array" aca="1" ref="J2169" ca="1">_xlfn.IFNA(INDIRECT("'"&amp;"Variable List"&amp;"'!"&amp;ADDRESS(MATCH(A2169,'Variable List'!A:A,0),4)),"")</f>
        <v/>
      </c>
      <c r="K2169" s="6" t="str" cm="1">
        <f t="array" aca="1" ref="K2169" ca="1">_xlfn.IFNA(INDIRECT("'"&amp;"Variable List"&amp;"'!"&amp;ADDRESS(MATCH(A2169,'Variable List'!A:A,0),5)),"")</f>
        <v/>
      </c>
      <c r="L2169" s="6" t="str" cm="1">
        <f t="array" aca="1" ref="L2169" ca="1">_xlfn.IFNA(INDIRECT("'"&amp;"Variable List"&amp;"'!"&amp;ADDRESS(MATCH(A2169,'Variable List'!A:A,0),6)),"")</f>
        <v/>
      </c>
    </row>
    <row r="2170" spans="2:12" s="3" customFormat="1" x14ac:dyDescent="0.25">
      <c r="B2170" s="6"/>
      <c r="C2170" s="6"/>
      <c r="D2170" s="55">
        <v>11</v>
      </c>
      <c r="E2170" s="56" t="s">
        <v>666</v>
      </c>
      <c r="F2170" s="168"/>
      <c r="G2170" s="6"/>
      <c r="H2170" s="13"/>
      <c r="I2170" s="6" t="str" cm="1">
        <f t="array" aca="1" ref="I2170" ca="1">_xlfn.IFNA(INDIRECT("'"&amp;"Variable List"&amp;"'!"&amp;ADDRESS(MATCH(A2170,'Variable List'!A:A,0),3)),"")</f>
        <v/>
      </c>
      <c r="J2170" s="6" t="str" cm="1">
        <f t="array" aca="1" ref="J2170" ca="1">_xlfn.IFNA(INDIRECT("'"&amp;"Variable List"&amp;"'!"&amp;ADDRESS(MATCH(A2170,'Variable List'!A:A,0),4)),"")</f>
        <v/>
      </c>
      <c r="K2170" s="6" t="str" cm="1">
        <f t="array" aca="1" ref="K2170" ca="1">_xlfn.IFNA(INDIRECT("'"&amp;"Variable List"&amp;"'!"&amp;ADDRESS(MATCH(A2170,'Variable List'!A:A,0),5)),"")</f>
        <v/>
      </c>
      <c r="L2170" s="6" t="str" cm="1">
        <f t="array" aca="1" ref="L2170" ca="1">_xlfn.IFNA(INDIRECT("'"&amp;"Variable List"&amp;"'!"&amp;ADDRESS(MATCH(A2170,'Variable List'!A:A,0),6)),"")</f>
        <v/>
      </c>
    </row>
    <row r="2171" spans="2:12" s="3" customFormat="1" x14ac:dyDescent="0.25">
      <c r="B2171" s="6"/>
      <c r="C2171" s="6"/>
      <c r="D2171" s="55">
        <v>12</v>
      </c>
      <c r="E2171" s="56" t="s">
        <v>667</v>
      </c>
      <c r="F2171" s="168"/>
      <c r="G2171" s="6"/>
      <c r="H2171" s="13"/>
      <c r="I2171" s="6" t="str" cm="1">
        <f t="array" aca="1" ref="I2171" ca="1">_xlfn.IFNA(INDIRECT("'"&amp;"Variable List"&amp;"'!"&amp;ADDRESS(MATCH(A2171,'Variable List'!A:A,0),3)),"")</f>
        <v/>
      </c>
      <c r="J2171" s="6" t="str" cm="1">
        <f t="array" aca="1" ref="J2171" ca="1">_xlfn.IFNA(INDIRECT("'"&amp;"Variable List"&amp;"'!"&amp;ADDRESS(MATCH(A2171,'Variable List'!A:A,0),4)),"")</f>
        <v/>
      </c>
      <c r="K2171" s="6" t="str" cm="1">
        <f t="array" aca="1" ref="K2171" ca="1">_xlfn.IFNA(INDIRECT("'"&amp;"Variable List"&amp;"'!"&amp;ADDRESS(MATCH(A2171,'Variable List'!A:A,0),5)),"")</f>
        <v/>
      </c>
      <c r="L2171" s="6" t="str" cm="1">
        <f t="array" aca="1" ref="L2171" ca="1">_xlfn.IFNA(INDIRECT("'"&amp;"Variable List"&amp;"'!"&amp;ADDRESS(MATCH(A2171,'Variable List'!A:A,0),6)),"")</f>
        <v/>
      </c>
    </row>
    <row r="2172" spans="2:12" s="3" customFormat="1" x14ac:dyDescent="0.25">
      <c r="B2172" s="6"/>
      <c r="C2172" s="6"/>
      <c r="D2172" s="55">
        <v>13</v>
      </c>
      <c r="E2172" s="56" t="s">
        <v>668</v>
      </c>
      <c r="F2172" s="168"/>
      <c r="G2172" s="6"/>
      <c r="H2172" s="13"/>
      <c r="I2172" s="6" t="str" cm="1">
        <f t="array" aca="1" ref="I2172" ca="1">_xlfn.IFNA(INDIRECT("'"&amp;"Variable List"&amp;"'!"&amp;ADDRESS(MATCH(A2172,'Variable List'!A:A,0),3)),"")</f>
        <v/>
      </c>
      <c r="J2172" s="6" t="str" cm="1">
        <f t="array" aca="1" ref="J2172" ca="1">_xlfn.IFNA(INDIRECT("'"&amp;"Variable List"&amp;"'!"&amp;ADDRESS(MATCH(A2172,'Variable List'!A:A,0),4)),"")</f>
        <v/>
      </c>
      <c r="K2172" s="6" t="str" cm="1">
        <f t="array" aca="1" ref="K2172" ca="1">_xlfn.IFNA(INDIRECT("'"&amp;"Variable List"&amp;"'!"&amp;ADDRESS(MATCH(A2172,'Variable List'!A:A,0),5)),"")</f>
        <v/>
      </c>
      <c r="L2172" s="6" t="str" cm="1">
        <f t="array" aca="1" ref="L2172" ca="1">_xlfn.IFNA(INDIRECT("'"&amp;"Variable List"&amp;"'!"&amp;ADDRESS(MATCH(A2172,'Variable List'!A:A,0),6)),"")</f>
        <v/>
      </c>
    </row>
    <row r="2173" spans="2:12" s="3" customFormat="1" x14ac:dyDescent="0.25">
      <c r="B2173" s="6"/>
      <c r="C2173" s="6"/>
      <c r="D2173" s="55">
        <v>14</v>
      </c>
      <c r="E2173" s="56" t="s">
        <v>669</v>
      </c>
      <c r="F2173" s="168"/>
      <c r="G2173" s="6"/>
      <c r="H2173" s="13"/>
      <c r="I2173" s="6" t="str" cm="1">
        <f t="array" aca="1" ref="I2173" ca="1">_xlfn.IFNA(INDIRECT("'"&amp;"Variable List"&amp;"'!"&amp;ADDRESS(MATCH(A2173,'Variable List'!A:A,0),3)),"")</f>
        <v/>
      </c>
      <c r="J2173" s="6" t="str" cm="1">
        <f t="array" aca="1" ref="J2173" ca="1">_xlfn.IFNA(INDIRECT("'"&amp;"Variable List"&amp;"'!"&amp;ADDRESS(MATCH(A2173,'Variable List'!A:A,0),4)),"")</f>
        <v/>
      </c>
      <c r="K2173" s="6" t="str" cm="1">
        <f t="array" aca="1" ref="K2173" ca="1">_xlfn.IFNA(INDIRECT("'"&amp;"Variable List"&amp;"'!"&amp;ADDRESS(MATCH(A2173,'Variable List'!A:A,0),5)),"")</f>
        <v/>
      </c>
      <c r="L2173" s="6" t="str" cm="1">
        <f t="array" aca="1" ref="L2173" ca="1">_xlfn.IFNA(INDIRECT("'"&amp;"Variable List"&amp;"'!"&amp;ADDRESS(MATCH(A2173,'Variable List'!A:A,0),6)),"")</f>
        <v/>
      </c>
    </row>
    <row r="2174" spans="2:12" s="3" customFormat="1" x14ac:dyDescent="0.25">
      <c r="B2174" s="6"/>
      <c r="C2174" s="6"/>
      <c r="D2174" s="55">
        <v>15</v>
      </c>
      <c r="E2174" s="56" t="s">
        <v>670</v>
      </c>
      <c r="F2174" s="168"/>
      <c r="G2174" s="6"/>
      <c r="H2174" s="13"/>
      <c r="I2174" s="6" t="str" cm="1">
        <f t="array" aca="1" ref="I2174" ca="1">_xlfn.IFNA(INDIRECT("'"&amp;"Variable List"&amp;"'!"&amp;ADDRESS(MATCH(A2174,'Variable List'!A:A,0),3)),"")</f>
        <v/>
      </c>
      <c r="J2174" s="6" t="str" cm="1">
        <f t="array" aca="1" ref="J2174" ca="1">_xlfn.IFNA(INDIRECT("'"&amp;"Variable List"&amp;"'!"&amp;ADDRESS(MATCH(A2174,'Variable List'!A:A,0),4)),"")</f>
        <v/>
      </c>
      <c r="K2174" s="6" t="str" cm="1">
        <f t="array" aca="1" ref="K2174" ca="1">_xlfn.IFNA(INDIRECT("'"&amp;"Variable List"&amp;"'!"&amp;ADDRESS(MATCH(A2174,'Variable List'!A:A,0),5)),"")</f>
        <v/>
      </c>
      <c r="L2174" s="6" t="str" cm="1">
        <f t="array" aca="1" ref="L2174" ca="1">_xlfn.IFNA(INDIRECT("'"&amp;"Variable List"&amp;"'!"&amp;ADDRESS(MATCH(A2174,'Variable List'!A:A,0),6)),"")</f>
        <v/>
      </c>
    </row>
    <row r="2175" spans="2:12" s="3" customFormat="1" x14ac:dyDescent="0.25">
      <c r="B2175" s="6"/>
      <c r="C2175" s="6"/>
      <c r="D2175" s="55">
        <v>16</v>
      </c>
      <c r="E2175" s="56" t="s">
        <v>671</v>
      </c>
      <c r="F2175" s="168"/>
      <c r="G2175" s="6"/>
      <c r="H2175" s="13"/>
      <c r="I2175" s="6" t="str" cm="1">
        <f t="array" aca="1" ref="I2175" ca="1">_xlfn.IFNA(INDIRECT("'"&amp;"Variable List"&amp;"'!"&amp;ADDRESS(MATCH(A2175,'Variable List'!A:A,0),3)),"")</f>
        <v/>
      </c>
      <c r="J2175" s="6" t="str" cm="1">
        <f t="array" aca="1" ref="J2175" ca="1">_xlfn.IFNA(INDIRECT("'"&amp;"Variable List"&amp;"'!"&amp;ADDRESS(MATCH(A2175,'Variable List'!A:A,0),4)),"")</f>
        <v/>
      </c>
      <c r="K2175" s="6" t="str" cm="1">
        <f t="array" aca="1" ref="K2175" ca="1">_xlfn.IFNA(INDIRECT("'"&amp;"Variable List"&amp;"'!"&amp;ADDRESS(MATCH(A2175,'Variable List'!A:A,0),5)),"")</f>
        <v/>
      </c>
      <c r="L2175" s="6" t="str" cm="1">
        <f t="array" aca="1" ref="L2175" ca="1">_xlfn.IFNA(INDIRECT("'"&amp;"Variable List"&amp;"'!"&amp;ADDRESS(MATCH(A2175,'Variable List'!A:A,0),6)),"")</f>
        <v/>
      </c>
    </row>
    <row r="2176" spans="2:12" s="3" customFormat="1" x14ac:dyDescent="0.25">
      <c r="B2176" s="6"/>
      <c r="C2176" s="6"/>
      <c r="D2176" s="55">
        <v>17</v>
      </c>
      <c r="E2176" s="56" t="s">
        <v>672</v>
      </c>
      <c r="F2176" s="168"/>
      <c r="G2176" s="6"/>
      <c r="H2176" s="13"/>
      <c r="I2176" s="6" t="str" cm="1">
        <f t="array" aca="1" ref="I2176" ca="1">_xlfn.IFNA(INDIRECT("'"&amp;"Variable List"&amp;"'!"&amp;ADDRESS(MATCH(A2176,'Variable List'!A:A,0),3)),"")</f>
        <v/>
      </c>
      <c r="J2176" s="6" t="str" cm="1">
        <f t="array" aca="1" ref="J2176" ca="1">_xlfn.IFNA(INDIRECT("'"&amp;"Variable List"&amp;"'!"&amp;ADDRESS(MATCH(A2176,'Variable List'!A:A,0),4)),"")</f>
        <v/>
      </c>
      <c r="K2176" s="6" t="str" cm="1">
        <f t="array" aca="1" ref="K2176" ca="1">_xlfn.IFNA(INDIRECT("'"&amp;"Variable List"&amp;"'!"&amp;ADDRESS(MATCH(A2176,'Variable List'!A:A,0),5)),"")</f>
        <v/>
      </c>
      <c r="L2176" s="6" t="str" cm="1">
        <f t="array" aca="1" ref="L2176" ca="1">_xlfn.IFNA(INDIRECT("'"&amp;"Variable List"&amp;"'!"&amp;ADDRESS(MATCH(A2176,'Variable List'!A:A,0),6)),"")</f>
        <v/>
      </c>
    </row>
    <row r="2177" spans="1:12" s="3" customFormat="1" x14ac:dyDescent="0.25">
      <c r="B2177" s="6"/>
      <c r="C2177" s="6"/>
      <c r="D2177" s="55">
        <v>18</v>
      </c>
      <c r="E2177" s="56" t="s">
        <v>673</v>
      </c>
      <c r="F2177" s="168"/>
      <c r="G2177" s="6"/>
      <c r="H2177" s="13"/>
      <c r="I2177" s="6" t="str" cm="1">
        <f t="array" aca="1" ref="I2177" ca="1">_xlfn.IFNA(INDIRECT("'"&amp;"Variable List"&amp;"'!"&amp;ADDRESS(MATCH(A2177,'Variable List'!A:A,0),3)),"")</f>
        <v/>
      </c>
      <c r="J2177" s="6" t="str" cm="1">
        <f t="array" aca="1" ref="J2177" ca="1">_xlfn.IFNA(INDIRECT("'"&amp;"Variable List"&amp;"'!"&amp;ADDRESS(MATCH(A2177,'Variable List'!A:A,0),4)),"")</f>
        <v/>
      </c>
      <c r="K2177" s="6" t="str" cm="1">
        <f t="array" aca="1" ref="K2177" ca="1">_xlfn.IFNA(INDIRECT("'"&amp;"Variable List"&amp;"'!"&amp;ADDRESS(MATCH(A2177,'Variable List'!A:A,0),5)),"")</f>
        <v/>
      </c>
      <c r="L2177" s="6" t="str" cm="1">
        <f t="array" aca="1" ref="L2177" ca="1">_xlfn.IFNA(INDIRECT("'"&amp;"Variable List"&amp;"'!"&amp;ADDRESS(MATCH(A2177,'Variable List'!A:A,0),6)),"")</f>
        <v/>
      </c>
    </row>
    <row r="2178" spans="1:12" s="3" customFormat="1" x14ac:dyDescent="0.25">
      <c r="B2178" s="6"/>
      <c r="C2178" s="6"/>
      <c r="D2178" s="55">
        <v>19</v>
      </c>
      <c r="E2178" s="56" t="s">
        <v>674</v>
      </c>
      <c r="F2178" s="168"/>
      <c r="G2178" s="6"/>
      <c r="H2178" s="13"/>
      <c r="I2178" s="6" t="str" cm="1">
        <f t="array" aca="1" ref="I2178" ca="1">_xlfn.IFNA(INDIRECT("'"&amp;"Variable List"&amp;"'!"&amp;ADDRESS(MATCH(A2178,'Variable List'!A:A,0),3)),"")</f>
        <v/>
      </c>
      <c r="J2178" s="6" t="str" cm="1">
        <f t="array" aca="1" ref="J2178" ca="1">_xlfn.IFNA(INDIRECT("'"&amp;"Variable List"&amp;"'!"&amp;ADDRESS(MATCH(A2178,'Variable List'!A:A,0),4)),"")</f>
        <v/>
      </c>
      <c r="K2178" s="6" t="str" cm="1">
        <f t="array" aca="1" ref="K2178" ca="1">_xlfn.IFNA(INDIRECT("'"&amp;"Variable List"&amp;"'!"&amp;ADDRESS(MATCH(A2178,'Variable List'!A:A,0),5)),"")</f>
        <v/>
      </c>
      <c r="L2178" s="6" t="str" cm="1">
        <f t="array" aca="1" ref="L2178" ca="1">_xlfn.IFNA(INDIRECT("'"&amp;"Variable List"&amp;"'!"&amp;ADDRESS(MATCH(A2178,'Variable List'!A:A,0),6)),"")</f>
        <v/>
      </c>
    </row>
    <row r="2179" spans="1:12" s="3" customFormat="1" x14ac:dyDescent="0.25">
      <c r="B2179" s="6"/>
      <c r="C2179" s="6"/>
      <c r="D2179" s="55">
        <v>20</v>
      </c>
      <c r="E2179" s="56" t="s">
        <v>675</v>
      </c>
      <c r="F2179" s="168"/>
      <c r="G2179" s="6"/>
      <c r="H2179" s="13"/>
      <c r="I2179" s="6" t="str" cm="1">
        <f t="array" aca="1" ref="I2179" ca="1">_xlfn.IFNA(INDIRECT("'"&amp;"Variable List"&amp;"'!"&amp;ADDRESS(MATCH(A2179,'Variable List'!A:A,0),3)),"")</f>
        <v/>
      </c>
      <c r="J2179" s="6" t="str" cm="1">
        <f t="array" aca="1" ref="J2179" ca="1">_xlfn.IFNA(INDIRECT("'"&amp;"Variable List"&amp;"'!"&amp;ADDRESS(MATCH(A2179,'Variable List'!A:A,0),4)),"")</f>
        <v/>
      </c>
      <c r="K2179" s="6" t="str" cm="1">
        <f t="array" aca="1" ref="K2179" ca="1">_xlfn.IFNA(INDIRECT("'"&amp;"Variable List"&amp;"'!"&amp;ADDRESS(MATCH(A2179,'Variable List'!A:A,0),5)),"")</f>
        <v/>
      </c>
      <c r="L2179" s="6" t="str" cm="1">
        <f t="array" aca="1" ref="L2179" ca="1">_xlfn.IFNA(INDIRECT("'"&amp;"Variable List"&amp;"'!"&amp;ADDRESS(MATCH(A2179,'Variable List'!A:A,0),6)),"")</f>
        <v/>
      </c>
    </row>
    <row r="2180" spans="1:12" s="3" customFormat="1" x14ac:dyDescent="0.25">
      <c r="A2180" s="11"/>
      <c r="B2180" s="7"/>
      <c r="C2180" s="7"/>
      <c r="D2180" s="54">
        <v>21</v>
      </c>
      <c r="E2180" s="53" t="s">
        <v>676</v>
      </c>
      <c r="F2180" s="169"/>
      <c r="G2180" s="7"/>
      <c r="H2180" s="15"/>
      <c r="I2180" s="7" t="str" cm="1">
        <f t="array" aca="1" ref="I2180" ca="1">_xlfn.IFNA(INDIRECT("'"&amp;"Variable List"&amp;"'!"&amp;ADDRESS(MATCH(A2180,'Variable List'!A:A,0),3)),"")</f>
        <v/>
      </c>
      <c r="J2180" s="7" t="str" cm="1">
        <f t="array" aca="1" ref="J2180" ca="1">_xlfn.IFNA(INDIRECT("'"&amp;"Variable List"&amp;"'!"&amp;ADDRESS(MATCH(A2180,'Variable List'!A:A,0),4)),"")</f>
        <v/>
      </c>
      <c r="K2180" s="7" t="str" cm="1">
        <f t="array" aca="1" ref="K2180" ca="1">_xlfn.IFNA(INDIRECT("'"&amp;"Variable List"&amp;"'!"&amp;ADDRESS(MATCH(A2180,'Variable List'!A:A,0),5)),"")</f>
        <v/>
      </c>
      <c r="L2180" s="7" t="str" cm="1">
        <f t="array" aca="1" ref="L2180" ca="1">_xlfn.IFNA(INDIRECT("'"&amp;"Variable List"&amp;"'!"&amp;ADDRESS(MATCH(A2180,'Variable List'!A:A,0),6)),"")</f>
        <v/>
      </c>
    </row>
    <row r="2181" spans="1:12" s="3" customFormat="1" x14ac:dyDescent="0.25">
      <c r="A2181" s="4" t="s">
        <v>2165</v>
      </c>
      <c r="B2181" s="6" t="s">
        <v>125</v>
      </c>
      <c r="C2181" s="6">
        <v>10</v>
      </c>
      <c r="D2181" s="55">
        <v>-9</v>
      </c>
      <c r="E2181" s="56" t="s">
        <v>192</v>
      </c>
      <c r="F2181" s="167" t="s">
        <v>2217</v>
      </c>
      <c r="G2181" s="6" t="s">
        <v>2169</v>
      </c>
      <c r="H2181" s="13" t="s">
        <v>2730</v>
      </c>
      <c r="I2181" s="8" t="str" cm="1">
        <f t="array" aca="1" ref="I2181" ca="1">_xlfn.IFNA(INDIRECT("'"&amp;"Variable List"&amp;"'!"&amp;ADDRESS(MATCH(A2181,'Variable List'!A:A,0),3)),"")</f>
        <v>yes</v>
      </c>
      <c r="J2181" s="8" t="str" cm="1">
        <f t="array" aca="1" ref="J2181" ca="1">_xlfn.IFNA(INDIRECT("'"&amp;"Variable List"&amp;"'!"&amp;ADDRESS(MATCH(A2181,'Variable List'!A:A,0),4)),"")</f>
        <v>yes</v>
      </c>
      <c r="K2181" s="8" t="str" cm="1">
        <f t="array" aca="1" ref="K2181" ca="1">_xlfn.IFNA(INDIRECT("'"&amp;"Variable List"&amp;"'!"&amp;ADDRESS(MATCH(A2181,'Variable List'!A:A,0),5)),"")</f>
        <v>no</v>
      </c>
      <c r="L2181" s="8" t="str" cm="1">
        <f t="array" aca="1" ref="L2181" ca="1">_xlfn.IFNA(INDIRECT("'"&amp;"Variable List"&amp;"'!"&amp;ADDRESS(MATCH(A2181,'Variable List'!A:A,0),6)),"")</f>
        <v>no</v>
      </c>
    </row>
    <row r="2182" spans="1:12" s="3" customFormat="1" x14ac:dyDescent="0.25">
      <c r="A2182" s="3" t="s">
        <v>2215</v>
      </c>
      <c r="B2182" s="6"/>
      <c r="C2182" s="6"/>
      <c r="D2182" s="55">
        <v>1</v>
      </c>
      <c r="E2182" s="56" t="s">
        <v>1705</v>
      </c>
      <c r="F2182" s="168"/>
      <c r="G2182" s="6"/>
      <c r="H2182" s="13"/>
      <c r="I2182" s="6" t="str" cm="1">
        <f t="array" aca="1" ref="I2182" ca="1">_xlfn.IFNA(INDIRECT("'"&amp;"Variable List"&amp;"'!"&amp;ADDRESS(MATCH(A2182,'Variable List'!A:A,0),3)),"")</f>
        <v/>
      </c>
      <c r="J2182" s="6" t="str" cm="1">
        <f t="array" aca="1" ref="J2182" ca="1">_xlfn.IFNA(INDIRECT("'"&amp;"Variable List"&amp;"'!"&amp;ADDRESS(MATCH(A2182,'Variable List'!A:A,0),4)),"")</f>
        <v/>
      </c>
      <c r="K2182" s="6" t="str" cm="1">
        <f t="array" aca="1" ref="K2182" ca="1">_xlfn.IFNA(INDIRECT("'"&amp;"Variable List"&amp;"'!"&amp;ADDRESS(MATCH(A2182,'Variable List'!A:A,0),5)),"")</f>
        <v/>
      </c>
      <c r="L2182" s="6" t="str" cm="1">
        <f t="array" aca="1" ref="L2182" ca="1">_xlfn.IFNA(INDIRECT("'"&amp;"Variable List"&amp;"'!"&amp;ADDRESS(MATCH(A2182,'Variable List'!A:A,0),6)),"")</f>
        <v/>
      </c>
    </row>
    <row r="2183" spans="1:12" s="3" customFormat="1" x14ac:dyDescent="0.25">
      <c r="B2183" s="6"/>
      <c r="C2183" s="6"/>
      <c r="D2183" s="55">
        <v>2</v>
      </c>
      <c r="E2183" s="56" t="s">
        <v>1706</v>
      </c>
      <c r="F2183" s="168"/>
      <c r="G2183" s="6"/>
      <c r="H2183" s="13"/>
      <c r="I2183" s="6" t="str" cm="1">
        <f t="array" aca="1" ref="I2183" ca="1">_xlfn.IFNA(INDIRECT("'"&amp;"Variable List"&amp;"'!"&amp;ADDRESS(MATCH(A2183,'Variable List'!A:A,0),3)),"")</f>
        <v/>
      </c>
      <c r="J2183" s="6" t="str" cm="1">
        <f t="array" aca="1" ref="J2183" ca="1">_xlfn.IFNA(INDIRECT("'"&amp;"Variable List"&amp;"'!"&amp;ADDRESS(MATCH(A2183,'Variable List'!A:A,0),4)),"")</f>
        <v/>
      </c>
      <c r="K2183" s="6" t="str" cm="1">
        <f t="array" aca="1" ref="K2183" ca="1">_xlfn.IFNA(INDIRECT("'"&amp;"Variable List"&amp;"'!"&amp;ADDRESS(MATCH(A2183,'Variable List'!A:A,0),5)),"")</f>
        <v/>
      </c>
      <c r="L2183" s="6" t="str" cm="1">
        <f t="array" aca="1" ref="L2183" ca="1">_xlfn.IFNA(INDIRECT("'"&amp;"Variable List"&amp;"'!"&amp;ADDRESS(MATCH(A2183,'Variable List'!A:A,0),6)),"")</f>
        <v/>
      </c>
    </row>
    <row r="2184" spans="1:12" s="3" customFormat="1" x14ac:dyDescent="0.25">
      <c r="B2184" s="6"/>
      <c r="C2184" s="6"/>
      <c r="D2184" s="55">
        <v>3</v>
      </c>
      <c r="E2184" s="56" t="s">
        <v>1707</v>
      </c>
      <c r="F2184" s="168"/>
      <c r="G2184" s="6"/>
      <c r="H2184" s="13"/>
      <c r="I2184" s="6" t="str" cm="1">
        <f t="array" aca="1" ref="I2184" ca="1">_xlfn.IFNA(INDIRECT("'"&amp;"Variable List"&amp;"'!"&amp;ADDRESS(MATCH(A2184,'Variable List'!A:A,0),3)),"")</f>
        <v/>
      </c>
      <c r="J2184" s="6" t="str" cm="1">
        <f t="array" aca="1" ref="J2184" ca="1">_xlfn.IFNA(INDIRECT("'"&amp;"Variable List"&amp;"'!"&amp;ADDRESS(MATCH(A2184,'Variable List'!A:A,0),4)),"")</f>
        <v/>
      </c>
      <c r="K2184" s="6" t="str" cm="1">
        <f t="array" aca="1" ref="K2184" ca="1">_xlfn.IFNA(INDIRECT("'"&amp;"Variable List"&amp;"'!"&amp;ADDRESS(MATCH(A2184,'Variable List'!A:A,0),5)),"")</f>
        <v/>
      </c>
      <c r="L2184" s="6" t="str" cm="1">
        <f t="array" aca="1" ref="L2184" ca="1">_xlfn.IFNA(INDIRECT("'"&amp;"Variable List"&amp;"'!"&amp;ADDRESS(MATCH(A2184,'Variable List'!A:A,0),6)),"")</f>
        <v/>
      </c>
    </row>
    <row r="2185" spans="1:12" s="3" customFormat="1" x14ac:dyDescent="0.25">
      <c r="B2185" s="6"/>
      <c r="C2185" s="6"/>
      <c r="D2185" s="55">
        <v>4</v>
      </c>
      <c r="E2185" s="56" t="s">
        <v>1708</v>
      </c>
      <c r="F2185" s="168"/>
      <c r="G2185" s="6"/>
      <c r="H2185" s="13"/>
      <c r="I2185" s="6" t="str" cm="1">
        <f t="array" aca="1" ref="I2185" ca="1">_xlfn.IFNA(INDIRECT("'"&amp;"Variable List"&amp;"'!"&amp;ADDRESS(MATCH(A2185,'Variable List'!A:A,0),3)),"")</f>
        <v/>
      </c>
      <c r="J2185" s="6" t="str" cm="1">
        <f t="array" aca="1" ref="J2185" ca="1">_xlfn.IFNA(INDIRECT("'"&amp;"Variable List"&amp;"'!"&amp;ADDRESS(MATCH(A2185,'Variable List'!A:A,0),4)),"")</f>
        <v/>
      </c>
      <c r="K2185" s="6" t="str" cm="1">
        <f t="array" aca="1" ref="K2185" ca="1">_xlfn.IFNA(INDIRECT("'"&amp;"Variable List"&amp;"'!"&amp;ADDRESS(MATCH(A2185,'Variable List'!A:A,0),5)),"")</f>
        <v/>
      </c>
      <c r="L2185" s="6" t="str" cm="1">
        <f t="array" aca="1" ref="L2185" ca="1">_xlfn.IFNA(INDIRECT("'"&amp;"Variable List"&amp;"'!"&amp;ADDRESS(MATCH(A2185,'Variable List'!A:A,0),6)),"")</f>
        <v/>
      </c>
    </row>
    <row r="2186" spans="1:12" s="3" customFormat="1" x14ac:dyDescent="0.25">
      <c r="B2186" s="6"/>
      <c r="C2186" s="6"/>
      <c r="D2186" s="55">
        <v>5</v>
      </c>
      <c r="E2186" s="56" t="s">
        <v>1709</v>
      </c>
      <c r="F2186" s="168"/>
      <c r="G2186" s="6"/>
      <c r="H2186" s="13"/>
      <c r="I2186" s="6" t="str" cm="1">
        <f t="array" aca="1" ref="I2186" ca="1">_xlfn.IFNA(INDIRECT("'"&amp;"Variable List"&amp;"'!"&amp;ADDRESS(MATCH(A2186,'Variable List'!A:A,0),3)),"")</f>
        <v/>
      </c>
      <c r="J2186" s="6" t="str" cm="1">
        <f t="array" aca="1" ref="J2186" ca="1">_xlfn.IFNA(INDIRECT("'"&amp;"Variable List"&amp;"'!"&amp;ADDRESS(MATCH(A2186,'Variable List'!A:A,0),4)),"")</f>
        <v/>
      </c>
      <c r="K2186" s="6" t="str" cm="1">
        <f t="array" aca="1" ref="K2186" ca="1">_xlfn.IFNA(INDIRECT("'"&amp;"Variable List"&amp;"'!"&amp;ADDRESS(MATCH(A2186,'Variable List'!A:A,0),5)),"")</f>
        <v/>
      </c>
      <c r="L2186" s="6" t="str" cm="1">
        <f t="array" aca="1" ref="L2186" ca="1">_xlfn.IFNA(INDIRECT("'"&amp;"Variable List"&amp;"'!"&amp;ADDRESS(MATCH(A2186,'Variable List'!A:A,0),6)),"")</f>
        <v/>
      </c>
    </row>
    <row r="2187" spans="1:12" s="3" customFormat="1" x14ac:dyDescent="0.25">
      <c r="B2187" s="6"/>
      <c r="C2187" s="6"/>
      <c r="D2187" s="55">
        <v>6</v>
      </c>
      <c r="E2187" s="56" t="s">
        <v>1710</v>
      </c>
      <c r="F2187" s="168"/>
      <c r="G2187" s="6"/>
      <c r="H2187" s="13"/>
      <c r="I2187" s="6" t="str" cm="1">
        <f t="array" aca="1" ref="I2187" ca="1">_xlfn.IFNA(INDIRECT("'"&amp;"Variable List"&amp;"'!"&amp;ADDRESS(MATCH(A2187,'Variable List'!A:A,0),3)),"")</f>
        <v/>
      </c>
      <c r="J2187" s="6" t="str" cm="1">
        <f t="array" aca="1" ref="J2187" ca="1">_xlfn.IFNA(INDIRECT("'"&amp;"Variable List"&amp;"'!"&amp;ADDRESS(MATCH(A2187,'Variable List'!A:A,0),4)),"")</f>
        <v/>
      </c>
      <c r="K2187" s="6" t="str" cm="1">
        <f t="array" aca="1" ref="K2187" ca="1">_xlfn.IFNA(INDIRECT("'"&amp;"Variable List"&amp;"'!"&amp;ADDRESS(MATCH(A2187,'Variable List'!A:A,0),5)),"")</f>
        <v/>
      </c>
      <c r="L2187" s="6" t="str" cm="1">
        <f t="array" aca="1" ref="L2187" ca="1">_xlfn.IFNA(INDIRECT("'"&amp;"Variable List"&amp;"'!"&amp;ADDRESS(MATCH(A2187,'Variable List'!A:A,0),6)),"")</f>
        <v/>
      </c>
    </row>
    <row r="2188" spans="1:12" s="3" customFormat="1" x14ac:dyDescent="0.25">
      <c r="B2188" s="6"/>
      <c r="C2188" s="6"/>
      <c r="D2188" s="55">
        <v>7</v>
      </c>
      <c r="E2188" s="56" t="s">
        <v>1711</v>
      </c>
      <c r="F2188" s="168"/>
      <c r="G2188" s="6"/>
      <c r="H2188" s="13"/>
      <c r="I2188" s="6" t="str" cm="1">
        <f t="array" aca="1" ref="I2188" ca="1">_xlfn.IFNA(INDIRECT("'"&amp;"Variable List"&amp;"'!"&amp;ADDRESS(MATCH(A2188,'Variable List'!A:A,0),3)),"")</f>
        <v/>
      </c>
      <c r="J2188" s="6" t="str" cm="1">
        <f t="array" aca="1" ref="J2188" ca="1">_xlfn.IFNA(INDIRECT("'"&amp;"Variable List"&amp;"'!"&amp;ADDRESS(MATCH(A2188,'Variable List'!A:A,0),4)),"")</f>
        <v/>
      </c>
      <c r="K2188" s="6" t="str" cm="1">
        <f t="array" aca="1" ref="K2188" ca="1">_xlfn.IFNA(INDIRECT("'"&amp;"Variable List"&amp;"'!"&amp;ADDRESS(MATCH(A2188,'Variable List'!A:A,0),5)),"")</f>
        <v/>
      </c>
      <c r="L2188" s="6" t="str" cm="1">
        <f t="array" aca="1" ref="L2188" ca="1">_xlfn.IFNA(INDIRECT("'"&amp;"Variable List"&amp;"'!"&amp;ADDRESS(MATCH(A2188,'Variable List'!A:A,0),6)),"")</f>
        <v/>
      </c>
    </row>
    <row r="2189" spans="1:12" s="3" customFormat="1" x14ac:dyDescent="0.25">
      <c r="B2189" s="6"/>
      <c r="C2189" s="6"/>
      <c r="D2189" s="55">
        <v>8</v>
      </c>
      <c r="E2189" s="56" t="s">
        <v>1712</v>
      </c>
      <c r="F2189" s="168"/>
      <c r="G2189" s="6"/>
      <c r="H2189" s="13"/>
      <c r="I2189" s="6" t="str" cm="1">
        <f t="array" aca="1" ref="I2189" ca="1">_xlfn.IFNA(INDIRECT("'"&amp;"Variable List"&amp;"'!"&amp;ADDRESS(MATCH(A2189,'Variable List'!A:A,0),3)),"")</f>
        <v/>
      </c>
      <c r="J2189" s="6" t="str" cm="1">
        <f t="array" aca="1" ref="J2189" ca="1">_xlfn.IFNA(INDIRECT("'"&amp;"Variable List"&amp;"'!"&amp;ADDRESS(MATCH(A2189,'Variable List'!A:A,0),4)),"")</f>
        <v/>
      </c>
      <c r="K2189" s="6" t="str" cm="1">
        <f t="array" aca="1" ref="K2189" ca="1">_xlfn.IFNA(INDIRECT("'"&amp;"Variable List"&amp;"'!"&amp;ADDRESS(MATCH(A2189,'Variable List'!A:A,0),5)),"")</f>
        <v/>
      </c>
      <c r="L2189" s="6" t="str" cm="1">
        <f t="array" aca="1" ref="L2189" ca="1">_xlfn.IFNA(INDIRECT("'"&amp;"Variable List"&amp;"'!"&amp;ADDRESS(MATCH(A2189,'Variable List'!A:A,0),6)),"")</f>
        <v/>
      </c>
    </row>
    <row r="2190" spans="1:12" s="3" customFormat="1" x14ac:dyDescent="0.25">
      <c r="A2190" s="11"/>
      <c r="B2190" s="7"/>
      <c r="C2190" s="7"/>
      <c r="D2190" s="54">
        <v>9</v>
      </c>
      <c r="E2190" s="53" t="s">
        <v>1713</v>
      </c>
      <c r="F2190" s="169"/>
      <c r="G2190" s="7"/>
      <c r="H2190" s="7"/>
      <c r="I2190" s="7" t="str" cm="1">
        <f t="array" aca="1" ref="I2190" ca="1">_xlfn.IFNA(INDIRECT("'"&amp;"Variable List"&amp;"'!"&amp;ADDRESS(MATCH(A2190,'Variable List'!A:A,0),3)),"")</f>
        <v/>
      </c>
      <c r="J2190" s="7" t="str" cm="1">
        <f t="array" aca="1" ref="J2190" ca="1">_xlfn.IFNA(INDIRECT("'"&amp;"Variable List"&amp;"'!"&amp;ADDRESS(MATCH(A2190,'Variable List'!A:A,0),4)),"")</f>
        <v/>
      </c>
      <c r="K2190" s="7" t="str" cm="1">
        <f t="array" aca="1" ref="K2190" ca="1">_xlfn.IFNA(INDIRECT("'"&amp;"Variable List"&amp;"'!"&amp;ADDRESS(MATCH(A2190,'Variable List'!A:A,0),5)),"")</f>
        <v/>
      </c>
      <c r="L2190" s="7" t="str" cm="1">
        <f t="array" aca="1" ref="L2190" ca="1">_xlfn.IFNA(INDIRECT("'"&amp;"Variable List"&amp;"'!"&amp;ADDRESS(MATCH(A2190,'Variable List'!A:A,0),6)),"")</f>
        <v/>
      </c>
    </row>
    <row r="2191" spans="1:12" s="3" customFormat="1" x14ac:dyDescent="0.25">
      <c r="A2191" s="4" t="s">
        <v>91</v>
      </c>
      <c r="B2191" s="6" t="s">
        <v>125</v>
      </c>
      <c r="C2191" s="6">
        <v>14</v>
      </c>
      <c r="D2191" s="55">
        <v>-9</v>
      </c>
      <c r="E2191" s="56" t="s">
        <v>192</v>
      </c>
      <c r="F2191" s="167" t="s">
        <v>2231</v>
      </c>
      <c r="G2191" s="6" t="s">
        <v>2219</v>
      </c>
      <c r="H2191" s="13" t="s">
        <v>2731</v>
      </c>
      <c r="I2191" s="8" t="str" cm="1">
        <f t="array" aca="1" ref="I2191" ca="1">_xlfn.IFNA(INDIRECT("'"&amp;"Variable List"&amp;"'!"&amp;ADDRESS(MATCH(A2191,'Variable List'!A:A,0),3)),"")</f>
        <v>yes</v>
      </c>
      <c r="J2191" s="8" t="str" cm="1">
        <f t="array" aca="1" ref="J2191" ca="1">_xlfn.IFNA(INDIRECT("'"&amp;"Variable List"&amp;"'!"&amp;ADDRESS(MATCH(A2191,'Variable List'!A:A,0),4)),"")</f>
        <v>yes</v>
      </c>
      <c r="K2191" s="8" t="str" cm="1">
        <f t="array" aca="1" ref="K2191" ca="1">_xlfn.IFNA(INDIRECT("'"&amp;"Variable List"&amp;"'!"&amp;ADDRESS(MATCH(A2191,'Variable List'!A:A,0),5)),"")</f>
        <v>yes</v>
      </c>
      <c r="L2191" s="8" t="str" cm="1">
        <f t="array" aca="1" ref="L2191" ca="1">_xlfn.IFNA(INDIRECT("'"&amp;"Variable List"&amp;"'!"&amp;ADDRESS(MATCH(A2191,'Variable List'!A:A,0),6)),"")</f>
        <v>no</v>
      </c>
    </row>
    <row r="2192" spans="1:12" s="61" customFormat="1" ht="30" x14ac:dyDescent="0.25">
      <c r="A2192" s="43" t="s">
        <v>2218</v>
      </c>
      <c r="B2192" s="56"/>
      <c r="C2192" s="56"/>
      <c r="D2192" s="55">
        <v>1</v>
      </c>
      <c r="E2192" s="56" t="s">
        <v>2220</v>
      </c>
      <c r="F2192" s="168"/>
      <c r="G2192" s="56"/>
      <c r="H2192" s="60"/>
      <c r="I2192" s="56" t="str" cm="1">
        <f t="array" aca="1" ref="I2192" ca="1">_xlfn.IFNA(INDIRECT("'"&amp;"Variable List"&amp;"'!"&amp;ADDRESS(MATCH(A2192,'Variable List'!A:A,0),3)),"")</f>
        <v/>
      </c>
      <c r="J2192" s="56" t="str" cm="1">
        <f t="array" aca="1" ref="J2192" ca="1">_xlfn.IFNA(INDIRECT("'"&amp;"Variable List"&amp;"'!"&amp;ADDRESS(MATCH(A2192,'Variable List'!A:A,0),4)),"")</f>
        <v/>
      </c>
      <c r="K2192" s="56" t="str" cm="1">
        <f t="array" aca="1" ref="K2192" ca="1">_xlfn.IFNA(INDIRECT("'"&amp;"Variable List"&amp;"'!"&amp;ADDRESS(MATCH(A2192,'Variable List'!A:A,0),5)),"")</f>
        <v/>
      </c>
      <c r="L2192" s="56" t="str" cm="1">
        <f t="array" aca="1" ref="L2192" ca="1">_xlfn.IFNA(INDIRECT("'"&amp;"Variable List"&amp;"'!"&amp;ADDRESS(MATCH(A2192,'Variable List'!A:A,0),6)),"")</f>
        <v/>
      </c>
    </row>
    <row r="2193" spans="1:12" s="61" customFormat="1" x14ac:dyDescent="0.25">
      <c r="A2193" s="43"/>
      <c r="B2193" s="56"/>
      <c r="C2193" s="56"/>
      <c r="D2193" s="55">
        <v>2</v>
      </c>
      <c r="E2193" s="56" t="s">
        <v>2221</v>
      </c>
      <c r="F2193" s="168"/>
      <c r="G2193" s="56"/>
      <c r="H2193" s="60"/>
      <c r="I2193" s="56" t="str" cm="1">
        <f t="array" aca="1" ref="I2193" ca="1">_xlfn.IFNA(INDIRECT("'"&amp;"Variable List"&amp;"'!"&amp;ADDRESS(MATCH(A2193,'Variable List'!A:A,0),3)),"")</f>
        <v/>
      </c>
      <c r="J2193" s="56" t="str" cm="1">
        <f t="array" aca="1" ref="J2193" ca="1">_xlfn.IFNA(INDIRECT("'"&amp;"Variable List"&amp;"'!"&amp;ADDRESS(MATCH(A2193,'Variable List'!A:A,0),4)),"")</f>
        <v/>
      </c>
      <c r="K2193" s="56" t="str" cm="1">
        <f t="array" aca="1" ref="K2193" ca="1">_xlfn.IFNA(INDIRECT("'"&amp;"Variable List"&amp;"'!"&amp;ADDRESS(MATCH(A2193,'Variable List'!A:A,0),5)),"")</f>
        <v/>
      </c>
      <c r="L2193" s="56" t="str" cm="1">
        <f t="array" aca="1" ref="L2193" ca="1">_xlfn.IFNA(INDIRECT("'"&amp;"Variable List"&amp;"'!"&amp;ADDRESS(MATCH(A2193,'Variable List'!A:A,0),6)),"")</f>
        <v/>
      </c>
    </row>
    <row r="2194" spans="1:12" s="61" customFormat="1" x14ac:dyDescent="0.25">
      <c r="A2194" s="43"/>
      <c r="B2194" s="56"/>
      <c r="C2194" s="56"/>
      <c r="D2194" s="55">
        <v>3</v>
      </c>
      <c r="E2194" s="56" t="s">
        <v>2222</v>
      </c>
      <c r="F2194" s="168"/>
      <c r="G2194" s="56"/>
      <c r="H2194" s="60"/>
      <c r="I2194" s="56" t="str" cm="1">
        <f t="array" aca="1" ref="I2194" ca="1">_xlfn.IFNA(INDIRECT("'"&amp;"Variable List"&amp;"'!"&amp;ADDRESS(MATCH(A2194,'Variable List'!A:A,0),3)),"")</f>
        <v/>
      </c>
      <c r="J2194" s="56" t="str" cm="1">
        <f t="array" aca="1" ref="J2194" ca="1">_xlfn.IFNA(INDIRECT("'"&amp;"Variable List"&amp;"'!"&amp;ADDRESS(MATCH(A2194,'Variable List'!A:A,0),4)),"")</f>
        <v/>
      </c>
      <c r="K2194" s="56" t="str" cm="1">
        <f t="array" aca="1" ref="K2194" ca="1">_xlfn.IFNA(INDIRECT("'"&amp;"Variable List"&amp;"'!"&amp;ADDRESS(MATCH(A2194,'Variable List'!A:A,0),5)),"")</f>
        <v/>
      </c>
      <c r="L2194" s="56" t="str" cm="1">
        <f t="array" aca="1" ref="L2194" ca="1">_xlfn.IFNA(INDIRECT("'"&amp;"Variable List"&amp;"'!"&amp;ADDRESS(MATCH(A2194,'Variable List'!A:A,0),6)),"")</f>
        <v/>
      </c>
    </row>
    <row r="2195" spans="1:12" s="61" customFormat="1" x14ac:dyDescent="0.25">
      <c r="A2195" s="43"/>
      <c r="B2195" s="56"/>
      <c r="C2195" s="56"/>
      <c r="D2195" s="55">
        <v>4</v>
      </c>
      <c r="E2195" s="56" t="s">
        <v>2223</v>
      </c>
      <c r="F2195" s="168"/>
      <c r="G2195" s="56"/>
      <c r="H2195" s="60"/>
      <c r="I2195" s="56" t="str" cm="1">
        <f t="array" aca="1" ref="I2195" ca="1">_xlfn.IFNA(INDIRECT("'"&amp;"Variable List"&amp;"'!"&amp;ADDRESS(MATCH(A2195,'Variable List'!A:A,0),3)),"")</f>
        <v/>
      </c>
      <c r="J2195" s="56" t="str" cm="1">
        <f t="array" aca="1" ref="J2195" ca="1">_xlfn.IFNA(INDIRECT("'"&amp;"Variable List"&amp;"'!"&amp;ADDRESS(MATCH(A2195,'Variable List'!A:A,0),4)),"")</f>
        <v/>
      </c>
      <c r="K2195" s="56" t="str" cm="1">
        <f t="array" aca="1" ref="K2195" ca="1">_xlfn.IFNA(INDIRECT("'"&amp;"Variable List"&amp;"'!"&amp;ADDRESS(MATCH(A2195,'Variable List'!A:A,0),5)),"")</f>
        <v/>
      </c>
      <c r="L2195" s="56" t="str" cm="1">
        <f t="array" aca="1" ref="L2195" ca="1">_xlfn.IFNA(INDIRECT("'"&amp;"Variable List"&amp;"'!"&amp;ADDRESS(MATCH(A2195,'Variable List'!A:A,0),6)),"")</f>
        <v/>
      </c>
    </row>
    <row r="2196" spans="1:12" s="61" customFormat="1" x14ac:dyDescent="0.25">
      <c r="A2196" s="43"/>
      <c r="B2196" s="56"/>
      <c r="C2196" s="56"/>
      <c r="D2196" s="55">
        <v>5</v>
      </c>
      <c r="E2196" s="56" t="s">
        <v>2224</v>
      </c>
      <c r="F2196" s="168"/>
      <c r="G2196" s="56"/>
      <c r="H2196" s="60"/>
      <c r="I2196" s="56" t="str" cm="1">
        <f t="array" aca="1" ref="I2196" ca="1">_xlfn.IFNA(INDIRECT("'"&amp;"Variable List"&amp;"'!"&amp;ADDRESS(MATCH(A2196,'Variable List'!A:A,0),3)),"")</f>
        <v/>
      </c>
      <c r="J2196" s="56" t="str" cm="1">
        <f t="array" aca="1" ref="J2196" ca="1">_xlfn.IFNA(INDIRECT("'"&amp;"Variable List"&amp;"'!"&amp;ADDRESS(MATCH(A2196,'Variable List'!A:A,0),4)),"")</f>
        <v/>
      </c>
      <c r="K2196" s="56" t="str" cm="1">
        <f t="array" aca="1" ref="K2196" ca="1">_xlfn.IFNA(INDIRECT("'"&amp;"Variable List"&amp;"'!"&amp;ADDRESS(MATCH(A2196,'Variable List'!A:A,0),5)),"")</f>
        <v/>
      </c>
      <c r="L2196" s="56" t="str" cm="1">
        <f t="array" aca="1" ref="L2196" ca="1">_xlfn.IFNA(INDIRECT("'"&amp;"Variable List"&amp;"'!"&amp;ADDRESS(MATCH(A2196,'Variable List'!A:A,0),6)),"")</f>
        <v/>
      </c>
    </row>
    <row r="2197" spans="1:12" s="61" customFormat="1" x14ac:dyDescent="0.25">
      <c r="A2197" s="43"/>
      <c r="B2197" s="56"/>
      <c r="C2197" s="56"/>
      <c r="D2197" s="55">
        <v>6</v>
      </c>
      <c r="E2197" s="56" t="s">
        <v>2225</v>
      </c>
      <c r="F2197" s="168"/>
      <c r="G2197" s="56"/>
      <c r="H2197" s="60"/>
      <c r="I2197" s="56" t="str" cm="1">
        <f t="array" aca="1" ref="I2197" ca="1">_xlfn.IFNA(INDIRECT("'"&amp;"Variable List"&amp;"'!"&amp;ADDRESS(MATCH(A2197,'Variable List'!A:A,0),3)),"")</f>
        <v/>
      </c>
      <c r="J2197" s="56" t="str" cm="1">
        <f t="array" aca="1" ref="J2197" ca="1">_xlfn.IFNA(INDIRECT("'"&amp;"Variable List"&amp;"'!"&amp;ADDRESS(MATCH(A2197,'Variable List'!A:A,0),4)),"")</f>
        <v/>
      </c>
      <c r="K2197" s="56" t="str" cm="1">
        <f t="array" aca="1" ref="K2197" ca="1">_xlfn.IFNA(INDIRECT("'"&amp;"Variable List"&amp;"'!"&amp;ADDRESS(MATCH(A2197,'Variable List'!A:A,0),5)),"")</f>
        <v/>
      </c>
      <c r="L2197" s="56" t="str" cm="1">
        <f t="array" aca="1" ref="L2197" ca="1">_xlfn.IFNA(INDIRECT("'"&amp;"Variable List"&amp;"'!"&amp;ADDRESS(MATCH(A2197,'Variable List'!A:A,0),6)),"")</f>
        <v/>
      </c>
    </row>
    <row r="2198" spans="1:12" s="61" customFormat="1" x14ac:dyDescent="0.25">
      <c r="A2198" s="43"/>
      <c r="B2198" s="56"/>
      <c r="C2198" s="56"/>
      <c r="D2198" s="55">
        <v>7</v>
      </c>
      <c r="E2198" s="56" t="s">
        <v>2226</v>
      </c>
      <c r="F2198" s="168"/>
      <c r="G2198" s="56"/>
      <c r="H2198" s="60"/>
      <c r="I2198" s="56" t="str" cm="1">
        <f t="array" aca="1" ref="I2198" ca="1">_xlfn.IFNA(INDIRECT("'"&amp;"Variable List"&amp;"'!"&amp;ADDRESS(MATCH(A2198,'Variable List'!A:A,0),3)),"")</f>
        <v/>
      </c>
      <c r="J2198" s="56" t="str" cm="1">
        <f t="array" aca="1" ref="J2198" ca="1">_xlfn.IFNA(INDIRECT("'"&amp;"Variable List"&amp;"'!"&amp;ADDRESS(MATCH(A2198,'Variable List'!A:A,0),4)),"")</f>
        <v/>
      </c>
      <c r="K2198" s="56" t="str" cm="1">
        <f t="array" aca="1" ref="K2198" ca="1">_xlfn.IFNA(INDIRECT("'"&amp;"Variable List"&amp;"'!"&amp;ADDRESS(MATCH(A2198,'Variable List'!A:A,0),5)),"")</f>
        <v/>
      </c>
      <c r="L2198" s="56" t="str" cm="1">
        <f t="array" aca="1" ref="L2198" ca="1">_xlfn.IFNA(INDIRECT("'"&amp;"Variable List"&amp;"'!"&amp;ADDRESS(MATCH(A2198,'Variable List'!A:A,0),6)),"")</f>
        <v/>
      </c>
    </row>
    <row r="2199" spans="1:12" s="61" customFormat="1" x14ac:dyDescent="0.25">
      <c r="A2199" s="43"/>
      <c r="B2199" s="56"/>
      <c r="C2199" s="56"/>
      <c r="D2199" s="55">
        <v>8</v>
      </c>
      <c r="E2199" s="56" t="s">
        <v>2227</v>
      </c>
      <c r="F2199" s="168"/>
      <c r="G2199" s="56"/>
      <c r="H2199" s="60"/>
      <c r="I2199" s="56" t="str" cm="1">
        <f t="array" aca="1" ref="I2199" ca="1">_xlfn.IFNA(INDIRECT("'"&amp;"Variable List"&amp;"'!"&amp;ADDRESS(MATCH(A2199,'Variable List'!A:A,0),3)),"")</f>
        <v/>
      </c>
      <c r="J2199" s="56" t="str" cm="1">
        <f t="array" aca="1" ref="J2199" ca="1">_xlfn.IFNA(INDIRECT("'"&amp;"Variable List"&amp;"'!"&amp;ADDRESS(MATCH(A2199,'Variable List'!A:A,0),4)),"")</f>
        <v/>
      </c>
      <c r="K2199" s="56" t="str" cm="1">
        <f t="array" aca="1" ref="K2199" ca="1">_xlfn.IFNA(INDIRECT("'"&amp;"Variable List"&amp;"'!"&amp;ADDRESS(MATCH(A2199,'Variable List'!A:A,0),5)),"")</f>
        <v/>
      </c>
      <c r="L2199" s="56" t="str" cm="1">
        <f t="array" aca="1" ref="L2199" ca="1">_xlfn.IFNA(INDIRECT("'"&amp;"Variable List"&amp;"'!"&amp;ADDRESS(MATCH(A2199,'Variable List'!A:A,0),6)),"")</f>
        <v/>
      </c>
    </row>
    <row r="2200" spans="1:12" s="61" customFormat="1" x14ac:dyDescent="0.25">
      <c r="A2200" s="43"/>
      <c r="B2200" s="56"/>
      <c r="C2200" s="56"/>
      <c r="D2200" s="55">
        <v>9</v>
      </c>
      <c r="E2200" s="56" t="s">
        <v>2228</v>
      </c>
      <c r="F2200" s="168"/>
      <c r="G2200" s="56"/>
      <c r="H2200" s="60"/>
      <c r="I2200" s="56" t="str" cm="1">
        <f t="array" aca="1" ref="I2200" ca="1">_xlfn.IFNA(INDIRECT("'"&amp;"Variable List"&amp;"'!"&amp;ADDRESS(MATCH(A2200,'Variable List'!A:A,0),3)),"")</f>
        <v/>
      </c>
      <c r="J2200" s="56" t="str" cm="1">
        <f t="array" aca="1" ref="J2200" ca="1">_xlfn.IFNA(INDIRECT("'"&amp;"Variable List"&amp;"'!"&amp;ADDRESS(MATCH(A2200,'Variable List'!A:A,0),4)),"")</f>
        <v/>
      </c>
      <c r="K2200" s="56" t="str" cm="1">
        <f t="array" aca="1" ref="K2200" ca="1">_xlfn.IFNA(INDIRECT("'"&amp;"Variable List"&amp;"'!"&amp;ADDRESS(MATCH(A2200,'Variable List'!A:A,0),5)),"")</f>
        <v/>
      </c>
      <c r="L2200" s="56" t="str" cm="1">
        <f t="array" aca="1" ref="L2200" ca="1">_xlfn.IFNA(INDIRECT("'"&amp;"Variable List"&amp;"'!"&amp;ADDRESS(MATCH(A2200,'Variable List'!A:A,0),6)),"")</f>
        <v/>
      </c>
    </row>
    <row r="2201" spans="1:12" s="61" customFormat="1" x14ac:dyDescent="0.25">
      <c r="A2201" s="43"/>
      <c r="B2201" s="56"/>
      <c r="C2201" s="56"/>
      <c r="D2201" s="55">
        <v>10</v>
      </c>
      <c r="E2201" s="56" t="s">
        <v>1234</v>
      </c>
      <c r="F2201" s="168"/>
      <c r="G2201" s="56"/>
      <c r="H2201" s="60"/>
      <c r="I2201" s="56" t="str" cm="1">
        <f t="array" aca="1" ref="I2201" ca="1">_xlfn.IFNA(INDIRECT("'"&amp;"Variable List"&amp;"'!"&amp;ADDRESS(MATCH(A2201,'Variable List'!A:A,0),3)),"")</f>
        <v/>
      </c>
      <c r="J2201" s="56" t="str" cm="1">
        <f t="array" aca="1" ref="J2201" ca="1">_xlfn.IFNA(INDIRECT("'"&amp;"Variable List"&amp;"'!"&amp;ADDRESS(MATCH(A2201,'Variable List'!A:A,0),4)),"")</f>
        <v/>
      </c>
      <c r="K2201" s="56" t="str" cm="1">
        <f t="array" aca="1" ref="K2201" ca="1">_xlfn.IFNA(INDIRECT("'"&amp;"Variable List"&amp;"'!"&amp;ADDRESS(MATCH(A2201,'Variable List'!A:A,0),5)),"")</f>
        <v/>
      </c>
      <c r="L2201" s="56" t="str" cm="1">
        <f t="array" aca="1" ref="L2201" ca="1">_xlfn.IFNA(INDIRECT("'"&amp;"Variable List"&amp;"'!"&amp;ADDRESS(MATCH(A2201,'Variable List'!A:A,0),6)),"")</f>
        <v/>
      </c>
    </row>
    <row r="2202" spans="1:12" s="61" customFormat="1" x14ac:dyDescent="0.25">
      <c r="A2202" s="43"/>
      <c r="B2202" s="56"/>
      <c r="C2202" s="56"/>
      <c r="D2202" s="55">
        <v>11</v>
      </c>
      <c r="E2202" s="56" t="s">
        <v>1235</v>
      </c>
      <c r="F2202" s="168"/>
      <c r="G2202" s="56"/>
      <c r="H2202" s="60"/>
      <c r="I2202" s="56" t="str" cm="1">
        <f t="array" aca="1" ref="I2202" ca="1">_xlfn.IFNA(INDIRECT("'"&amp;"Variable List"&amp;"'!"&amp;ADDRESS(MATCH(A2202,'Variable List'!A:A,0),3)),"")</f>
        <v/>
      </c>
      <c r="J2202" s="56" t="str" cm="1">
        <f t="array" aca="1" ref="J2202" ca="1">_xlfn.IFNA(INDIRECT("'"&amp;"Variable List"&amp;"'!"&amp;ADDRESS(MATCH(A2202,'Variable List'!A:A,0),4)),"")</f>
        <v/>
      </c>
      <c r="K2202" s="56" t="str" cm="1">
        <f t="array" aca="1" ref="K2202" ca="1">_xlfn.IFNA(INDIRECT("'"&amp;"Variable List"&amp;"'!"&amp;ADDRESS(MATCH(A2202,'Variable List'!A:A,0),5)),"")</f>
        <v/>
      </c>
      <c r="L2202" s="56" t="str" cm="1">
        <f t="array" aca="1" ref="L2202" ca="1">_xlfn.IFNA(INDIRECT("'"&amp;"Variable List"&amp;"'!"&amp;ADDRESS(MATCH(A2202,'Variable List'!A:A,0),6)),"")</f>
        <v/>
      </c>
    </row>
    <row r="2203" spans="1:12" s="61" customFormat="1" x14ac:dyDescent="0.25">
      <c r="A2203" s="43"/>
      <c r="B2203" s="56"/>
      <c r="C2203" s="56"/>
      <c r="D2203" s="55">
        <v>12</v>
      </c>
      <c r="E2203" s="56" t="s">
        <v>2229</v>
      </c>
      <c r="F2203" s="168"/>
      <c r="G2203" s="56"/>
      <c r="H2203" s="60"/>
      <c r="I2203" s="56" t="str" cm="1">
        <f t="array" aca="1" ref="I2203" ca="1">_xlfn.IFNA(INDIRECT("'"&amp;"Variable List"&amp;"'!"&amp;ADDRESS(MATCH(A2203,'Variable List'!A:A,0),3)),"")</f>
        <v/>
      </c>
      <c r="J2203" s="56" t="str" cm="1">
        <f t="array" aca="1" ref="J2203" ca="1">_xlfn.IFNA(INDIRECT("'"&amp;"Variable List"&amp;"'!"&amp;ADDRESS(MATCH(A2203,'Variable List'!A:A,0),4)),"")</f>
        <v/>
      </c>
      <c r="K2203" s="56" t="str" cm="1">
        <f t="array" aca="1" ref="K2203" ca="1">_xlfn.IFNA(INDIRECT("'"&amp;"Variable List"&amp;"'!"&amp;ADDRESS(MATCH(A2203,'Variable List'!A:A,0),5)),"")</f>
        <v/>
      </c>
      <c r="L2203" s="56" t="str" cm="1">
        <f t="array" aca="1" ref="L2203" ca="1">_xlfn.IFNA(INDIRECT("'"&amp;"Variable List"&amp;"'!"&amp;ADDRESS(MATCH(A2203,'Variable List'!A:A,0),6)),"")</f>
        <v/>
      </c>
    </row>
    <row r="2204" spans="1:12" s="61" customFormat="1" x14ac:dyDescent="0.25">
      <c r="A2204" s="44"/>
      <c r="B2204" s="53"/>
      <c r="C2204" s="53"/>
      <c r="D2204" s="54">
        <v>13</v>
      </c>
      <c r="E2204" s="53" t="s">
        <v>2230</v>
      </c>
      <c r="F2204" s="169"/>
      <c r="G2204" s="53"/>
      <c r="H2204" s="53"/>
      <c r="I2204" s="53" t="str" cm="1">
        <f t="array" aca="1" ref="I2204" ca="1">_xlfn.IFNA(INDIRECT("'"&amp;"Variable List"&amp;"'!"&amp;ADDRESS(MATCH(A2204,'Variable List'!A:A,0),3)),"")</f>
        <v/>
      </c>
      <c r="J2204" s="53" t="str" cm="1">
        <f t="array" aca="1" ref="J2204" ca="1">_xlfn.IFNA(INDIRECT("'"&amp;"Variable List"&amp;"'!"&amp;ADDRESS(MATCH(A2204,'Variable List'!A:A,0),4)),"")</f>
        <v/>
      </c>
      <c r="K2204" s="53" t="str" cm="1">
        <f t="array" aca="1" ref="K2204" ca="1">_xlfn.IFNA(INDIRECT("'"&amp;"Variable List"&amp;"'!"&amp;ADDRESS(MATCH(A2204,'Variable List'!A:A,0),5)),"")</f>
        <v/>
      </c>
      <c r="L2204" s="53" t="str" cm="1">
        <f t="array" aca="1" ref="L2204" ca="1">_xlfn.IFNA(INDIRECT("'"&amp;"Variable List"&amp;"'!"&amp;ADDRESS(MATCH(A2204,'Variable List'!A:A,0),6)),"")</f>
        <v/>
      </c>
    </row>
    <row r="2205" spans="1:12" s="3" customFormat="1" x14ac:dyDescent="0.25">
      <c r="A2205" s="4" t="s">
        <v>19708</v>
      </c>
      <c r="B2205" s="6" t="s">
        <v>125</v>
      </c>
      <c r="C2205" s="6">
        <v>14</v>
      </c>
      <c r="D2205" s="55">
        <v>-9</v>
      </c>
      <c r="E2205" s="56" t="s">
        <v>192</v>
      </c>
      <c r="F2205" s="167" t="s">
        <v>19716</v>
      </c>
      <c r="G2205" s="6" t="s">
        <v>2233</v>
      </c>
      <c r="H2205" s="13" t="s">
        <v>2732</v>
      </c>
      <c r="I2205" s="8" t="str" cm="1">
        <f t="array" aca="1" ref="I2205" ca="1">_xlfn.IFNA(INDIRECT("'"&amp;"Variable List"&amp;"'!"&amp;ADDRESS(MATCH(A2205,'Variable List'!A:A,0),3)),"")</f>
        <v>yes</v>
      </c>
      <c r="J2205" s="8" t="str" cm="1">
        <f t="array" aca="1" ref="J2205" ca="1">_xlfn.IFNA(INDIRECT("'"&amp;"Variable List"&amp;"'!"&amp;ADDRESS(MATCH(A2205,'Variable List'!A:A,0),4)),"")</f>
        <v>yes</v>
      </c>
      <c r="K2205" s="8" t="str" cm="1">
        <f t="array" aca="1" ref="K2205" ca="1">_xlfn.IFNA(INDIRECT("'"&amp;"Variable List"&amp;"'!"&amp;ADDRESS(MATCH(A2205,'Variable List'!A:A,0),5)),"")</f>
        <v>no</v>
      </c>
      <c r="L2205" s="8" t="str" cm="1">
        <f t="array" aca="1" ref="L2205" ca="1">_xlfn.IFNA(INDIRECT("'"&amp;"Variable List"&amp;"'!"&amp;ADDRESS(MATCH(A2205,'Variable List'!A:A,0),6)),"")</f>
        <v>no</v>
      </c>
    </row>
    <row r="2206" spans="1:12" s="61" customFormat="1" ht="30" x14ac:dyDescent="0.25">
      <c r="A2206" s="43" t="s">
        <v>2232</v>
      </c>
      <c r="B2206" s="56"/>
      <c r="C2206" s="56"/>
      <c r="D2206" s="55">
        <v>1</v>
      </c>
      <c r="E2206" s="56" t="s">
        <v>2220</v>
      </c>
      <c r="F2206" s="168"/>
      <c r="G2206" s="56"/>
      <c r="H2206" s="60"/>
      <c r="I2206" s="56" t="str" cm="1">
        <f t="array" aca="1" ref="I2206" ca="1">_xlfn.IFNA(INDIRECT("'"&amp;"Variable List"&amp;"'!"&amp;ADDRESS(MATCH(A2206,'Variable List'!A:A,0),3)),"")</f>
        <v/>
      </c>
      <c r="J2206" s="56" t="str" cm="1">
        <f t="array" aca="1" ref="J2206" ca="1">_xlfn.IFNA(INDIRECT("'"&amp;"Variable List"&amp;"'!"&amp;ADDRESS(MATCH(A2206,'Variable List'!A:A,0),4)),"")</f>
        <v/>
      </c>
      <c r="K2206" s="56" t="str" cm="1">
        <f t="array" aca="1" ref="K2206" ca="1">_xlfn.IFNA(INDIRECT("'"&amp;"Variable List"&amp;"'!"&amp;ADDRESS(MATCH(A2206,'Variable List'!A:A,0),5)),"")</f>
        <v/>
      </c>
      <c r="L2206" s="56" t="str" cm="1">
        <f t="array" aca="1" ref="L2206" ca="1">_xlfn.IFNA(INDIRECT("'"&amp;"Variable List"&amp;"'!"&amp;ADDRESS(MATCH(A2206,'Variable List'!A:A,0),6)),"")</f>
        <v/>
      </c>
    </row>
    <row r="2207" spans="1:12" s="61" customFormat="1" x14ac:dyDescent="0.25">
      <c r="A2207" s="43"/>
      <c r="B2207" s="56"/>
      <c r="C2207" s="56"/>
      <c r="D2207" s="55">
        <v>2</v>
      </c>
      <c r="E2207" s="56" t="s">
        <v>2221</v>
      </c>
      <c r="F2207" s="168"/>
      <c r="G2207" s="56"/>
      <c r="H2207" s="60"/>
      <c r="I2207" s="56" t="str" cm="1">
        <f t="array" aca="1" ref="I2207" ca="1">_xlfn.IFNA(INDIRECT("'"&amp;"Variable List"&amp;"'!"&amp;ADDRESS(MATCH(A2207,'Variable List'!A:A,0),3)),"")</f>
        <v/>
      </c>
      <c r="J2207" s="56" t="str" cm="1">
        <f t="array" aca="1" ref="J2207" ca="1">_xlfn.IFNA(INDIRECT("'"&amp;"Variable List"&amp;"'!"&amp;ADDRESS(MATCH(A2207,'Variable List'!A:A,0),4)),"")</f>
        <v/>
      </c>
      <c r="K2207" s="56" t="str" cm="1">
        <f t="array" aca="1" ref="K2207" ca="1">_xlfn.IFNA(INDIRECT("'"&amp;"Variable List"&amp;"'!"&amp;ADDRESS(MATCH(A2207,'Variable List'!A:A,0),5)),"")</f>
        <v/>
      </c>
      <c r="L2207" s="56" t="str" cm="1">
        <f t="array" aca="1" ref="L2207" ca="1">_xlfn.IFNA(INDIRECT("'"&amp;"Variable List"&amp;"'!"&amp;ADDRESS(MATCH(A2207,'Variable List'!A:A,0),6)),"")</f>
        <v/>
      </c>
    </row>
    <row r="2208" spans="1:12" s="61" customFormat="1" x14ac:dyDescent="0.25">
      <c r="A2208" s="43"/>
      <c r="B2208" s="56"/>
      <c r="C2208" s="56"/>
      <c r="D2208" s="55">
        <v>3</v>
      </c>
      <c r="E2208" s="56" t="s">
        <v>2222</v>
      </c>
      <c r="F2208" s="168"/>
      <c r="G2208" s="56"/>
      <c r="H2208" s="60"/>
      <c r="I2208" s="56" t="str" cm="1">
        <f t="array" aca="1" ref="I2208" ca="1">_xlfn.IFNA(INDIRECT("'"&amp;"Variable List"&amp;"'!"&amp;ADDRESS(MATCH(A2208,'Variable List'!A:A,0),3)),"")</f>
        <v/>
      </c>
      <c r="J2208" s="56" t="str" cm="1">
        <f t="array" aca="1" ref="J2208" ca="1">_xlfn.IFNA(INDIRECT("'"&amp;"Variable List"&amp;"'!"&amp;ADDRESS(MATCH(A2208,'Variable List'!A:A,0),4)),"")</f>
        <v/>
      </c>
      <c r="K2208" s="56" t="str" cm="1">
        <f t="array" aca="1" ref="K2208" ca="1">_xlfn.IFNA(INDIRECT("'"&amp;"Variable List"&amp;"'!"&amp;ADDRESS(MATCH(A2208,'Variable List'!A:A,0),5)),"")</f>
        <v/>
      </c>
      <c r="L2208" s="56" t="str" cm="1">
        <f t="array" aca="1" ref="L2208" ca="1">_xlfn.IFNA(INDIRECT("'"&amp;"Variable List"&amp;"'!"&amp;ADDRESS(MATCH(A2208,'Variable List'!A:A,0),6)),"")</f>
        <v/>
      </c>
    </row>
    <row r="2209" spans="1:12" s="61" customFormat="1" x14ac:dyDescent="0.25">
      <c r="A2209" s="43"/>
      <c r="B2209" s="56"/>
      <c r="C2209" s="56"/>
      <c r="D2209" s="55">
        <v>4</v>
      </c>
      <c r="E2209" s="56" t="s">
        <v>2223</v>
      </c>
      <c r="F2209" s="168"/>
      <c r="G2209" s="56"/>
      <c r="H2209" s="60"/>
      <c r="I2209" s="56" t="str" cm="1">
        <f t="array" aca="1" ref="I2209" ca="1">_xlfn.IFNA(INDIRECT("'"&amp;"Variable List"&amp;"'!"&amp;ADDRESS(MATCH(A2209,'Variable List'!A:A,0),3)),"")</f>
        <v/>
      </c>
      <c r="J2209" s="56" t="str" cm="1">
        <f t="array" aca="1" ref="J2209" ca="1">_xlfn.IFNA(INDIRECT("'"&amp;"Variable List"&amp;"'!"&amp;ADDRESS(MATCH(A2209,'Variable List'!A:A,0),4)),"")</f>
        <v/>
      </c>
      <c r="K2209" s="56" t="str" cm="1">
        <f t="array" aca="1" ref="K2209" ca="1">_xlfn.IFNA(INDIRECT("'"&amp;"Variable List"&amp;"'!"&amp;ADDRESS(MATCH(A2209,'Variable List'!A:A,0),5)),"")</f>
        <v/>
      </c>
      <c r="L2209" s="56" t="str" cm="1">
        <f t="array" aca="1" ref="L2209" ca="1">_xlfn.IFNA(INDIRECT("'"&amp;"Variable List"&amp;"'!"&amp;ADDRESS(MATCH(A2209,'Variable List'!A:A,0),6)),"")</f>
        <v/>
      </c>
    </row>
    <row r="2210" spans="1:12" s="61" customFormat="1" x14ac:dyDescent="0.25">
      <c r="A2210" s="43"/>
      <c r="B2210" s="56"/>
      <c r="C2210" s="56"/>
      <c r="D2210" s="55">
        <v>5</v>
      </c>
      <c r="E2210" s="56" t="s">
        <v>2224</v>
      </c>
      <c r="F2210" s="168"/>
      <c r="G2210" s="56"/>
      <c r="H2210" s="60"/>
      <c r="I2210" s="56" t="str" cm="1">
        <f t="array" aca="1" ref="I2210" ca="1">_xlfn.IFNA(INDIRECT("'"&amp;"Variable List"&amp;"'!"&amp;ADDRESS(MATCH(A2210,'Variable List'!A:A,0),3)),"")</f>
        <v/>
      </c>
      <c r="J2210" s="56" t="str" cm="1">
        <f t="array" aca="1" ref="J2210" ca="1">_xlfn.IFNA(INDIRECT("'"&amp;"Variable List"&amp;"'!"&amp;ADDRESS(MATCH(A2210,'Variable List'!A:A,0),4)),"")</f>
        <v/>
      </c>
      <c r="K2210" s="56" t="str" cm="1">
        <f t="array" aca="1" ref="K2210" ca="1">_xlfn.IFNA(INDIRECT("'"&amp;"Variable List"&amp;"'!"&amp;ADDRESS(MATCH(A2210,'Variable List'!A:A,0),5)),"")</f>
        <v/>
      </c>
      <c r="L2210" s="56" t="str" cm="1">
        <f t="array" aca="1" ref="L2210" ca="1">_xlfn.IFNA(INDIRECT("'"&amp;"Variable List"&amp;"'!"&amp;ADDRESS(MATCH(A2210,'Variable List'!A:A,0),6)),"")</f>
        <v/>
      </c>
    </row>
    <row r="2211" spans="1:12" s="61" customFormat="1" x14ac:dyDescent="0.25">
      <c r="A2211" s="43"/>
      <c r="B2211" s="56"/>
      <c r="C2211" s="56"/>
      <c r="D2211" s="55">
        <v>6</v>
      </c>
      <c r="E2211" s="56" t="s">
        <v>2225</v>
      </c>
      <c r="F2211" s="168"/>
      <c r="G2211" s="56"/>
      <c r="H2211" s="60"/>
      <c r="I2211" s="56" t="str" cm="1">
        <f t="array" aca="1" ref="I2211" ca="1">_xlfn.IFNA(INDIRECT("'"&amp;"Variable List"&amp;"'!"&amp;ADDRESS(MATCH(A2211,'Variable List'!A:A,0),3)),"")</f>
        <v/>
      </c>
      <c r="J2211" s="56" t="str" cm="1">
        <f t="array" aca="1" ref="J2211" ca="1">_xlfn.IFNA(INDIRECT("'"&amp;"Variable List"&amp;"'!"&amp;ADDRESS(MATCH(A2211,'Variable List'!A:A,0),4)),"")</f>
        <v/>
      </c>
      <c r="K2211" s="56" t="str" cm="1">
        <f t="array" aca="1" ref="K2211" ca="1">_xlfn.IFNA(INDIRECT("'"&amp;"Variable List"&amp;"'!"&amp;ADDRESS(MATCH(A2211,'Variable List'!A:A,0),5)),"")</f>
        <v/>
      </c>
      <c r="L2211" s="56" t="str" cm="1">
        <f t="array" aca="1" ref="L2211" ca="1">_xlfn.IFNA(INDIRECT("'"&amp;"Variable List"&amp;"'!"&amp;ADDRESS(MATCH(A2211,'Variable List'!A:A,0),6)),"")</f>
        <v/>
      </c>
    </row>
    <row r="2212" spans="1:12" s="61" customFormat="1" x14ac:dyDescent="0.25">
      <c r="A2212" s="43"/>
      <c r="B2212" s="56"/>
      <c r="C2212" s="56"/>
      <c r="D2212" s="55">
        <v>7</v>
      </c>
      <c r="E2212" s="56" t="s">
        <v>2226</v>
      </c>
      <c r="F2212" s="168"/>
      <c r="G2212" s="56"/>
      <c r="H2212" s="60"/>
      <c r="I2212" s="56" t="str" cm="1">
        <f t="array" aca="1" ref="I2212" ca="1">_xlfn.IFNA(INDIRECT("'"&amp;"Variable List"&amp;"'!"&amp;ADDRESS(MATCH(A2212,'Variable List'!A:A,0),3)),"")</f>
        <v/>
      </c>
      <c r="J2212" s="56" t="str" cm="1">
        <f t="array" aca="1" ref="J2212" ca="1">_xlfn.IFNA(INDIRECT("'"&amp;"Variable List"&amp;"'!"&amp;ADDRESS(MATCH(A2212,'Variable List'!A:A,0),4)),"")</f>
        <v/>
      </c>
      <c r="K2212" s="56" t="str" cm="1">
        <f t="array" aca="1" ref="K2212" ca="1">_xlfn.IFNA(INDIRECT("'"&amp;"Variable List"&amp;"'!"&amp;ADDRESS(MATCH(A2212,'Variable List'!A:A,0),5)),"")</f>
        <v/>
      </c>
      <c r="L2212" s="56" t="str" cm="1">
        <f t="array" aca="1" ref="L2212" ca="1">_xlfn.IFNA(INDIRECT("'"&amp;"Variable List"&amp;"'!"&amp;ADDRESS(MATCH(A2212,'Variable List'!A:A,0),6)),"")</f>
        <v/>
      </c>
    </row>
    <row r="2213" spans="1:12" s="61" customFormat="1" x14ac:dyDescent="0.25">
      <c r="A2213" s="43"/>
      <c r="B2213" s="56"/>
      <c r="C2213" s="56"/>
      <c r="D2213" s="55">
        <v>8</v>
      </c>
      <c r="E2213" s="56" t="s">
        <v>2227</v>
      </c>
      <c r="F2213" s="168"/>
      <c r="G2213" s="56"/>
      <c r="H2213" s="60"/>
      <c r="I2213" s="56" t="str" cm="1">
        <f t="array" aca="1" ref="I2213" ca="1">_xlfn.IFNA(INDIRECT("'"&amp;"Variable List"&amp;"'!"&amp;ADDRESS(MATCH(A2213,'Variable List'!A:A,0),3)),"")</f>
        <v/>
      </c>
      <c r="J2213" s="56" t="str" cm="1">
        <f t="array" aca="1" ref="J2213" ca="1">_xlfn.IFNA(INDIRECT("'"&amp;"Variable List"&amp;"'!"&amp;ADDRESS(MATCH(A2213,'Variable List'!A:A,0),4)),"")</f>
        <v/>
      </c>
      <c r="K2213" s="56" t="str" cm="1">
        <f t="array" aca="1" ref="K2213" ca="1">_xlfn.IFNA(INDIRECT("'"&amp;"Variable List"&amp;"'!"&amp;ADDRESS(MATCH(A2213,'Variable List'!A:A,0),5)),"")</f>
        <v/>
      </c>
      <c r="L2213" s="56" t="str" cm="1">
        <f t="array" aca="1" ref="L2213" ca="1">_xlfn.IFNA(INDIRECT("'"&amp;"Variable List"&amp;"'!"&amp;ADDRESS(MATCH(A2213,'Variable List'!A:A,0),6)),"")</f>
        <v/>
      </c>
    </row>
    <row r="2214" spans="1:12" s="61" customFormat="1" x14ac:dyDescent="0.25">
      <c r="A2214" s="43"/>
      <c r="B2214" s="56"/>
      <c r="C2214" s="56"/>
      <c r="D2214" s="55">
        <v>9</v>
      </c>
      <c r="E2214" s="56" t="s">
        <v>2228</v>
      </c>
      <c r="F2214" s="168"/>
      <c r="G2214" s="56"/>
      <c r="H2214" s="60"/>
      <c r="I2214" s="56" t="str" cm="1">
        <f t="array" aca="1" ref="I2214" ca="1">_xlfn.IFNA(INDIRECT("'"&amp;"Variable List"&amp;"'!"&amp;ADDRESS(MATCH(A2214,'Variable List'!A:A,0),3)),"")</f>
        <v/>
      </c>
      <c r="J2214" s="56" t="str" cm="1">
        <f t="array" aca="1" ref="J2214" ca="1">_xlfn.IFNA(INDIRECT("'"&amp;"Variable List"&amp;"'!"&amp;ADDRESS(MATCH(A2214,'Variable List'!A:A,0),4)),"")</f>
        <v/>
      </c>
      <c r="K2214" s="56" t="str" cm="1">
        <f t="array" aca="1" ref="K2214" ca="1">_xlfn.IFNA(INDIRECT("'"&amp;"Variable List"&amp;"'!"&amp;ADDRESS(MATCH(A2214,'Variable List'!A:A,0),5)),"")</f>
        <v/>
      </c>
      <c r="L2214" s="56" t="str" cm="1">
        <f t="array" aca="1" ref="L2214" ca="1">_xlfn.IFNA(INDIRECT("'"&amp;"Variable List"&amp;"'!"&amp;ADDRESS(MATCH(A2214,'Variable List'!A:A,0),6)),"")</f>
        <v/>
      </c>
    </row>
    <row r="2215" spans="1:12" s="61" customFormat="1" x14ac:dyDescent="0.25">
      <c r="A2215" s="43"/>
      <c r="B2215" s="56"/>
      <c r="C2215" s="56"/>
      <c r="D2215" s="55">
        <v>10</v>
      </c>
      <c r="E2215" s="56" t="s">
        <v>1234</v>
      </c>
      <c r="F2215" s="168"/>
      <c r="G2215" s="56"/>
      <c r="H2215" s="60"/>
      <c r="I2215" s="56" t="str" cm="1">
        <f t="array" aca="1" ref="I2215" ca="1">_xlfn.IFNA(INDIRECT("'"&amp;"Variable List"&amp;"'!"&amp;ADDRESS(MATCH(A2215,'Variable List'!A:A,0),3)),"")</f>
        <v/>
      </c>
      <c r="J2215" s="56" t="str" cm="1">
        <f t="array" aca="1" ref="J2215" ca="1">_xlfn.IFNA(INDIRECT("'"&amp;"Variable List"&amp;"'!"&amp;ADDRESS(MATCH(A2215,'Variable List'!A:A,0),4)),"")</f>
        <v/>
      </c>
      <c r="K2215" s="56" t="str" cm="1">
        <f t="array" aca="1" ref="K2215" ca="1">_xlfn.IFNA(INDIRECT("'"&amp;"Variable List"&amp;"'!"&amp;ADDRESS(MATCH(A2215,'Variable List'!A:A,0),5)),"")</f>
        <v/>
      </c>
      <c r="L2215" s="56" t="str" cm="1">
        <f t="array" aca="1" ref="L2215" ca="1">_xlfn.IFNA(INDIRECT("'"&amp;"Variable List"&amp;"'!"&amp;ADDRESS(MATCH(A2215,'Variable List'!A:A,0),6)),"")</f>
        <v/>
      </c>
    </row>
    <row r="2216" spans="1:12" s="61" customFormat="1" x14ac:dyDescent="0.25">
      <c r="A2216" s="43"/>
      <c r="B2216" s="56"/>
      <c r="C2216" s="56"/>
      <c r="D2216" s="55">
        <v>11</v>
      </c>
      <c r="E2216" s="56" t="s">
        <v>1235</v>
      </c>
      <c r="F2216" s="168"/>
      <c r="G2216" s="56"/>
      <c r="H2216" s="60"/>
      <c r="I2216" s="56" t="str" cm="1">
        <f t="array" aca="1" ref="I2216" ca="1">_xlfn.IFNA(INDIRECT("'"&amp;"Variable List"&amp;"'!"&amp;ADDRESS(MATCH(A2216,'Variable List'!A:A,0),3)),"")</f>
        <v/>
      </c>
      <c r="J2216" s="56" t="str" cm="1">
        <f t="array" aca="1" ref="J2216" ca="1">_xlfn.IFNA(INDIRECT("'"&amp;"Variable List"&amp;"'!"&amp;ADDRESS(MATCH(A2216,'Variable List'!A:A,0),4)),"")</f>
        <v/>
      </c>
      <c r="K2216" s="56" t="str" cm="1">
        <f t="array" aca="1" ref="K2216" ca="1">_xlfn.IFNA(INDIRECT("'"&amp;"Variable List"&amp;"'!"&amp;ADDRESS(MATCH(A2216,'Variable List'!A:A,0),5)),"")</f>
        <v/>
      </c>
      <c r="L2216" s="56" t="str" cm="1">
        <f t="array" aca="1" ref="L2216" ca="1">_xlfn.IFNA(INDIRECT("'"&amp;"Variable List"&amp;"'!"&amp;ADDRESS(MATCH(A2216,'Variable List'!A:A,0),6)),"")</f>
        <v/>
      </c>
    </row>
    <row r="2217" spans="1:12" s="61" customFormat="1" x14ac:dyDescent="0.25">
      <c r="A2217" s="43"/>
      <c r="B2217" s="56"/>
      <c r="C2217" s="56"/>
      <c r="D2217" s="55">
        <v>12</v>
      </c>
      <c r="E2217" s="56" t="s">
        <v>2229</v>
      </c>
      <c r="F2217" s="168"/>
      <c r="G2217" s="56"/>
      <c r="H2217" s="60"/>
      <c r="I2217" s="56" t="str" cm="1">
        <f t="array" aca="1" ref="I2217" ca="1">_xlfn.IFNA(INDIRECT("'"&amp;"Variable List"&amp;"'!"&amp;ADDRESS(MATCH(A2217,'Variable List'!A:A,0),3)),"")</f>
        <v/>
      </c>
      <c r="J2217" s="56" t="str" cm="1">
        <f t="array" aca="1" ref="J2217" ca="1">_xlfn.IFNA(INDIRECT("'"&amp;"Variable List"&amp;"'!"&amp;ADDRESS(MATCH(A2217,'Variable List'!A:A,0),4)),"")</f>
        <v/>
      </c>
      <c r="K2217" s="56" t="str" cm="1">
        <f t="array" aca="1" ref="K2217" ca="1">_xlfn.IFNA(INDIRECT("'"&amp;"Variable List"&amp;"'!"&amp;ADDRESS(MATCH(A2217,'Variable List'!A:A,0),5)),"")</f>
        <v/>
      </c>
      <c r="L2217" s="56" t="str" cm="1">
        <f t="array" aca="1" ref="L2217" ca="1">_xlfn.IFNA(INDIRECT("'"&amp;"Variable List"&amp;"'!"&amp;ADDRESS(MATCH(A2217,'Variable List'!A:A,0),6)),"")</f>
        <v/>
      </c>
    </row>
    <row r="2218" spans="1:12" s="61" customFormat="1" x14ac:dyDescent="0.25">
      <c r="A2218" s="44"/>
      <c r="B2218" s="53"/>
      <c r="C2218" s="53"/>
      <c r="D2218" s="54">
        <v>13</v>
      </c>
      <c r="E2218" s="53" t="s">
        <v>2230</v>
      </c>
      <c r="F2218" s="169"/>
      <c r="G2218" s="53"/>
      <c r="H2218" s="53"/>
      <c r="I2218" s="53" t="str" cm="1">
        <f t="array" aca="1" ref="I2218" ca="1">_xlfn.IFNA(INDIRECT("'"&amp;"Variable List"&amp;"'!"&amp;ADDRESS(MATCH(A2218,'Variable List'!A:A,0),3)),"")</f>
        <v/>
      </c>
      <c r="J2218" s="53" t="str" cm="1">
        <f t="array" aca="1" ref="J2218" ca="1">_xlfn.IFNA(INDIRECT("'"&amp;"Variable List"&amp;"'!"&amp;ADDRESS(MATCH(A2218,'Variable List'!A:A,0),4)),"")</f>
        <v/>
      </c>
      <c r="K2218" s="53" t="str" cm="1">
        <f t="array" aca="1" ref="K2218" ca="1">_xlfn.IFNA(INDIRECT("'"&amp;"Variable List"&amp;"'!"&amp;ADDRESS(MATCH(A2218,'Variable List'!A:A,0),5)),"")</f>
        <v/>
      </c>
      <c r="L2218" s="53" t="str" cm="1">
        <f t="array" aca="1" ref="L2218" ca="1">_xlfn.IFNA(INDIRECT("'"&amp;"Variable List"&amp;"'!"&amp;ADDRESS(MATCH(A2218,'Variable List'!A:A,0),6)),"")</f>
        <v/>
      </c>
    </row>
    <row r="2219" spans="1:12" s="3" customFormat="1" x14ac:dyDescent="0.25">
      <c r="A2219" s="4" t="s">
        <v>92</v>
      </c>
      <c r="B2219" s="6" t="s">
        <v>125</v>
      </c>
      <c r="C2219" s="6">
        <v>193</v>
      </c>
      <c r="D2219" s="55">
        <v>-9</v>
      </c>
      <c r="E2219" s="56" t="s">
        <v>192</v>
      </c>
      <c r="F2219" s="167" t="s">
        <v>1688</v>
      </c>
      <c r="G2219" s="6" t="s">
        <v>92</v>
      </c>
      <c r="H2219" s="13" t="s">
        <v>2733</v>
      </c>
      <c r="I2219" s="8" t="str" cm="1">
        <f t="array" aca="1" ref="I2219" ca="1">_xlfn.IFNA(INDIRECT("'"&amp;"Variable List"&amp;"'!"&amp;ADDRESS(MATCH(A2219,'Variable List'!A:A,0),3)),"")</f>
        <v>yes</v>
      </c>
      <c r="J2219" s="6" t="str" cm="1">
        <f t="array" aca="1" ref="J2219" ca="1">_xlfn.IFNA(INDIRECT("'"&amp;"Variable List"&amp;"'!"&amp;ADDRESS(MATCH(A2219,'Variable List'!A:A,0),4)),"")</f>
        <v>yes</v>
      </c>
      <c r="K2219" s="6" t="str" cm="1">
        <f t="array" aca="1" ref="K2219" ca="1">_xlfn.IFNA(INDIRECT("'"&amp;"Variable List"&amp;"'!"&amp;ADDRESS(MATCH(A2219,'Variable List'!A:A,0),5)),"")</f>
        <v>no</v>
      </c>
      <c r="L2219" s="6" t="str" cm="1">
        <f t="array" aca="1" ref="L2219" ca="1">_xlfn.IFNA(INDIRECT("'"&amp;"Variable List"&amp;"'!"&amp;ADDRESS(MATCH(A2219,'Variable List'!A:A,0),6)),"")</f>
        <v>no</v>
      </c>
    </row>
    <row r="2220" spans="1:12" s="3" customFormat="1" x14ac:dyDescent="0.25">
      <c r="A2220" s="3" t="s">
        <v>2428</v>
      </c>
      <c r="B2220" s="6"/>
      <c r="C2220" s="6"/>
      <c r="D2220" s="55">
        <v>1</v>
      </c>
      <c r="E2220" s="56" t="s">
        <v>2234</v>
      </c>
      <c r="F2220" s="168"/>
      <c r="G2220" s="6"/>
      <c r="H2220" s="13"/>
      <c r="I2220" s="6" t="str" cm="1">
        <f t="array" aca="1" ref="I2220" ca="1">_xlfn.IFNA(INDIRECT("'"&amp;"Variable List"&amp;"'!"&amp;ADDRESS(MATCH(A2220,'Variable List'!A:A,0),3)),"")</f>
        <v/>
      </c>
      <c r="J2220" s="6" t="str" cm="1">
        <f t="array" aca="1" ref="J2220" ca="1">_xlfn.IFNA(INDIRECT("'"&amp;"Variable List"&amp;"'!"&amp;ADDRESS(MATCH(A2220,'Variable List'!A:A,0),4)),"")</f>
        <v/>
      </c>
      <c r="K2220" s="6" t="str" cm="1">
        <f t="array" aca="1" ref="K2220" ca="1">_xlfn.IFNA(INDIRECT("'"&amp;"Variable List"&amp;"'!"&amp;ADDRESS(MATCH(A2220,'Variable List'!A:A,0),5)),"")</f>
        <v/>
      </c>
      <c r="L2220" s="6" t="str" cm="1">
        <f t="array" aca="1" ref="L2220" ca="1">_xlfn.IFNA(INDIRECT("'"&amp;"Variable List"&amp;"'!"&amp;ADDRESS(MATCH(A2220,'Variable List'!A:A,0),6)),"")</f>
        <v/>
      </c>
    </row>
    <row r="2221" spans="1:12" s="3" customFormat="1" x14ac:dyDescent="0.25">
      <c r="B2221" s="6"/>
      <c r="C2221" s="6"/>
      <c r="D2221" s="55">
        <v>2</v>
      </c>
      <c r="E2221" s="56" t="s">
        <v>2235</v>
      </c>
      <c r="F2221" s="168"/>
      <c r="G2221" s="6"/>
      <c r="H2221" s="13"/>
      <c r="I2221" s="6" t="str" cm="1">
        <f t="array" aca="1" ref="I2221" ca="1">_xlfn.IFNA(INDIRECT("'"&amp;"Variable List"&amp;"'!"&amp;ADDRESS(MATCH(A2221,'Variable List'!A:A,0),3)),"")</f>
        <v/>
      </c>
      <c r="J2221" s="6" t="str" cm="1">
        <f t="array" aca="1" ref="J2221" ca="1">_xlfn.IFNA(INDIRECT("'"&amp;"Variable List"&amp;"'!"&amp;ADDRESS(MATCH(A2221,'Variable List'!A:A,0),4)),"")</f>
        <v/>
      </c>
      <c r="K2221" s="6" t="str" cm="1">
        <f t="array" aca="1" ref="K2221" ca="1">_xlfn.IFNA(INDIRECT("'"&amp;"Variable List"&amp;"'!"&amp;ADDRESS(MATCH(A2221,'Variable List'!A:A,0),5)),"")</f>
        <v/>
      </c>
      <c r="L2221" s="6" t="str" cm="1">
        <f t="array" aca="1" ref="L2221" ca="1">_xlfn.IFNA(INDIRECT("'"&amp;"Variable List"&amp;"'!"&amp;ADDRESS(MATCH(A2221,'Variable List'!A:A,0),6)),"")</f>
        <v/>
      </c>
    </row>
    <row r="2222" spans="1:12" s="3" customFormat="1" x14ac:dyDescent="0.25">
      <c r="B2222" s="6"/>
      <c r="C2222" s="6"/>
      <c r="D2222" s="55">
        <v>3</v>
      </c>
      <c r="E2222" s="56" t="s">
        <v>2236</v>
      </c>
      <c r="F2222" s="168"/>
      <c r="G2222" s="6"/>
      <c r="H2222" s="13"/>
      <c r="I2222" s="6" t="str" cm="1">
        <f t="array" aca="1" ref="I2222" ca="1">_xlfn.IFNA(INDIRECT("'"&amp;"Variable List"&amp;"'!"&amp;ADDRESS(MATCH(A2222,'Variable List'!A:A,0),3)),"")</f>
        <v/>
      </c>
      <c r="J2222" s="6" t="str" cm="1">
        <f t="array" aca="1" ref="J2222" ca="1">_xlfn.IFNA(INDIRECT("'"&amp;"Variable List"&amp;"'!"&amp;ADDRESS(MATCH(A2222,'Variable List'!A:A,0),4)),"")</f>
        <v/>
      </c>
      <c r="K2222" s="6" t="str" cm="1">
        <f t="array" aca="1" ref="K2222" ca="1">_xlfn.IFNA(INDIRECT("'"&amp;"Variable List"&amp;"'!"&amp;ADDRESS(MATCH(A2222,'Variable List'!A:A,0),5)),"")</f>
        <v/>
      </c>
      <c r="L2222" s="6" t="str" cm="1">
        <f t="array" aca="1" ref="L2222" ca="1">_xlfn.IFNA(INDIRECT("'"&amp;"Variable List"&amp;"'!"&amp;ADDRESS(MATCH(A2222,'Variable List'!A:A,0),6)),"")</f>
        <v/>
      </c>
    </row>
    <row r="2223" spans="1:12" s="3" customFormat="1" x14ac:dyDescent="0.25">
      <c r="B2223" s="6"/>
      <c r="C2223" s="6"/>
      <c r="D2223" s="55">
        <v>4</v>
      </c>
      <c r="E2223" s="56" t="s">
        <v>2237</v>
      </c>
      <c r="F2223" s="168"/>
      <c r="G2223" s="6"/>
      <c r="H2223" s="13"/>
      <c r="I2223" s="6" t="str" cm="1">
        <f t="array" aca="1" ref="I2223" ca="1">_xlfn.IFNA(INDIRECT("'"&amp;"Variable List"&amp;"'!"&amp;ADDRESS(MATCH(A2223,'Variable List'!A:A,0),3)),"")</f>
        <v/>
      </c>
      <c r="J2223" s="6" t="str" cm="1">
        <f t="array" aca="1" ref="J2223" ca="1">_xlfn.IFNA(INDIRECT("'"&amp;"Variable List"&amp;"'!"&amp;ADDRESS(MATCH(A2223,'Variable List'!A:A,0),4)),"")</f>
        <v/>
      </c>
      <c r="K2223" s="6" t="str" cm="1">
        <f t="array" aca="1" ref="K2223" ca="1">_xlfn.IFNA(INDIRECT("'"&amp;"Variable List"&amp;"'!"&amp;ADDRESS(MATCH(A2223,'Variable List'!A:A,0),5)),"")</f>
        <v/>
      </c>
      <c r="L2223" s="6" t="str" cm="1">
        <f t="array" aca="1" ref="L2223" ca="1">_xlfn.IFNA(INDIRECT("'"&amp;"Variable List"&amp;"'!"&amp;ADDRESS(MATCH(A2223,'Variable List'!A:A,0),6)),"")</f>
        <v/>
      </c>
    </row>
    <row r="2224" spans="1:12" s="3" customFormat="1" x14ac:dyDescent="0.25">
      <c r="B2224" s="6"/>
      <c r="C2224" s="6"/>
      <c r="D2224" s="55">
        <v>5</v>
      </c>
      <c r="E2224" s="56" t="s">
        <v>2238</v>
      </c>
      <c r="F2224" s="168"/>
      <c r="G2224" s="6"/>
      <c r="H2224" s="13"/>
      <c r="I2224" s="6" t="str" cm="1">
        <f t="array" aca="1" ref="I2224" ca="1">_xlfn.IFNA(INDIRECT("'"&amp;"Variable List"&amp;"'!"&amp;ADDRESS(MATCH(A2224,'Variable List'!A:A,0),3)),"")</f>
        <v/>
      </c>
      <c r="J2224" s="6" t="str" cm="1">
        <f t="array" aca="1" ref="J2224" ca="1">_xlfn.IFNA(INDIRECT("'"&amp;"Variable List"&amp;"'!"&amp;ADDRESS(MATCH(A2224,'Variable List'!A:A,0),4)),"")</f>
        <v/>
      </c>
      <c r="K2224" s="6" t="str" cm="1">
        <f t="array" aca="1" ref="K2224" ca="1">_xlfn.IFNA(INDIRECT("'"&amp;"Variable List"&amp;"'!"&amp;ADDRESS(MATCH(A2224,'Variable List'!A:A,0),5)),"")</f>
        <v/>
      </c>
      <c r="L2224" s="6" t="str" cm="1">
        <f t="array" aca="1" ref="L2224" ca="1">_xlfn.IFNA(INDIRECT("'"&amp;"Variable List"&amp;"'!"&amp;ADDRESS(MATCH(A2224,'Variable List'!A:A,0),6)),"")</f>
        <v/>
      </c>
    </row>
    <row r="2225" spans="2:12" s="3" customFormat="1" x14ac:dyDescent="0.25">
      <c r="B2225" s="6"/>
      <c r="C2225" s="6"/>
      <c r="D2225" s="55">
        <v>6</v>
      </c>
      <c r="E2225" s="56" t="s">
        <v>2239</v>
      </c>
      <c r="F2225" s="168"/>
      <c r="G2225" s="6"/>
      <c r="H2225" s="13"/>
      <c r="I2225" s="6" t="str" cm="1">
        <f t="array" aca="1" ref="I2225" ca="1">_xlfn.IFNA(INDIRECT("'"&amp;"Variable List"&amp;"'!"&amp;ADDRESS(MATCH(A2225,'Variable List'!A:A,0),3)),"")</f>
        <v/>
      </c>
      <c r="J2225" s="6" t="str" cm="1">
        <f t="array" aca="1" ref="J2225" ca="1">_xlfn.IFNA(INDIRECT("'"&amp;"Variable List"&amp;"'!"&amp;ADDRESS(MATCH(A2225,'Variable List'!A:A,0),4)),"")</f>
        <v/>
      </c>
      <c r="K2225" s="6" t="str" cm="1">
        <f t="array" aca="1" ref="K2225" ca="1">_xlfn.IFNA(INDIRECT("'"&amp;"Variable List"&amp;"'!"&amp;ADDRESS(MATCH(A2225,'Variable List'!A:A,0),5)),"")</f>
        <v/>
      </c>
      <c r="L2225" s="6" t="str" cm="1">
        <f t="array" aca="1" ref="L2225" ca="1">_xlfn.IFNA(INDIRECT("'"&amp;"Variable List"&amp;"'!"&amp;ADDRESS(MATCH(A2225,'Variable List'!A:A,0),6)),"")</f>
        <v/>
      </c>
    </row>
    <row r="2226" spans="2:12" s="3" customFormat="1" x14ac:dyDescent="0.25">
      <c r="B2226" s="6"/>
      <c r="C2226" s="6"/>
      <c r="D2226" s="55">
        <v>7</v>
      </c>
      <c r="E2226" s="56" t="s">
        <v>2240</v>
      </c>
      <c r="F2226" s="168"/>
      <c r="G2226" s="6"/>
      <c r="H2226" s="13"/>
      <c r="I2226" s="6" t="str" cm="1">
        <f t="array" aca="1" ref="I2226" ca="1">_xlfn.IFNA(INDIRECT("'"&amp;"Variable List"&amp;"'!"&amp;ADDRESS(MATCH(A2226,'Variable List'!A:A,0),3)),"")</f>
        <v/>
      </c>
      <c r="J2226" s="6" t="str" cm="1">
        <f t="array" aca="1" ref="J2226" ca="1">_xlfn.IFNA(INDIRECT("'"&amp;"Variable List"&amp;"'!"&amp;ADDRESS(MATCH(A2226,'Variable List'!A:A,0),4)),"")</f>
        <v/>
      </c>
      <c r="K2226" s="6" t="str" cm="1">
        <f t="array" aca="1" ref="K2226" ca="1">_xlfn.IFNA(INDIRECT("'"&amp;"Variable List"&amp;"'!"&amp;ADDRESS(MATCH(A2226,'Variable List'!A:A,0),5)),"")</f>
        <v/>
      </c>
      <c r="L2226" s="6" t="str" cm="1">
        <f t="array" aca="1" ref="L2226" ca="1">_xlfn.IFNA(INDIRECT("'"&amp;"Variable List"&amp;"'!"&amp;ADDRESS(MATCH(A2226,'Variable List'!A:A,0),6)),"")</f>
        <v/>
      </c>
    </row>
    <row r="2227" spans="2:12" s="3" customFormat="1" x14ac:dyDescent="0.25">
      <c r="B2227" s="6"/>
      <c r="C2227" s="6"/>
      <c r="D2227" s="55">
        <v>8</v>
      </c>
      <c r="E2227" s="56" t="s">
        <v>2241</v>
      </c>
      <c r="F2227" s="168"/>
      <c r="G2227" s="6"/>
      <c r="H2227" s="13"/>
      <c r="I2227" s="6" t="str" cm="1">
        <f t="array" aca="1" ref="I2227" ca="1">_xlfn.IFNA(INDIRECT("'"&amp;"Variable List"&amp;"'!"&amp;ADDRESS(MATCH(A2227,'Variable List'!A:A,0),3)),"")</f>
        <v/>
      </c>
      <c r="J2227" s="6" t="str" cm="1">
        <f t="array" aca="1" ref="J2227" ca="1">_xlfn.IFNA(INDIRECT("'"&amp;"Variable List"&amp;"'!"&amp;ADDRESS(MATCH(A2227,'Variable List'!A:A,0),4)),"")</f>
        <v/>
      </c>
      <c r="K2227" s="6" t="str" cm="1">
        <f t="array" aca="1" ref="K2227" ca="1">_xlfn.IFNA(INDIRECT("'"&amp;"Variable List"&amp;"'!"&amp;ADDRESS(MATCH(A2227,'Variable List'!A:A,0),5)),"")</f>
        <v/>
      </c>
      <c r="L2227" s="6" t="str" cm="1">
        <f t="array" aca="1" ref="L2227" ca="1">_xlfn.IFNA(INDIRECT("'"&amp;"Variable List"&amp;"'!"&amp;ADDRESS(MATCH(A2227,'Variable List'!A:A,0),6)),"")</f>
        <v/>
      </c>
    </row>
    <row r="2228" spans="2:12" s="3" customFormat="1" x14ac:dyDescent="0.25">
      <c r="B2228" s="6"/>
      <c r="C2228" s="6"/>
      <c r="D2228" s="55">
        <v>9</v>
      </c>
      <c r="E2228" s="56" t="s">
        <v>2242</v>
      </c>
      <c r="F2228" s="168"/>
      <c r="G2228" s="6"/>
      <c r="H2228" s="13"/>
      <c r="I2228" s="6" t="str" cm="1">
        <f t="array" aca="1" ref="I2228" ca="1">_xlfn.IFNA(INDIRECT("'"&amp;"Variable List"&amp;"'!"&amp;ADDRESS(MATCH(A2228,'Variable List'!A:A,0),3)),"")</f>
        <v/>
      </c>
      <c r="J2228" s="6" t="str" cm="1">
        <f t="array" aca="1" ref="J2228" ca="1">_xlfn.IFNA(INDIRECT("'"&amp;"Variable List"&amp;"'!"&amp;ADDRESS(MATCH(A2228,'Variable List'!A:A,0),4)),"")</f>
        <v/>
      </c>
      <c r="K2228" s="6" t="str" cm="1">
        <f t="array" aca="1" ref="K2228" ca="1">_xlfn.IFNA(INDIRECT("'"&amp;"Variable List"&amp;"'!"&amp;ADDRESS(MATCH(A2228,'Variable List'!A:A,0),5)),"")</f>
        <v/>
      </c>
      <c r="L2228" s="6" t="str" cm="1">
        <f t="array" aca="1" ref="L2228" ca="1">_xlfn.IFNA(INDIRECT("'"&amp;"Variable List"&amp;"'!"&amp;ADDRESS(MATCH(A2228,'Variable List'!A:A,0),6)),"")</f>
        <v/>
      </c>
    </row>
    <row r="2229" spans="2:12" s="3" customFormat="1" x14ac:dyDescent="0.25">
      <c r="B2229" s="6"/>
      <c r="C2229" s="6"/>
      <c r="D2229" s="55">
        <v>10</v>
      </c>
      <c r="E2229" s="56" t="s">
        <v>2243</v>
      </c>
      <c r="F2229" s="168"/>
      <c r="G2229" s="6"/>
      <c r="H2229" s="13"/>
      <c r="I2229" s="6" t="str" cm="1">
        <f t="array" aca="1" ref="I2229" ca="1">_xlfn.IFNA(INDIRECT("'"&amp;"Variable List"&amp;"'!"&amp;ADDRESS(MATCH(A2229,'Variable List'!A:A,0),3)),"")</f>
        <v/>
      </c>
      <c r="J2229" s="6" t="str" cm="1">
        <f t="array" aca="1" ref="J2229" ca="1">_xlfn.IFNA(INDIRECT("'"&amp;"Variable List"&amp;"'!"&amp;ADDRESS(MATCH(A2229,'Variable List'!A:A,0),4)),"")</f>
        <v/>
      </c>
      <c r="K2229" s="6" t="str" cm="1">
        <f t="array" aca="1" ref="K2229" ca="1">_xlfn.IFNA(INDIRECT("'"&amp;"Variable List"&amp;"'!"&amp;ADDRESS(MATCH(A2229,'Variable List'!A:A,0),5)),"")</f>
        <v/>
      </c>
      <c r="L2229" s="6" t="str" cm="1">
        <f t="array" aca="1" ref="L2229" ca="1">_xlfn.IFNA(INDIRECT("'"&amp;"Variable List"&amp;"'!"&amp;ADDRESS(MATCH(A2229,'Variable List'!A:A,0),6)),"")</f>
        <v/>
      </c>
    </row>
    <row r="2230" spans="2:12" s="3" customFormat="1" x14ac:dyDescent="0.25">
      <c r="B2230" s="6"/>
      <c r="C2230" s="6"/>
      <c r="D2230" s="55">
        <v>11</v>
      </c>
      <c r="E2230" s="56" t="s">
        <v>2244</v>
      </c>
      <c r="F2230" s="168"/>
      <c r="G2230" s="6"/>
      <c r="H2230" s="13"/>
      <c r="I2230" s="6" t="str" cm="1">
        <f t="array" aca="1" ref="I2230" ca="1">_xlfn.IFNA(INDIRECT("'"&amp;"Variable List"&amp;"'!"&amp;ADDRESS(MATCH(A2230,'Variable List'!A:A,0),3)),"")</f>
        <v/>
      </c>
      <c r="J2230" s="6" t="str" cm="1">
        <f t="array" aca="1" ref="J2230" ca="1">_xlfn.IFNA(INDIRECT("'"&amp;"Variable List"&amp;"'!"&amp;ADDRESS(MATCH(A2230,'Variable List'!A:A,0),4)),"")</f>
        <v/>
      </c>
      <c r="K2230" s="6" t="str" cm="1">
        <f t="array" aca="1" ref="K2230" ca="1">_xlfn.IFNA(INDIRECT("'"&amp;"Variable List"&amp;"'!"&amp;ADDRESS(MATCH(A2230,'Variable List'!A:A,0),5)),"")</f>
        <v/>
      </c>
      <c r="L2230" s="6" t="str" cm="1">
        <f t="array" aca="1" ref="L2230" ca="1">_xlfn.IFNA(INDIRECT("'"&amp;"Variable List"&amp;"'!"&amp;ADDRESS(MATCH(A2230,'Variable List'!A:A,0),6)),"")</f>
        <v/>
      </c>
    </row>
    <row r="2231" spans="2:12" s="3" customFormat="1" x14ac:dyDescent="0.25">
      <c r="B2231" s="6"/>
      <c r="C2231" s="6"/>
      <c r="D2231" s="55">
        <v>12</v>
      </c>
      <c r="E2231" s="56" t="s">
        <v>2245</v>
      </c>
      <c r="F2231" s="168"/>
      <c r="G2231" s="6"/>
      <c r="H2231" s="13"/>
      <c r="I2231" s="6" t="str" cm="1">
        <f t="array" aca="1" ref="I2231" ca="1">_xlfn.IFNA(INDIRECT("'"&amp;"Variable List"&amp;"'!"&amp;ADDRESS(MATCH(A2231,'Variable List'!A:A,0),3)),"")</f>
        <v/>
      </c>
      <c r="J2231" s="6" t="str" cm="1">
        <f t="array" aca="1" ref="J2231" ca="1">_xlfn.IFNA(INDIRECT("'"&amp;"Variable List"&amp;"'!"&amp;ADDRESS(MATCH(A2231,'Variable List'!A:A,0),4)),"")</f>
        <v/>
      </c>
      <c r="K2231" s="6" t="str" cm="1">
        <f t="array" aca="1" ref="K2231" ca="1">_xlfn.IFNA(INDIRECT("'"&amp;"Variable List"&amp;"'!"&amp;ADDRESS(MATCH(A2231,'Variable List'!A:A,0),5)),"")</f>
        <v/>
      </c>
      <c r="L2231" s="6" t="str" cm="1">
        <f t="array" aca="1" ref="L2231" ca="1">_xlfn.IFNA(INDIRECT("'"&amp;"Variable List"&amp;"'!"&amp;ADDRESS(MATCH(A2231,'Variable List'!A:A,0),6)),"")</f>
        <v/>
      </c>
    </row>
    <row r="2232" spans="2:12" s="3" customFormat="1" x14ac:dyDescent="0.25">
      <c r="B2232" s="6"/>
      <c r="C2232" s="6"/>
      <c r="D2232" s="55">
        <v>13</v>
      </c>
      <c r="E2232" s="56" t="s">
        <v>2246</v>
      </c>
      <c r="F2232" s="168"/>
      <c r="G2232" s="6"/>
      <c r="H2232" s="13"/>
      <c r="I2232" s="6" t="str" cm="1">
        <f t="array" aca="1" ref="I2232" ca="1">_xlfn.IFNA(INDIRECT("'"&amp;"Variable List"&amp;"'!"&amp;ADDRESS(MATCH(A2232,'Variable List'!A:A,0),3)),"")</f>
        <v/>
      </c>
      <c r="J2232" s="6" t="str" cm="1">
        <f t="array" aca="1" ref="J2232" ca="1">_xlfn.IFNA(INDIRECT("'"&amp;"Variable List"&amp;"'!"&amp;ADDRESS(MATCH(A2232,'Variable List'!A:A,0),4)),"")</f>
        <v/>
      </c>
      <c r="K2232" s="6" t="str" cm="1">
        <f t="array" aca="1" ref="K2232" ca="1">_xlfn.IFNA(INDIRECT("'"&amp;"Variable List"&amp;"'!"&amp;ADDRESS(MATCH(A2232,'Variable List'!A:A,0),5)),"")</f>
        <v/>
      </c>
      <c r="L2232" s="6" t="str" cm="1">
        <f t="array" aca="1" ref="L2232" ca="1">_xlfn.IFNA(INDIRECT("'"&amp;"Variable List"&amp;"'!"&amp;ADDRESS(MATCH(A2232,'Variable List'!A:A,0),6)),"")</f>
        <v/>
      </c>
    </row>
    <row r="2233" spans="2:12" s="3" customFormat="1" x14ac:dyDescent="0.25">
      <c r="B2233" s="6"/>
      <c r="C2233" s="6"/>
      <c r="D2233" s="55">
        <v>14</v>
      </c>
      <c r="E2233" s="56" t="s">
        <v>2247</v>
      </c>
      <c r="F2233" s="168"/>
      <c r="G2233" s="6"/>
      <c r="H2233" s="13"/>
      <c r="I2233" s="6" t="str" cm="1">
        <f t="array" aca="1" ref="I2233" ca="1">_xlfn.IFNA(INDIRECT("'"&amp;"Variable List"&amp;"'!"&amp;ADDRESS(MATCH(A2233,'Variable List'!A:A,0),3)),"")</f>
        <v/>
      </c>
      <c r="J2233" s="6" t="str" cm="1">
        <f t="array" aca="1" ref="J2233" ca="1">_xlfn.IFNA(INDIRECT("'"&amp;"Variable List"&amp;"'!"&amp;ADDRESS(MATCH(A2233,'Variable List'!A:A,0),4)),"")</f>
        <v/>
      </c>
      <c r="K2233" s="6" t="str" cm="1">
        <f t="array" aca="1" ref="K2233" ca="1">_xlfn.IFNA(INDIRECT("'"&amp;"Variable List"&amp;"'!"&amp;ADDRESS(MATCH(A2233,'Variable List'!A:A,0),5)),"")</f>
        <v/>
      </c>
      <c r="L2233" s="6" t="str" cm="1">
        <f t="array" aca="1" ref="L2233" ca="1">_xlfn.IFNA(INDIRECT("'"&amp;"Variable List"&amp;"'!"&amp;ADDRESS(MATCH(A2233,'Variable List'!A:A,0),6)),"")</f>
        <v/>
      </c>
    </row>
    <row r="2234" spans="2:12" s="3" customFormat="1" x14ac:dyDescent="0.25">
      <c r="B2234" s="6"/>
      <c r="C2234" s="6"/>
      <c r="D2234" s="55">
        <v>15</v>
      </c>
      <c r="E2234" s="56" t="s">
        <v>2248</v>
      </c>
      <c r="F2234" s="168"/>
      <c r="G2234" s="6"/>
      <c r="H2234" s="13"/>
      <c r="I2234" s="6" t="str" cm="1">
        <f t="array" aca="1" ref="I2234" ca="1">_xlfn.IFNA(INDIRECT("'"&amp;"Variable List"&amp;"'!"&amp;ADDRESS(MATCH(A2234,'Variable List'!A:A,0),3)),"")</f>
        <v/>
      </c>
      <c r="J2234" s="6" t="str" cm="1">
        <f t="array" aca="1" ref="J2234" ca="1">_xlfn.IFNA(INDIRECT("'"&amp;"Variable List"&amp;"'!"&amp;ADDRESS(MATCH(A2234,'Variable List'!A:A,0),4)),"")</f>
        <v/>
      </c>
      <c r="K2234" s="6" t="str" cm="1">
        <f t="array" aca="1" ref="K2234" ca="1">_xlfn.IFNA(INDIRECT("'"&amp;"Variable List"&amp;"'!"&amp;ADDRESS(MATCH(A2234,'Variable List'!A:A,0),5)),"")</f>
        <v/>
      </c>
      <c r="L2234" s="6" t="str" cm="1">
        <f t="array" aca="1" ref="L2234" ca="1">_xlfn.IFNA(INDIRECT("'"&amp;"Variable List"&amp;"'!"&amp;ADDRESS(MATCH(A2234,'Variable List'!A:A,0),6)),"")</f>
        <v/>
      </c>
    </row>
    <row r="2235" spans="2:12" s="3" customFormat="1" x14ac:dyDescent="0.25">
      <c r="B2235" s="6"/>
      <c r="C2235" s="6"/>
      <c r="D2235" s="55">
        <v>16</v>
      </c>
      <c r="E2235" s="56" t="s">
        <v>2249</v>
      </c>
      <c r="F2235" s="168"/>
      <c r="G2235" s="6"/>
      <c r="H2235" s="13"/>
      <c r="I2235" s="6" t="str" cm="1">
        <f t="array" aca="1" ref="I2235" ca="1">_xlfn.IFNA(INDIRECT("'"&amp;"Variable List"&amp;"'!"&amp;ADDRESS(MATCH(A2235,'Variable List'!A:A,0),3)),"")</f>
        <v/>
      </c>
      <c r="J2235" s="6" t="str" cm="1">
        <f t="array" aca="1" ref="J2235" ca="1">_xlfn.IFNA(INDIRECT("'"&amp;"Variable List"&amp;"'!"&amp;ADDRESS(MATCH(A2235,'Variable List'!A:A,0),4)),"")</f>
        <v/>
      </c>
      <c r="K2235" s="6" t="str" cm="1">
        <f t="array" aca="1" ref="K2235" ca="1">_xlfn.IFNA(INDIRECT("'"&amp;"Variable List"&amp;"'!"&amp;ADDRESS(MATCH(A2235,'Variable List'!A:A,0),5)),"")</f>
        <v/>
      </c>
      <c r="L2235" s="6" t="str" cm="1">
        <f t="array" aca="1" ref="L2235" ca="1">_xlfn.IFNA(INDIRECT("'"&amp;"Variable List"&amp;"'!"&amp;ADDRESS(MATCH(A2235,'Variable List'!A:A,0),6)),"")</f>
        <v/>
      </c>
    </row>
    <row r="2236" spans="2:12" s="3" customFormat="1" x14ac:dyDescent="0.25">
      <c r="B2236" s="6"/>
      <c r="C2236" s="6"/>
      <c r="D2236" s="55">
        <v>17</v>
      </c>
      <c r="E2236" s="56" t="s">
        <v>2250</v>
      </c>
      <c r="F2236" s="168"/>
      <c r="G2236" s="6"/>
      <c r="H2236" s="13"/>
      <c r="I2236" s="6" t="str" cm="1">
        <f t="array" aca="1" ref="I2236" ca="1">_xlfn.IFNA(INDIRECT("'"&amp;"Variable List"&amp;"'!"&amp;ADDRESS(MATCH(A2236,'Variable List'!A:A,0),3)),"")</f>
        <v/>
      </c>
      <c r="J2236" s="6" t="str" cm="1">
        <f t="array" aca="1" ref="J2236" ca="1">_xlfn.IFNA(INDIRECT("'"&amp;"Variable List"&amp;"'!"&amp;ADDRESS(MATCH(A2236,'Variable List'!A:A,0),4)),"")</f>
        <v/>
      </c>
      <c r="K2236" s="6" t="str" cm="1">
        <f t="array" aca="1" ref="K2236" ca="1">_xlfn.IFNA(INDIRECT("'"&amp;"Variable List"&amp;"'!"&amp;ADDRESS(MATCH(A2236,'Variable List'!A:A,0),5)),"")</f>
        <v/>
      </c>
      <c r="L2236" s="6" t="str" cm="1">
        <f t="array" aca="1" ref="L2236" ca="1">_xlfn.IFNA(INDIRECT("'"&amp;"Variable List"&amp;"'!"&amp;ADDRESS(MATCH(A2236,'Variable List'!A:A,0),6)),"")</f>
        <v/>
      </c>
    </row>
    <row r="2237" spans="2:12" s="3" customFormat="1" x14ac:dyDescent="0.25">
      <c r="B2237" s="6"/>
      <c r="C2237" s="6"/>
      <c r="D2237" s="55">
        <v>18</v>
      </c>
      <c r="E2237" s="56" t="s">
        <v>2251</v>
      </c>
      <c r="F2237" s="168"/>
      <c r="G2237" s="6"/>
      <c r="H2237" s="13"/>
      <c r="I2237" s="6" t="str" cm="1">
        <f t="array" aca="1" ref="I2237" ca="1">_xlfn.IFNA(INDIRECT("'"&amp;"Variable List"&amp;"'!"&amp;ADDRESS(MATCH(A2237,'Variable List'!A:A,0),3)),"")</f>
        <v/>
      </c>
      <c r="J2237" s="6" t="str" cm="1">
        <f t="array" aca="1" ref="J2237" ca="1">_xlfn.IFNA(INDIRECT("'"&amp;"Variable List"&amp;"'!"&amp;ADDRESS(MATCH(A2237,'Variable List'!A:A,0),4)),"")</f>
        <v/>
      </c>
      <c r="K2237" s="6" t="str" cm="1">
        <f t="array" aca="1" ref="K2237" ca="1">_xlfn.IFNA(INDIRECT("'"&amp;"Variable List"&amp;"'!"&amp;ADDRESS(MATCH(A2237,'Variable List'!A:A,0),5)),"")</f>
        <v/>
      </c>
      <c r="L2237" s="6" t="str" cm="1">
        <f t="array" aca="1" ref="L2237" ca="1">_xlfn.IFNA(INDIRECT("'"&amp;"Variable List"&amp;"'!"&amp;ADDRESS(MATCH(A2237,'Variable List'!A:A,0),6)),"")</f>
        <v/>
      </c>
    </row>
    <row r="2238" spans="2:12" s="3" customFormat="1" x14ac:dyDescent="0.25">
      <c r="B2238" s="6"/>
      <c r="C2238" s="6"/>
      <c r="D2238" s="55">
        <v>19</v>
      </c>
      <c r="E2238" s="56" t="s">
        <v>2252</v>
      </c>
      <c r="F2238" s="168"/>
      <c r="G2238" s="6"/>
      <c r="H2238" s="13"/>
      <c r="I2238" s="6" t="str" cm="1">
        <f t="array" aca="1" ref="I2238" ca="1">_xlfn.IFNA(INDIRECT("'"&amp;"Variable List"&amp;"'!"&amp;ADDRESS(MATCH(A2238,'Variable List'!A:A,0),3)),"")</f>
        <v/>
      </c>
      <c r="J2238" s="6" t="str" cm="1">
        <f t="array" aca="1" ref="J2238" ca="1">_xlfn.IFNA(INDIRECT("'"&amp;"Variable List"&amp;"'!"&amp;ADDRESS(MATCH(A2238,'Variable List'!A:A,0),4)),"")</f>
        <v/>
      </c>
      <c r="K2238" s="6" t="str" cm="1">
        <f t="array" aca="1" ref="K2238" ca="1">_xlfn.IFNA(INDIRECT("'"&amp;"Variable List"&amp;"'!"&amp;ADDRESS(MATCH(A2238,'Variable List'!A:A,0),5)),"")</f>
        <v/>
      </c>
      <c r="L2238" s="6" t="str" cm="1">
        <f t="array" aca="1" ref="L2238" ca="1">_xlfn.IFNA(INDIRECT("'"&amp;"Variable List"&amp;"'!"&amp;ADDRESS(MATCH(A2238,'Variable List'!A:A,0),6)),"")</f>
        <v/>
      </c>
    </row>
    <row r="2239" spans="2:12" s="3" customFormat="1" x14ac:dyDescent="0.25">
      <c r="B2239" s="6"/>
      <c r="C2239" s="6"/>
      <c r="D2239" s="55">
        <v>20</v>
      </c>
      <c r="E2239" s="56" t="s">
        <v>2253</v>
      </c>
      <c r="F2239" s="168"/>
      <c r="G2239" s="6"/>
      <c r="H2239" s="13"/>
      <c r="I2239" s="6" t="str" cm="1">
        <f t="array" aca="1" ref="I2239" ca="1">_xlfn.IFNA(INDIRECT("'"&amp;"Variable List"&amp;"'!"&amp;ADDRESS(MATCH(A2239,'Variable List'!A:A,0),3)),"")</f>
        <v/>
      </c>
      <c r="J2239" s="6" t="str" cm="1">
        <f t="array" aca="1" ref="J2239" ca="1">_xlfn.IFNA(INDIRECT("'"&amp;"Variable List"&amp;"'!"&amp;ADDRESS(MATCH(A2239,'Variable List'!A:A,0),4)),"")</f>
        <v/>
      </c>
      <c r="K2239" s="6" t="str" cm="1">
        <f t="array" aca="1" ref="K2239" ca="1">_xlfn.IFNA(INDIRECT("'"&amp;"Variable List"&amp;"'!"&amp;ADDRESS(MATCH(A2239,'Variable List'!A:A,0),5)),"")</f>
        <v/>
      </c>
      <c r="L2239" s="6" t="str" cm="1">
        <f t="array" aca="1" ref="L2239" ca="1">_xlfn.IFNA(INDIRECT("'"&amp;"Variable List"&amp;"'!"&amp;ADDRESS(MATCH(A2239,'Variable List'!A:A,0),6)),"")</f>
        <v/>
      </c>
    </row>
    <row r="2240" spans="2:12" s="3" customFormat="1" x14ac:dyDescent="0.25">
      <c r="B2240" s="6"/>
      <c r="C2240" s="6"/>
      <c r="D2240" s="55">
        <v>21</v>
      </c>
      <c r="E2240" s="56" t="s">
        <v>2254</v>
      </c>
      <c r="F2240" s="168"/>
      <c r="G2240" s="6"/>
      <c r="H2240" s="13"/>
      <c r="I2240" s="6" t="str" cm="1">
        <f t="array" aca="1" ref="I2240" ca="1">_xlfn.IFNA(INDIRECT("'"&amp;"Variable List"&amp;"'!"&amp;ADDRESS(MATCH(A2240,'Variable List'!A:A,0),3)),"")</f>
        <v/>
      </c>
      <c r="J2240" s="6" t="str" cm="1">
        <f t="array" aca="1" ref="J2240" ca="1">_xlfn.IFNA(INDIRECT("'"&amp;"Variable List"&amp;"'!"&amp;ADDRESS(MATCH(A2240,'Variable List'!A:A,0),4)),"")</f>
        <v/>
      </c>
      <c r="K2240" s="6" t="str" cm="1">
        <f t="array" aca="1" ref="K2240" ca="1">_xlfn.IFNA(INDIRECT("'"&amp;"Variable List"&amp;"'!"&amp;ADDRESS(MATCH(A2240,'Variable List'!A:A,0),5)),"")</f>
        <v/>
      </c>
      <c r="L2240" s="6" t="str" cm="1">
        <f t="array" aca="1" ref="L2240" ca="1">_xlfn.IFNA(INDIRECT("'"&amp;"Variable List"&amp;"'!"&amp;ADDRESS(MATCH(A2240,'Variable List'!A:A,0),6)),"")</f>
        <v/>
      </c>
    </row>
    <row r="2241" spans="2:12" s="3" customFormat="1" x14ac:dyDescent="0.25">
      <c r="B2241" s="6"/>
      <c r="C2241" s="6"/>
      <c r="D2241" s="55">
        <v>22</v>
      </c>
      <c r="E2241" s="56" t="s">
        <v>2255</v>
      </c>
      <c r="F2241" s="168"/>
      <c r="G2241" s="6"/>
      <c r="H2241" s="13"/>
      <c r="I2241" s="6" t="str" cm="1">
        <f t="array" aca="1" ref="I2241" ca="1">_xlfn.IFNA(INDIRECT("'"&amp;"Variable List"&amp;"'!"&amp;ADDRESS(MATCH(A2241,'Variable List'!A:A,0),3)),"")</f>
        <v/>
      </c>
      <c r="J2241" s="6" t="str" cm="1">
        <f t="array" aca="1" ref="J2241" ca="1">_xlfn.IFNA(INDIRECT("'"&amp;"Variable List"&amp;"'!"&amp;ADDRESS(MATCH(A2241,'Variable List'!A:A,0),4)),"")</f>
        <v/>
      </c>
      <c r="K2241" s="6" t="str" cm="1">
        <f t="array" aca="1" ref="K2241" ca="1">_xlfn.IFNA(INDIRECT("'"&amp;"Variable List"&amp;"'!"&amp;ADDRESS(MATCH(A2241,'Variable List'!A:A,0),5)),"")</f>
        <v/>
      </c>
      <c r="L2241" s="6" t="str" cm="1">
        <f t="array" aca="1" ref="L2241" ca="1">_xlfn.IFNA(INDIRECT("'"&amp;"Variable List"&amp;"'!"&amp;ADDRESS(MATCH(A2241,'Variable List'!A:A,0),6)),"")</f>
        <v/>
      </c>
    </row>
    <row r="2242" spans="2:12" s="3" customFormat="1" x14ac:dyDescent="0.25">
      <c r="B2242" s="6"/>
      <c r="C2242" s="6"/>
      <c r="D2242" s="55">
        <v>23</v>
      </c>
      <c r="E2242" s="56" t="s">
        <v>2256</v>
      </c>
      <c r="F2242" s="168"/>
      <c r="G2242" s="6"/>
      <c r="H2242" s="13"/>
      <c r="I2242" s="6" t="str" cm="1">
        <f t="array" aca="1" ref="I2242" ca="1">_xlfn.IFNA(INDIRECT("'"&amp;"Variable List"&amp;"'!"&amp;ADDRESS(MATCH(A2242,'Variable List'!A:A,0),3)),"")</f>
        <v/>
      </c>
      <c r="J2242" s="6" t="str" cm="1">
        <f t="array" aca="1" ref="J2242" ca="1">_xlfn.IFNA(INDIRECT("'"&amp;"Variable List"&amp;"'!"&amp;ADDRESS(MATCH(A2242,'Variable List'!A:A,0),4)),"")</f>
        <v/>
      </c>
      <c r="K2242" s="6" t="str" cm="1">
        <f t="array" aca="1" ref="K2242" ca="1">_xlfn.IFNA(INDIRECT("'"&amp;"Variable List"&amp;"'!"&amp;ADDRESS(MATCH(A2242,'Variable List'!A:A,0),5)),"")</f>
        <v/>
      </c>
      <c r="L2242" s="6" t="str" cm="1">
        <f t="array" aca="1" ref="L2242" ca="1">_xlfn.IFNA(INDIRECT("'"&amp;"Variable List"&amp;"'!"&amp;ADDRESS(MATCH(A2242,'Variable List'!A:A,0),6)),"")</f>
        <v/>
      </c>
    </row>
    <row r="2243" spans="2:12" s="3" customFormat="1" x14ac:dyDescent="0.25">
      <c r="B2243" s="6"/>
      <c r="C2243" s="6"/>
      <c r="D2243" s="55">
        <v>24</v>
      </c>
      <c r="E2243" s="56" t="s">
        <v>2257</v>
      </c>
      <c r="F2243" s="168"/>
      <c r="G2243" s="6"/>
      <c r="H2243" s="13"/>
      <c r="I2243" s="6" t="str" cm="1">
        <f t="array" aca="1" ref="I2243" ca="1">_xlfn.IFNA(INDIRECT("'"&amp;"Variable List"&amp;"'!"&amp;ADDRESS(MATCH(A2243,'Variable List'!A:A,0),3)),"")</f>
        <v/>
      </c>
      <c r="J2243" s="6" t="str" cm="1">
        <f t="array" aca="1" ref="J2243" ca="1">_xlfn.IFNA(INDIRECT("'"&amp;"Variable List"&amp;"'!"&amp;ADDRESS(MATCH(A2243,'Variable List'!A:A,0),4)),"")</f>
        <v/>
      </c>
      <c r="K2243" s="6" t="str" cm="1">
        <f t="array" aca="1" ref="K2243" ca="1">_xlfn.IFNA(INDIRECT("'"&amp;"Variable List"&amp;"'!"&amp;ADDRESS(MATCH(A2243,'Variable List'!A:A,0),5)),"")</f>
        <v/>
      </c>
      <c r="L2243" s="6" t="str" cm="1">
        <f t="array" aca="1" ref="L2243" ca="1">_xlfn.IFNA(INDIRECT("'"&amp;"Variable List"&amp;"'!"&amp;ADDRESS(MATCH(A2243,'Variable List'!A:A,0),6)),"")</f>
        <v/>
      </c>
    </row>
    <row r="2244" spans="2:12" s="3" customFormat="1" x14ac:dyDescent="0.25">
      <c r="B2244" s="6"/>
      <c r="C2244" s="6"/>
      <c r="D2244" s="55">
        <v>26</v>
      </c>
      <c r="E2244" s="56" t="s">
        <v>2258</v>
      </c>
      <c r="F2244" s="168"/>
      <c r="G2244" s="6"/>
      <c r="H2244" s="13"/>
      <c r="I2244" s="6" t="str" cm="1">
        <f t="array" aca="1" ref="I2244" ca="1">_xlfn.IFNA(INDIRECT("'"&amp;"Variable List"&amp;"'!"&amp;ADDRESS(MATCH(A2244,'Variable List'!A:A,0),3)),"")</f>
        <v/>
      </c>
      <c r="J2244" s="6" t="str" cm="1">
        <f t="array" aca="1" ref="J2244" ca="1">_xlfn.IFNA(INDIRECT("'"&amp;"Variable List"&amp;"'!"&amp;ADDRESS(MATCH(A2244,'Variable List'!A:A,0),4)),"")</f>
        <v/>
      </c>
      <c r="K2244" s="6" t="str" cm="1">
        <f t="array" aca="1" ref="K2244" ca="1">_xlfn.IFNA(INDIRECT("'"&amp;"Variable List"&amp;"'!"&amp;ADDRESS(MATCH(A2244,'Variable List'!A:A,0),5)),"")</f>
        <v/>
      </c>
      <c r="L2244" s="6" t="str" cm="1">
        <f t="array" aca="1" ref="L2244" ca="1">_xlfn.IFNA(INDIRECT("'"&amp;"Variable List"&amp;"'!"&amp;ADDRESS(MATCH(A2244,'Variable List'!A:A,0),6)),"")</f>
        <v/>
      </c>
    </row>
    <row r="2245" spans="2:12" s="3" customFormat="1" x14ac:dyDescent="0.25">
      <c r="B2245" s="6"/>
      <c r="C2245" s="6"/>
      <c r="D2245" s="55">
        <v>27</v>
      </c>
      <c r="E2245" s="56" t="s">
        <v>2259</v>
      </c>
      <c r="F2245" s="168"/>
      <c r="G2245" s="6"/>
      <c r="H2245" s="13"/>
      <c r="I2245" s="6" t="str" cm="1">
        <f t="array" aca="1" ref="I2245" ca="1">_xlfn.IFNA(INDIRECT("'"&amp;"Variable List"&amp;"'!"&amp;ADDRESS(MATCH(A2245,'Variable List'!A:A,0),3)),"")</f>
        <v/>
      </c>
      <c r="J2245" s="6" t="str" cm="1">
        <f t="array" aca="1" ref="J2245" ca="1">_xlfn.IFNA(INDIRECT("'"&amp;"Variable List"&amp;"'!"&amp;ADDRESS(MATCH(A2245,'Variable List'!A:A,0),4)),"")</f>
        <v/>
      </c>
      <c r="K2245" s="6" t="str" cm="1">
        <f t="array" aca="1" ref="K2245" ca="1">_xlfn.IFNA(INDIRECT("'"&amp;"Variable List"&amp;"'!"&amp;ADDRESS(MATCH(A2245,'Variable List'!A:A,0),5)),"")</f>
        <v/>
      </c>
      <c r="L2245" s="6" t="str" cm="1">
        <f t="array" aca="1" ref="L2245" ca="1">_xlfn.IFNA(INDIRECT("'"&amp;"Variable List"&amp;"'!"&amp;ADDRESS(MATCH(A2245,'Variable List'!A:A,0),6)),"")</f>
        <v/>
      </c>
    </row>
    <row r="2246" spans="2:12" s="3" customFormat="1" x14ac:dyDescent="0.25">
      <c r="B2246" s="6"/>
      <c r="C2246" s="6"/>
      <c r="D2246" s="55">
        <v>28</v>
      </c>
      <c r="E2246" s="56" t="s">
        <v>2260</v>
      </c>
      <c r="F2246" s="168"/>
      <c r="G2246" s="6"/>
      <c r="H2246" s="13"/>
      <c r="I2246" s="6" t="str" cm="1">
        <f t="array" aca="1" ref="I2246" ca="1">_xlfn.IFNA(INDIRECT("'"&amp;"Variable List"&amp;"'!"&amp;ADDRESS(MATCH(A2246,'Variable List'!A:A,0),3)),"")</f>
        <v/>
      </c>
      <c r="J2246" s="6" t="str" cm="1">
        <f t="array" aca="1" ref="J2246" ca="1">_xlfn.IFNA(INDIRECT("'"&amp;"Variable List"&amp;"'!"&amp;ADDRESS(MATCH(A2246,'Variable List'!A:A,0),4)),"")</f>
        <v/>
      </c>
      <c r="K2246" s="6" t="str" cm="1">
        <f t="array" aca="1" ref="K2246" ca="1">_xlfn.IFNA(INDIRECT("'"&amp;"Variable List"&amp;"'!"&amp;ADDRESS(MATCH(A2246,'Variable List'!A:A,0),5)),"")</f>
        <v/>
      </c>
      <c r="L2246" s="6" t="str" cm="1">
        <f t="array" aca="1" ref="L2246" ca="1">_xlfn.IFNA(INDIRECT("'"&amp;"Variable List"&amp;"'!"&amp;ADDRESS(MATCH(A2246,'Variable List'!A:A,0),6)),"")</f>
        <v/>
      </c>
    </row>
    <row r="2247" spans="2:12" s="3" customFormat="1" x14ac:dyDescent="0.25">
      <c r="B2247" s="6"/>
      <c r="C2247" s="6"/>
      <c r="D2247" s="55">
        <v>29</v>
      </c>
      <c r="E2247" s="56" t="s">
        <v>2261</v>
      </c>
      <c r="F2247" s="168"/>
      <c r="G2247" s="6"/>
      <c r="H2247" s="13"/>
      <c r="I2247" s="6" t="str" cm="1">
        <f t="array" aca="1" ref="I2247" ca="1">_xlfn.IFNA(INDIRECT("'"&amp;"Variable List"&amp;"'!"&amp;ADDRESS(MATCH(A2247,'Variable List'!A:A,0),3)),"")</f>
        <v/>
      </c>
      <c r="J2247" s="6" t="str" cm="1">
        <f t="array" aca="1" ref="J2247" ca="1">_xlfn.IFNA(INDIRECT("'"&amp;"Variable List"&amp;"'!"&amp;ADDRESS(MATCH(A2247,'Variable List'!A:A,0),4)),"")</f>
        <v/>
      </c>
      <c r="K2247" s="6" t="str" cm="1">
        <f t="array" aca="1" ref="K2247" ca="1">_xlfn.IFNA(INDIRECT("'"&amp;"Variable List"&amp;"'!"&amp;ADDRESS(MATCH(A2247,'Variable List'!A:A,0),5)),"")</f>
        <v/>
      </c>
      <c r="L2247" s="6" t="str" cm="1">
        <f t="array" aca="1" ref="L2247" ca="1">_xlfn.IFNA(INDIRECT("'"&amp;"Variable List"&amp;"'!"&amp;ADDRESS(MATCH(A2247,'Variable List'!A:A,0),6)),"")</f>
        <v/>
      </c>
    </row>
    <row r="2248" spans="2:12" s="3" customFormat="1" x14ac:dyDescent="0.25">
      <c r="B2248" s="6"/>
      <c r="C2248" s="6"/>
      <c r="D2248" s="55">
        <v>30</v>
      </c>
      <c r="E2248" s="56" t="s">
        <v>2262</v>
      </c>
      <c r="F2248" s="168"/>
      <c r="G2248" s="6"/>
      <c r="H2248" s="13"/>
      <c r="I2248" s="6" t="str" cm="1">
        <f t="array" aca="1" ref="I2248" ca="1">_xlfn.IFNA(INDIRECT("'"&amp;"Variable List"&amp;"'!"&amp;ADDRESS(MATCH(A2248,'Variable List'!A:A,0),3)),"")</f>
        <v/>
      </c>
      <c r="J2248" s="6" t="str" cm="1">
        <f t="array" aca="1" ref="J2248" ca="1">_xlfn.IFNA(INDIRECT("'"&amp;"Variable List"&amp;"'!"&amp;ADDRESS(MATCH(A2248,'Variable List'!A:A,0),4)),"")</f>
        <v/>
      </c>
      <c r="K2248" s="6" t="str" cm="1">
        <f t="array" aca="1" ref="K2248" ca="1">_xlfn.IFNA(INDIRECT("'"&amp;"Variable List"&amp;"'!"&amp;ADDRESS(MATCH(A2248,'Variable List'!A:A,0),5)),"")</f>
        <v/>
      </c>
      <c r="L2248" s="6" t="str" cm="1">
        <f t="array" aca="1" ref="L2248" ca="1">_xlfn.IFNA(INDIRECT("'"&amp;"Variable List"&amp;"'!"&amp;ADDRESS(MATCH(A2248,'Variable List'!A:A,0),6)),"")</f>
        <v/>
      </c>
    </row>
    <row r="2249" spans="2:12" s="3" customFormat="1" x14ac:dyDescent="0.25">
      <c r="B2249" s="6"/>
      <c r="C2249" s="6"/>
      <c r="D2249" s="55">
        <v>31</v>
      </c>
      <c r="E2249" s="56" t="s">
        <v>2263</v>
      </c>
      <c r="F2249" s="168"/>
      <c r="G2249" s="6"/>
      <c r="H2249" s="13"/>
      <c r="I2249" s="6" t="str" cm="1">
        <f t="array" aca="1" ref="I2249" ca="1">_xlfn.IFNA(INDIRECT("'"&amp;"Variable List"&amp;"'!"&amp;ADDRESS(MATCH(A2249,'Variable List'!A:A,0),3)),"")</f>
        <v/>
      </c>
      <c r="J2249" s="6" t="str" cm="1">
        <f t="array" aca="1" ref="J2249" ca="1">_xlfn.IFNA(INDIRECT("'"&amp;"Variable List"&amp;"'!"&amp;ADDRESS(MATCH(A2249,'Variable List'!A:A,0),4)),"")</f>
        <v/>
      </c>
      <c r="K2249" s="6" t="str" cm="1">
        <f t="array" aca="1" ref="K2249" ca="1">_xlfn.IFNA(INDIRECT("'"&amp;"Variable List"&amp;"'!"&amp;ADDRESS(MATCH(A2249,'Variable List'!A:A,0),5)),"")</f>
        <v/>
      </c>
      <c r="L2249" s="6" t="str" cm="1">
        <f t="array" aca="1" ref="L2249" ca="1">_xlfn.IFNA(INDIRECT("'"&amp;"Variable List"&amp;"'!"&amp;ADDRESS(MATCH(A2249,'Variable List'!A:A,0),6)),"")</f>
        <v/>
      </c>
    </row>
    <row r="2250" spans="2:12" s="3" customFormat="1" x14ac:dyDescent="0.25">
      <c r="B2250" s="6"/>
      <c r="C2250" s="6"/>
      <c r="D2250" s="55">
        <v>32</v>
      </c>
      <c r="E2250" s="56" t="s">
        <v>2264</v>
      </c>
      <c r="F2250" s="168"/>
      <c r="G2250" s="6"/>
      <c r="H2250" s="13"/>
      <c r="I2250" s="6" t="str" cm="1">
        <f t="array" aca="1" ref="I2250" ca="1">_xlfn.IFNA(INDIRECT("'"&amp;"Variable List"&amp;"'!"&amp;ADDRESS(MATCH(A2250,'Variable List'!A:A,0),3)),"")</f>
        <v/>
      </c>
      <c r="J2250" s="6" t="str" cm="1">
        <f t="array" aca="1" ref="J2250" ca="1">_xlfn.IFNA(INDIRECT("'"&amp;"Variable List"&amp;"'!"&amp;ADDRESS(MATCH(A2250,'Variable List'!A:A,0),4)),"")</f>
        <v/>
      </c>
      <c r="K2250" s="6" t="str" cm="1">
        <f t="array" aca="1" ref="K2250" ca="1">_xlfn.IFNA(INDIRECT("'"&amp;"Variable List"&amp;"'!"&amp;ADDRESS(MATCH(A2250,'Variable List'!A:A,0),5)),"")</f>
        <v/>
      </c>
      <c r="L2250" s="6" t="str" cm="1">
        <f t="array" aca="1" ref="L2250" ca="1">_xlfn.IFNA(INDIRECT("'"&amp;"Variable List"&amp;"'!"&amp;ADDRESS(MATCH(A2250,'Variable List'!A:A,0),6)),"")</f>
        <v/>
      </c>
    </row>
    <row r="2251" spans="2:12" s="3" customFormat="1" x14ac:dyDescent="0.25">
      <c r="B2251" s="6"/>
      <c r="C2251" s="6"/>
      <c r="D2251" s="55">
        <v>33</v>
      </c>
      <c r="E2251" s="56" t="s">
        <v>2265</v>
      </c>
      <c r="F2251" s="168"/>
      <c r="G2251" s="6"/>
      <c r="H2251" s="13"/>
      <c r="I2251" s="6" t="str" cm="1">
        <f t="array" aca="1" ref="I2251" ca="1">_xlfn.IFNA(INDIRECT("'"&amp;"Variable List"&amp;"'!"&amp;ADDRESS(MATCH(A2251,'Variable List'!A:A,0),3)),"")</f>
        <v/>
      </c>
      <c r="J2251" s="6" t="str" cm="1">
        <f t="array" aca="1" ref="J2251" ca="1">_xlfn.IFNA(INDIRECT("'"&amp;"Variable List"&amp;"'!"&amp;ADDRESS(MATCH(A2251,'Variable List'!A:A,0),4)),"")</f>
        <v/>
      </c>
      <c r="K2251" s="6" t="str" cm="1">
        <f t="array" aca="1" ref="K2251" ca="1">_xlfn.IFNA(INDIRECT("'"&amp;"Variable List"&amp;"'!"&amp;ADDRESS(MATCH(A2251,'Variable List'!A:A,0),5)),"")</f>
        <v/>
      </c>
      <c r="L2251" s="6" t="str" cm="1">
        <f t="array" aca="1" ref="L2251" ca="1">_xlfn.IFNA(INDIRECT("'"&amp;"Variable List"&amp;"'!"&amp;ADDRESS(MATCH(A2251,'Variable List'!A:A,0),6)),"")</f>
        <v/>
      </c>
    </row>
    <row r="2252" spans="2:12" s="3" customFormat="1" x14ac:dyDescent="0.25">
      <c r="B2252" s="6"/>
      <c r="C2252" s="6"/>
      <c r="D2252" s="55">
        <v>34</v>
      </c>
      <c r="E2252" s="56" t="s">
        <v>2266</v>
      </c>
      <c r="F2252" s="168"/>
      <c r="G2252" s="6"/>
      <c r="H2252" s="13"/>
      <c r="I2252" s="6" t="str" cm="1">
        <f t="array" aca="1" ref="I2252" ca="1">_xlfn.IFNA(INDIRECT("'"&amp;"Variable List"&amp;"'!"&amp;ADDRESS(MATCH(A2252,'Variable List'!A:A,0),3)),"")</f>
        <v/>
      </c>
      <c r="J2252" s="6" t="str" cm="1">
        <f t="array" aca="1" ref="J2252" ca="1">_xlfn.IFNA(INDIRECT("'"&amp;"Variable List"&amp;"'!"&amp;ADDRESS(MATCH(A2252,'Variable List'!A:A,0),4)),"")</f>
        <v/>
      </c>
      <c r="K2252" s="6" t="str" cm="1">
        <f t="array" aca="1" ref="K2252" ca="1">_xlfn.IFNA(INDIRECT("'"&amp;"Variable List"&amp;"'!"&amp;ADDRESS(MATCH(A2252,'Variable List'!A:A,0),5)),"")</f>
        <v/>
      </c>
      <c r="L2252" s="6" t="str" cm="1">
        <f t="array" aca="1" ref="L2252" ca="1">_xlfn.IFNA(INDIRECT("'"&amp;"Variable List"&amp;"'!"&amp;ADDRESS(MATCH(A2252,'Variable List'!A:A,0),6)),"")</f>
        <v/>
      </c>
    </row>
    <row r="2253" spans="2:12" s="3" customFormat="1" x14ac:dyDescent="0.25">
      <c r="B2253" s="6"/>
      <c r="C2253" s="6"/>
      <c r="D2253" s="55">
        <v>35</v>
      </c>
      <c r="E2253" s="56" t="s">
        <v>2267</v>
      </c>
      <c r="F2253" s="168"/>
      <c r="G2253" s="6"/>
      <c r="H2253" s="13"/>
      <c r="I2253" s="6" t="str" cm="1">
        <f t="array" aca="1" ref="I2253" ca="1">_xlfn.IFNA(INDIRECT("'"&amp;"Variable List"&amp;"'!"&amp;ADDRESS(MATCH(A2253,'Variable List'!A:A,0),3)),"")</f>
        <v/>
      </c>
      <c r="J2253" s="6" t="str" cm="1">
        <f t="array" aca="1" ref="J2253" ca="1">_xlfn.IFNA(INDIRECT("'"&amp;"Variable List"&amp;"'!"&amp;ADDRESS(MATCH(A2253,'Variable List'!A:A,0),4)),"")</f>
        <v/>
      </c>
      <c r="K2253" s="6" t="str" cm="1">
        <f t="array" aca="1" ref="K2253" ca="1">_xlfn.IFNA(INDIRECT("'"&amp;"Variable List"&amp;"'!"&amp;ADDRESS(MATCH(A2253,'Variable List'!A:A,0),5)),"")</f>
        <v/>
      </c>
      <c r="L2253" s="6" t="str" cm="1">
        <f t="array" aca="1" ref="L2253" ca="1">_xlfn.IFNA(INDIRECT("'"&amp;"Variable List"&amp;"'!"&amp;ADDRESS(MATCH(A2253,'Variable List'!A:A,0),6)),"")</f>
        <v/>
      </c>
    </row>
    <row r="2254" spans="2:12" s="3" customFormat="1" x14ac:dyDescent="0.25">
      <c r="B2254" s="6"/>
      <c r="C2254" s="6"/>
      <c r="D2254" s="55">
        <v>36</v>
      </c>
      <c r="E2254" s="56" t="s">
        <v>2268</v>
      </c>
      <c r="F2254" s="168"/>
      <c r="G2254" s="6"/>
      <c r="H2254" s="13"/>
      <c r="I2254" s="6" t="str" cm="1">
        <f t="array" aca="1" ref="I2254" ca="1">_xlfn.IFNA(INDIRECT("'"&amp;"Variable List"&amp;"'!"&amp;ADDRESS(MATCH(A2254,'Variable List'!A:A,0),3)),"")</f>
        <v/>
      </c>
      <c r="J2254" s="6" t="str" cm="1">
        <f t="array" aca="1" ref="J2254" ca="1">_xlfn.IFNA(INDIRECT("'"&amp;"Variable List"&amp;"'!"&amp;ADDRESS(MATCH(A2254,'Variable List'!A:A,0),4)),"")</f>
        <v/>
      </c>
      <c r="K2254" s="6" t="str" cm="1">
        <f t="array" aca="1" ref="K2254" ca="1">_xlfn.IFNA(INDIRECT("'"&amp;"Variable List"&amp;"'!"&amp;ADDRESS(MATCH(A2254,'Variable List'!A:A,0),5)),"")</f>
        <v/>
      </c>
      <c r="L2254" s="6" t="str" cm="1">
        <f t="array" aca="1" ref="L2254" ca="1">_xlfn.IFNA(INDIRECT("'"&amp;"Variable List"&amp;"'!"&amp;ADDRESS(MATCH(A2254,'Variable List'!A:A,0),6)),"")</f>
        <v/>
      </c>
    </row>
    <row r="2255" spans="2:12" s="3" customFormat="1" x14ac:dyDescent="0.25">
      <c r="B2255" s="6"/>
      <c r="C2255" s="6"/>
      <c r="D2255" s="55">
        <v>37</v>
      </c>
      <c r="E2255" s="56" t="s">
        <v>2269</v>
      </c>
      <c r="F2255" s="168"/>
      <c r="G2255" s="6"/>
      <c r="H2255" s="13"/>
      <c r="I2255" s="6" t="str" cm="1">
        <f t="array" aca="1" ref="I2255" ca="1">_xlfn.IFNA(INDIRECT("'"&amp;"Variable List"&amp;"'!"&amp;ADDRESS(MATCH(A2255,'Variable List'!A:A,0),3)),"")</f>
        <v/>
      </c>
      <c r="J2255" s="6" t="str" cm="1">
        <f t="array" aca="1" ref="J2255" ca="1">_xlfn.IFNA(INDIRECT("'"&amp;"Variable List"&amp;"'!"&amp;ADDRESS(MATCH(A2255,'Variable List'!A:A,0),4)),"")</f>
        <v/>
      </c>
      <c r="K2255" s="6" t="str" cm="1">
        <f t="array" aca="1" ref="K2255" ca="1">_xlfn.IFNA(INDIRECT("'"&amp;"Variable List"&amp;"'!"&amp;ADDRESS(MATCH(A2255,'Variable List'!A:A,0),5)),"")</f>
        <v/>
      </c>
      <c r="L2255" s="6" t="str" cm="1">
        <f t="array" aca="1" ref="L2255" ca="1">_xlfn.IFNA(INDIRECT("'"&amp;"Variable List"&amp;"'!"&amp;ADDRESS(MATCH(A2255,'Variable List'!A:A,0),6)),"")</f>
        <v/>
      </c>
    </row>
    <row r="2256" spans="2:12" s="3" customFormat="1" x14ac:dyDescent="0.25">
      <c r="B2256" s="6"/>
      <c r="C2256" s="6"/>
      <c r="D2256" s="55">
        <v>38</v>
      </c>
      <c r="E2256" s="56" t="s">
        <v>2270</v>
      </c>
      <c r="F2256" s="168"/>
      <c r="G2256" s="6"/>
      <c r="H2256" s="13"/>
      <c r="I2256" s="6" t="str" cm="1">
        <f t="array" aca="1" ref="I2256" ca="1">_xlfn.IFNA(INDIRECT("'"&amp;"Variable List"&amp;"'!"&amp;ADDRESS(MATCH(A2256,'Variable List'!A:A,0),3)),"")</f>
        <v/>
      </c>
      <c r="J2256" s="6" t="str" cm="1">
        <f t="array" aca="1" ref="J2256" ca="1">_xlfn.IFNA(INDIRECT("'"&amp;"Variable List"&amp;"'!"&amp;ADDRESS(MATCH(A2256,'Variable List'!A:A,0),4)),"")</f>
        <v/>
      </c>
      <c r="K2256" s="6" t="str" cm="1">
        <f t="array" aca="1" ref="K2256" ca="1">_xlfn.IFNA(INDIRECT("'"&amp;"Variable List"&amp;"'!"&amp;ADDRESS(MATCH(A2256,'Variable List'!A:A,0),5)),"")</f>
        <v/>
      </c>
      <c r="L2256" s="6" t="str" cm="1">
        <f t="array" aca="1" ref="L2256" ca="1">_xlfn.IFNA(INDIRECT("'"&amp;"Variable List"&amp;"'!"&amp;ADDRESS(MATCH(A2256,'Variable List'!A:A,0),6)),"")</f>
        <v/>
      </c>
    </row>
    <row r="2257" spans="2:12" s="3" customFormat="1" x14ac:dyDescent="0.25">
      <c r="B2257" s="6"/>
      <c r="C2257" s="6"/>
      <c r="D2257" s="55">
        <v>39</v>
      </c>
      <c r="E2257" s="56" t="s">
        <v>2271</v>
      </c>
      <c r="F2257" s="168"/>
      <c r="G2257" s="6"/>
      <c r="H2257" s="13"/>
      <c r="I2257" s="6" t="str" cm="1">
        <f t="array" aca="1" ref="I2257" ca="1">_xlfn.IFNA(INDIRECT("'"&amp;"Variable List"&amp;"'!"&amp;ADDRESS(MATCH(A2257,'Variable List'!A:A,0),3)),"")</f>
        <v/>
      </c>
      <c r="J2257" s="6" t="str" cm="1">
        <f t="array" aca="1" ref="J2257" ca="1">_xlfn.IFNA(INDIRECT("'"&amp;"Variable List"&amp;"'!"&amp;ADDRESS(MATCH(A2257,'Variable List'!A:A,0),4)),"")</f>
        <v/>
      </c>
      <c r="K2257" s="6" t="str" cm="1">
        <f t="array" aca="1" ref="K2257" ca="1">_xlfn.IFNA(INDIRECT("'"&amp;"Variable List"&amp;"'!"&amp;ADDRESS(MATCH(A2257,'Variable List'!A:A,0),5)),"")</f>
        <v/>
      </c>
      <c r="L2257" s="6" t="str" cm="1">
        <f t="array" aca="1" ref="L2257" ca="1">_xlfn.IFNA(INDIRECT("'"&amp;"Variable List"&amp;"'!"&amp;ADDRESS(MATCH(A2257,'Variable List'!A:A,0),6)),"")</f>
        <v/>
      </c>
    </row>
    <row r="2258" spans="2:12" s="3" customFormat="1" x14ac:dyDescent="0.25">
      <c r="B2258" s="6"/>
      <c r="C2258" s="6"/>
      <c r="D2258" s="55">
        <v>40</v>
      </c>
      <c r="E2258" s="56" t="s">
        <v>2272</v>
      </c>
      <c r="F2258" s="168"/>
      <c r="G2258" s="6"/>
      <c r="H2258" s="13"/>
      <c r="I2258" s="6" t="str" cm="1">
        <f t="array" aca="1" ref="I2258" ca="1">_xlfn.IFNA(INDIRECT("'"&amp;"Variable List"&amp;"'!"&amp;ADDRESS(MATCH(A2258,'Variable List'!A:A,0),3)),"")</f>
        <v/>
      </c>
      <c r="J2258" s="6" t="str" cm="1">
        <f t="array" aca="1" ref="J2258" ca="1">_xlfn.IFNA(INDIRECT("'"&amp;"Variable List"&amp;"'!"&amp;ADDRESS(MATCH(A2258,'Variable List'!A:A,0),4)),"")</f>
        <v/>
      </c>
      <c r="K2258" s="6" t="str" cm="1">
        <f t="array" aca="1" ref="K2258" ca="1">_xlfn.IFNA(INDIRECT("'"&amp;"Variable List"&amp;"'!"&amp;ADDRESS(MATCH(A2258,'Variable List'!A:A,0),5)),"")</f>
        <v/>
      </c>
      <c r="L2258" s="6" t="str" cm="1">
        <f t="array" aca="1" ref="L2258" ca="1">_xlfn.IFNA(INDIRECT("'"&amp;"Variable List"&amp;"'!"&amp;ADDRESS(MATCH(A2258,'Variable List'!A:A,0),6)),"")</f>
        <v/>
      </c>
    </row>
    <row r="2259" spans="2:12" s="3" customFormat="1" x14ac:dyDescent="0.25">
      <c r="B2259" s="6"/>
      <c r="C2259" s="6"/>
      <c r="D2259" s="55">
        <v>41</v>
      </c>
      <c r="E2259" s="56" t="s">
        <v>2273</v>
      </c>
      <c r="F2259" s="168"/>
      <c r="G2259" s="6"/>
      <c r="H2259" s="13"/>
      <c r="I2259" s="6" t="str" cm="1">
        <f t="array" aca="1" ref="I2259" ca="1">_xlfn.IFNA(INDIRECT("'"&amp;"Variable List"&amp;"'!"&amp;ADDRESS(MATCH(A2259,'Variable List'!A:A,0),3)),"")</f>
        <v/>
      </c>
      <c r="J2259" s="6" t="str" cm="1">
        <f t="array" aca="1" ref="J2259" ca="1">_xlfn.IFNA(INDIRECT("'"&amp;"Variable List"&amp;"'!"&amp;ADDRESS(MATCH(A2259,'Variable List'!A:A,0),4)),"")</f>
        <v/>
      </c>
      <c r="K2259" s="6" t="str" cm="1">
        <f t="array" aca="1" ref="K2259" ca="1">_xlfn.IFNA(INDIRECT("'"&amp;"Variable List"&amp;"'!"&amp;ADDRESS(MATCH(A2259,'Variable List'!A:A,0),5)),"")</f>
        <v/>
      </c>
      <c r="L2259" s="6" t="str" cm="1">
        <f t="array" aca="1" ref="L2259" ca="1">_xlfn.IFNA(INDIRECT("'"&amp;"Variable List"&amp;"'!"&amp;ADDRESS(MATCH(A2259,'Variable List'!A:A,0),6)),"")</f>
        <v/>
      </c>
    </row>
    <row r="2260" spans="2:12" s="3" customFormat="1" x14ac:dyDescent="0.25">
      <c r="B2260" s="6"/>
      <c r="C2260" s="6"/>
      <c r="D2260" s="55">
        <v>42</v>
      </c>
      <c r="E2260" s="56" t="s">
        <v>2274</v>
      </c>
      <c r="F2260" s="168"/>
      <c r="G2260" s="6"/>
      <c r="H2260" s="13"/>
      <c r="I2260" s="6" t="str" cm="1">
        <f t="array" aca="1" ref="I2260" ca="1">_xlfn.IFNA(INDIRECT("'"&amp;"Variable List"&amp;"'!"&amp;ADDRESS(MATCH(A2260,'Variable List'!A:A,0),3)),"")</f>
        <v/>
      </c>
      <c r="J2260" s="6" t="str" cm="1">
        <f t="array" aca="1" ref="J2260" ca="1">_xlfn.IFNA(INDIRECT("'"&amp;"Variable List"&amp;"'!"&amp;ADDRESS(MATCH(A2260,'Variable List'!A:A,0),4)),"")</f>
        <v/>
      </c>
      <c r="K2260" s="6" t="str" cm="1">
        <f t="array" aca="1" ref="K2260" ca="1">_xlfn.IFNA(INDIRECT("'"&amp;"Variable List"&amp;"'!"&amp;ADDRESS(MATCH(A2260,'Variable List'!A:A,0),5)),"")</f>
        <v/>
      </c>
      <c r="L2260" s="6" t="str" cm="1">
        <f t="array" aca="1" ref="L2260" ca="1">_xlfn.IFNA(INDIRECT("'"&amp;"Variable List"&amp;"'!"&amp;ADDRESS(MATCH(A2260,'Variable List'!A:A,0),6)),"")</f>
        <v/>
      </c>
    </row>
    <row r="2261" spans="2:12" s="3" customFormat="1" x14ac:dyDescent="0.25">
      <c r="B2261" s="6"/>
      <c r="C2261" s="6"/>
      <c r="D2261" s="55">
        <v>43</v>
      </c>
      <c r="E2261" s="56" t="s">
        <v>2275</v>
      </c>
      <c r="F2261" s="168"/>
      <c r="G2261" s="6"/>
      <c r="H2261" s="13"/>
      <c r="I2261" s="6" t="str" cm="1">
        <f t="array" aca="1" ref="I2261" ca="1">_xlfn.IFNA(INDIRECT("'"&amp;"Variable List"&amp;"'!"&amp;ADDRESS(MATCH(A2261,'Variable List'!A:A,0),3)),"")</f>
        <v/>
      </c>
      <c r="J2261" s="6" t="str" cm="1">
        <f t="array" aca="1" ref="J2261" ca="1">_xlfn.IFNA(INDIRECT("'"&amp;"Variable List"&amp;"'!"&amp;ADDRESS(MATCH(A2261,'Variable List'!A:A,0),4)),"")</f>
        <v/>
      </c>
      <c r="K2261" s="6" t="str" cm="1">
        <f t="array" aca="1" ref="K2261" ca="1">_xlfn.IFNA(INDIRECT("'"&amp;"Variable List"&amp;"'!"&amp;ADDRESS(MATCH(A2261,'Variable List'!A:A,0),5)),"")</f>
        <v/>
      </c>
      <c r="L2261" s="6" t="str" cm="1">
        <f t="array" aca="1" ref="L2261" ca="1">_xlfn.IFNA(INDIRECT("'"&amp;"Variable List"&amp;"'!"&amp;ADDRESS(MATCH(A2261,'Variable List'!A:A,0),6)),"")</f>
        <v/>
      </c>
    </row>
    <row r="2262" spans="2:12" s="3" customFormat="1" x14ac:dyDescent="0.25">
      <c r="B2262" s="6"/>
      <c r="C2262" s="6"/>
      <c r="D2262" s="55">
        <v>44</v>
      </c>
      <c r="E2262" s="56" t="s">
        <v>2276</v>
      </c>
      <c r="F2262" s="168"/>
      <c r="G2262" s="6"/>
      <c r="H2262" s="13"/>
      <c r="I2262" s="6" t="str" cm="1">
        <f t="array" aca="1" ref="I2262" ca="1">_xlfn.IFNA(INDIRECT("'"&amp;"Variable List"&amp;"'!"&amp;ADDRESS(MATCH(A2262,'Variable List'!A:A,0),3)),"")</f>
        <v/>
      </c>
      <c r="J2262" s="6" t="str" cm="1">
        <f t="array" aca="1" ref="J2262" ca="1">_xlfn.IFNA(INDIRECT("'"&amp;"Variable List"&amp;"'!"&amp;ADDRESS(MATCH(A2262,'Variable List'!A:A,0),4)),"")</f>
        <v/>
      </c>
      <c r="K2262" s="6" t="str" cm="1">
        <f t="array" aca="1" ref="K2262" ca="1">_xlfn.IFNA(INDIRECT("'"&amp;"Variable List"&amp;"'!"&amp;ADDRESS(MATCH(A2262,'Variable List'!A:A,0),5)),"")</f>
        <v/>
      </c>
      <c r="L2262" s="6" t="str" cm="1">
        <f t="array" aca="1" ref="L2262" ca="1">_xlfn.IFNA(INDIRECT("'"&amp;"Variable List"&amp;"'!"&amp;ADDRESS(MATCH(A2262,'Variable List'!A:A,0),6)),"")</f>
        <v/>
      </c>
    </row>
    <row r="2263" spans="2:12" s="3" customFormat="1" x14ac:dyDescent="0.25">
      <c r="B2263" s="6"/>
      <c r="C2263" s="6"/>
      <c r="D2263" s="55">
        <v>45</v>
      </c>
      <c r="E2263" s="56" t="s">
        <v>2277</v>
      </c>
      <c r="F2263" s="168"/>
      <c r="G2263" s="6"/>
      <c r="H2263" s="13"/>
      <c r="I2263" s="6" t="str" cm="1">
        <f t="array" aca="1" ref="I2263" ca="1">_xlfn.IFNA(INDIRECT("'"&amp;"Variable List"&amp;"'!"&amp;ADDRESS(MATCH(A2263,'Variable List'!A:A,0),3)),"")</f>
        <v/>
      </c>
      <c r="J2263" s="6" t="str" cm="1">
        <f t="array" aca="1" ref="J2263" ca="1">_xlfn.IFNA(INDIRECT("'"&amp;"Variable List"&amp;"'!"&amp;ADDRESS(MATCH(A2263,'Variable List'!A:A,0),4)),"")</f>
        <v/>
      </c>
      <c r="K2263" s="6" t="str" cm="1">
        <f t="array" aca="1" ref="K2263" ca="1">_xlfn.IFNA(INDIRECT("'"&amp;"Variable List"&amp;"'!"&amp;ADDRESS(MATCH(A2263,'Variable List'!A:A,0),5)),"")</f>
        <v/>
      </c>
      <c r="L2263" s="6" t="str" cm="1">
        <f t="array" aca="1" ref="L2263" ca="1">_xlfn.IFNA(INDIRECT("'"&amp;"Variable List"&amp;"'!"&amp;ADDRESS(MATCH(A2263,'Variable List'!A:A,0),6)),"")</f>
        <v/>
      </c>
    </row>
    <row r="2264" spans="2:12" s="3" customFormat="1" x14ac:dyDescent="0.25">
      <c r="B2264" s="6"/>
      <c r="C2264" s="6"/>
      <c r="D2264" s="55">
        <v>46</v>
      </c>
      <c r="E2264" s="56" t="s">
        <v>2278</v>
      </c>
      <c r="F2264" s="168"/>
      <c r="G2264" s="6"/>
      <c r="H2264" s="13"/>
      <c r="I2264" s="6" t="str" cm="1">
        <f t="array" aca="1" ref="I2264" ca="1">_xlfn.IFNA(INDIRECT("'"&amp;"Variable List"&amp;"'!"&amp;ADDRESS(MATCH(A2264,'Variable List'!A:A,0),3)),"")</f>
        <v/>
      </c>
      <c r="J2264" s="6" t="str" cm="1">
        <f t="array" aca="1" ref="J2264" ca="1">_xlfn.IFNA(INDIRECT("'"&amp;"Variable List"&amp;"'!"&amp;ADDRESS(MATCH(A2264,'Variable List'!A:A,0),4)),"")</f>
        <v/>
      </c>
      <c r="K2264" s="6" t="str" cm="1">
        <f t="array" aca="1" ref="K2264" ca="1">_xlfn.IFNA(INDIRECT("'"&amp;"Variable List"&amp;"'!"&amp;ADDRESS(MATCH(A2264,'Variable List'!A:A,0),5)),"")</f>
        <v/>
      </c>
      <c r="L2264" s="6" t="str" cm="1">
        <f t="array" aca="1" ref="L2264" ca="1">_xlfn.IFNA(INDIRECT("'"&amp;"Variable List"&amp;"'!"&amp;ADDRESS(MATCH(A2264,'Variable List'!A:A,0),6)),"")</f>
        <v/>
      </c>
    </row>
    <row r="2265" spans="2:12" s="3" customFormat="1" x14ac:dyDescent="0.25">
      <c r="B2265" s="6"/>
      <c r="C2265" s="6"/>
      <c r="D2265" s="55">
        <v>47</v>
      </c>
      <c r="E2265" s="56" t="s">
        <v>2279</v>
      </c>
      <c r="F2265" s="168"/>
      <c r="G2265" s="6"/>
      <c r="H2265" s="13"/>
      <c r="I2265" s="6" t="str" cm="1">
        <f t="array" aca="1" ref="I2265" ca="1">_xlfn.IFNA(INDIRECT("'"&amp;"Variable List"&amp;"'!"&amp;ADDRESS(MATCH(A2265,'Variable List'!A:A,0),3)),"")</f>
        <v/>
      </c>
      <c r="J2265" s="6" t="str" cm="1">
        <f t="array" aca="1" ref="J2265" ca="1">_xlfn.IFNA(INDIRECT("'"&amp;"Variable List"&amp;"'!"&amp;ADDRESS(MATCH(A2265,'Variable List'!A:A,0),4)),"")</f>
        <v/>
      </c>
      <c r="K2265" s="6" t="str" cm="1">
        <f t="array" aca="1" ref="K2265" ca="1">_xlfn.IFNA(INDIRECT("'"&amp;"Variable List"&amp;"'!"&amp;ADDRESS(MATCH(A2265,'Variable List'!A:A,0),5)),"")</f>
        <v/>
      </c>
      <c r="L2265" s="6" t="str" cm="1">
        <f t="array" aca="1" ref="L2265" ca="1">_xlfn.IFNA(INDIRECT("'"&amp;"Variable List"&amp;"'!"&amp;ADDRESS(MATCH(A2265,'Variable List'!A:A,0),6)),"")</f>
        <v/>
      </c>
    </row>
    <row r="2266" spans="2:12" s="3" customFormat="1" x14ac:dyDescent="0.25">
      <c r="B2266" s="6"/>
      <c r="C2266" s="6"/>
      <c r="D2266" s="55">
        <v>48</v>
      </c>
      <c r="E2266" s="56" t="s">
        <v>2280</v>
      </c>
      <c r="F2266" s="168"/>
      <c r="G2266" s="6"/>
      <c r="H2266" s="13"/>
      <c r="I2266" s="6" t="str" cm="1">
        <f t="array" aca="1" ref="I2266" ca="1">_xlfn.IFNA(INDIRECT("'"&amp;"Variable List"&amp;"'!"&amp;ADDRESS(MATCH(A2266,'Variable List'!A:A,0),3)),"")</f>
        <v/>
      </c>
      <c r="J2266" s="6" t="str" cm="1">
        <f t="array" aca="1" ref="J2266" ca="1">_xlfn.IFNA(INDIRECT("'"&amp;"Variable List"&amp;"'!"&amp;ADDRESS(MATCH(A2266,'Variable List'!A:A,0),4)),"")</f>
        <v/>
      </c>
      <c r="K2266" s="6" t="str" cm="1">
        <f t="array" aca="1" ref="K2266" ca="1">_xlfn.IFNA(INDIRECT("'"&amp;"Variable List"&amp;"'!"&amp;ADDRESS(MATCH(A2266,'Variable List'!A:A,0),5)),"")</f>
        <v/>
      </c>
      <c r="L2266" s="6" t="str" cm="1">
        <f t="array" aca="1" ref="L2266" ca="1">_xlfn.IFNA(INDIRECT("'"&amp;"Variable List"&amp;"'!"&amp;ADDRESS(MATCH(A2266,'Variable List'!A:A,0),6)),"")</f>
        <v/>
      </c>
    </row>
    <row r="2267" spans="2:12" s="3" customFormat="1" x14ac:dyDescent="0.25">
      <c r="B2267" s="6"/>
      <c r="C2267" s="6"/>
      <c r="D2267" s="55">
        <v>49</v>
      </c>
      <c r="E2267" s="56" t="s">
        <v>2281</v>
      </c>
      <c r="F2267" s="168"/>
      <c r="G2267" s="6"/>
      <c r="H2267" s="13"/>
      <c r="I2267" s="6" t="str" cm="1">
        <f t="array" aca="1" ref="I2267" ca="1">_xlfn.IFNA(INDIRECT("'"&amp;"Variable List"&amp;"'!"&amp;ADDRESS(MATCH(A2267,'Variable List'!A:A,0),3)),"")</f>
        <v/>
      </c>
      <c r="J2267" s="6" t="str" cm="1">
        <f t="array" aca="1" ref="J2267" ca="1">_xlfn.IFNA(INDIRECT("'"&amp;"Variable List"&amp;"'!"&amp;ADDRESS(MATCH(A2267,'Variable List'!A:A,0),4)),"")</f>
        <v/>
      </c>
      <c r="K2267" s="6" t="str" cm="1">
        <f t="array" aca="1" ref="K2267" ca="1">_xlfn.IFNA(INDIRECT("'"&amp;"Variable List"&amp;"'!"&amp;ADDRESS(MATCH(A2267,'Variable List'!A:A,0),5)),"")</f>
        <v/>
      </c>
      <c r="L2267" s="6" t="str" cm="1">
        <f t="array" aca="1" ref="L2267" ca="1">_xlfn.IFNA(INDIRECT("'"&amp;"Variable List"&amp;"'!"&amp;ADDRESS(MATCH(A2267,'Variable List'!A:A,0),6)),"")</f>
        <v/>
      </c>
    </row>
    <row r="2268" spans="2:12" s="3" customFormat="1" x14ac:dyDescent="0.25">
      <c r="B2268" s="6"/>
      <c r="C2268" s="6"/>
      <c r="D2268" s="55">
        <v>50</v>
      </c>
      <c r="E2268" s="56" t="s">
        <v>2282</v>
      </c>
      <c r="F2268" s="168"/>
      <c r="G2268" s="6"/>
      <c r="H2268" s="13"/>
      <c r="I2268" s="6" t="str" cm="1">
        <f t="array" aca="1" ref="I2268" ca="1">_xlfn.IFNA(INDIRECT("'"&amp;"Variable List"&amp;"'!"&amp;ADDRESS(MATCH(A2268,'Variable List'!A:A,0),3)),"")</f>
        <v/>
      </c>
      <c r="J2268" s="6" t="str" cm="1">
        <f t="array" aca="1" ref="J2268" ca="1">_xlfn.IFNA(INDIRECT("'"&amp;"Variable List"&amp;"'!"&amp;ADDRESS(MATCH(A2268,'Variable List'!A:A,0),4)),"")</f>
        <v/>
      </c>
      <c r="K2268" s="6" t="str" cm="1">
        <f t="array" aca="1" ref="K2268" ca="1">_xlfn.IFNA(INDIRECT("'"&amp;"Variable List"&amp;"'!"&amp;ADDRESS(MATCH(A2268,'Variable List'!A:A,0),5)),"")</f>
        <v/>
      </c>
      <c r="L2268" s="6" t="str" cm="1">
        <f t="array" aca="1" ref="L2268" ca="1">_xlfn.IFNA(INDIRECT("'"&amp;"Variable List"&amp;"'!"&amp;ADDRESS(MATCH(A2268,'Variable List'!A:A,0),6)),"")</f>
        <v/>
      </c>
    </row>
    <row r="2269" spans="2:12" s="3" customFormat="1" x14ac:dyDescent="0.25">
      <c r="B2269" s="6"/>
      <c r="C2269" s="6"/>
      <c r="D2269" s="55">
        <v>51</v>
      </c>
      <c r="E2269" s="56" t="s">
        <v>2283</v>
      </c>
      <c r="F2269" s="168"/>
      <c r="G2269" s="6"/>
      <c r="H2269" s="13"/>
      <c r="I2269" s="6" t="str" cm="1">
        <f t="array" aca="1" ref="I2269" ca="1">_xlfn.IFNA(INDIRECT("'"&amp;"Variable List"&amp;"'!"&amp;ADDRESS(MATCH(A2269,'Variable List'!A:A,0),3)),"")</f>
        <v/>
      </c>
      <c r="J2269" s="6" t="str" cm="1">
        <f t="array" aca="1" ref="J2269" ca="1">_xlfn.IFNA(INDIRECT("'"&amp;"Variable List"&amp;"'!"&amp;ADDRESS(MATCH(A2269,'Variable List'!A:A,0),4)),"")</f>
        <v/>
      </c>
      <c r="K2269" s="6" t="str" cm="1">
        <f t="array" aca="1" ref="K2269" ca="1">_xlfn.IFNA(INDIRECT("'"&amp;"Variable List"&amp;"'!"&amp;ADDRESS(MATCH(A2269,'Variable List'!A:A,0),5)),"")</f>
        <v/>
      </c>
      <c r="L2269" s="6" t="str" cm="1">
        <f t="array" aca="1" ref="L2269" ca="1">_xlfn.IFNA(INDIRECT("'"&amp;"Variable List"&amp;"'!"&amp;ADDRESS(MATCH(A2269,'Variable List'!A:A,0),6)),"")</f>
        <v/>
      </c>
    </row>
    <row r="2270" spans="2:12" s="3" customFormat="1" x14ac:dyDescent="0.25">
      <c r="B2270" s="6"/>
      <c r="C2270" s="6"/>
      <c r="D2270" s="55">
        <v>52</v>
      </c>
      <c r="E2270" s="56" t="s">
        <v>2284</v>
      </c>
      <c r="F2270" s="168"/>
      <c r="G2270" s="6"/>
      <c r="H2270" s="13"/>
      <c r="I2270" s="6" t="str" cm="1">
        <f t="array" aca="1" ref="I2270" ca="1">_xlfn.IFNA(INDIRECT("'"&amp;"Variable List"&amp;"'!"&amp;ADDRESS(MATCH(A2270,'Variable List'!A:A,0),3)),"")</f>
        <v/>
      </c>
      <c r="J2270" s="6" t="str" cm="1">
        <f t="array" aca="1" ref="J2270" ca="1">_xlfn.IFNA(INDIRECT("'"&amp;"Variable List"&amp;"'!"&amp;ADDRESS(MATCH(A2270,'Variable List'!A:A,0),4)),"")</f>
        <v/>
      </c>
      <c r="K2270" s="6" t="str" cm="1">
        <f t="array" aca="1" ref="K2270" ca="1">_xlfn.IFNA(INDIRECT("'"&amp;"Variable List"&amp;"'!"&amp;ADDRESS(MATCH(A2270,'Variable List'!A:A,0),5)),"")</f>
        <v/>
      </c>
      <c r="L2270" s="6" t="str" cm="1">
        <f t="array" aca="1" ref="L2270" ca="1">_xlfn.IFNA(INDIRECT("'"&amp;"Variable List"&amp;"'!"&amp;ADDRESS(MATCH(A2270,'Variable List'!A:A,0),6)),"")</f>
        <v/>
      </c>
    </row>
    <row r="2271" spans="2:12" s="3" customFormat="1" x14ac:dyDescent="0.25">
      <c r="B2271" s="6"/>
      <c r="C2271" s="6"/>
      <c r="D2271" s="55">
        <v>53</v>
      </c>
      <c r="E2271" s="56" t="s">
        <v>2285</v>
      </c>
      <c r="F2271" s="168"/>
      <c r="G2271" s="6"/>
      <c r="H2271" s="13"/>
      <c r="I2271" s="6" t="str" cm="1">
        <f t="array" aca="1" ref="I2271" ca="1">_xlfn.IFNA(INDIRECT("'"&amp;"Variable List"&amp;"'!"&amp;ADDRESS(MATCH(A2271,'Variable List'!A:A,0),3)),"")</f>
        <v/>
      </c>
      <c r="J2271" s="6" t="str" cm="1">
        <f t="array" aca="1" ref="J2271" ca="1">_xlfn.IFNA(INDIRECT("'"&amp;"Variable List"&amp;"'!"&amp;ADDRESS(MATCH(A2271,'Variable List'!A:A,0),4)),"")</f>
        <v/>
      </c>
      <c r="K2271" s="6" t="str" cm="1">
        <f t="array" aca="1" ref="K2271" ca="1">_xlfn.IFNA(INDIRECT("'"&amp;"Variable List"&amp;"'!"&amp;ADDRESS(MATCH(A2271,'Variable List'!A:A,0),5)),"")</f>
        <v/>
      </c>
      <c r="L2271" s="6" t="str" cm="1">
        <f t="array" aca="1" ref="L2271" ca="1">_xlfn.IFNA(INDIRECT("'"&amp;"Variable List"&amp;"'!"&amp;ADDRESS(MATCH(A2271,'Variable List'!A:A,0),6)),"")</f>
        <v/>
      </c>
    </row>
    <row r="2272" spans="2:12" s="3" customFormat="1" x14ac:dyDescent="0.25">
      <c r="B2272" s="6"/>
      <c r="C2272" s="6"/>
      <c r="D2272" s="55">
        <v>54</v>
      </c>
      <c r="E2272" s="56" t="s">
        <v>2286</v>
      </c>
      <c r="F2272" s="168"/>
      <c r="G2272" s="6"/>
      <c r="H2272" s="13"/>
      <c r="I2272" s="6" t="str" cm="1">
        <f t="array" aca="1" ref="I2272" ca="1">_xlfn.IFNA(INDIRECT("'"&amp;"Variable List"&amp;"'!"&amp;ADDRESS(MATCH(A2272,'Variable List'!A:A,0),3)),"")</f>
        <v/>
      </c>
      <c r="J2272" s="6" t="str" cm="1">
        <f t="array" aca="1" ref="J2272" ca="1">_xlfn.IFNA(INDIRECT("'"&amp;"Variable List"&amp;"'!"&amp;ADDRESS(MATCH(A2272,'Variable List'!A:A,0),4)),"")</f>
        <v/>
      </c>
      <c r="K2272" s="6" t="str" cm="1">
        <f t="array" aca="1" ref="K2272" ca="1">_xlfn.IFNA(INDIRECT("'"&amp;"Variable List"&amp;"'!"&amp;ADDRESS(MATCH(A2272,'Variable List'!A:A,0),5)),"")</f>
        <v/>
      </c>
      <c r="L2272" s="6" t="str" cm="1">
        <f t="array" aca="1" ref="L2272" ca="1">_xlfn.IFNA(INDIRECT("'"&amp;"Variable List"&amp;"'!"&amp;ADDRESS(MATCH(A2272,'Variable List'!A:A,0),6)),"")</f>
        <v/>
      </c>
    </row>
    <row r="2273" spans="2:12" s="3" customFormat="1" x14ac:dyDescent="0.25">
      <c r="B2273" s="6"/>
      <c r="C2273" s="6"/>
      <c r="D2273" s="55">
        <v>55</v>
      </c>
      <c r="E2273" s="56" t="s">
        <v>2287</v>
      </c>
      <c r="F2273" s="168"/>
      <c r="G2273" s="6"/>
      <c r="H2273" s="13"/>
      <c r="I2273" s="6" t="str" cm="1">
        <f t="array" aca="1" ref="I2273" ca="1">_xlfn.IFNA(INDIRECT("'"&amp;"Variable List"&amp;"'!"&amp;ADDRESS(MATCH(A2273,'Variable List'!A:A,0),3)),"")</f>
        <v/>
      </c>
      <c r="J2273" s="6" t="str" cm="1">
        <f t="array" aca="1" ref="J2273" ca="1">_xlfn.IFNA(INDIRECT("'"&amp;"Variable List"&amp;"'!"&amp;ADDRESS(MATCH(A2273,'Variable List'!A:A,0),4)),"")</f>
        <v/>
      </c>
      <c r="K2273" s="6" t="str" cm="1">
        <f t="array" aca="1" ref="K2273" ca="1">_xlfn.IFNA(INDIRECT("'"&amp;"Variable List"&amp;"'!"&amp;ADDRESS(MATCH(A2273,'Variable List'!A:A,0),5)),"")</f>
        <v/>
      </c>
      <c r="L2273" s="6" t="str" cm="1">
        <f t="array" aca="1" ref="L2273" ca="1">_xlfn.IFNA(INDIRECT("'"&amp;"Variable List"&amp;"'!"&amp;ADDRESS(MATCH(A2273,'Variable List'!A:A,0),6)),"")</f>
        <v/>
      </c>
    </row>
    <row r="2274" spans="2:12" s="3" customFormat="1" x14ac:dyDescent="0.25">
      <c r="B2274" s="6"/>
      <c r="C2274" s="6"/>
      <c r="D2274" s="55">
        <v>56</v>
      </c>
      <c r="E2274" s="56" t="s">
        <v>2288</v>
      </c>
      <c r="F2274" s="168"/>
      <c r="G2274" s="6"/>
      <c r="H2274" s="13"/>
      <c r="I2274" s="6" t="str" cm="1">
        <f t="array" aca="1" ref="I2274" ca="1">_xlfn.IFNA(INDIRECT("'"&amp;"Variable List"&amp;"'!"&amp;ADDRESS(MATCH(A2274,'Variable List'!A:A,0),3)),"")</f>
        <v/>
      </c>
      <c r="J2274" s="6" t="str" cm="1">
        <f t="array" aca="1" ref="J2274" ca="1">_xlfn.IFNA(INDIRECT("'"&amp;"Variable List"&amp;"'!"&amp;ADDRESS(MATCH(A2274,'Variable List'!A:A,0),4)),"")</f>
        <v/>
      </c>
      <c r="K2274" s="6" t="str" cm="1">
        <f t="array" aca="1" ref="K2274" ca="1">_xlfn.IFNA(INDIRECT("'"&amp;"Variable List"&amp;"'!"&amp;ADDRESS(MATCH(A2274,'Variable List'!A:A,0),5)),"")</f>
        <v/>
      </c>
      <c r="L2274" s="6" t="str" cm="1">
        <f t="array" aca="1" ref="L2274" ca="1">_xlfn.IFNA(INDIRECT("'"&amp;"Variable List"&amp;"'!"&amp;ADDRESS(MATCH(A2274,'Variable List'!A:A,0),6)),"")</f>
        <v/>
      </c>
    </row>
    <row r="2275" spans="2:12" s="3" customFormat="1" x14ac:dyDescent="0.25">
      <c r="B2275" s="6"/>
      <c r="C2275" s="6"/>
      <c r="D2275" s="55">
        <v>57</v>
      </c>
      <c r="E2275" s="56" t="s">
        <v>2289</v>
      </c>
      <c r="F2275" s="168"/>
      <c r="G2275" s="6"/>
      <c r="H2275" s="13"/>
      <c r="I2275" s="6" t="str" cm="1">
        <f t="array" aca="1" ref="I2275" ca="1">_xlfn.IFNA(INDIRECT("'"&amp;"Variable List"&amp;"'!"&amp;ADDRESS(MATCH(A2275,'Variable List'!A:A,0),3)),"")</f>
        <v/>
      </c>
      <c r="J2275" s="6" t="str" cm="1">
        <f t="array" aca="1" ref="J2275" ca="1">_xlfn.IFNA(INDIRECT("'"&amp;"Variable List"&amp;"'!"&amp;ADDRESS(MATCH(A2275,'Variable List'!A:A,0),4)),"")</f>
        <v/>
      </c>
      <c r="K2275" s="6" t="str" cm="1">
        <f t="array" aca="1" ref="K2275" ca="1">_xlfn.IFNA(INDIRECT("'"&amp;"Variable List"&amp;"'!"&amp;ADDRESS(MATCH(A2275,'Variable List'!A:A,0),5)),"")</f>
        <v/>
      </c>
      <c r="L2275" s="6" t="str" cm="1">
        <f t="array" aca="1" ref="L2275" ca="1">_xlfn.IFNA(INDIRECT("'"&amp;"Variable List"&amp;"'!"&amp;ADDRESS(MATCH(A2275,'Variable List'!A:A,0),6)),"")</f>
        <v/>
      </c>
    </row>
    <row r="2276" spans="2:12" s="3" customFormat="1" x14ac:dyDescent="0.25">
      <c r="B2276" s="6"/>
      <c r="C2276" s="6"/>
      <c r="D2276" s="55">
        <v>58</v>
      </c>
      <c r="E2276" s="56" t="s">
        <v>2290</v>
      </c>
      <c r="F2276" s="168"/>
      <c r="G2276" s="6"/>
      <c r="H2276" s="13"/>
      <c r="I2276" s="6" t="str" cm="1">
        <f t="array" aca="1" ref="I2276" ca="1">_xlfn.IFNA(INDIRECT("'"&amp;"Variable List"&amp;"'!"&amp;ADDRESS(MATCH(A2276,'Variable List'!A:A,0),3)),"")</f>
        <v/>
      </c>
      <c r="J2276" s="6" t="str" cm="1">
        <f t="array" aca="1" ref="J2276" ca="1">_xlfn.IFNA(INDIRECT("'"&amp;"Variable List"&amp;"'!"&amp;ADDRESS(MATCH(A2276,'Variable List'!A:A,0),4)),"")</f>
        <v/>
      </c>
      <c r="K2276" s="6" t="str" cm="1">
        <f t="array" aca="1" ref="K2276" ca="1">_xlfn.IFNA(INDIRECT("'"&amp;"Variable List"&amp;"'!"&amp;ADDRESS(MATCH(A2276,'Variable List'!A:A,0),5)),"")</f>
        <v/>
      </c>
      <c r="L2276" s="6" t="str" cm="1">
        <f t="array" aca="1" ref="L2276" ca="1">_xlfn.IFNA(INDIRECT("'"&amp;"Variable List"&amp;"'!"&amp;ADDRESS(MATCH(A2276,'Variable List'!A:A,0),6)),"")</f>
        <v/>
      </c>
    </row>
    <row r="2277" spans="2:12" s="3" customFormat="1" x14ac:dyDescent="0.25">
      <c r="B2277" s="6"/>
      <c r="C2277" s="6"/>
      <c r="D2277" s="55">
        <v>59</v>
      </c>
      <c r="E2277" s="56" t="s">
        <v>2291</v>
      </c>
      <c r="F2277" s="168"/>
      <c r="G2277" s="6"/>
      <c r="H2277" s="13"/>
      <c r="I2277" s="6" t="str" cm="1">
        <f t="array" aca="1" ref="I2277" ca="1">_xlfn.IFNA(INDIRECT("'"&amp;"Variable List"&amp;"'!"&amp;ADDRESS(MATCH(A2277,'Variable List'!A:A,0),3)),"")</f>
        <v/>
      </c>
      <c r="J2277" s="6" t="str" cm="1">
        <f t="array" aca="1" ref="J2277" ca="1">_xlfn.IFNA(INDIRECT("'"&amp;"Variable List"&amp;"'!"&amp;ADDRESS(MATCH(A2277,'Variable List'!A:A,0),4)),"")</f>
        <v/>
      </c>
      <c r="K2277" s="6" t="str" cm="1">
        <f t="array" aca="1" ref="K2277" ca="1">_xlfn.IFNA(INDIRECT("'"&amp;"Variable List"&amp;"'!"&amp;ADDRESS(MATCH(A2277,'Variable List'!A:A,0),5)),"")</f>
        <v/>
      </c>
      <c r="L2277" s="6" t="str" cm="1">
        <f t="array" aca="1" ref="L2277" ca="1">_xlfn.IFNA(INDIRECT("'"&amp;"Variable List"&amp;"'!"&amp;ADDRESS(MATCH(A2277,'Variable List'!A:A,0),6)),"")</f>
        <v/>
      </c>
    </row>
    <row r="2278" spans="2:12" s="3" customFormat="1" x14ac:dyDescent="0.25">
      <c r="B2278" s="6"/>
      <c r="C2278" s="6"/>
      <c r="D2278" s="55">
        <v>60</v>
      </c>
      <c r="E2278" s="56" t="s">
        <v>2292</v>
      </c>
      <c r="F2278" s="168"/>
      <c r="G2278" s="6"/>
      <c r="H2278" s="13"/>
      <c r="I2278" s="6" t="str" cm="1">
        <f t="array" aca="1" ref="I2278" ca="1">_xlfn.IFNA(INDIRECT("'"&amp;"Variable List"&amp;"'!"&amp;ADDRESS(MATCH(A2278,'Variable List'!A:A,0),3)),"")</f>
        <v/>
      </c>
      <c r="J2278" s="6" t="str" cm="1">
        <f t="array" aca="1" ref="J2278" ca="1">_xlfn.IFNA(INDIRECT("'"&amp;"Variable List"&amp;"'!"&amp;ADDRESS(MATCH(A2278,'Variable List'!A:A,0),4)),"")</f>
        <v/>
      </c>
      <c r="K2278" s="6" t="str" cm="1">
        <f t="array" aca="1" ref="K2278" ca="1">_xlfn.IFNA(INDIRECT("'"&amp;"Variable List"&amp;"'!"&amp;ADDRESS(MATCH(A2278,'Variable List'!A:A,0),5)),"")</f>
        <v/>
      </c>
      <c r="L2278" s="6" t="str" cm="1">
        <f t="array" aca="1" ref="L2278" ca="1">_xlfn.IFNA(INDIRECT("'"&amp;"Variable List"&amp;"'!"&amp;ADDRESS(MATCH(A2278,'Variable List'!A:A,0),6)),"")</f>
        <v/>
      </c>
    </row>
    <row r="2279" spans="2:12" s="3" customFormat="1" x14ac:dyDescent="0.25">
      <c r="B2279" s="6"/>
      <c r="C2279" s="6"/>
      <c r="D2279" s="55">
        <v>61</v>
      </c>
      <c r="E2279" s="56" t="s">
        <v>2293</v>
      </c>
      <c r="F2279" s="168"/>
      <c r="G2279" s="6"/>
      <c r="H2279" s="13"/>
      <c r="I2279" s="6" t="str" cm="1">
        <f t="array" aca="1" ref="I2279" ca="1">_xlfn.IFNA(INDIRECT("'"&amp;"Variable List"&amp;"'!"&amp;ADDRESS(MATCH(A2279,'Variable List'!A:A,0),3)),"")</f>
        <v/>
      </c>
      <c r="J2279" s="6" t="str" cm="1">
        <f t="array" aca="1" ref="J2279" ca="1">_xlfn.IFNA(INDIRECT("'"&amp;"Variable List"&amp;"'!"&amp;ADDRESS(MATCH(A2279,'Variable List'!A:A,0),4)),"")</f>
        <v/>
      </c>
      <c r="K2279" s="6" t="str" cm="1">
        <f t="array" aca="1" ref="K2279" ca="1">_xlfn.IFNA(INDIRECT("'"&amp;"Variable List"&amp;"'!"&amp;ADDRESS(MATCH(A2279,'Variable List'!A:A,0),5)),"")</f>
        <v/>
      </c>
      <c r="L2279" s="6" t="str" cm="1">
        <f t="array" aca="1" ref="L2279" ca="1">_xlfn.IFNA(INDIRECT("'"&amp;"Variable List"&amp;"'!"&amp;ADDRESS(MATCH(A2279,'Variable List'!A:A,0),6)),"")</f>
        <v/>
      </c>
    </row>
    <row r="2280" spans="2:12" s="3" customFormat="1" x14ac:dyDescent="0.25">
      <c r="B2280" s="6"/>
      <c r="C2280" s="6"/>
      <c r="D2280" s="55">
        <v>62</v>
      </c>
      <c r="E2280" s="56" t="s">
        <v>2294</v>
      </c>
      <c r="F2280" s="168"/>
      <c r="G2280" s="6"/>
      <c r="H2280" s="13"/>
      <c r="I2280" s="6" t="str" cm="1">
        <f t="array" aca="1" ref="I2280" ca="1">_xlfn.IFNA(INDIRECT("'"&amp;"Variable List"&amp;"'!"&amp;ADDRESS(MATCH(A2280,'Variable List'!A:A,0),3)),"")</f>
        <v/>
      </c>
      <c r="J2280" s="6" t="str" cm="1">
        <f t="array" aca="1" ref="J2280" ca="1">_xlfn.IFNA(INDIRECT("'"&amp;"Variable List"&amp;"'!"&amp;ADDRESS(MATCH(A2280,'Variable List'!A:A,0),4)),"")</f>
        <v/>
      </c>
      <c r="K2280" s="6" t="str" cm="1">
        <f t="array" aca="1" ref="K2280" ca="1">_xlfn.IFNA(INDIRECT("'"&amp;"Variable List"&amp;"'!"&amp;ADDRESS(MATCH(A2280,'Variable List'!A:A,0),5)),"")</f>
        <v/>
      </c>
      <c r="L2280" s="6" t="str" cm="1">
        <f t="array" aca="1" ref="L2280" ca="1">_xlfn.IFNA(INDIRECT("'"&amp;"Variable List"&amp;"'!"&amp;ADDRESS(MATCH(A2280,'Variable List'!A:A,0),6)),"")</f>
        <v/>
      </c>
    </row>
    <row r="2281" spans="2:12" s="3" customFormat="1" x14ac:dyDescent="0.25">
      <c r="B2281" s="6"/>
      <c r="C2281" s="6"/>
      <c r="D2281" s="55">
        <v>63</v>
      </c>
      <c r="E2281" s="56" t="s">
        <v>2295</v>
      </c>
      <c r="F2281" s="168"/>
      <c r="G2281" s="6"/>
      <c r="H2281" s="13"/>
      <c r="I2281" s="6" t="str" cm="1">
        <f t="array" aca="1" ref="I2281" ca="1">_xlfn.IFNA(INDIRECT("'"&amp;"Variable List"&amp;"'!"&amp;ADDRESS(MATCH(A2281,'Variable List'!A:A,0),3)),"")</f>
        <v/>
      </c>
      <c r="J2281" s="6" t="str" cm="1">
        <f t="array" aca="1" ref="J2281" ca="1">_xlfn.IFNA(INDIRECT("'"&amp;"Variable List"&amp;"'!"&amp;ADDRESS(MATCH(A2281,'Variable List'!A:A,0),4)),"")</f>
        <v/>
      </c>
      <c r="K2281" s="6" t="str" cm="1">
        <f t="array" aca="1" ref="K2281" ca="1">_xlfn.IFNA(INDIRECT("'"&amp;"Variable List"&amp;"'!"&amp;ADDRESS(MATCH(A2281,'Variable List'!A:A,0),5)),"")</f>
        <v/>
      </c>
      <c r="L2281" s="6" t="str" cm="1">
        <f t="array" aca="1" ref="L2281" ca="1">_xlfn.IFNA(INDIRECT("'"&amp;"Variable List"&amp;"'!"&amp;ADDRESS(MATCH(A2281,'Variable List'!A:A,0),6)),"")</f>
        <v/>
      </c>
    </row>
    <row r="2282" spans="2:12" s="3" customFormat="1" x14ac:dyDescent="0.25">
      <c r="B2282" s="6"/>
      <c r="C2282" s="6"/>
      <c r="D2282" s="55">
        <v>64</v>
      </c>
      <c r="E2282" s="56" t="s">
        <v>2296</v>
      </c>
      <c r="F2282" s="168"/>
      <c r="G2282" s="6"/>
      <c r="H2282" s="13"/>
      <c r="I2282" s="6" t="str" cm="1">
        <f t="array" aca="1" ref="I2282" ca="1">_xlfn.IFNA(INDIRECT("'"&amp;"Variable List"&amp;"'!"&amp;ADDRESS(MATCH(A2282,'Variable List'!A:A,0),3)),"")</f>
        <v/>
      </c>
      <c r="J2282" s="6" t="str" cm="1">
        <f t="array" aca="1" ref="J2282" ca="1">_xlfn.IFNA(INDIRECT("'"&amp;"Variable List"&amp;"'!"&amp;ADDRESS(MATCH(A2282,'Variable List'!A:A,0),4)),"")</f>
        <v/>
      </c>
      <c r="K2282" s="6" t="str" cm="1">
        <f t="array" aca="1" ref="K2282" ca="1">_xlfn.IFNA(INDIRECT("'"&amp;"Variable List"&amp;"'!"&amp;ADDRESS(MATCH(A2282,'Variable List'!A:A,0),5)),"")</f>
        <v/>
      </c>
      <c r="L2282" s="6" t="str" cm="1">
        <f t="array" aca="1" ref="L2282" ca="1">_xlfn.IFNA(INDIRECT("'"&amp;"Variable List"&amp;"'!"&amp;ADDRESS(MATCH(A2282,'Variable List'!A:A,0),6)),"")</f>
        <v/>
      </c>
    </row>
    <row r="2283" spans="2:12" s="3" customFormat="1" x14ac:dyDescent="0.25">
      <c r="B2283" s="6"/>
      <c r="C2283" s="6"/>
      <c r="D2283" s="55">
        <v>65</v>
      </c>
      <c r="E2283" s="56" t="s">
        <v>2297</v>
      </c>
      <c r="F2283" s="168"/>
      <c r="G2283" s="6"/>
      <c r="H2283" s="13"/>
      <c r="I2283" s="6" t="str" cm="1">
        <f t="array" aca="1" ref="I2283" ca="1">_xlfn.IFNA(INDIRECT("'"&amp;"Variable List"&amp;"'!"&amp;ADDRESS(MATCH(A2283,'Variable List'!A:A,0),3)),"")</f>
        <v/>
      </c>
      <c r="J2283" s="6" t="str" cm="1">
        <f t="array" aca="1" ref="J2283" ca="1">_xlfn.IFNA(INDIRECT("'"&amp;"Variable List"&amp;"'!"&amp;ADDRESS(MATCH(A2283,'Variable List'!A:A,0),4)),"")</f>
        <v/>
      </c>
      <c r="K2283" s="6" t="str" cm="1">
        <f t="array" aca="1" ref="K2283" ca="1">_xlfn.IFNA(INDIRECT("'"&amp;"Variable List"&amp;"'!"&amp;ADDRESS(MATCH(A2283,'Variable List'!A:A,0),5)),"")</f>
        <v/>
      </c>
      <c r="L2283" s="6" t="str" cm="1">
        <f t="array" aca="1" ref="L2283" ca="1">_xlfn.IFNA(INDIRECT("'"&amp;"Variable List"&amp;"'!"&amp;ADDRESS(MATCH(A2283,'Variable List'!A:A,0),6)),"")</f>
        <v/>
      </c>
    </row>
    <row r="2284" spans="2:12" s="3" customFormat="1" x14ac:dyDescent="0.25">
      <c r="B2284" s="6"/>
      <c r="C2284" s="6"/>
      <c r="D2284" s="55">
        <v>66</v>
      </c>
      <c r="E2284" s="56" t="s">
        <v>2298</v>
      </c>
      <c r="F2284" s="168"/>
      <c r="G2284" s="6"/>
      <c r="H2284" s="13"/>
      <c r="I2284" s="6" t="str" cm="1">
        <f t="array" aca="1" ref="I2284" ca="1">_xlfn.IFNA(INDIRECT("'"&amp;"Variable List"&amp;"'!"&amp;ADDRESS(MATCH(A2284,'Variable List'!A:A,0),3)),"")</f>
        <v/>
      </c>
      <c r="J2284" s="6" t="str" cm="1">
        <f t="array" aca="1" ref="J2284" ca="1">_xlfn.IFNA(INDIRECT("'"&amp;"Variable List"&amp;"'!"&amp;ADDRESS(MATCH(A2284,'Variable List'!A:A,0),4)),"")</f>
        <v/>
      </c>
      <c r="K2284" s="6" t="str" cm="1">
        <f t="array" aca="1" ref="K2284" ca="1">_xlfn.IFNA(INDIRECT("'"&amp;"Variable List"&amp;"'!"&amp;ADDRESS(MATCH(A2284,'Variable List'!A:A,0),5)),"")</f>
        <v/>
      </c>
      <c r="L2284" s="6" t="str" cm="1">
        <f t="array" aca="1" ref="L2284" ca="1">_xlfn.IFNA(INDIRECT("'"&amp;"Variable List"&amp;"'!"&amp;ADDRESS(MATCH(A2284,'Variable List'!A:A,0),6)),"")</f>
        <v/>
      </c>
    </row>
    <row r="2285" spans="2:12" s="3" customFormat="1" x14ac:dyDescent="0.25">
      <c r="B2285" s="6"/>
      <c r="C2285" s="6"/>
      <c r="D2285" s="55">
        <v>67</v>
      </c>
      <c r="E2285" s="56" t="s">
        <v>2299</v>
      </c>
      <c r="F2285" s="168"/>
      <c r="G2285" s="6"/>
      <c r="H2285" s="13"/>
      <c r="I2285" s="6" t="str" cm="1">
        <f t="array" aca="1" ref="I2285" ca="1">_xlfn.IFNA(INDIRECT("'"&amp;"Variable List"&amp;"'!"&amp;ADDRESS(MATCH(A2285,'Variable List'!A:A,0),3)),"")</f>
        <v/>
      </c>
      <c r="J2285" s="6" t="str" cm="1">
        <f t="array" aca="1" ref="J2285" ca="1">_xlfn.IFNA(INDIRECT("'"&amp;"Variable List"&amp;"'!"&amp;ADDRESS(MATCH(A2285,'Variable List'!A:A,0),4)),"")</f>
        <v/>
      </c>
      <c r="K2285" s="6" t="str" cm="1">
        <f t="array" aca="1" ref="K2285" ca="1">_xlfn.IFNA(INDIRECT("'"&amp;"Variable List"&amp;"'!"&amp;ADDRESS(MATCH(A2285,'Variable List'!A:A,0),5)),"")</f>
        <v/>
      </c>
      <c r="L2285" s="6" t="str" cm="1">
        <f t="array" aca="1" ref="L2285" ca="1">_xlfn.IFNA(INDIRECT("'"&amp;"Variable List"&amp;"'!"&amp;ADDRESS(MATCH(A2285,'Variable List'!A:A,0),6)),"")</f>
        <v/>
      </c>
    </row>
    <row r="2286" spans="2:12" s="3" customFormat="1" x14ac:dyDescent="0.25">
      <c r="B2286" s="6"/>
      <c r="C2286" s="6"/>
      <c r="D2286" s="55">
        <v>68</v>
      </c>
      <c r="E2286" s="56" t="s">
        <v>2300</v>
      </c>
      <c r="F2286" s="168"/>
      <c r="G2286" s="6"/>
      <c r="H2286" s="13"/>
      <c r="I2286" s="6" t="str" cm="1">
        <f t="array" aca="1" ref="I2286" ca="1">_xlfn.IFNA(INDIRECT("'"&amp;"Variable List"&amp;"'!"&amp;ADDRESS(MATCH(A2286,'Variable List'!A:A,0),3)),"")</f>
        <v/>
      </c>
      <c r="J2286" s="6" t="str" cm="1">
        <f t="array" aca="1" ref="J2286" ca="1">_xlfn.IFNA(INDIRECT("'"&amp;"Variable List"&amp;"'!"&amp;ADDRESS(MATCH(A2286,'Variable List'!A:A,0),4)),"")</f>
        <v/>
      </c>
      <c r="K2286" s="6" t="str" cm="1">
        <f t="array" aca="1" ref="K2286" ca="1">_xlfn.IFNA(INDIRECT("'"&amp;"Variable List"&amp;"'!"&amp;ADDRESS(MATCH(A2286,'Variable List'!A:A,0),5)),"")</f>
        <v/>
      </c>
      <c r="L2286" s="6" t="str" cm="1">
        <f t="array" aca="1" ref="L2286" ca="1">_xlfn.IFNA(INDIRECT("'"&amp;"Variable List"&amp;"'!"&amp;ADDRESS(MATCH(A2286,'Variable List'!A:A,0),6)),"")</f>
        <v/>
      </c>
    </row>
    <row r="2287" spans="2:12" s="3" customFormat="1" x14ac:dyDescent="0.25">
      <c r="B2287" s="6"/>
      <c r="C2287" s="6"/>
      <c r="D2287" s="55">
        <v>69</v>
      </c>
      <c r="E2287" s="56" t="s">
        <v>2301</v>
      </c>
      <c r="F2287" s="168"/>
      <c r="G2287" s="6"/>
      <c r="H2287" s="13"/>
      <c r="I2287" s="6" t="str" cm="1">
        <f t="array" aca="1" ref="I2287" ca="1">_xlfn.IFNA(INDIRECT("'"&amp;"Variable List"&amp;"'!"&amp;ADDRESS(MATCH(A2287,'Variable List'!A:A,0),3)),"")</f>
        <v/>
      </c>
      <c r="J2287" s="6" t="str" cm="1">
        <f t="array" aca="1" ref="J2287" ca="1">_xlfn.IFNA(INDIRECT("'"&amp;"Variable List"&amp;"'!"&amp;ADDRESS(MATCH(A2287,'Variable List'!A:A,0),4)),"")</f>
        <v/>
      </c>
      <c r="K2287" s="6" t="str" cm="1">
        <f t="array" aca="1" ref="K2287" ca="1">_xlfn.IFNA(INDIRECT("'"&amp;"Variable List"&amp;"'!"&amp;ADDRESS(MATCH(A2287,'Variable List'!A:A,0),5)),"")</f>
        <v/>
      </c>
      <c r="L2287" s="6" t="str" cm="1">
        <f t="array" aca="1" ref="L2287" ca="1">_xlfn.IFNA(INDIRECT("'"&amp;"Variable List"&amp;"'!"&amp;ADDRESS(MATCH(A2287,'Variable List'!A:A,0),6)),"")</f>
        <v/>
      </c>
    </row>
    <row r="2288" spans="2:12" s="3" customFormat="1" x14ac:dyDescent="0.25">
      <c r="B2288" s="6"/>
      <c r="C2288" s="6"/>
      <c r="D2288" s="55">
        <v>70</v>
      </c>
      <c r="E2288" s="56" t="s">
        <v>2302</v>
      </c>
      <c r="F2288" s="168"/>
      <c r="G2288" s="6"/>
      <c r="H2288" s="13"/>
      <c r="I2288" s="6" t="str" cm="1">
        <f t="array" aca="1" ref="I2288" ca="1">_xlfn.IFNA(INDIRECT("'"&amp;"Variable List"&amp;"'!"&amp;ADDRESS(MATCH(A2288,'Variable List'!A:A,0),3)),"")</f>
        <v/>
      </c>
      <c r="J2288" s="6" t="str" cm="1">
        <f t="array" aca="1" ref="J2288" ca="1">_xlfn.IFNA(INDIRECT("'"&amp;"Variable List"&amp;"'!"&amp;ADDRESS(MATCH(A2288,'Variable List'!A:A,0),4)),"")</f>
        <v/>
      </c>
      <c r="K2288" s="6" t="str" cm="1">
        <f t="array" aca="1" ref="K2288" ca="1">_xlfn.IFNA(INDIRECT("'"&amp;"Variable List"&amp;"'!"&amp;ADDRESS(MATCH(A2288,'Variable List'!A:A,0),5)),"")</f>
        <v/>
      </c>
      <c r="L2288" s="6" t="str" cm="1">
        <f t="array" aca="1" ref="L2288" ca="1">_xlfn.IFNA(INDIRECT("'"&amp;"Variable List"&amp;"'!"&amp;ADDRESS(MATCH(A2288,'Variable List'!A:A,0),6)),"")</f>
        <v/>
      </c>
    </row>
    <row r="2289" spans="2:12" s="3" customFormat="1" x14ac:dyDescent="0.25">
      <c r="B2289" s="6"/>
      <c r="C2289" s="6"/>
      <c r="D2289" s="55">
        <v>71</v>
      </c>
      <c r="E2289" s="56" t="s">
        <v>2303</v>
      </c>
      <c r="F2289" s="168"/>
      <c r="G2289" s="6"/>
      <c r="H2289" s="13"/>
      <c r="I2289" s="6" t="str" cm="1">
        <f t="array" aca="1" ref="I2289" ca="1">_xlfn.IFNA(INDIRECT("'"&amp;"Variable List"&amp;"'!"&amp;ADDRESS(MATCH(A2289,'Variable List'!A:A,0),3)),"")</f>
        <v/>
      </c>
      <c r="J2289" s="6" t="str" cm="1">
        <f t="array" aca="1" ref="J2289" ca="1">_xlfn.IFNA(INDIRECT("'"&amp;"Variable List"&amp;"'!"&amp;ADDRESS(MATCH(A2289,'Variable List'!A:A,0),4)),"")</f>
        <v/>
      </c>
      <c r="K2289" s="6" t="str" cm="1">
        <f t="array" aca="1" ref="K2289" ca="1">_xlfn.IFNA(INDIRECT("'"&amp;"Variable List"&amp;"'!"&amp;ADDRESS(MATCH(A2289,'Variable List'!A:A,0),5)),"")</f>
        <v/>
      </c>
      <c r="L2289" s="6" t="str" cm="1">
        <f t="array" aca="1" ref="L2289" ca="1">_xlfn.IFNA(INDIRECT("'"&amp;"Variable List"&amp;"'!"&amp;ADDRESS(MATCH(A2289,'Variable List'!A:A,0),6)),"")</f>
        <v/>
      </c>
    </row>
    <row r="2290" spans="2:12" s="3" customFormat="1" x14ac:dyDescent="0.25">
      <c r="B2290" s="6"/>
      <c r="C2290" s="6"/>
      <c r="D2290" s="55">
        <v>72</v>
      </c>
      <c r="E2290" s="56" t="s">
        <v>2304</v>
      </c>
      <c r="F2290" s="168"/>
      <c r="G2290" s="6"/>
      <c r="H2290" s="13"/>
      <c r="I2290" s="6" t="str" cm="1">
        <f t="array" aca="1" ref="I2290" ca="1">_xlfn.IFNA(INDIRECT("'"&amp;"Variable List"&amp;"'!"&amp;ADDRESS(MATCH(A2290,'Variable List'!A:A,0),3)),"")</f>
        <v/>
      </c>
      <c r="J2290" s="6" t="str" cm="1">
        <f t="array" aca="1" ref="J2290" ca="1">_xlfn.IFNA(INDIRECT("'"&amp;"Variable List"&amp;"'!"&amp;ADDRESS(MATCH(A2290,'Variable List'!A:A,0),4)),"")</f>
        <v/>
      </c>
      <c r="K2290" s="6" t="str" cm="1">
        <f t="array" aca="1" ref="K2290" ca="1">_xlfn.IFNA(INDIRECT("'"&amp;"Variable List"&amp;"'!"&amp;ADDRESS(MATCH(A2290,'Variable List'!A:A,0),5)),"")</f>
        <v/>
      </c>
      <c r="L2290" s="6" t="str" cm="1">
        <f t="array" aca="1" ref="L2290" ca="1">_xlfn.IFNA(INDIRECT("'"&amp;"Variable List"&amp;"'!"&amp;ADDRESS(MATCH(A2290,'Variable List'!A:A,0),6)),"")</f>
        <v/>
      </c>
    </row>
    <row r="2291" spans="2:12" s="3" customFormat="1" x14ac:dyDescent="0.25">
      <c r="B2291" s="6"/>
      <c r="C2291" s="6"/>
      <c r="D2291" s="55">
        <v>73</v>
      </c>
      <c r="E2291" s="56" t="s">
        <v>2305</v>
      </c>
      <c r="F2291" s="168"/>
      <c r="G2291" s="6"/>
      <c r="H2291" s="13"/>
      <c r="I2291" s="6" t="str" cm="1">
        <f t="array" aca="1" ref="I2291" ca="1">_xlfn.IFNA(INDIRECT("'"&amp;"Variable List"&amp;"'!"&amp;ADDRESS(MATCH(A2291,'Variable List'!A:A,0),3)),"")</f>
        <v/>
      </c>
      <c r="J2291" s="6" t="str" cm="1">
        <f t="array" aca="1" ref="J2291" ca="1">_xlfn.IFNA(INDIRECT("'"&amp;"Variable List"&amp;"'!"&amp;ADDRESS(MATCH(A2291,'Variable List'!A:A,0),4)),"")</f>
        <v/>
      </c>
      <c r="K2291" s="6" t="str" cm="1">
        <f t="array" aca="1" ref="K2291" ca="1">_xlfn.IFNA(INDIRECT("'"&amp;"Variable List"&amp;"'!"&amp;ADDRESS(MATCH(A2291,'Variable List'!A:A,0),5)),"")</f>
        <v/>
      </c>
      <c r="L2291" s="6" t="str" cm="1">
        <f t="array" aca="1" ref="L2291" ca="1">_xlfn.IFNA(INDIRECT("'"&amp;"Variable List"&amp;"'!"&amp;ADDRESS(MATCH(A2291,'Variable List'!A:A,0),6)),"")</f>
        <v/>
      </c>
    </row>
    <row r="2292" spans="2:12" s="3" customFormat="1" x14ac:dyDescent="0.25">
      <c r="B2292" s="6"/>
      <c r="C2292" s="6"/>
      <c r="D2292" s="55">
        <v>74</v>
      </c>
      <c r="E2292" s="56" t="s">
        <v>2306</v>
      </c>
      <c r="F2292" s="168"/>
      <c r="G2292" s="6"/>
      <c r="H2292" s="13"/>
      <c r="I2292" s="6" t="str" cm="1">
        <f t="array" aca="1" ref="I2292" ca="1">_xlfn.IFNA(INDIRECT("'"&amp;"Variable List"&amp;"'!"&amp;ADDRESS(MATCH(A2292,'Variable List'!A:A,0),3)),"")</f>
        <v/>
      </c>
      <c r="J2292" s="6" t="str" cm="1">
        <f t="array" aca="1" ref="J2292" ca="1">_xlfn.IFNA(INDIRECT("'"&amp;"Variable List"&amp;"'!"&amp;ADDRESS(MATCH(A2292,'Variable List'!A:A,0),4)),"")</f>
        <v/>
      </c>
      <c r="K2292" s="6" t="str" cm="1">
        <f t="array" aca="1" ref="K2292" ca="1">_xlfn.IFNA(INDIRECT("'"&amp;"Variable List"&amp;"'!"&amp;ADDRESS(MATCH(A2292,'Variable List'!A:A,0),5)),"")</f>
        <v/>
      </c>
      <c r="L2292" s="6" t="str" cm="1">
        <f t="array" aca="1" ref="L2292" ca="1">_xlfn.IFNA(INDIRECT("'"&amp;"Variable List"&amp;"'!"&amp;ADDRESS(MATCH(A2292,'Variable List'!A:A,0),6)),"")</f>
        <v/>
      </c>
    </row>
    <row r="2293" spans="2:12" s="3" customFormat="1" x14ac:dyDescent="0.25">
      <c r="B2293" s="6"/>
      <c r="C2293" s="6"/>
      <c r="D2293" s="55">
        <v>75</v>
      </c>
      <c r="E2293" s="56" t="s">
        <v>2307</v>
      </c>
      <c r="F2293" s="168"/>
      <c r="G2293" s="6"/>
      <c r="H2293" s="13"/>
      <c r="I2293" s="6" t="str" cm="1">
        <f t="array" aca="1" ref="I2293" ca="1">_xlfn.IFNA(INDIRECT("'"&amp;"Variable List"&amp;"'!"&amp;ADDRESS(MATCH(A2293,'Variable List'!A:A,0),3)),"")</f>
        <v/>
      </c>
      <c r="J2293" s="6" t="str" cm="1">
        <f t="array" aca="1" ref="J2293" ca="1">_xlfn.IFNA(INDIRECT("'"&amp;"Variable List"&amp;"'!"&amp;ADDRESS(MATCH(A2293,'Variable List'!A:A,0),4)),"")</f>
        <v/>
      </c>
      <c r="K2293" s="6" t="str" cm="1">
        <f t="array" aca="1" ref="K2293" ca="1">_xlfn.IFNA(INDIRECT("'"&amp;"Variable List"&amp;"'!"&amp;ADDRESS(MATCH(A2293,'Variable List'!A:A,0),5)),"")</f>
        <v/>
      </c>
      <c r="L2293" s="6" t="str" cm="1">
        <f t="array" aca="1" ref="L2293" ca="1">_xlfn.IFNA(INDIRECT("'"&amp;"Variable List"&amp;"'!"&amp;ADDRESS(MATCH(A2293,'Variable List'!A:A,0),6)),"")</f>
        <v/>
      </c>
    </row>
    <row r="2294" spans="2:12" s="3" customFormat="1" x14ac:dyDescent="0.25">
      <c r="B2294" s="6"/>
      <c r="C2294" s="6"/>
      <c r="D2294" s="55">
        <v>76</v>
      </c>
      <c r="E2294" s="56" t="s">
        <v>2308</v>
      </c>
      <c r="F2294" s="168"/>
      <c r="G2294" s="6"/>
      <c r="H2294" s="13"/>
      <c r="I2294" s="6" t="str" cm="1">
        <f t="array" aca="1" ref="I2294" ca="1">_xlfn.IFNA(INDIRECT("'"&amp;"Variable List"&amp;"'!"&amp;ADDRESS(MATCH(A2294,'Variable List'!A:A,0),3)),"")</f>
        <v/>
      </c>
      <c r="J2294" s="6" t="str" cm="1">
        <f t="array" aca="1" ref="J2294" ca="1">_xlfn.IFNA(INDIRECT("'"&amp;"Variable List"&amp;"'!"&amp;ADDRESS(MATCH(A2294,'Variable List'!A:A,0),4)),"")</f>
        <v/>
      </c>
      <c r="K2294" s="6" t="str" cm="1">
        <f t="array" aca="1" ref="K2294" ca="1">_xlfn.IFNA(INDIRECT("'"&amp;"Variable List"&amp;"'!"&amp;ADDRESS(MATCH(A2294,'Variable List'!A:A,0),5)),"")</f>
        <v/>
      </c>
      <c r="L2294" s="6" t="str" cm="1">
        <f t="array" aca="1" ref="L2294" ca="1">_xlfn.IFNA(INDIRECT("'"&amp;"Variable List"&amp;"'!"&amp;ADDRESS(MATCH(A2294,'Variable List'!A:A,0),6)),"")</f>
        <v/>
      </c>
    </row>
    <row r="2295" spans="2:12" s="3" customFormat="1" x14ac:dyDescent="0.25">
      <c r="B2295" s="6"/>
      <c r="C2295" s="6"/>
      <c r="D2295" s="55">
        <v>77</v>
      </c>
      <c r="E2295" s="56" t="s">
        <v>2309</v>
      </c>
      <c r="F2295" s="168"/>
      <c r="G2295" s="6"/>
      <c r="H2295" s="13"/>
      <c r="I2295" s="6" t="str" cm="1">
        <f t="array" aca="1" ref="I2295" ca="1">_xlfn.IFNA(INDIRECT("'"&amp;"Variable List"&amp;"'!"&amp;ADDRESS(MATCH(A2295,'Variable List'!A:A,0),3)),"")</f>
        <v/>
      </c>
      <c r="J2295" s="6" t="str" cm="1">
        <f t="array" aca="1" ref="J2295" ca="1">_xlfn.IFNA(INDIRECT("'"&amp;"Variable List"&amp;"'!"&amp;ADDRESS(MATCH(A2295,'Variable List'!A:A,0),4)),"")</f>
        <v/>
      </c>
      <c r="K2295" s="6" t="str" cm="1">
        <f t="array" aca="1" ref="K2295" ca="1">_xlfn.IFNA(INDIRECT("'"&amp;"Variable List"&amp;"'!"&amp;ADDRESS(MATCH(A2295,'Variable List'!A:A,0),5)),"")</f>
        <v/>
      </c>
      <c r="L2295" s="6" t="str" cm="1">
        <f t="array" aca="1" ref="L2295" ca="1">_xlfn.IFNA(INDIRECT("'"&amp;"Variable List"&amp;"'!"&amp;ADDRESS(MATCH(A2295,'Variable List'!A:A,0),6)),"")</f>
        <v/>
      </c>
    </row>
    <row r="2296" spans="2:12" s="3" customFormat="1" x14ac:dyDescent="0.25">
      <c r="B2296" s="6"/>
      <c r="C2296" s="6"/>
      <c r="D2296" s="55">
        <v>78</v>
      </c>
      <c r="E2296" s="56" t="s">
        <v>2310</v>
      </c>
      <c r="F2296" s="168"/>
      <c r="G2296" s="6"/>
      <c r="H2296" s="13"/>
      <c r="I2296" s="6" t="str" cm="1">
        <f t="array" aca="1" ref="I2296" ca="1">_xlfn.IFNA(INDIRECT("'"&amp;"Variable List"&amp;"'!"&amp;ADDRESS(MATCH(A2296,'Variable List'!A:A,0),3)),"")</f>
        <v/>
      </c>
      <c r="J2296" s="6" t="str" cm="1">
        <f t="array" aca="1" ref="J2296" ca="1">_xlfn.IFNA(INDIRECT("'"&amp;"Variable List"&amp;"'!"&amp;ADDRESS(MATCH(A2296,'Variable List'!A:A,0),4)),"")</f>
        <v/>
      </c>
      <c r="K2296" s="6" t="str" cm="1">
        <f t="array" aca="1" ref="K2296" ca="1">_xlfn.IFNA(INDIRECT("'"&amp;"Variable List"&amp;"'!"&amp;ADDRESS(MATCH(A2296,'Variable List'!A:A,0),5)),"")</f>
        <v/>
      </c>
      <c r="L2296" s="6" t="str" cm="1">
        <f t="array" aca="1" ref="L2296" ca="1">_xlfn.IFNA(INDIRECT("'"&amp;"Variable List"&amp;"'!"&amp;ADDRESS(MATCH(A2296,'Variable List'!A:A,0),6)),"")</f>
        <v/>
      </c>
    </row>
    <row r="2297" spans="2:12" s="3" customFormat="1" x14ac:dyDescent="0.25">
      <c r="B2297" s="6"/>
      <c r="C2297" s="6"/>
      <c r="D2297" s="55">
        <v>79</v>
      </c>
      <c r="E2297" s="56" t="s">
        <v>2311</v>
      </c>
      <c r="F2297" s="168"/>
      <c r="G2297" s="6"/>
      <c r="H2297" s="13"/>
      <c r="I2297" s="6" t="str" cm="1">
        <f t="array" aca="1" ref="I2297" ca="1">_xlfn.IFNA(INDIRECT("'"&amp;"Variable List"&amp;"'!"&amp;ADDRESS(MATCH(A2297,'Variable List'!A:A,0),3)),"")</f>
        <v/>
      </c>
      <c r="J2297" s="6" t="str" cm="1">
        <f t="array" aca="1" ref="J2297" ca="1">_xlfn.IFNA(INDIRECT("'"&amp;"Variable List"&amp;"'!"&amp;ADDRESS(MATCH(A2297,'Variable List'!A:A,0),4)),"")</f>
        <v/>
      </c>
      <c r="K2297" s="6" t="str" cm="1">
        <f t="array" aca="1" ref="K2297" ca="1">_xlfn.IFNA(INDIRECT("'"&amp;"Variable List"&amp;"'!"&amp;ADDRESS(MATCH(A2297,'Variable List'!A:A,0),5)),"")</f>
        <v/>
      </c>
      <c r="L2297" s="6" t="str" cm="1">
        <f t="array" aca="1" ref="L2297" ca="1">_xlfn.IFNA(INDIRECT("'"&amp;"Variable List"&amp;"'!"&amp;ADDRESS(MATCH(A2297,'Variable List'!A:A,0),6)),"")</f>
        <v/>
      </c>
    </row>
    <row r="2298" spans="2:12" s="3" customFormat="1" x14ac:dyDescent="0.25">
      <c r="B2298" s="6"/>
      <c r="C2298" s="6"/>
      <c r="D2298" s="55">
        <v>80</v>
      </c>
      <c r="E2298" s="56" t="s">
        <v>2312</v>
      </c>
      <c r="F2298" s="168"/>
      <c r="G2298" s="6"/>
      <c r="H2298" s="13"/>
      <c r="I2298" s="6" t="str" cm="1">
        <f t="array" aca="1" ref="I2298" ca="1">_xlfn.IFNA(INDIRECT("'"&amp;"Variable List"&amp;"'!"&amp;ADDRESS(MATCH(A2298,'Variable List'!A:A,0),3)),"")</f>
        <v/>
      </c>
      <c r="J2298" s="6" t="str" cm="1">
        <f t="array" aca="1" ref="J2298" ca="1">_xlfn.IFNA(INDIRECT("'"&amp;"Variable List"&amp;"'!"&amp;ADDRESS(MATCH(A2298,'Variable List'!A:A,0),4)),"")</f>
        <v/>
      </c>
      <c r="K2298" s="6" t="str" cm="1">
        <f t="array" aca="1" ref="K2298" ca="1">_xlfn.IFNA(INDIRECT("'"&amp;"Variable List"&amp;"'!"&amp;ADDRESS(MATCH(A2298,'Variable List'!A:A,0),5)),"")</f>
        <v/>
      </c>
      <c r="L2298" s="6" t="str" cm="1">
        <f t="array" aca="1" ref="L2298" ca="1">_xlfn.IFNA(INDIRECT("'"&amp;"Variable List"&amp;"'!"&amp;ADDRESS(MATCH(A2298,'Variable List'!A:A,0),6)),"")</f>
        <v/>
      </c>
    </row>
    <row r="2299" spans="2:12" s="3" customFormat="1" x14ac:dyDescent="0.25">
      <c r="B2299" s="6"/>
      <c r="C2299" s="6"/>
      <c r="D2299" s="55">
        <v>81</v>
      </c>
      <c r="E2299" s="56" t="s">
        <v>2313</v>
      </c>
      <c r="F2299" s="168"/>
      <c r="G2299" s="6"/>
      <c r="H2299" s="13"/>
      <c r="I2299" s="6" t="str" cm="1">
        <f t="array" aca="1" ref="I2299" ca="1">_xlfn.IFNA(INDIRECT("'"&amp;"Variable List"&amp;"'!"&amp;ADDRESS(MATCH(A2299,'Variable List'!A:A,0),3)),"")</f>
        <v/>
      </c>
      <c r="J2299" s="6" t="str" cm="1">
        <f t="array" aca="1" ref="J2299" ca="1">_xlfn.IFNA(INDIRECT("'"&amp;"Variable List"&amp;"'!"&amp;ADDRESS(MATCH(A2299,'Variable List'!A:A,0),4)),"")</f>
        <v/>
      </c>
      <c r="K2299" s="6" t="str" cm="1">
        <f t="array" aca="1" ref="K2299" ca="1">_xlfn.IFNA(INDIRECT("'"&amp;"Variable List"&amp;"'!"&amp;ADDRESS(MATCH(A2299,'Variable List'!A:A,0),5)),"")</f>
        <v/>
      </c>
      <c r="L2299" s="6" t="str" cm="1">
        <f t="array" aca="1" ref="L2299" ca="1">_xlfn.IFNA(INDIRECT("'"&amp;"Variable List"&amp;"'!"&amp;ADDRESS(MATCH(A2299,'Variable List'!A:A,0),6)),"")</f>
        <v/>
      </c>
    </row>
    <row r="2300" spans="2:12" s="3" customFormat="1" x14ac:dyDescent="0.25">
      <c r="B2300" s="6"/>
      <c r="C2300" s="6"/>
      <c r="D2300" s="55">
        <v>82</v>
      </c>
      <c r="E2300" s="56" t="s">
        <v>2314</v>
      </c>
      <c r="F2300" s="168"/>
      <c r="G2300" s="6"/>
      <c r="H2300" s="13"/>
      <c r="I2300" s="6" t="str" cm="1">
        <f t="array" aca="1" ref="I2300" ca="1">_xlfn.IFNA(INDIRECT("'"&amp;"Variable List"&amp;"'!"&amp;ADDRESS(MATCH(A2300,'Variable List'!A:A,0),3)),"")</f>
        <v/>
      </c>
      <c r="J2300" s="6" t="str" cm="1">
        <f t="array" aca="1" ref="J2300" ca="1">_xlfn.IFNA(INDIRECT("'"&amp;"Variable List"&amp;"'!"&amp;ADDRESS(MATCH(A2300,'Variable List'!A:A,0),4)),"")</f>
        <v/>
      </c>
      <c r="K2300" s="6" t="str" cm="1">
        <f t="array" aca="1" ref="K2300" ca="1">_xlfn.IFNA(INDIRECT("'"&amp;"Variable List"&amp;"'!"&amp;ADDRESS(MATCH(A2300,'Variable List'!A:A,0),5)),"")</f>
        <v/>
      </c>
      <c r="L2300" s="6" t="str" cm="1">
        <f t="array" aca="1" ref="L2300" ca="1">_xlfn.IFNA(INDIRECT("'"&amp;"Variable List"&amp;"'!"&amp;ADDRESS(MATCH(A2300,'Variable List'!A:A,0),6)),"")</f>
        <v/>
      </c>
    </row>
    <row r="2301" spans="2:12" s="3" customFormat="1" x14ac:dyDescent="0.25">
      <c r="B2301" s="6"/>
      <c r="C2301" s="6"/>
      <c r="D2301" s="55">
        <v>83</v>
      </c>
      <c r="E2301" s="56" t="s">
        <v>2315</v>
      </c>
      <c r="F2301" s="168"/>
      <c r="G2301" s="6"/>
      <c r="H2301" s="13"/>
      <c r="I2301" s="6" t="str" cm="1">
        <f t="array" aca="1" ref="I2301" ca="1">_xlfn.IFNA(INDIRECT("'"&amp;"Variable List"&amp;"'!"&amp;ADDRESS(MATCH(A2301,'Variable List'!A:A,0),3)),"")</f>
        <v/>
      </c>
      <c r="J2301" s="6" t="str" cm="1">
        <f t="array" aca="1" ref="J2301" ca="1">_xlfn.IFNA(INDIRECT("'"&amp;"Variable List"&amp;"'!"&amp;ADDRESS(MATCH(A2301,'Variable List'!A:A,0),4)),"")</f>
        <v/>
      </c>
      <c r="K2301" s="6" t="str" cm="1">
        <f t="array" aca="1" ref="K2301" ca="1">_xlfn.IFNA(INDIRECT("'"&amp;"Variable List"&amp;"'!"&amp;ADDRESS(MATCH(A2301,'Variable List'!A:A,0),5)),"")</f>
        <v/>
      </c>
      <c r="L2301" s="6" t="str" cm="1">
        <f t="array" aca="1" ref="L2301" ca="1">_xlfn.IFNA(INDIRECT("'"&amp;"Variable List"&amp;"'!"&amp;ADDRESS(MATCH(A2301,'Variable List'!A:A,0),6)),"")</f>
        <v/>
      </c>
    </row>
    <row r="2302" spans="2:12" s="3" customFormat="1" x14ac:dyDescent="0.25">
      <c r="B2302" s="6"/>
      <c r="C2302" s="6"/>
      <c r="D2302" s="55">
        <v>84</v>
      </c>
      <c r="E2302" s="56" t="s">
        <v>2316</v>
      </c>
      <c r="F2302" s="168"/>
      <c r="G2302" s="6"/>
      <c r="H2302" s="13"/>
      <c r="I2302" s="6" t="str" cm="1">
        <f t="array" aca="1" ref="I2302" ca="1">_xlfn.IFNA(INDIRECT("'"&amp;"Variable List"&amp;"'!"&amp;ADDRESS(MATCH(A2302,'Variable List'!A:A,0),3)),"")</f>
        <v/>
      </c>
      <c r="J2302" s="6" t="str" cm="1">
        <f t="array" aca="1" ref="J2302" ca="1">_xlfn.IFNA(INDIRECT("'"&amp;"Variable List"&amp;"'!"&amp;ADDRESS(MATCH(A2302,'Variable List'!A:A,0),4)),"")</f>
        <v/>
      </c>
      <c r="K2302" s="6" t="str" cm="1">
        <f t="array" aca="1" ref="K2302" ca="1">_xlfn.IFNA(INDIRECT("'"&amp;"Variable List"&amp;"'!"&amp;ADDRESS(MATCH(A2302,'Variable List'!A:A,0),5)),"")</f>
        <v/>
      </c>
      <c r="L2302" s="6" t="str" cm="1">
        <f t="array" aca="1" ref="L2302" ca="1">_xlfn.IFNA(INDIRECT("'"&amp;"Variable List"&amp;"'!"&amp;ADDRESS(MATCH(A2302,'Variable List'!A:A,0),6)),"")</f>
        <v/>
      </c>
    </row>
    <row r="2303" spans="2:12" s="3" customFormat="1" x14ac:dyDescent="0.25">
      <c r="B2303" s="6"/>
      <c r="C2303" s="6"/>
      <c r="D2303" s="55">
        <v>85</v>
      </c>
      <c r="E2303" s="56" t="s">
        <v>2317</v>
      </c>
      <c r="F2303" s="168"/>
      <c r="G2303" s="6"/>
      <c r="H2303" s="13"/>
      <c r="I2303" s="6" t="str" cm="1">
        <f t="array" aca="1" ref="I2303" ca="1">_xlfn.IFNA(INDIRECT("'"&amp;"Variable List"&amp;"'!"&amp;ADDRESS(MATCH(A2303,'Variable List'!A:A,0),3)),"")</f>
        <v/>
      </c>
      <c r="J2303" s="6" t="str" cm="1">
        <f t="array" aca="1" ref="J2303" ca="1">_xlfn.IFNA(INDIRECT("'"&amp;"Variable List"&amp;"'!"&amp;ADDRESS(MATCH(A2303,'Variable List'!A:A,0),4)),"")</f>
        <v/>
      </c>
      <c r="K2303" s="6" t="str" cm="1">
        <f t="array" aca="1" ref="K2303" ca="1">_xlfn.IFNA(INDIRECT("'"&amp;"Variable List"&amp;"'!"&amp;ADDRESS(MATCH(A2303,'Variable List'!A:A,0),5)),"")</f>
        <v/>
      </c>
      <c r="L2303" s="6" t="str" cm="1">
        <f t="array" aca="1" ref="L2303" ca="1">_xlfn.IFNA(INDIRECT("'"&amp;"Variable List"&amp;"'!"&amp;ADDRESS(MATCH(A2303,'Variable List'!A:A,0),6)),"")</f>
        <v/>
      </c>
    </row>
    <row r="2304" spans="2:12" s="3" customFormat="1" x14ac:dyDescent="0.25">
      <c r="B2304" s="6"/>
      <c r="C2304" s="6"/>
      <c r="D2304" s="55">
        <v>86</v>
      </c>
      <c r="E2304" s="56" t="s">
        <v>2318</v>
      </c>
      <c r="F2304" s="168"/>
      <c r="G2304" s="6"/>
      <c r="H2304" s="13"/>
      <c r="I2304" s="6" t="str" cm="1">
        <f t="array" aca="1" ref="I2304" ca="1">_xlfn.IFNA(INDIRECT("'"&amp;"Variable List"&amp;"'!"&amp;ADDRESS(MATCH(A2304,'Variable List'!A:A,0),3)),"")</f>
        <v/>
      </c>
      <c r="J2304" s="6" t="str" cm="1">
        <f t="array" aca="1" ref="J2304" ca="1">_xlfn.IFNA(INDIRECT("'"&amp;"Variable List"&amp;"'!"&amp;ADDRESS(MATCH(A2304,'Variable List'!A:A,0),4)),"")</f>
        <v/>
      </c>
      <c r="K2304" s="6" t="str" cm="1">
        <f t="array" aca="1" ref="K2304" ca="1">_xlfn.IFNA(INDIRECT("'"&amp;"Variable List"&amp;"'!"&amp;ADDRESS(MATCH(A2304,'Variable List'!A:A,0),5)),"")</f>
        <v/>
      </c>
      <c r="L2304" s="6" t="str" cm="1">
        <f t="array" aca="1" ref="L2304" ca="1">_xlfn.IFNA(INDIRECT("'"&amp;"Variable List"&amp;"'!"&amp;ADDRESS(MATCH(A2304,'Variable List'!A:A,0),6)),"")</f>
        <v/>
      </c>
    </row>
    <row r="2305" spans="2:12" s="3" customFormat="1" x14ac:dyDescent="0.25">
      <c r="B2305" s="6"/>
      <c r="C2305" s="6"/>
      <c r="D2305" s="55">
        <v>87</v>
      </c>
      <c r="E2305" s="56" t="s">
        <v>2319</v>
      </c>
      <c r="F2305" s="168"/>
      <c r="G2305" s="6"/>
      <c r="H2305" s="13"/>
      <c r="I2305" s="6" t="str" cm="1">
        <f t="array" aca="1" ref="I2305" ca="1">_xlfn.IFNA(INDIRECT("'"&amp;"Variable List"&amp;"'!"&amp;ADDRESS(MATCH(A2305,'Variable List'!A:A,0),3)),"")</f>
        <v/>
      </c>
      <c r="J2305" s="6" t="str" cm="1">
        <f t="array" aca="1" ref="J2305" ca="1">_xlfn.IFNA(INDIRECT("'"&amp;"Variable List"&amp;"'!"&amp;ADDRESS(MATCH(A2305,'Variable List'!A:A,0),4)),"")</f>
        <v/>
      </c>
      <c r="K2305" s="6" t="str" cm="1">
        <f t="array" aca="1" ref="K2305" ca="1">_xlfn.IFNA(INDIRECT("'"&amp;"Variable List"&amp;"'!"&amp;ADDRESS(MATCH(A2305,'Variable List'!A:A,0),5)),"")</f>
        <v/>
      </c>
      <c r="L2305" s="6" t="str" cm="1">
        <f t="array" aca="1" ref="L2305" ca="1">_xlfn.IFNA(INDIRECT("'"&amp;"Variable List"&amp;"'!"&amp;ADDRESS(MATCH(A2305,'Variable List'!A:A,0),6)),"")</f>
        <v/>
      </c>
    </row>
    <row r="2306" spans="2:12" s="3" customFormat="1" x14ac:dyDescent="0.25">
      <c r="B2306" s="6"/>
      <c r="C2306" s="6"/>
      <c r="D2306" s="55">
        <v>88</v>
      </c>
      <c r="E2306" s="56" t="s">
        <v>2320</v>
      </c>
      <c r="F2306" s="168"/>
      <c r="G2306" s="6"/>
      <c r="H2306" s="13"/>
      <c r="I2306" s="6" t="str" cm="1">
        <f t="array" aca="1" ref="I2306" ca="1">_xlfn.IFNA(INDIRECT("'"&amp;"Variable List"&amp;"'!"&amp;ADDRESS(MATCH(A2306,'Variable List'!A:A,0),3)),"")</f>
        <v/>
      </c>
      <c r="J2306" s="6" t="str" cm="1">
        <f t="array" aca="1" ref="J2306" ca="1">_xlfn.IFNA(INDIRECT("'"&amp;"Variable List"&amp;"'!"&amp;ADDRESS(MATCH(A2306,'Variable List'!A:A,0),4)),"")</f>
        <v/>
      </c>
      <c r="K2306" s="6" t="str" cm="1">
        <f t="array" aca="1" ref="K2306" ca="1">_xlfn.IFNA(INDIRECT("'"&amp;"Variable List"&amp;"'!"&amp;ADDRESS(MATCH(A2306,'Variable List'!A:A,0),5)),"")</f>
        <v/>
      </c>
      <c r="L2306" s="6" t="str" cm="1">
        <f t="array" aca="1" ref="L2306" ca="1">_xlfn.IFNA(INDIRECT("'"&amp;"Variable List"&amp;"'!"&amp;ADDRESS(MATCH(A2306,'Variable List'!A:A,0),6)),"")</f>
        <v/>
      </c>
    </row>
    <row r="2307" spans="2:12" s="3" customFormat="1" x14ac:dyDescent="0.25">
      <c r="B2307" s="6"/>
      <c r="C2307" s="6"/>
      <c r="D2307" s="55">
        <v>89</v>
      </c>
      <c r="E2307" s="56" t="s">
        <v>2321</v>
      </c>
      <c r="F2307" s="168"/>
      <c r="G2307" s="6"/>
      <c r="H2307" s="13"/>
      <c r="I2307" s="6" t="str" cm="1">
        <f t="array" aca="1" ref="I2307" ca="1">_xlfn.IFNA(INDIRECT("'"&amp;"Variable List"&amp;"'!"&amp;ADDRESS(MATCH(A2307,'Variable List'!A:A,0),3)),"")</f>
        <v/>
      </c>
      <c r="J2307" s="6" t="str" cm="1">
        <f t="array" aca="1" ref="J2307" ca="1">_xlfn.IFNA(INDIRECT("'"&amp;"Variable List"&amp;"'!"&amp;ADDRESS(MATCH(A2307,'Variable List'!A:A,0),4)),"")</f>
        <v/>
      </c>
      <c r="K2307" s="6" t="str" cm="1">
        <f t="array" aca="1" ref="K2307" ca="1">_xlfn.IFNA(INDIRECT("'"&amp;"Variable List"&amp;"'!"&amp;ADDRESS(MATCH(A2307,'Variable List'!A:A,0),5)),"")</f>
        <v/>
      </c>
      <c r="L2307" s="6" t="str" cm="1">
        <f t="array" aca="1" ref="L2307" ca="1">_xlfn.IFNA(INDIRECT("'"&amp;"Variable List"&amp;"'!"&amp;ADDRESS(MATCH(A2307,'Variable List'!A:A,0),6)),"")</f>
        <v/>
      </c>
    </row>
    <row r="2308" spans="2:12" s="3" customFormat="1" x14ac:dyDescent="0.25">
      <c r="B2308" s="6"/>
      <c r="C2308" s="6"/>
      <c r="D2308" s="55">
        <v>90</v>
      </c>
      <c r="E2308" s="56" t="s">
        <v>2322</v>
      </c>
      <c r="F2308" s="168"/>
      <c r="G2308" s="6"/>
      <c r="H2308" s="13"/>
      <c r="I2308" s="6" t="str" cm="1">
        <f t="array" aca="1" ref="I2308" ca="1">_xlfn.IFNA(INDIRECT("'"&amp;"Variable List"&amp;"'!"&amp;ADDRESS(MATCH(A2308,'Variable List'!A:A,0),3)),"")</f>
        <v/>
      </c>
      <c r="J2308" s="6" t="str" cm="1">
        <f t="array" aca="1" ref="J2308" ca="1">_xlfn.IFNA(INDIRECT("'"&amp;"Variable List"&amp;"'!"&amp;ADDRESS(MATCH(A2308,'Variable List'!A:A,0),4)),"")</f>
        <v/>
      </c>
      <c r="K2308" s="6" t="str" cm="1">
        <f t="array" aca="1" ref="K2308" ca="1">_xlfn.IFNA(INDIRECT("'"&amp;"Variable List"&amp;"'!"&amp;ADDRESS(MATCH(A2308,'Variable List'!A:A,0),5)),"")</f>
        <v/>
      </c>
      <c r="L2308" s="6" t="str" cm="1">
        <f t="array" aca="1" ref="L2308" ca="1">_xlfn.IFNA(INDIRECT("'"&amp;"Variable List"&amp;"'!"&amp;ADDRESS(MATCH(A2308,'Variable List'!A:A,0),6)),"")</f>
        <v/>
      </c>
    </row>
    <row r="2309" spans="2:12" s="3" customFormat="1" x14ac:dyDescent="0.25">
      <c r="B2309" s="6"/>
      <c r="C2309" s="6"/>
      <c r="D2309" s="55">
        <v>91</v>
      </c>
      <c r="E2309" s="56" t="s">
        <v>2323</v>
      </c>
      <c r="F2309" s="168"/>
      <c r="G2309" s="6"/>
      <c r="H2309" s="13"/>
      <c r="I2309" s="6" t="str" cm="1">
        <f t="array" aca="1" ref="I2309" ca="1">_xlfn.IFNA(INDIRECT("'"&amp;"Variable List"&amp;"'!"&amp;ADDRESS(MATCH(A2309,'Variable List'!A:A,0),3)),"")</f>
        <v/>
      </c>
      <c r="J2309" s="6" t="str" cm="1">
        <f t="array" aca="1" ref="J2309" ca="1">_xlfn.IFNA(INDIRECT("'"&amp;"Variable List"&amp;"'!"&amp;ADDRESS(MATCH(A2309,'Variable List'!A:A,0),4)),"")</f>
        <v/>
      </c>
      <c r="K2309" s="6" t="str" cm="1">
        <f t="array" aca="1" ref="K2309" ca="1">_xlfn.IFNA(INDIRECT("'"&amp;"Variable List"&amp;"'!"&amp;ADDRESS(MATCH(A2309,'Variable List'!A:A,0),5)),"")</f>
        <v/>
      </c>
      <c r="L2309" s="6" t="str" cm="1">
        <f t="array" aca="1" ref="L2309" ca="1">_xlfn.IFNA(INDIRECT("'"&amp;"Variable List"&amp;"'!"&amp;ADDRESS(MATCH(A2309,'Variable List'!A:A,0),6)),"")</f>
        <v/>
      </c>
    </row>
    <row r="2310" spans="2:12" s="3" customFormat="1" x14ac:dyDescent="0.25">
      <c r="B2310" s="6"/>
      <c r="C2310" s="6"/>
      <c r="D2310" s="55">
        <v>92</v>
      </c>
      <c r="E2310" s="56" t="s">
        <v>2324</v>
      </c>
      <c r="F2310" s="168"/>
      <c r="G2310" s="6"/>
      <c r="H2310" s="13"/>
      <c r="I2310" s="6" t="str" cm="1">
        <f t="array" aca="1" ref="I2310" ca="1">_xlfn.IFNA(INDIRECT("'"&amp;"Variable List"&amp;"'!"&amp;ADDRESS(MATCH(A2310,'Variable List'!A:A,0),3)),"")</f>
        <v/>
      </c>
      <c r="J2310" s="6" t="str" cm="1">
        <f t="array" aca="1" ref="J2310" ca="1">_xlfn.IFNA(INDIRECT("'"&amp;"Variable List"&amp;"'!"&amp;ADDRESS(MATCH(A2310,'Variable List'!A:A,0),4)),"")</f>
        <v/>
      </c>
      <c r="K2310" s="6" t="str" cm="1">
        <f t="array" aca="1" ref="K2310" ca="1">_xlfn.IFNA(INDIRECT("'"&amp;"Variable List"&amp;"'!"&amp;ADDRESS(MATCH(A2310,'Variable List'!A:A,0),5)),"")</f>
        <v/>
      </c>
      <c r="L2310" s="6" t="str" cm="1">
        <f t="array" aca="1" ref="L2310" ca="1">_xlfn.IFNA(INDIRECT("'"&amp;"Variable List"&amp;"'!"&amp;ADDRESS(MATCH(A2310,'Variable List'!A:A,0),6)),"")</f>
        <v/>
      </c>
    </row>
    <row r="2311" spans="2:12" s="3" customFormat="1" x14ac:dyDescent="0.25">
      <c r="B2311" s="6"/>
      <c r="C2311" s="6"/>
      <c r="D2311" s="55">
        <v>93</v>
      </c>
      <c r="E2311" s="56" t="s">
        <v>2325</v>
      </c>
      <c r="F2311" s="168"/>
      <c r="G2311" s="6"/>
      <c r="H2311" s="13"/>
      <c r="I2311" s="6" t="str" cm="1">
        <f t="array" aca="1" ref="I2311" ca="1">_xlfn.IFNA(INDIRECT("'"&amp;"Variable List"&amp;"'!"&amp;ADDRESS(MATCH(A2311,'Variable List'!A:A,0),3)),"")</f>
        <v/>
      </c>
      <c r="J2311" s="6" t="str" cm="1">
        <f t="array" aca="1" ref="J2311" ca="1">_xlfn.IFNA(INDIRECT("'"&amp;"Variable List"&amp;"'!"&amp;ADDRESS(MATCH(A2311,'Variable List'!A:A,0),4)),"")</f>
        <v/>
      </c>
      <c r="K2311" s="6" t="str" cm="1">
        <f t="array" aca="1" ref="K2311" ca="1">_xlfn.IFNA(INDIRECT("'"&amp;"Variable List"&amp;"'!"&amp;ADDRESS(MATCH(A2311,'Variable List'!A:A,0),5)),"")</f>
        <v/>
      </c>
      <c r="L2311" s="6" t="str" cm="1">
        <f t="array" aca="1" ref="L2311" ca="1">_xlfn.IFNA(INDIRECT("'"&amp;"Variable List"&amp;"'!"&amp;ADDRESS(MATCH(A2311,'Variable List'!A:A,0),6)),"")</f>
        <v/>
      </c>
    </row>
    <row r="2312" spans="2:12" s="3" customFormat="1" x14ac:dyDescent="0.25">
      <c r="B2312" s="6"/>
      <c r="C2312" s="6"/>
      <c r="D2312" s="55">
        <v>94</v>
      </c>
      <c r="E2312" s="56" t="s">
        <v>2326</v>
      </c>
      <c r="F2312" s="168"/>
      <c r="G2312" s="6"/>
      <c r="H2312" s="13"/>
      <c r="I2312" s="6" t="str" cm="1">
        <f t="array" aca="1" ref="I2312" ca="1">_xlfn.IFNA(INDIRECT("'"&amp;"Variable List"&amp;"'!"&amp;ADDRESS(MATCH(A2312,'Variable List'!A:A,0),3)),"")</f>
        <v/>
      </c>
      <c r="J2312" s="6" t="str" cm="1">
        <f t="array" aca="1" ref="J2312" ca="1">_xlfn.IFNA(INDIRECT("'"&amp;"Variable List"&amp;"'!"&amp;ADDRESS(MATCH(A2312,'Variable List'!A:A,0),4)),"")</f>
        <v/>
      </c>
      <c r="K2312" s="6" t="str" cm="1">
        <f t="array" aca="1" ref="K2312" ca="1">_xlfn.IFNA(INDIRECT("'"&amp;"Variable List"&amp;"'!"&amp;ADDRESS(MATCH(A2312,'Variable List'!A:A,0),5)),"")</f>
        <v/>
      </c>
      <c r="L2312" s="6" t="str" cm="1">
        <f t="array" aca="1" ref="L2312" ca="1">_xlfn.IFNA(INDIRECT("'"&amp;"Variable List"&amp;"'!"&amp;ADDRESS(MATCH(A2312,'Variable List'!A:A,0),6)),"")</f>
        <v/>
      </c>
    </row>
    <row r="2313" spans="2:12" s="3" customFormat="1" x14ac:dyDescent="0.25">
      <c r="B2313" s="6"/>
      <c r="C2313" s="6"/>
      <c r="D2313" s="55">
        <v>95</v>
      </c>
      <c r="E2313" s="56" t="s">
        <v>2327</v>
      </c>
      <c r="F2313" s="168"/>
      <c r="G2313" s="6"/>
      <c r="H2313" s="13"/>
      <c r="I2313" s="6" t="str" cm="1">
        <f t="array" aca="1" ref="I2313" ca="1">_xlfn.IFNA(INDIRECT("'"&amp;"Variable List"&amp;"'!"&amp;ADDRESS(MATCH(A2313,'Variable List'!A:A,0),3)),"")</f>
        <v/>
      </c>
      <c r="J2313" s="6" t="str" cm="1">
        <f t="array" aca="1" ref="J2313" ca="1">_xlfn.IFNA(INDIRECT("'"&amp;"Variable List"&amp;"'!"&amp;ADDRESS(MATCH(A2313,'Variable List'!A:A,0),4)),"")</f>
        <v/>
      </c>
      <c r="K2313" s="6" t="str" cm="1">
        <f t="array" aca="1" ref="K2313" ca="1">_xlfn.IFNA(INDIRECT("'"&amp;"Variable List"&amp;"'!"&amp;ADDRESS(MATCH(A2313,'Variable List'!A:A,0),5)),"")</f>
        <v/>
      </c>
      <c r="L2313" s="6" t="str" cm="1">
        <f t="array" aca="1" ref="L2313" ca="1">_xlfn.IFNA(INDIRECT("'"&amp;"Variable List"&amp;"'!"&amp;ADDRESS(MATCH(A2313,'Variable List'!A:A,0),6)),"")</f>
        <v/>
      </c>
    </row>
    <row r="2314" spans="2:12" s="3" customFormat="1" x14ac:dyDescent="0.25">
      <c r="B2314" s="6"/>
      <c r="C2314" s="6"/>
      <c r="D2314" s="55">
        <v>96</v>
      </c>
      <c r="E2314" s="56" t="s">
        <v>2328</v>
      </c>
      <c r="F2314" s="168"/>
      <c r="G2314" s="6"/>
      <c r="H2314" s="13"/>
      <c r="I2314" s="6" t="str" cm="1">
        <f t="array" aca="1" ref="I2314" ca="1">_xlfn.IFNA(INDIRECT("'"&amp;"Variable List"&amp;"'!"&amp;ADDRESS(MATCH(A2314,'Variable List'!A:A,0),3)),"")</f>
        <v/>
      </c>
      <c r="J2314" s="6" t="str" cm="1">
        <f t="array" aca="1" ref="J2314" ca="1">_xlfn.IFNA(INDIRECT("'"&amp;"Variable List"&amp;"'!"&amp;ADDRESS(MATCH(A2314,'Variable List'!A:A,0),4)),"")</f>
        <v/>
      </c>
      <c r="K2314" s="6" t="str" cm="1">
        <f t="array" aca="1" ref="K2314" ca="1">_xlfn.IFNA(INDIRECT("'"&amp;"Variable List"&amp;"'!"&amp;ADDRESS(MATCH(A2314,'Variable List'!A:A,0),5)),"")</f>
        <v/>
      </c>
      <c r="L2314" s="6" t="str" cm="1">
        <f t="array" aca="1" ref="L2314" ca="1">_xlfn.IFNA(INDIRECT("'"&amp;"Variable List"&amp;"'!"&amp;ADDRESS(MATCH(A2314,'Variable List'!A:A,0),6)),"")</f>
        <v/>
      </c>
    </row>
    <row r="2315" spans="2:12" s="3" customFormat="1" x14ac:dyDescent="0.25">
      <c r="B2315" s="6"/>
      <c r="C2315" s="6"/>
      <c r="D2315" s="55">
        <v>97</v>
      </c>
      <c r="E2315" s="56" t="s">
        <v>2329</v>
      </c>
      <c r="F2315" s="168"/>
      <c r="G2315" s="6"/>
      <c r="H2315" s="13"/>
      <c r="I2315" s="6" t="str" cm="1">
        <f t="array" aca="1" ref="I2315" ca="1">_xlfn.IFNA(INDIRECT("'"&amp;"Variable List"&amp;"'!"&amp;ADDRESS(MATCH(A2315,'Variable List'!A:A,0),3)),"")</f>
        <v/>
      </c>
      <c r="J2315" s="6" t="str" cm="1">
        <f t="array" aca="1" ref="J2315" ca="1">_xlfn.IFNA(INDIRECT("'"&amp;"Variable List"&amp;"'!"&amp;ADDRESS(MATCH(A2315,'Variable List'!A:A,0),4)),"")</f>
        <v/>
      </c>
      <c r="K2315" s="6" t="str" cm="1">
        <f t="array" aca="1" ref="K2315" ca="1">_xlfn.IFNA(INDIRECT("'"&amp;"Variable List"&amp;"'!"&amp;ADDRESS(MATCH(A2315,'Variable List'!A:A,0),5)),"")</f>
        <v/>
      </c>
      <c r="L2315" s="6" t="str" cm="1">
        <f t="array" aca="1" ref="L2315" ca="1">_xlfn.IFNA(INDIRECT("'"&amp;"Variable List"&amp;"'!"&amp;ADDRESS(MATCH(A2315,'Variable List'!A:A,0),6)),"")</f>
        <v/>
      </c>
    </row>
    <row r="2316" spans="2:12" s="3" customFormat="1" x14ac:dyDescent="0.25">
      <c r="B2316" s="6"/>
      <c r="C2316" s="6"/>
      <c r="D2316" s="55">
        <v>98</v>
      </c>
      <c r="E2316" s="56" t="s">
        <v>2330</v>
      </c>
      <c r="F2316" s="168"/>
      <c r="G2316" s="6"/>
      <c r="H2316" s="13"/>
      <c r="I2316" s="6" t="str" cm="1">
        <f t="array" aca="1" ref="I2316" ca="1">_xlfn.IFNA(INDIRECT("'"&amp;"Variable List"&amp;"'!"&amp;ADDRESS(MATCH(A2316,'Variable List'!A:A,0),3)),"")</f>
        <v/>
      </c>
      <c r="J2316" s="6" t="str" cm="1">
        <f t="array" aca="1" ref="J2316" ca="1">_xlfn.IFNA(INDIRECT("'"&amp;"Variable List"&amp;"'!"&amp;ADDRESS(MATCH(A2316,'Variable List'!A:A,0),4)),"")</f>
        <v/>
      </c>
      <c r="K2316" s="6" t="str" cm="1">
        <f t="array" aca="1" ref="K2316" ca="1">_xlfn.IFNA(INDIRECT("'"&amp;"Variable List"&amp;"'!"&amp;ADDRESS(MATCH(A2316,'Variable List'!A:A,0),5)),"")</f>
        <v/>
      </c>
      <c r="L2316" s="6" t="str" cm="1">
        <f t="array" aca="1" ref="L2316" ca="1">_xlfn.IFNA(INDIRECT("'"&amp;"Variable List"&amp;"'!"&amp;ADDRESS(MATCH(A2316,'Variable List'!A:A,0),6)),"")</f>
        <v/>
      </c>
    </row>
    <row r="2317" spans="2:12" s="3" customFormat="1" x14ac:dyDescent="0.25">
      <c r="B2317" s="6"/>
      <c r="C2317" s="6"/>
      <c r="D2317" s="55">
        <v>99</v>
      </c>
      <c r="E2317" s="56" t="s">
        <v>2331</v>
      </c>
      <c r="F2317" s="168"/>
      <c r="G2317" s="6"/>
      <c r="H2317" s="13"/>
      <c r="I2317" s="6" t="str" cm="1">
        <f t="array" aca="1" ref="I2317" ca="1">_xlfn.IFNA(INDIRECT("'"&amp;"Variable List"&amp;"'!"&amp;ADDRESS(MATCH(A2317,'Variable List'!A:A,0),3)),"")</f>
        <v/>
      </c>
      <c r="J2317" s="6" t="str" cm="1">
        <f t="array" aca="1" ref="J2317" ca="1">_xlfn.IFNA(INDIRECT("'"&amp;"Variable List"&amp;"'!"&amp;ADDRESS(MATCH(A2317,'Variable List'!A:A,0),4)),"")</f>
        <v/>
      </c>
      <c r="K2317" s="6" t="str" cm="1">
        <f t="array" aca="1" ref="K2317" ca="1">_xlfn.IFNA(INDIRECT("'"&amp;"Variable List"&amp;"'!"&amp;ADDRESS(MATCH(A2317,'Variable List'!A:A,0),5)),"")</f>
        <v/>
      </c>
      <c r="L2317" s="6" t="str" cm="1">
        <f t="array" aca="1" ref="L2317" ca="1">_xlfn.IFNA(INDIRECT("'"&amp;"Variable List"&amp;"'!"&amp;ADDRESS(MATCH(A2317,'Variable List'!A:A,0),6)),"")</f>
        <v/>
      </c>
    </row>
    <row r="2318" spans="2:12" s="3" customFormat="1" x14ac:dyDescent="0.25">
      <c r="B2318" s="6"/>
      <c r="C2318" s="6"/>
      <c r="D2318" s="55">
        <v>100</v>
      </c>
      <c r="E2318" s="56" t="s">
        <v>2332</v>
      </c>
      <c r="F2318" s="168"/>
      <c r="G2318" s="6"/>
      <c r="H2318" s="13"/>
      <c r="I2318" s="6" t="str" cm="1">
        <f t="array" aca="1" ref="I2318" ca="1">_xlfn.IFNA(INDIRECT("'"&amp;"Variable List"&amp;"'!"&amp;ADDRESS(MATCH(A2318,'Variable List'!A:A,0),3)),"")</f>
        <v/>
      </c>
      <c r="J2318" s="6" t="str" cm="1">
        <f t="array" aca="1" ref="J2318" ca="1">_xlfn.IFNA(INDIRECT("'"&amp;"Variable List"&amp;"'!"&amp;ADDRESS(MATCH(A2318,'Variable List'!A:A,0),4)),"")</f>
        <v/>
      </c>
      <c r="K2318" s="6" t="str" cm="1">
        <f t="array" aca="1" ref="K2318" ca="1">_xlfn.IFNA(INDIRECT("'"&amp;"Variable List"&amp;"'!"&amp;ADDRESS(MATCH(A2318,'Variable List'!A:A,0),5)),"")</f>
        <v/>
      </c>
      <c r="L2318" s="6" t="str" cm="1">
        <f t="array" aca="1" ref="L2318" ca="1">_xlfn.IFNA(INDIRECT("'"&amp;"Variable List"&amp;"'!"&amp;ADDRESS(MATCH(A2318,'Variable List'!A:A,0),6)),"")</f>
        <v/>
      </c>
    </row>
    <row r="2319" spans="2:12" s="3" customFormat="1" x14ac:dyDescent="0.25">
      <c r="B2319" s="6"/>
      <c r="C2319" s="6"/>
      <c r="D2319" s="55">
        <v>101</v>
      </c>
      <c r="E2319" s="56" t="s">
        <v>2333</v>
      </c>
      <c r="F2319" s="168"/>
      <c r="G2319" s="6"/>
      <c r="H2319" s="13"/>
      <c r="I2319" s="6" t="str" cm="1">
        <f t="array" aca="1" ref="I2319" ca="1">_xlfn.IFNA(INDIRECT("'"&amp;"Variable List"&amp;"'!"&amp;ADDRESS(MATCH(A2319,'Variable List'!A:A,0),3)),"")</f>
        <v/>
      </c>
      <c r="J2319" s="6" t="str" cm="1">
        <f t="array" aca="1" ref="J2319" ca="1">_xlfn.IFNA(INDIRECT("'"&amp;"Variable List"&amp;"'!"&amp;ADDRESS(MATCH(A2319,'Variable List'!A:A,0),4)),"")</f>
        <v/>
      </c>
      <c r="K2319" s="6" t="str" cm="1">
        <f t="array" aca="1" ref="K2319" ca="1">_xlfn.IFNA(INDIRECT("'"&amp;"Variable List"&amp;"'!"&amp;ADDRESS(MATCH(A2319,'Variable List'!A:A,0),5)),"")</f>
        <v/>
      </c>
      <c r="L2319" s="6" t="str" cm="1">
        <f t="array" aca="1" ref="L2319" ca="1">_xlfn.IFNA(INDIRECT("'"&amp;"Variable List"&amp;"'!"&amp;ADDRESS(MATCH(A2319,'Variable List'!A:A,0),6)),"")</f>
        <v/>
      </c>
    </row>
    <row r="2320" spans="2:12" s="3" customFormat="1" x14ac:dyDescent="0.25">
      <c r="B2320" s="6"/>
      <c r="C2320" s="6"/>
      <c r="D2320" s="55">
        <v>102</v>
      </c>
      <c r="E2320" s="56" t="s">
        <v>2334</v>
      </c>
      <c r="F2320" s="168"/>
      <c r="G2320" s="6"/>
      <c r="H2320" s="13"/>
      <c r="I2320" s="6" t="str" cm="1">
        <f t="array" aca="1" ref="I2320" ca="1">_xlfn.IFNA(INDIRECT("'"&amp;"Variable List"&amp;"'!"&amp;ADDRESS(MATCH(A2320,'Variable List'!A:A,0),3)),"")</f>
        <v/>
      </c>
      <c r="J2320" s="6" t="str" cm="1">
        <f t="array" aca="1" ref="J2320" ca="1">_xlfn.IFNA(INDIRECT("'"&amp;"Variable List"&amp;"'!"&amp;ADDRESS(MATCH(A2320,'Variable List'!A:A,0),4)),"")</f>
        <v/>
      </c>
      <c r="K2320" s="6" t="str" cm="1">
        <f t="array" aca="1" ref="K2320" ca="1">_xlfn.IFNA(INDIRECT("'"&amp;"Variable List"&amp;"'!"&amp;ADDRESS(MATCH(A2320,'Variable List'!A:A,0),5)),"")</f>
        <v/>
      </c>
      <c r="L2320" s="6" t="str" cm="1">
        <f t="array" aca="1" ref="L2320" ca="1">_xlfn.IFNA(INDIRECT("'"&amp;"Variable List"&amp;"'!"&amp;ADDRESS(MATCH(A2320,'Variable List'!A:A,0),6)),"")</f>
        <v/>
      </c>
    </row>
    <row r="2321" spans="2:12" s="3" customFormat="1" x14ac:dyDescent="0.25">
      <c r="B2321" s="6"/>
      <c r="C2321" s="6"/>
      <c r="D2321" s="55">
        <v>103</v>
      </c>
      <c r="E2321" s="56" t="s">
        <v>2335</v>
      </c>
      <c r="F2321" s="168"/>
      <c r="G2321" s="6"/>
      <c r="H2321" s="13"/>
      <c r="I2321" s="6" t="str" cm="1">
        <f t="array" aca="1" ref="I2321" ca="1">_xlfn.IFNA(INDIRECT("'"&amp;"Variable List"&amp;"'!"&amp;ADDRESS(MATCH(A2321,'Variable List'!A:A,0),3)),"")</f>
        <v/>
      </c>
      <c r="J2321" s="6" t="str" cm="1">
        <f t="array" aca="1" ref="J2321" ca="1">_xlfn.IFNA(INDIRECT("'"&amp;"Variable List"&amp;"'!"&amp;ADDRESS(MATCH(A2321,'Variable List'!A:A,0),4)),"")</f>
        <v/>
      </c>
      <c r="K2321" s="6" t="str" cm="1">
        <f t="array" aca="1" ref="K2321" ca="1">_xlfn.IFNA(INDIRECT("'"&amp;"Variable List"&amp;"'!"&amp;ADDRESS(MATCH(A2321,'Variable List'!A:A,0),5)),"")</f>
        <v/>
      </c>
      <c r="L2321" s="6" t="str" cm="1">
        <f t="array" aca="1" ref="L2321" ca="1">_xlfn.IFNA(INDIRECT("'"&amp;"Variable List"&amp;"'!"&amp;ADDRESS(MATCH(A2321,'Variable List'!A:A,0),6)),"")</f>
        <v/>
      </c>
    </row>
    <row r="2322" spans="2:12" s="3" customFormat="1" x14ac:dyDescent="0.25">
      <c r="B2322" s="6"/>
      <c r="C2322" s="6"/>
      <c r="D2322" s="55">
        <v>104</v>
      </c>
      <c r="E2322" s="56" t="s">
        <v>2336</v>
      </c>
      <c r="F2322" s="168"/>
      <c r="G2322" s="6"/>
      <c r="H2322" s="13"/>
      <c r="I2322" s="6" t="str" cm="1">
        <f t="array" aca="1" ref="I2322" ca="1">_xlfn.IFNA(INDIRECT("'"&amp;"Variable List"&amp;"'!"&amp;ADDRESS(MATCH(A2322,'Variable List'!A:A,0),3)),"")</f>
        <v/>
      </c>
      <c r="J2322" s="6" t="str" cm="1">
        <f t="array" aca="1" ref="J2322" ca="1">_xlfn.IFNA(INDIRECT("'"&amp;"Variable List"&amp;"'!"&amp;ADDRESS(MATCH(A2322,'Variable List'!A:A,0),4)),"")</f>
        <v/>
      </c>
      <c r="K2322" s="6" t="str" cm="1">
        <f t="array" aca="1" ref="K2322" ca="1">_xlfn.IFNA(INDIRECT("'"&amp;"Variable List"&amp;"'!"&amp;ADDRESS(MATCH(A2322,'Variable List'!A:A,0),5)),"")</f>
        <v/>
      </c>
      <c r="L2322" s="6" t="str" cm="1">
        <f t="array" aca="1" ref="L2322" ca="1">_xlfn.IFNA(INDIRECT("'"&amp;"Variable List"&amp;"'!"&amp;ADDRESS(MATCH(A2322,'Variable List'!A:A,0),6)),"")</f>
        <v/>
      </c>
    </row>
    <row r="2323" spans="2:12" s="3" customFormat="1" x14ac:dyDescent="0.25">
      <c r="B2323" s="6"/>
      <c r="C2323" s="6"/>
      <c r="D2323" s="55">
        <v>105</v>
      </c>
      <c r="E2323" s="56" t="s">
        <v>2337</v>
      </c>
      <c r="F2323" s="168"/>
      <c r="G2323" s="6"/>
      <c r="H2323" s="13"/>
      <c r="I2323" s="6" t="str" cm="1">
        <f t="array" aca="1" ref="I2323" ca="1">_xlfn.IFNA(INDIRECT("'"&amp;"Variable List"&amp;"'!"&amp;ADDRESS(MATCH(A2323,'Variable List'!A:A,0),3)),"")</f>
        <v/>
      </c>
      <c r="J2323" s="6" t="str" cm="1">
        <f t="array" aca="1" ref="J2323" ca="1">_xlfn.IFNA(INDIRECT("'"&amp;"Variable List"&amp;"'!"&amp;ADDRESS(MATCH(A2323,'Variable List'!A:A,0),4)),"")</f>
        <v/>
      </c>
      <c r="K2323" s="6" t="str" cm="1">
        <f t="array" aca="1" ref="K2323" ca="1">_xlfn.IFNA(INDIRECT("'"&amp;"Variable List"&amp;"'!"&amp;ADDRESS(MATCH(A2323,'Variable List'!A:A,0),5)),"")</f>
        <v/>
      </c>
      <c r="L2323" s="6" t="str" cm="1">
        <f t="array" aca="1" ref="L2323" ca="1">_xlfn.IFNA(INDIRECT("'"&amp;"Variable List"&amp;"'!"&amp;ADDRESS(MATCH(A2323,'Variable List'!A:A,0),6)),"")</f>
        <v/>
      </c>
    </row>
    <row r="2324" spans="2:12" s="3" customFormat="1" x14ac:dyDescent="0.25">
      <c r="B2324" s="6"/>
      <c r="C2324" s="6"/>
      <c r="D2324" s="55">
        <v>106</v>
      </c>
      <c r="E2324" s="56" t="s">
        <v>2338</v>
      </c>
      <c r="F2324" s="168"/>
      <c r="G2324" s="6"/>
      <c r="H2324" s="13"/>
      <c r="I2324" s="6" t="str" cm="1">
        <f t="array" aca="1" ref="I2324" ca="1">_xlfn.IFNA(INDIRECT("'"&amp;"Variable List"&amp;"'!"&amp;ADDRESS(MATCH(A2324,'Variable List'!A:A,0),3)),"")</f>
        <v/>
      </c>
      <c r="J2324" s="6" t="str" cm="1">
        <f t="array" aca="1" ref="J2324" ca="1">_xlfn.IFNA(INDIRECT("'"&amp;"Variable List"&amp;"'!"&amp;ADDRESS(MATCH(A2324,'Variable List'!A:A,0),4)),"")</f>
        <v/>
      </c>
      <c r="K2324" s="6" t="str" cm="1">
        <f t="array" aca="1" ref="K2324" ca="1">_xlfn.IFNA(INDIRECT("'"&amp;"Variable List"&amp;"'!"&amp;ADDRESS(MATCH(A2324,'Variable List'!A:A,0),5)),"")</f>
        <v/>
      </c>
      <c r="L2324" s="6" t="str" cm="1">
        <f t="array" aca="1" ref="L2324" ca="1">_xlfn.IFNA(INDIRECT("'"&amp;"Variable List"&amp;"'!"&amp;ADDRESS(MATCH(A2324,'Variable List'!A:A,0),6)),"")</f>
        <v/>
      </c>
    </row>
    <row r="2325" spans="2:12" s="3" customFormat="1" x14ac:dyDescent="0.25">
      <c r="B2325" s="6"/>
      <c r="C2325" s="6"/>
      <c r="D2325" s="55">
        <v>107</v>
      </c>
      <c r="E2325" s="56" t="s">
        <v>2339</v>
      </c>
      <c r="F2325" s="168"/>
      <c r="G2325" s="6"/>
      <c r="H2325" s="13"/>
      <c r="I2325" s="6" t="str" cm="1">
        <f t="array" aca="1" ref="I2325" ca="1">_xlfn.IFNA(INDIRECT("'"&amp;"Variable List"&amp;"'!"&amp;ADDRESS(MATCH(A2325,'Variable List'!A:A,0),3)),"")</f>
        <v/>
      </c>
      <c r="J2325" s="6" t="str" cm="1">
        <f t="array" aca="1" ref="J2325" ca="1">_xlfn.IFNA(INDIRECT("'"&amp;"Variable List"&amp;"'!"&amp;ADDRESS(MATCH(A2325,'Variable List'!A:A,0),4)),"")</f>
        <v/>
      </c>
      <c r="K2325" s="6" t="str" cm="1">
        <f t="array" aca="1" ref="K2325" ca="1">_xlfn.IFNA(INDIRECT("'"&amp;"Variable List"&amp;"'!"&amp;ADDRESS(MATCH(A2325,'Variable List'!A:A,0),5)),"")</f>
        <v/>
      </c>
      <c r="L2325" s="6" t="str" cm="1">
        <f t="array" aca="1" ref="L2325" ca="1">_xlfn.IFNA(INDIRECT("'"&amp;"Variable List"&amp;"'!"&amp;ADDRESS(MATCH(A2325,'Variable List'!A:A,0),6)),"")</f>
        <v/>
      </c>
    </row>
    <row r="2326" spans="2:12" s="3" customFormat="1" x14ac:dyDescent="0.25">
      <c r="B2326" s="6"/>
      <c r="C2326" s="6"/>
      <c r="D2326" s="55">
        <v>108</v>
      </c>
      <c r="E2326" s="56" t="s">
        <v>2340</v>
      </c>
      <c r="F2326" s="168"/>
      <c r="G2326" s="6"/>
      <c r="H2326" s="13"/>
      <c r="I2326" s="6" t="str" cm="1">
        <f t="array" aca="1" ref="I2326" ca="1">_xlfn.IFNA(INDIRECT("'"&amp;"Variable List"&amp;"'!"&amp;ADDRESS(MATCH(A2326,'Variable List'!A:A,0),3)),"")</f>
        <v/>
      </c>
      <c r="J2326" s="6" t="str" cm="1">
        <f t="array" aca="1" ref="J2326" ca="1">_xlfn.IFNA(INDIRECT("'"&amp;"Variable List"&amp;"'!"&amp;ADDRESS(MATCH(A2326,'Variable List'!A:A,0),4)),"")</f>
        <v/>
      </c>
      <c r="K2326" s="6" t="str" cm="1">
        <f t="array" aca="1" ref="K2326" ca="1">_xlfn.IFNA(INDIRECT("'"&amp;"Variable List"&amp;"'!"&amp;ADDRESS(MATCH(A2326,'Variable List'!A:A,0),5)),"")</f>
        <v/>
      </c>
      <c r="L2326" s="6" t="str" cm="1">
        <f t="array" aca="1" ref="L2326" ca="1">_xlfn.IFNA(INDIRECT("'"&amp;"Variable List"&amp;"'!"&amp;ADDRESS(MATCH(A2326,'Variable List'!A:A,0),6)),"")</f>
        <v/>
      </c>
    </row>
    <row r="2327" spans="2:12" s="3" customFormat="1" x14ac:dyDescent="0.25">
      <c r="B2327" s="6"/>
      <c r="C2327" s="6"/>
      <c r="D2327" s="55">
        <v>109</v>
      </c>
      <c r="E2327" s="56" t="s">
        <v>2341</v>
      </c>
      <c r="F2327" s="168"/>
      <c r="G2327" s="6"/>
      <c r="H2327" s="13"/>
      <c r="I2327" s="6" t="str" cm="1">
        <f t="array" aca="1" ref="I2327" ca="1">_xlfn.IFNA(INDIRECT("'"&amp;"Variable List"&amp;"'!"&amp;ADDRESS(MATCH(A2327,'Variable List'!A:A,0),3)),"")</f>
        <v/>
      </c>
      <c r="J2327" s="6" t="str" cm="1">
        <f t="array" aca="1" ref="J2327" ca="1">_xlfn.IFNA(INDIRECT("'"&amp;"Variable List"&amp;"'!"&amp;ADDRESS(MATCH(A2327,'Variable List'!A:A,0),4)),"")</f>
        <v/>
      </c>
      <c r="K2327" s="6" t="str" cm="1">
        <f t="array" aca="1" ref="K2327" ca="1">_xlfn.IFNA(INDIRECT("'"&amp;"Variable List"&amp;"'!"&amp;ADDRESS(MATCH(A2327,'Variable List'!A:A,0),5)),"")</f>
        <v/>
      </c>
      <c r="L2327" s="6" t="str" cm="1">
        <f t="array" aca="1" ref="L2327" ca="1">_xlfn.IFNA(INDIRECT("'"&amp;"Variable List"&amp;"'!"&amp;ADDRESS(MATCH(A2327,'Variable List'!A:A,0),6)),"")</f>
        <v/>
      </c>
    </row>
    <row r="2328" spans="2:12" s="3" customFormat="1" x14ac:dyDescent="0.25">
      <c r="B2328" s="6"/>
      <c r="C2328" s="6"/>
      <c r="D2328" s="55">
        <v>110</v>
      </c>
      <c r="E2328" s="56" t="s">
        <v>2342</v>
      </c>
      <c r="F2328" s="168"/>
      <c r="G2328" s="6"/>
      <c r="H2328" s="13"/>
      <c r="I2328" s="6" t="str" cm="1">
        <f t="array" aca="1" ref="I2328" ca="1">_xlfn.IFNA(INDIRECT("'"&amp;"Variable List"&amp;"'!"&amp;ADDRESS(MATCH(A2328,'Variable List'!A:A,0),3)),"")</f>
        <v/>
      </c>
      <c r="J2328" s="6" t="str" cm="1">
        <f t="array" aca="1" ref="J2328" ca="1">_xlfn.IFNA(INDIRECT("'"&amp;"Variable List"&amp;"'!"&amp;ADDRESS(MATCH(A2328,'Variable List'!A:A,0),4)),"")</f>
        <v/>
      </c>
      <c r="K2328" s="6" t="str" cm="1">
        <f t="array" aca="1" ref="K2328" ca="1">_xlfn.IFNA(INDIRECT("'"&amp;"Variable List"&amp;"'!"&amp;ADDRESS(MATCH(A2328,'Variable List'!A:A,0),5)),"")</f>
        <v/>
      </c>
      <c r="L2328" s="6" t="str" cm="1">
        <f t="array" aca="1" ref="L2328" ca="1">_xlfn.IFNA(INDIRECT("'"&amp;"Variable List"&amp;"'!"&amp;ADDRESS(MATCH(A2328,'Variable List'!A:A,0),6)),"")</f>
        <v/>
      </c>
    </row>
    <row r="2329" spans="2:12" s="3" customFormat="1" x14ac:dyDescent="0.25">
      <c r="B2329" s="6"/>
      <c r="C2329" s="6"/>
      <c r="D2329" s="55">
        <v>111</v>
      </c>
      <c r="E2329" s="56" t="s">
        <v>2343</v>
      </c>
      <c r="F2329" s="168"/>
      <c r="G2329" s="6"/>
      <c r="H2329" s="13"/>
      <c r="I2329" s="6" t="str" cm="1">
        <f t="array" aca="1" ref="I2329" ca="1">_xlfn.IFNA(INDIRECT("'"&amp;"Variable List"&amp;"'!"&amp;ADDRESS(MATCH(A2329,'Variable List'!A:A,0),3)),"")</f>
        <v/>
      </c>
      <c r="J2329" s="6" t="str" cm="1">
        <f t="array" aca="1" ref="J2329" ca="1">_xlfn.IFNA(INDIRECT("'"&amp;"Variable List"&amp;"'!"&amp;ADDRESS(MATCH(A2329,'Variable List'!A:A,0),4)),"")</f>
        <v/>
      </c>
      <c r="K2329" s="6" t="str" cm="1">
        <f t="array" aca="1" ref="K2329" ca="1">_xlfn.IFNA(INDIRECT("'"&amp;"Variable List"&amp;"'!"&amp;ADDRESS(MATCH(A2329,'Variable List'!A:A,0),5)),"")</f>
        <v/>
      </c>
      <c r="L2329" s="6" t="str" cm="1">
        <f t="array" aca="1" ref="L2329" ca="1">_xlfn.IFNA(INDIRECT("'"&amp;"Variable List"&amp;"'!"&amp;ADDRESS(MATCH(A2329,'Variable List'!A:A,0),6)),"")</f>
        <v/>
      </c>
    </row>
    <row r="2330" spans="2:12" s="3" customFormat="1" x14ac:dyDescent="0.25">
      <c r="B2330" s="6"/>
      <c r="C2330" s="6"/>
      <c r="D2330" s="55">
        <v>112</v>
      </c>
      <c r="E2330" s="56" t="s">
        <v>2344</v>
      </c>
      <c r="F2330" s="168"/>
      <c r="G2330" s="6"/>
      <c r="H2330" s="13"/>
      <c r="I2330" s="6" t="str" cm="1">
        <f t="array" aca="1" ref="I2330" ca="1">_xlfn.IFNA(INDIRECT("'"&amp;"Variable List"&amp;"'!"&amp;ADDRESS(MATCH(A2330,'Variable List'!A:A,0),3)),"")</f>
        <v/>
      </c>
      <c r="J2330" s="6" t="str" cm="1">
        <f t="array" aca="1" ref="J2330" ca="1">_xlfn.IFNA(INDIRECT("'"&amp;"Variable List"&amp;"'!"&amp;ADDRESS(MATCH(A2330,'Variable List'!A:A,0),4)),"")</f>
        <v/>
      </c>
      <c r="K2330" s="6" t="str" cm="1">
        <f t="array" aca="1" ref="K2330" ca="1">_xlfn.IFNA(INDIRECT("'"&amp;"Variable List"&amp;"'!"&amp;ADDRESS(MATCH(A2330,'Variable List'!A:A,0),5)),"")</f>
        <v/>
      </c>
      <c r="L2330" s="6" t="str" cm="1">
        <f t="array" aca="1" ref="L2330" ca="1">_xlfn.IFNA(INDIRECT("'"&amp;"Variable List"&amp;"'!"&amp;ADDRESS(MATCH(A2330,'Variable List'!A:A,0),6)),"")</f>
        <v/>
      </c>
    </row>
    <row r="2331" spans="2:12" s="3" customFormat="1" x14ac:dyDescent="0.25">
      <c r="B2331" s="6"/>
      <c r="C2331" s="6"/>
      <c r="D2331" s="55">
        <v>113</v>
      </c>
      <c r="E2331" s="56" t="s">
        <v>2345</v>
      </c>
      <c r="F2331" s="168"/>
      <c r="G2331" s="6"/>
      <c r="H2331" s="13"/>
      <c r="I2331" s="6" t="str" cm="1">
        <f t="array" aca="1" ref="I2331" ca="1">_xlfn.IFNA(INDIRECT("'"&amp;"Variable List"&amp;"'!"&amp;ADDRESS(MATCH(A2331,'Variable List'!A:A,0),3)),"")</f>
        <v/>
      </c>
      <c r="J2331" s="6" t="str" cm="1">
        <f t="array" aca="1" ref="J2331" ca="1">_xlfn.IFNA(INDIRECT("'"&amp;"Variable List"&amp;"'!"&amp;ADDRESS(MATCH(A2331,'Variable List'!A:A,0),4)),"")</f>
        <v/>
      </c>
      <c r="K2331" s="6" t="str" cm="1">
        <f t="array" aca="1" ref="K2331" ca="1">_xlfn.IFNA(INDIRECT("'"&amp;"Variable List"&amp;"'!"&amp;ADDRESS(MATCH(A2331,'Variable List'!A:A,0),5)),"")</f>
        <v/>
      </c>
      <c r="L2331" s="6" t="str" cm="1">
        <f t="array" aca="1" ref="L2331" ca="1">_xlfn.IFNA(INDIRECT("'"&amp;"Variable List"&amp;"'!"&amp;ADDRESS(MATCH(A2331,'Variable List'!A:A,0),6)),"")</f>
        <v/>
      </c>
    </row>
    <row r="2332" spans="2:12" s="3" customFormat="1" x14ac:dyDescent="0.25">
      <c r="B2332" s="6"/>
      <c r="C2332" s="6"/>
      <c r="D2332" s="55">
        <v>114</v>
      </c>
      <c r="E2332" s="56" t="s">
        <v>2346</v>
      </c>
      <c r="F2332" s="168"/>
      <c r="G2332" s="6"/>
      <c r="H2332" s="13"/>
      <c r="I2332" s="6" t="str" cm="1">
        <f t="array" aca="1" ref="I2332" ca="1">_xlfn.IFNA(INDIRECT("'"&amp;"Variable List"&amp;"'!"&amp;ADDRESS(MATCH(A2332,'Variable List'!A:A,0),3)),"")</f>
        <v/>
      </c>
      <c r="J2332" s="6" t="str" cm="1">
        <f t="array" aca="1" ref="J2332" ca="1">_xlfn.IFNA(INDIRECT("'"&amp;"Variable List"&amp;"'!"&amp;ADDRESS(MATCH(A2332,'Variable List'!A:A,0),4)),"")</f>
        <v/>
      </c>
      <c r="K2332" s="6" t="str" cm="1">
        <f t="array" aca="1" ref="K2332" ca="1">_xlfn.IFNA(INDIRECT("'"&amp;"Variable List"&amp;"'!"&amp;ADDRESS(MATCH(A2332,'Variable List'!A:A,0),5)),"")</f>
        <v/>
      </c>
      <c r="L2332" s="6" t="str" cm="1">
        <f t="array" aca="1" ref="L2332" ca="1">_xlfn.IFNA(INDIRECT("'"&amp;"Variable List"&amp;"'!"&amp;ADDRESS(MATCH(A2332,'Variable List'!A:A,0),6)),"")</f>
        <v/>
      </c>
    </row>
    <row r="2333" spans="2:12" s="3" customFormat="1" x14ac:dyDescent="0.25">
      <c r="B2333" s="6"/>
      <c r="C2333" s="6"/>
      <c r="D2333" s="55">
        <v>115</v>
      </c>
      <c r="E2333" s="56" t="s">
        <v>2347</v>
      </c>
      <c r="F2333" s="168"/>
      <c r="G2333" s="6"/>
      <c r="H2333" s="13"/>
      <c r="I2333" s="6" t="str" cm="1">
        <f t="array" aca="1" ref="I2333" ca="1">_xlfn.IFNA(INDIRECT("'"&amp;"Variable List"&amp;"'!"&amp;ADDRESS(MATCH(A2333,'Variable List'!A:A,0),3)),"")</f>
        <v/>
      </c>
      <c r="J2333" s="6" t="str" cm="1">
        <f t="array" aca="1" ref="J2333" ca="1">_xlfn.IFNA(INDIRECT("'"&amp;"Variable List"&amp;"'!"&amp;ADDRESS(MATCH(A2333,'Variable List'!A:A,0),4)),"")</f>
        <v/>
      </c>
      <c r="K2333" s="6" t="str" cm="1">
        <f t="array" aca="1" ref="K2333" ca="1">_xlfn.IFNA(INDIRECT("'"&amp;"Variable List"&amp;"'!"&amp;ADDRESS(MATCH(A2333,'Variable List'!A:A,0),5)),"")</f>
        <v/>
      </c>
      <c r="L2333" s="6" t="str" cm="1">
        <f t="array" aca="1" ref="L2333" ca="1">_xlfn.IFNA(INDIRECT("'"&amp;"Variable List"&amp;"'!"&amp;ADDRESS(MATCH(A2333,'Variable List'!A:A,0),6)),"")</f>
        <v/>
      </c>
    </row>
    <row r="2334" spans="2:12" s="3" customFormat="1" x14ac:dyDescent="0.25">
      <c r="B2334" s="6"/>
      <c r="C2334" s="6"/>
      <c r="D2334" s="55">
        <v>116</v>
      </c>
      <c r="E2334" s="56" t="s">
        <v>2348</v>
      </c>
      <c r="F2334" s="168"/>
      <c r="G2334" s="6"/>
      <c r="H2334" s="13"/>
      <c r="I2334" s="6" t="str" cm="1">
        <f t="array" aca="1" ref="I2334" ca="1">_xlfn.IFNA(INDIRECT("'"&amp;"Variable List"&amp;"'!"&amp;ADDRESS(MATCH(A2334,'Variable List'!A:A,0),3)),"")</f>
        <v/>
      </c>
      <c r="J2334" s="6" t="str" cm="1">
        <f t="array" aca="1" ref="J2334" ca="1">_xlfn.IFNA(INDIRECT("'"&amp;"Variable List"&amp;"'!"&amp;ADDRESS(MATCH(A2334,'Variable List'!A:A,0),4)),"")</f>
        <v/>
      </c>
      <c r="K2334" s="6" t="str" cm="1">
        <f t="array" aca="1" ref="K2334" ca="1">_xlfn.IFNA(INDIRECT("'"&amp;"Variable List"&amp;"'!"&amp;ADDRESS(MATCH(A2334,'Variable List'!A:A,0),5)),"")</f>
        <v/>
      </c>
      <c r="L2334" s="6" t="str" cm="1">
        <f t="array" aca="1" ref="L2334" ca="1">_xlfn.IFNA(INDIRECT("'"&amp;"Variable List"&amp;"'!"&amp;ADDRESS(MATCH(A2334,'Variable List'!A:A,0),6)),"")</f>
        <v/>
      </c>
    </row>
    <row r="2335" spans="2:12" s="3" customFormat="1" x14ac:dyDescent="0.25">
      <c r="B2335" s="6"/>
      <c r="C2335" s="6"/>
      <c r="D2335" s="55">
        <v>117</v>
      </c>
      <c r="E2335" s="56" t="s">
        <v>2349</v>
      </c>
      <c r="F2335" s="168"/>
      <c r="G2335" s="6"/>
      <c r="H2335" s="13"/>
      <c r="I2335" s="6" t="str" cm="1">
        <f t="array" aca="1" ref="I2335" ca="1">_xlfn.IFNA(INDIRECT("'"&amp;"Variable List"&amp;"'!"&amp;ADDRESS(MATCH(A2335,'Variable List'!A:A,0),3)),"")</f>
        <v/>
      </c>
      <c r="J2335" s="6" t="str" cm="1">
        <f t="array" aca="1" ref="J2335" ca="1">_xlfn.IFNA(INDIRECT("'"&amp;"Variable List"&amp;"'!"&amp;ADDRESS(MATCH(A2335,'Variable List'!A:A,0),4)),"")</f>
        <v/>
      </c>
      <c r="K2335" s="6" t="str" cm="1">
        <f t="array" aca="1" ref="K2335" ca="1">_xlfn.IFNA(INDIRECT("'"&amp;"Variable List"&amp;"'!"&amp;ADDRESS(MATCH(A2335,'Variable List'!A:A,0),5)),"")</f>
        <v/>
      </c>
      <c r="L2335" s="6" t="str" cm="1">
        <f t="array" aca="1" ref="L2335" ca="1">_xlfn.IFNA(INDIRECT("'"&amp;"Variable List"&amp;"'!"&amp;ADDRESS(MATCH(A2335,'Variable List'!A:A,0),6)),"")</f>
        <v/>
      </c>
    </row>
    <row r="2336" spans="2:12" s="3" customFormat="1" x14ac:dyDescent="0.25">
      <c r="B2336" s="6"/>
      <c r="C2336" s="6"/>
      <c r="D2336" s="55">
        <v>200</v>
      </c>
      <c r="E2336" s="56" t="s">
        <v>2350</v>
      </c>
      <c r="F2336" s="168"/>
      <c r="G2336" s="6"/>
      <c r="H2336" s="13"/>
      <c r="I2336" s="6" t="str" cm="1">
        <f t="array" aca="1" ref="I2336" ca="1">_xlfn.IFNA(INDIRECT("'"&amp;"Variable List"&amp;"'!"&amp;ADDRESS(MATCH(A2336,'Variable List'!A:A,0),3)),"")</f>
        <v/>
      </c>
      <c r="J2336" s="6" t="str" cm="1">
        <f t="array" aca="1" ref="J2336" ca="1">_xlfn.IFNA(INDIRECT("'"&amp;"Variable List"&amp;"'!"&amp;ADDRESS(MATCH(A2336,'Variable List'!A:A,0),4)),"")</f>
        <v/>
      </c>
      <c r="K2336" s="6" t="str" cm="1">
        <f t="array" aca="1" ref="K2336" ca="1">_xlfn.IFNA(INDIRECT("'"&amp;"Variable List"&amp;"'!"&amp;ADDRESS(MATCH(A2336,'Variable List'!A:A,0),5)),"")</f>
        <v/>
      </c>
      <c r="L2336" s="6" t="str" cm="1">
        <f t="array" aca="1" ref="L2336" ca="1">_xlfn.IFNA(INDIRECT("'"&amp;"Variable List"&amp;"'!"&amp;ADDRESS(MATCH(A2336,'Variable List'!A:A,0),6)),"")</f>
        <v/>
      </c>
    </row>
    <row r="2337" spans="2:12" s="3" customFormat="1" x14ac:dyDescent="0.25">
      <c r="B2337" s="6"/>
      <c r="C2337" s="6"/>
      <c r="D2337" s="55">
        <v>201</v>
      </c>
      <c r="E2337" s="56" t="s">
        <v>2351</v>
      </c>
      <c r="F2337" s="168"/>
      <c r="G2337" s="6"/>
      <c r="H2337" s="13"/>
      <c r="I2337" s="6" t="str" cm="1">
        <f t="array" aca="1" ref="I2337" ca="1">_xlfn.IFNA(INDIRECT("'"&amp;"Variable List"&amp;"'!"&amp;ADDRESS(MATCH(A2337,'Variable List'!A:A,0),3)),"")</f>
        <v/>
      </c>
      <c r="J2337" s="6" t="str" cm="1">
        <f t="array" aca="1" ref="J2337" ca="1">_xlfn.IFNA(INDIRECT("'"&amp;"Variable List"&amp;"'!"&amp;ADDRESS(MATCH(A2337,'Variable List'!A:A,0),4)),"")</f>
        <v/>
      </c>
      <c r="K2337" s="6" t="str" cm="1">
        <f t="array" aca="1" ref="K2337" ca="1">_xlfn.IFNA(INDIRECT("'"&amp;"Variable List"&amp;"'!"&amp;ADDRESS(MATCH(A2337,'Variable List'!A:A,0),5)),"")</f>
        <v/>
      </c>
      <c r="L2337" s="6" t="str" cm="1">
        <f t="array" aca="1" ref="L2337" ca="1">_xlfn.IFNA(INDIRECT("'"&amp;"Variable List"&amp;"'!"&amp;ADDRESS(MATCH(A2337,'Variable List'!A:A,0),6)),"")</f>
        <v/>
      </c>
    </row>
    <row r="2338" spans="2:12" s="3" customFormat="1" x14ac:dyDescent="0.25">
      <c r="B2338" s="6"/>
      <c r="C2338" s="6"/>
      <c r="D2338" s="55">
        <v>209</v>
      </c>
      <c r="E2338" s="56" t="s">
        <v>2352</v>
      </c>
      <c r="F2338" s="168"/>
      <c r="G2338" s="6"/>
      <c r="H2338" s="13"/>
      <c r="I2338" s="6" t="str" cm="1">
        <f t="array" aca="1" ref="I2338" ca="1">_xlfn.IFNA(INDIRECT("'"&amp;"Variable List"&amp;"'!"&amp;ADDRESS(MATCH(A2338,'Variable List'!A:A,0),3)),"")</f>
        <v/>
      </c>
      <c r="J2338" s="6" t="str" cm="1">
        <f t="array" aca="1" ref="J2338" ca="1">_xlfn.IFNA(INDIRECT("'"&amp;"Variable List"&amp;"'!"&amp;ADDRESS(MATCH(A2338,'Variable List'!A:A,0),4)),"")</f>
        <v/>
      </c>
      <c r="K2338" s="6" t="str" cm="1">
        <f t="array" aca="1" ref="K2338" ca="1">_xlfn.IFNA(INDIRECT("'"&amp;"Variable List"&amp;"'!"&amp;ADDRESS(MATCH(A2338,'Variable List'!A:A,0),5)),"")</f>
        <v/>
      </c>
      <c r="L2338" s="6" t="str" cm="1">
        <f t="array" aca="1" ref="L2338" ca="1">_xlfn.IFNA(INDIRECT("'"&amp;"Variable List"&amp;"'!"&amp;ADDRESS(MATCH(A2338,'Variable List'!A:A,0),6)),"")</f>
        <v/>
      </c>
    </row>
    <row r="2339" spans="2:12" s="3" customFormat="1" x14ac:dyDescent="0.25">
      <c r="B2339" s="6"/>
      <c r="C2339" s="6"/>
      <c r="D2339" s="55">
        <v>210</v>
      </c>
      <c r="E2339" s="56" t="s">
        <v>2353</v>
      </c>
      <c r="F2339" s="168"/>
      <c r="G2339" s="6"/>
      <c r="H2339" s="13"/>
      <c r="I2339" s="6" t="str" cm="1">
        <f t="array" aca="1" ref="I2339" ca="1">_xlfn.IFNA(INDIRECT("'"&amp;"Variable List"&amp;"'!"&amp;ADDRESS(MATCH(A2339,'Variable List'!A:A,0),3)),"")</f>
        <v/>
      </c>
      <c r="J2339" s="6" t="str" cm="1">
        <f t="array" aca="1" ref="J2339" ca="1">_xlfn.IFNA(INDIRECT("'"&amp;"Variable List"&amp;"'!"&amp;ADDRESS(MATCH(A2339,'Variable List'!A:A,0),4)),"")</f>
        <v/>
      </c>
      <c r="K2339" s="6" t="str" cm="1">
        <f t="array" aca="1" ref="K2339" ca="1">_xlfn.IFNA(INDIRECT("'"&amp;"Variable List"&amp;"'!"&amp;ADDRESS(MATCH(A2339,'Variable List'!A:A,0),5)),"")</f>
        <v/>
      </c>
      <c r="L2339" s="6" t="str" cm="1">
        <f t="array" aca="1" ref="L2339" ca="1">_xlfn.IFNA(INDIRECT("'"&amp;"Variable List"&amp;"'!"&amp;ADDRESS(MATCH(A2339,'Variable List'!A:A,0),6)),"")</f>
        <v/>
      </c>
    </row>
    <row r="2340" spans="2:12" s="3" customFormat="1" x14ac:dyDescent="0.25">
      <c r="B2340" s="6"/>
      <c r="C2340" s="6"/>
      <c r="D2340" s="55">
        <v>300</v>
      </c>
      <c r="E2340" s="56" t="s">
        <v>2354</v>
      </c>
      <c r="F2340" s="168"/>
      <c r="G2340" s="6"/>
      <c r="H2340" s="13"/>
      <c r="I2340" s="6" t="str" cm="1">
        <f t="array" aca="1" ref="I2340" ca="1">_xlfn.IFNA(INDIRECT("'"&amp;"Variable List"&amp;"'!"&amp;ADDRESS(MATCH(A2340,'Variable List'!A:A,0),3)),"")</f>
        <v/>
      </c>
      <c r="J2340" s="6" t="str" cm="1">
        <f t="array" aca="1" ref="J2340" ca="1">_xlfn.IFNA(INDIRECT("'"&amp;"Variable List"&amp;"'!"&amp;ADDRESS(MATCH(A2340,'Variable List'!A:A,0),4)),"")</f>
        <v/>
      </c>
      <c r="K2340" s="6" t="str" cm="1">
        <f t="array" aca="1" ref="K2340" ca="1">_xlfn.IFNA(INDIRECT("'"&amp;"Variable List"&amp;"'!"&amp;ADDRESS(MATCH(A2340,'Variable List'!A:A,0),5)),"")</f>
        <v/>
      </c>
      <c r="L2340" s="6" t="str" cm="1">
        <f t="array" aca="1" ref="L2340" ca="1">_xlfn.IFNA(INDIRECT("'"&amp;"Variable List"&amp;"'!"&amp;ADDRESS(MATCH(A2340,'Variable List'!A:A,0),6)),"")</f>
        <v/>
      </c>
    </row>
    <row r="2341" spans="2:12" s="3" customFormat="1" x14ac:dyDescent="0.25">
      <c r="B2341" s="6"/>
      <c r="C2341" s="6"/>
      <c r="D2341" s="55">
        <v>301</v>
      </c>
      <c r="E2341" s="56" t="s">
        <v>2355</v>
      </c>
      <c r="F2341" s="168"/>
      <c r="G2341" s="6"/>
      <c r="H2341" s="13"/>
      <c r="I2341" s="6" t="str" cm="1">
        <f t="array" aca="1" ref="I2341" ca="1">_xlfn.IFNA(INDIRECT("'"&amp;"Variable List"&amp;"'!"&amp;ADDRESS(MATCH(A2341,'Variable List'!A:A,0),3)),"")</f>
        <v/>
      </c>
      <c r="J2341" s="6" t="str" cm="1">
        <f t="array" aca="1" ref="J2341" ca="1">_xlfn.IFNA(INDIRECT("'"&amp;"Variable List"&amp;"'!"&amp;ADDRESS(MATCH(A2341,'Variable List'!A:A,0),4)),"")</f>
        <v/>
      </c>
      <c r="K2341" s="6" t="str" cm="1">
        <f t="array" aca="1" ref="K2341" ca="1">_xlfn.IFNA(INDIRECT("'"&amp;"Variable List"&amp;"'!"&amp;ADDRESS(MATCH(A2341,'Variable List'!A:A,0),5)),"")</f>
        <v/>
      </c>
      <c r="L2341" s="6" t="str" cm="1">
        <f t="array" aca="1" ref="L2341" ca="1">_xlfn.IFNA(INDIRECT("'"&amp;"Variable List"&amp;"'!"&amp;ADDRESS(MATCH(A2341,'Variable List'!A:A,0),6)),"")</f>
        <v/>
      </c>
    </row>
    <row r="2342" spans="2:12" s="3" customFormat="1" x14ac:dyDescent="0.25">
      <c r="B2342" s="6"/>
      <c r="C2342" s="6"/>
      <c r="D2342" s="55">
        <v>305</v>
      </c>
      <c r="E2342" s="56" t="s">
        <v>2356</v>
      </c>
      <c r="F2342" s="168"/>
      <c r="G2342" s="6"/>
      <c r="H2342" s="13"/>
      <c r="I2342" s="6" t="str" cm="1">
        <f t="array" aca="1" ref="I2342" ca="1">_xlfn.IFNA(INDIRECT("'"&amp;"Variable List"&amp;"'!"&amp;ADDRESS(MATCH(A2342,'Variable List'!A:A,0),3)),"")</f>
        <v/>
      </c>
      <c r="J2342" s="6" t="str" cm="1">
        <f t="array" aca="1" ref="J2342" ca="1">_xlfn.IFNA(INDIRECT("'"&amp;"Variable List"&amp;"'!"&amp;ADDRESS(MATCH(A2342,'Variable List'!A:A,0),4)),"")</f>
        <v/>
      </c>
      <c r="K2342" s="6" t="str" cm="1">
        <f t="array" aca="1" ref="K2342" ca="1">_xlfn.IFNA(INDIRECT("'"&amp;"Variable List"&amp;"'!"&amp;ADDRESS(MATCH(A2342,'Variable List'!A:A,0),5)),"")</f>
        <v/>
      </c>
      <c r="L2342" s="6" t="str" cm="1">
        <f t="array" aca="1" ref="L2342" ca="1">_xlfn.IFNA(INDIRECT("'"&amp;"Variable List"&amp;"'!"&amp;ADDRESS(MATCH(A2342,'Variable List'!A:A,0),6)),"")</f>
        <v/>
      </c>
    </row>
    <row r="2343" spans="2:12" s="3" customFormat="1" x14ac:dyDescent="0.25">
      <c r="B2343" s="6"/>
      <c r="C2343" s="6"/>
      <c r="D2343" s="55">
        <v>306</v>
      </c>
      <c r="E2343" s="56" t="s">
        <v>2357</v>
      </c>
      <c r="F2343" s="168"/>
      <c r="G2343" s="6"/>
      <c r="H2343" s="13"/>
      <c r="I2343" s="6" t="str" cm="1">
        <f t="array" aca="1" ref="I2343" ca="1">_xlfn.IFNA(INDIRECT("'"&amp;"Variable List"&amp;"'!"&amp;ADDRESS(MATCH(A2343,'Variable List'!A:A,0),3)),"")</f>
        <v/>
      </c>
      <c r="J2343" s="6" t="str" cm="1">
        <f t="array" aca="1" ref="J2343" ca="1">_xlfn.IFNA(INDIRECT("'"&amp;"Variable List"&amp;"'!"&amp;ADDRESS(MATCH(A2343,'Variable List'!A:A,0),4)),"")</f>
        <v/>
      </c>
      <c r="K2343" s="6" t="str" cm="1">
        <f t="array" aca="1" ref="K2343" ca="1">_xlfn.IFNA(INDIRECT("'"&amp;"Variable List"&amp;"'!"&amp;ADDRESS(MATCH(A2343,'Variable List'!A:A,0),5)),"")</f>
        <v/>
      </c>
      <c r="L2343" s="6" t="str" cm="1">
        <f t="array" aca="1" ref="L2343" ca="1">_xlfn.IFNA(INDIRECT("'"&amp;"Variable List"&amp;"'!"&amp;ADDRESS(MATCH(A2343,'Variable List'!A:A,0),6)),"")</f>
        <v/>
      </c>
    </row>
    <row r="2344" spans="2:12" s="3" customFormat="1" x14ac:dyDescent="0.25">
      <c r="B2344" s="6"/>
      <c r="C2344" s="6"/>
      <c r="D2344" s="55">
        <v>303</v>
      </c>
      <c r="E2344" s="56" t="s">
        <v>2358</v>
      </c>
      <c r="F2344" s="168"/>
      <c r="G2344" s="6"/>
      <c r="H2344" s="13"/>
      <c r="I2344" s="6" t="str" cm="1">
        <f t="array" aca="1" ref="I2344" ca="1">_xlfn.IFNA(INDIRECT("'"&amp;"Variable List"&amp;"'!"&amp;ADDRESS(MATCH(A2344,'Variable List'!A:A,0),3)),"")</f>
        <v/>
      </c>
      <c r="J2344" s="6" t="str" cm="1">
        <f t="array" aca="1" ref="J2344" ca="1">_xlfn.IFNA(INDIRECT("'"&amp;"Variable List"&amp;"'!"&amp;ADDRESS(MATCH(A2344,'Variable List'!A:A,0),4)),"")</f>
        <v/>
      </c>
      <c r="K2344" s="6" t="str" cm="1">
        <f t="array" aca="1" ref="K2344" ca="1">_xlfn.IFNA(INDIRECT("'"&amp;"Variable List"&amp;"'!"&amp;ADDRESS(MATCH(A2344,'Variable List'!A:A,0),5)),"")</f>
        <v/>
      </c>
      <c r="L2344" s="6" t="str" cm="1">
        <f t="array" aca="1" ref="L2344" ca="1">_xlfn.IFNA(INDIRECT("'"&amp;"Variable List"&amp;"'!"&amp;ADDRESS(MATCH(A2344,'Variable List'!A:A,0),6)),"")</f>
        <v/>
      </c>
    </row>
    <row r="2345" spans="2:12" s="3" customFormat="1" x14ac:dyDescent="0.25">
      <c r="B2345" s="6"/>
      <c r="C2345" s="6"/>
      <c r="D2345" s="55">
        <v>304</v>
      </c>
      <c r="E2345" s="56" t="s">
        <v>2359</v>
      </c>
      <c r="F2345" s="168"/>
      <c r="G2345" s="6"/>
      <c r="H2345" s="13"/>
      <c r="I2345" s="6" t="str" cm="1">
        <f t="array" aca="1" ref="I2345" ca="1">_xlfn.IFNA(INDIRECT("'"&amp;"Variable List"&amp;"'!"&amp;ADDRESS(MATCH(A2345,'Variable List'!A:A,0),3)),"")</f>
        <v/>
      </c>
      <c r="J2345" s="6" t="str" cm="1">
        <f t="array" aca="1" ref="J2345" ca="1">_xlfn.IFNA(INDIRECT("'"&amp;"Variable List"&amp;"'!"&amp;ADDRESS(MATCH(A2345,'Variable List'!A:A,0),4)),"")</f>
        <v/>
      </c>
      <c r="K2345" s="6" t="str" cm="1">
        <f t="array" aca="1" ref="K2345" ca="1">_xlfn.IFNA(INDIRECT("'"&amp;"Variable List"&amp;"'!"&amp;ADDRESS(MATCH(A2345,'Variable List'!A:A,0),5)),"")</f>
        <v/>
      </c>
      <c r="L2345" s="6" t="str" cm="1">
        <f t="array" aca="1" ref="L2345" ca="1">_xlfn.IFNA(INDIRECT("'"&amp;"Variable List"&amp;"'!"&amp;ADDRESS(MATCH(A2345,'Variable List'!A:A,0),6)),"")</f>
        <v/>
      </c>
    </row>
    <row r="2346" spans="2:12" s="3" customFormat="1" x14ac:dyDescent="0.25">
      <c r="B2346" s="6"/>
      <c r="C2346" s="6"/>
      <c r="D2346" s="55">
        <v>307</v>
      </c>
      <c r="E2346" s="56" t="s">
        <v>2360</v>
      </c>
      <c r="F2346" s="168"/>
      <c r="G2346" s="6"/>
      <c r="H2346" s="13"/>
      <c r="I2346" s="6" t="str" cm="1">
        <f t="array" aca="1" ref="I2346" ca="1">_xlfn.IFNA(INDIRECT("'"&amp;"Variable List"&amp;"'!"&amp;ADDRESS(MATCH(A2346,'Variable List'!A:A,0),3)),"")</f>
        <v/>
      </c>
      <c r="J2346" s="6" t="str" cm="1">
        <f t="array" aca="1" ref="J2346" ca="1">_xlfn.IFNA(INDIRECT("'"&amp;"Variable List"&amp;"'!"&amp;ADDRESS(MATCH(A2346,'Variable List'!A:A,0),4)),"")</f>
        <v/>
      </c>
      <c r="K2346" s="6" t="str" cm="1">
        <f t="array" aca="1" ref="K2346" ca="1">_xlfn.IFNA(INDIRECT("'"&amp;"Variable List"&amp;"'!"&amp;ADDRESS(MATCH(A2346,'Variable List'!A:A,0),5)),"")</f>
        <v/>
      </c>
      <c r="L2346" s="6" t="str" cm="1">
        <f t="array" aca="1" ref="L2346" ca="1">_xlfn.IFNA(INDIRECT("'"&amp;"Variable List"&amp;"'!"&amp;ADDRESS(MATCH(A2346,'Variable List'!A:A,0),6)),"")</f>
        <v/>
      </c>
    </row>
    <row r="2347" spans="2:12" s="3" customFormat="1" x14ac:dyDescent="0.25">
      <c r="B2347" s="6"/>
      <c r="C2347" s="6"/>
      <c r="D2347" s="55">
        <v>310</v>
      </c>
      <c r="E2347" s="56" t="s">
        <v>2361</v>
      </c>
      <c r="F2347" s="168"/>
      <c r="G2347" s="6"/>
      <c r="H2347" s="13"/>
      <c r="I2347" s="6" t="str" cm="1">
        <f t="array" aca="1" ref="I2347" ca="1">_xlfn.IFNA(INDIRECT("'"&amp;"Variable List"&amp;"'!"&amp;ADDRESS(MATCH(A2347,'Variable List'!A:A,0),3)),"")</f>
        <v/>
      </c>
      <c r="J2347" s="6" t="str" cm="1">
        <f t="array" aca="1" ref="J2347" ca="1">_xlfn.IFNA(INDIRECT("'"&amp;"Variable List"&amp;"'!"&amp;ADDRESS(MATCH(A2347,'Variable List'!A:A,0),4)),"")</f>
        <v/>
      </c>
      <c r="K2347" s="6" t="str" cm="1">
        <f t="array" aca="1" ref="K2347" ca="1">_xlfn.IFNA(INDIRECT("'"&amp;"Variable List"&amp;"'!"&amp;ADDRESS(MATCH(A2347,'Variable List'!A:A,0),5)),"")</f>
        <v/>
      </c>
      <c r="L2347" s="6" t="str" cm="1">
        <f t="array" aca="1" ref="L2347" ca="1">_xlfn.IFNA(INDIRECT("'"&amp;"Variable List"&amp;"'!"&amp;ADDRESS(MATCH(A2347,'Variable List'!A:A,0),6)),"")</f>
        <v/>
      </c>
    </row>
    <row r="2348" spans="2:12" s="3" customFormat="1" x14ac:dyDescent="0.25">
      <c r="B2348" s="6"/>
      <c r="C2348" s="6"/>
      <c r="D2348" s="55">
        <v>311</v>
      </c>
      <c r="E2348" s="56" t="s">
        <v>2362</v>
      </c>
      <c r="F2348" s="168"/>
      <c r="G2348" s="6"/>
      <c r="H2348" s="13"/>
      <c r="I2348" s="6" t="str" cm="1">
        <f t="array" aca="1" ref="I2348" ca="1">_xlfn.IFNA(INDIRECT("'"&amp;"Variable List"&amp;"'!"&amp;ADDRESS(MATCH(A2348,'Variable List'!A:A,0),3)),"")</f>
        <v/>
      </c>
      <c r="J2348" s="6" t="str" cm="1">
        <f t="array" aca="1" ref="J2348" ca="1">_xlfn.IFNA(INDIRECT("'"&amp;"Variable List"&amp;"'!"&amp;ADDRESS(MATCH(A2348,'Variable List'!A:A,0),4)),"")</f>
        <v/>
      </c>
      <c r="K2348" s="6" t="str" cm="1">
        <f t="array" aca="1" ref="K2348" ca="1">_xlfn.IFNA(INDIRECT("'"&amp;"Variable List"&amp;"'!"&amp;ADDRESS(MATCH(A2348,'Variable List'!A:A,0),5)),"")</f>
        <v/>
      </c>
      <c r="L2348" s="6" t="str" cm="1">
        <f t="array" aca="1" ref="L2348" ca="1">_xlfn.IFNA(INDIRECT("'"&amp;"Variable List"&amp;"'!"&amp;ADDRESS(MATCH(A2348,'Variable List'!A:A,0),6)),"")</f>
        <v/>
      </c>
    </row>
    <row r="2349" spans="2:12" s="3" customFormat="1" x14ac:dyDescent="0.25">
      <c r="B2349" s="6"/>
      <c r="C2349" s="6"/>
      <c r="D2349" s="55">
        <v>312</v>
      </c>
      <c r="E2349" s="56" t="s">
        <v>2363</v>
      </c>
      <c r="F2349" s="168"/>
      <c r="G2349" s="6"/>
      <c r="H2349" s="13"/>
      <c r="I2349" s="6" t="str" cm="1">
        <f t="array" aca="1" ref="I2349" ca="1">_xlfn.IFNA(INDIRECT("'"&amp;"Variable List"&amp;"'!"&amp;ADDRESS(MATCH(A2349,'Variable List'!A:A,0),3)),"")</f>
        <v/>
      </c>
      <c r="J2349" s="6" t="str" cm="1">
        <f t="array" aca="1" ref="J2349" ca="1">_xlfn.IFNA(INDIRECT("'"&amp;"Variable List"&amp;"'!"&amp;ADDRESS(MATCH(A2349,'Variable List'!A:A,0),4)),"")</f>
        <v/>
      </c>
      <c r="K2349" s="6" t="str" cm="1">
        <f t="array" aca="1" ref="K2349" ca="1">_xlfn.IFNA(INDIRECT("'"&amp;"Variable List"&amp;"'!"&amp;ADDRESS(MATCH(A2349,'Variable List'!A:A,0),5)),"")</f>
        <v/>
      </c>
      <c r="L2349" s="6" t="str" cm="1">
        <f t="array" aca="1" ref="L2349" ca="1">_xlfn.IFNA(INDIRECT("'"&amp;"Variable List"&amp;"'!"&amp;ADDRESS(MATCH(A2349,'Variable List'!A:A,0),6)),"")</f>
        <v/>
      </c>
    </row>
    <row r="2350" spans="2:12" s="3" customFormat="1" x14ac:dyDescent="0.25">
      <c r="B2350" s="6"/>
      <c r="C2350" s="6"/>
      <c r="D2350" s="55">
        <v>313</v>
      </c>
      <c r="E2350" s="56" t="s">
        <v>2364</v>
      </c>
      <c r="F2350" s="168"/>
      <c r="G2350" s="6"/>
      <c r="H2350" s="13"/>
      <c r="I2350" s="6" t="str" cm="1">
        <f t="array" aca="1" ref="I2350" ca="1">_xlfn.IFNA(INDIRECT("'"&amp;"Variable List"&amp;"'!"&amp;ADDRESS(MATCH(A2350,'Variable List'!A:A,0),3)),"")</f>
        <v/>
      </c>
      <c r="J2350" s="6" t="str" cm="1">
        <f t="array" aca="1" ref="J2350" ca="1">_xlfn.IFNA(INDIRECT("'"&amp;"Variable List"&amp;"'!"&amp;ADDRESS(MATCH(A2350,'Variable List'!A:A,0),4)),"")</f>
        <v/>
      </c>
      <c r="K2350" s="6" t="str" cm="1">
        <f t="array" aca="1" ref="K2350" ca="1">_xlfn.IFNA(INDIRECT("'"&amp;"Variable List"&amp;"'!"&amp;ADDRESS(MATCH(A2350,'Variable List'!A:A,0),5)),"")</f>
        <v/>
      </c>
      <c r="L2350" s="6" t="str" cm="1">
        <f t="array" aca="1" ref="L2350" ca="1">_xlfn.IFNA(INDIRECT("'"&amp;"Variable List"&amp;"'!"&amp;ADDRESS(MATCH(A2350,'Variable List'!A:A,0),6)),"")</f>
        <v/>
      </c>
    </row>
    <row r="2351" spans="2:12" s="3" customFormat="1" x14ac:dyDescent="0.25">
      <c r="B2351" s="6"/>
      <c r="C2351" s="6"/>
      <c r="D2351" s="55">
        <v>400</v>
      </c>
      <c r="E2351" s="56" t="s">
        <v>2365</v>
      </c>
      <c r="F2351" s="168"/>
      <c r="G2351" s="6"/>
      <c r="H2351" s="13"/>
      <c r="I2351" s="6" t="str" cm="1">
        <f t="array" aca="1" ref="I2351" ca="1">_xlfn.IFNA(INDIRECT("'"&amp;"Variable List"&amp;"'!"&amp;ADDRESS(MATCH(A2351,'Variable List'!A:A,0),3)),"")</f>
        <v/>
      </c>
      <c r="J2351" s="6" t="str" cm="1">
        <f t="array" aca="1" ref="J2351" ca="1">_xlfn.IFNA(INDIRECT("'"&amp;"Variable List"&amp;"'!"&amp;ADDRESS(MATCH(A2351,'Variable List'!A:A,0),4)),"")</f>
        <v/>
      </c>
      <c r="K2351" s="6" t="str" cm="1">
        <f t="array" aca="1" ref="K2351" ca="1">_xlfn.IFNA(INDIRECT("'"&amp;"Variable List"&amp;"'!"&amp;ADDRESS(MATCH(A2351,'Variable List'!A:A,0),5)),"")</f>
        <v/>
      </c>
      <c r="L2351" s="6" t="str" cm="1">
        <f t="array" aca="1" ref="L2351" ca="1">_xlfn.IFNA(INDIRECT("'"&amp;"Variable List"&amp;"'!"&amp;ADDRESS(MATCH(A2351,'Variable List'!A:A,0),6)),"")</f>
        <v/>
      </c>
    </row>
    <row r="2352" spans="2:12" s="3" customFormat="1" x14ac:dyDescent="0.25">
      <c r="B2352" s="6"/>
      <c r="C2352" s="6"/>
      <c r="D2352" s="55">
        <v>401</v>
      </c>
      <c r="E2352" s="56" t="s">
        <v>2366</v>
      </c>
      <c r="F2352" s="168"/>
      <c r="G2352" s="6"/>
      <c r="H2352" s="13"/>
      <c r="I2352" s="6" t="str" cm="1">
        <f t="array" aca="1" ref="I2352" ca="1">_xlfn.IFNA(INDIRECT("'"&amp;"Variable List"&amp;"'!"&amp;ADDRESS(MATCH(A2352,'Variable List'!A:A,0),3)),"")</f>
        <v/>
      </c>
      <c r="J2352" s="6" t="str" cm="1">
        <f t="array" aca="1" ref="J2352" ca="1">_xlfn.IFNA(INDIRECT("'"&amp;"Variable List"&amp;"'!"&amp;ADDRESS(MATCH(A2352,'Variable List'!A:A,0),4)),"")</f>
        <v/>
      </c>
      <c r="K2352" s="6" t="str" cm="1">
        <f t="array" aca="1" ref="K2352" ca="1">_xlfn.IFNA(INDIRECT("'"&amp;"Variable List"&amp;"'!"&amp;ADDRESS(MATCH(A2352,'Variable List'!A:A,0),5)),"")</f>
        <v/>
      </c>
      <c r="L2352" s="6" t="str" cm="1">
        <f t="array" aca="1" ref="L2352" ca="1">_xlfn.IFNA(INDIRECT("'"&amp;"Variable List"&amp;"'!"&amp;ADDRESS(MATCH(A2352,'Variable List'!A:A,0),6)),"")</f>
        <v/>
      </c>
    </row>
    <row r="2353" spans="2:12" s="3" customFormat="1" x14ac:dyDescent="0.25">
      <c r="B2353" s="6"/>
      <c r="C2353" s="6"/>
      <c r="D2353" s="55">
        <v>402</v>
      </c>
      <c r="E2353" s="56" t="s">
        <v>2367</v>
      </c>
      <c r="F2353" s="168"/>
      <c r="G2353" s="6"/>
      <c r="H2353" s="13"/>
      <c r="I2353" s="6" t="str" cm="1">
        <f t="array" aca="1" ref="I2353" ca="1">_xlfn.IFNA(INDIRECT("'"&amp;"Variable List"&amp;"'!"&amp;ADDRESS(MATCH(A2353,'Variable List'!A:A,0),3)),"")</f>
        <v/>
      </c>
      <c r="J2353" s="6" t="str" cm="1">
        <f t="array" aca="1" ref="J2353" ca="1">_xlfn.IFNA(INDIRECT("'"&amp;"Variable List"&amp;"'!"&amp;ADDRESS(MATCH(A2353,'Variable List'!A:A,0),4)),"")</f>
        <v/>
      </c>
      <c r="K2353" s="6" t="str" cm="1">
        <f t="array" aca="1" ref="K2353" ca="1">_xlfn.IFNA(INDIRECT("'"&amp;"Variable List"&amp;"'!"&amp;ADDRESS(MATCH(A2353,'Variable List'!A:A,0),5)),"")</f>
        <v/>
      </c>
      <c r="L2353" s="6" t="str" cm="1">
        <f t="array" aca="1" ref="L2353" ca="1">_xlfn.IFNA(INDIRECT("'"&amp;"Variable List"&amp;"'!"&amp;ADDRESS(MATCH(A2353,'Variable List'!A:A,0),6)),"")</f>
        <v/>
      </c>
    </row>
    <row r="2354" spans="2:12" s="3" customFormat="1" x14ac:dyDescent="0.25">
      <c r="B2354" s="6"/>
      <c r="C2354" s="6"/>
      <c r="D2354" s="55">
        <v>403</v>
      </c>
      <c r="E2354" s="56" t="s">
        <v>2368</v>
      </c>
      <c r="F2354" s="168"/>
      <c r="G2354" s="6"/>
      <c r="H2354" s="13"/>
      <c r="I2354" s="6" t="str" cm="1">
        <f t="array" aca="1" ref="I2354" ca="1">_xlfn.IFNA(INDIRECT("'"&amp;"Variable List"&amp;"'!"&amp;ADDRESS(MATCH(A2354,'Variable List'!A:A,0),3)),"")</f>
        <v/>
      </c>
      <c r="J2354" s="6" t="str" cm="1">
        <f t="array" aca="1" ref="J2354" ca="1">_xlfn.IFNA(INDIRECT("'"&amp;"Variable List"&amp;"'!"&amp;ADDRESS(MATCH(A2354,'Variable List'!A:A,0),4)),"")</f>
        <v/>
      </c>
      <c r="K2354" s="6" t="str" cm="1">
        <f t="array" aca="1" ref="K2354" ca="1">_xlfn.IFNA(INDIRECT("'"&amp;"Variable List"&amp;"'!"&amp;ADDRESS(MATCH(A2354,'Variable List'!A:A,0),5)),"")</f>
        <v/>
      </c>
      <c r="L2354" s="6" t="str" cm="1">
        <f t="array" aca="1" ref="L2354" ca="1">_xlfn.IFNA(INDIRECT("'"&amp;"Variable List"&amp;"'!"&amp;ADDRESS(MATCH(A2354,'Variable List'!A:A,0),6)),"")</f>
        <v/>
      </c>
    </row>
    <row r="2355" spans="2:12" s="3" customFormat="1" x14ac:dyDescent="0.25">
      <c r="B2355" s="6"/>
      <c r="C2355" s="6"/>
      <c r="D2355" s="55">
        <v>404</v>
      </c>
      <c r="E2355" s="56" t="s">
        <v>2369</v>
      </c>
      <c r="F2355" s="168"/>
      <c r="G2355" s="6"/>
      <c r="H2355" s="13"/>
      <c r="I2355" s="6" t="str" cm="1">
        <f t="array" aca="1" ref="I2355" ca="1">_xlfn.IFNA(INDIRECT("'"&amp;"Variable List"&amp;"'!"&amp;ADDRESS(MATCH(A2355,'Variable List'!A:A,0),3)),"")</f>
        <v/>
      </c>
      <c r="J2355" s="6" t="str" cm="1">
        <f t="array" aca="1" ref="J2355" ca="1">_xlfn.IFNA(INDIRECT("'"&amp;"Variable List"&amp;"'!"&amp;ADDRESS(MATCH(A2355,'Variable List'!A:A,0),4)),"")</f>
        <v/>
      </c>
      <c r="K2355" s="6" t="str" cm="1">
        <f t="array" aca="1" ref="K2355" ca="1">_xlfn.IFNA(INDIRECT("'"&amp;"Variable List"&amp;"'!"&amp;ADDRESS(MATCH(A2355,'Variable List'!A:A,0),5)),"")</f>
        <v/>
      </c>
      <c r="L2355" s="6" t="str" cm="1">
        <f t="array" aca="1" ref="L2355" ca="1">_xlfn.IFNA(INDIRECT("'"&amp;"Variable List"&amp;"'!"&amp;ADDRESS(MATCH(A2355,'Variable List'!A:A,0),6)),"")</f>
        <v/>
      </c>
    </row>
    <row r="2356" spans="2:12" s="3" customFormat="1" x14ac:dyDescent="0.25">
      <c r="B2356" s="6"/>
      <c r="C2356" s="6"/>
      <c r="D2356" s="55">
        <v>405</v>
      </c>
      <c r="E2356" s="56" t="s">
        <v>2370</v>
      </c>
      <c r="F2356" s="168"/>
      <c r="G2356" s="6"/>
      <c r="H2356" s="13"/>
      <c r="I2356" s="6" t="str" cm="1">
        <f t="array" aca="1" ref="I2356" ca="1">_xlfn.IFNA(INDIRECT("'"&amp;"Variable List"&amp;"'!"&amp;ADDRESS(MATCH(A2356,'Variable List'!A:A,0),3)),"")</f>
        <v/>
      </c>
      <c r="J2356" s="6" t="str" cm="1">
        <f t="array" aca="1" ref="J2356" ca="1">_xlfn.IFNA(INDIRECT("'"&amp;"Variable List"&amp;"'!"&amp;ADDRESS(MATCH(A2356,'Variable List'!A:A,0),4)),"")</f>
        <v/>
      </c>
      <c r="K2356" s="6" t="str" cm="1">
        <f t="array" aca="1" ref="K2356" ca="1">_xlfn.IFNA(INDIRECT("'"&amp;"Variable List"&amp;"'!"&amp;ADDRESS(MATCH(A2356,'Variable List'!A:A,0),5)),"")</f>
        <v/>
      </c>
      <c r="L2356" s="6" t="str" cm="1">
        <f t="array" aca="1" ref="L2356" ca="1">_xlfn.IFNA(INDIRECT("'"&amp;"Variable List"&amp;"'!"&amp;ADDRESS(MATCH(A2356,'Variable List'!A:A,0),6)),"")</f>
        <v/>
      </c>
    </row>
    <row r="2357" spans="2:12" s="3" customFormat="1" x14ac:dyDescent="0.25">
      <c r="B2357" s="6"/>
      <c r="C2357" s="6"/>
      <c r="D2357" s="55">
        <v>406</v>
      </c>
      <c r="E2357" s="56" t="s">
        <v>2371</v>
      </c>
      <c r="F2357" s="168"/>
      <c r="G2357" s="6"/>
      <c r="H2357" s="13"/>
      <c r="I2357" s="6" t="str" cm="1">
        <f t="array" aca="1" ref="I2357" ca="1">_xlfn.IFNA(INDIRECT("'"&amp;"Variable List"&amp;"'!"&amp;ADDRESS(MATCH(A2357,'Variable List'!A:A,0),3)),"")</f>
        <v/>
      </c>
      <c r="J2357" s="6" t="str" cm="1">
        <f t="array" aca="1" ref="J2357" ca="1">_xlfn.IFNA(INDIRECT("'"&amp;"Variable List"&amp;"'!"&amp;ADDRESS(MATCH(A2357,'Variable List'!A:A,0),4)),"")</f>
        <v/>
      </c>
      <c r="K2357" s="6" t="str" cm="1">
        <f t="array" aca="1" ref="K2357" ca="1">_xlfn.IFNA(INDIRECT("'"&amp;"Variable List"&amp;"'!"&amp;ADDRESS(MATCH(A2357,'Variable List'!A:A,0),5)),"")</f>
        <v/>
      </c>
      <c r="L2357" s="6" t="str" cm="1">
        <f t="array" aca="1" ref="L2357" ca="1">_xlfn.IFNA(INDIRECT("'"&amp;"Variable List"&amp;"'!"&amp;ADDRESS(MATCH(A2357,'Variable List'!A:A,0),6)),"")</f>
        <v/>
      </c>
    </row>
    <row r="2358" spans="2:12" s="3" customFormat="1" x14ac:dyDescent="0.25">
      <c r="B2358" s="6"/>
      <c r="C2358" s="6"/>
      <c r="D2358" s="55">
        <v>407</v>
      </c>
      <c r="E2358" s="56" t="s">
        <v>2372</v>
      </c>
      <c r="F2358" s="168"/>
      <c r="G2358" s="6"/>
      <c r="H2358" s="13"/>
      <c r="I2358" s="6" t="str" cm="1">
        <f t="array" aca="1" ref="I2358" ca="1">_xlfn.IFNA(INDIRECT("'"&amp;"Variable List"&amp;"'!"&amp;ADDRESS(MATCH(A2358,'Variable List'!A:A,0),3)),"")</f>
        <v/>
      </c>
      <c r="J2358" s="6" t="str" cm="1">
        <f t="array" aca="1" ref="J2358" ca="1">_xlfn.IFNA(INDIRECT("'"&amp;"Variable List"&amp;"'!"&amp;ADDRESS(MATCH(A2358,'Variable List'!A:A,0),4)),"")</f>
        <v/>
      </c>
      <c r="K2358" s="6" t="str" cm="1">
        <f t="array" aca="1" ref="K2358" ca="1">_xlfn.IFNA(INDIRECT("'"&amp;"Variable List"&amp;"'!"&amp;ADDRESS(MATCH(A2358,'Variable List'!A:A,0),5)),"")</f>
        <v/>
      </c>
      <c r="L2358" s="6" t="str" cm="1">
        <f t="array" aca="1" ref="L2358" ca="1">_xlfn.IFNA(INDIRECT("'"&amp;"Variable List"&amp;"'!"&amp;ADDRESS(MATCH(A2358,'Variable List'!A:A,0),6)),"")</f>
        <v/>
      </c>
    </row>
    <row r="2359" spans="2:12" s="3" customFormat="1" x14ac:dyDescent="0.25">
      <c r="B2359" s="6"/>
      <c r="C2359" s="6"/>
      <c r="D2359" s="55">
        <v>408</v>
      </c>
      <c r="E2359" s="56" t="s">
        <v>2373</v>
      </c>
      <c r="F2359" s="168"/>
      <c r="G2359" s="6"/>
      <c r="H2359" s="13"/>
      <c r="I2359" s="6" t="str" cm="1">
        <f t="array" aca="1" ref="I2359" ca="1">_xlfn.IFNA(INDIRECT("'"&amp;"Variable List"&amp;"'!"&amp;ADDRESS(MATCH(A2359,'Variable List'!A:A,0),3)),"")</f>
        <v/>
      </c>
      <c r="J2359" s="6" t="str" cm="1">
        <f t="array" aca="1" ref="J2359" ca="1">_xlfn.IFNA(INDIRECT("'"&amp;"Variable List"&amp;"'!"&amp;ADDRESS(MATCH(A2359,'Variable List'!A:A,0),4)),"")</f>
        <v/>
      </c>
      <c r="K2359" s="6" t="str" cm="1">
        <f t="array" aca="1" ref="K2359" ca="1">_xlfn.IFNA(INDIRECT("'"&amp;"Variable List"&amp;"'!"&amp;ADDRESS(MATCH(A2359,'Variable List'!A:A,0),5)),"")</f>
        <v/>
      </c>
      <c r="L2359" s="6" t="str" cm="1">
        <f t="array" aca="1" ref="L2359" ca="1">_xlfn.IFNA(INDIRECT("'"&amp;"Variable List"&amp;"'!"&amp;ADDRESS(MATCH(A2359,'Variable List'!A:A,0),6)),"")</f>
        <v/>
      </c>
    </row>
    <row r="2360" spans="2:12" s="3" customFormat="1" x14ac:dyDescent="0.25">
      <c r="B2360" s="6"/>
      <c r="C2360" s="6"/>
      <c r="D2360" s="55">
        <v>409</v>
      </c>
      <c r="E2360" s="56" t="s">
        <v>2374</v>
      </c>
      <c r="F2360" s="168"/>
      <c r="G2360" s="6"/>
      <c r="H2360" s="13"/>
      <c r="I2360" s="6" t="str" cm="1">
        <f t="array" aca="1" ref="I2360" ca="1">_xlfn.IFNA(INDIRECT("'"&amp;"Variable List"&amp;"'!"&amp;ADDRESS(MATCH(A2360,'Variable List'!A:A,0),3)),"")</f>
        <v/>
      </c>
      <c r="J2360" s="6" t="str" cm="1">
        <f t="array" aca="1" ref="J2360" ca="1">_xlfn.IFNA(INDIRECT("'"&amp;"Variable List"&amp;"'!"&amp;ADDRESS(MATCH(A2360,'Variable List'!A:A,0),4)),"")</f>
        <v/>
      </c>
      <c r="K2360" s="6" t="str" cm="1">
        <f t="array" aca="1" ref="K2360" ca="1">_xlfn.IFNA(INDIRECT("'"&amp;"Variable List"&amp;"'!"&amp;ADDRESS(MATCH(A2360,'Variable List'!A:A,0),5)),"")</f>
        <v/>
      </c>
      <c r="L2360" s="6" t="str" cm="1">
        <f t="array" aca="1" ref="L2360" ca="1">_xlfn.IFNA(INDIRECT("'"&amp;"Variable List"&amp;"'!"&amp;ADDRESS(MATCH(A2360,'Variable List'!A:A,0),6)),"")</f>
        <v/>
      </c>
    </row>
    <row r="2361" spans="2:12" s="3" customFormat="1" x14ac:dyDescent="0.25">
      <c r="B2361" s="6"/>
      <c r="C2361" s="6"/>
      <c r="D2361" s="55">
        <v>500</v>
      </c>
      <c r="E2361" s="56" t="s">
        <v>2375</v>
      </c>
      <c r="F2361" s="168"/>
      <c r="G2361" s="6"/>
      <c r="H2361" s="13"/>
      <c r="I2361" s="6" t="str" cm="1">
        <f t="array" aca="1" ref="I2361" ca="1">_xlfn.IFNA(INDIRECT("'"&amp;"Variable List"&amp;"'!"&amp;ADDRESS(MATCH(A2361,'Variable List'!A:A,0),3)),"")</f>
        <v/>
      </c>
      <c r="J2361" s="6" t="str" cm="1">
        <f t="array" aca="1" ref="J2361" ca="1">_xlfn.IFNA(INDIRECT("'"&amp;"Variable List"&amp;"'!"&amp;ADDRESS(MATCH(A2361,'Variable List'!A:A,0),4)),"")</f>
        <v/>
      </c>
      <c r="K2361" s="6" t="str" cm="1">
        <f t="array" aca="1" ref="K2361" ca="1">_xlfn.IFNA(INDIRECT("'"&amp;"Variable List"&amp;"'!"&amp;ADDRESS(MATCH(A2361,'Variable List'!A:A,0),5)),"")</f>
        <v/>
      </c>
      <c r="L2361" s="6" t="str" cm="1">
        <f t="array" aca="1" ref="L2361" ca="1">_xlfn.IFNA(INDIRECT("'"&amp;"Variable List"&amp;"'!"&amp;ADDRESS(MATCH(A2361,'Variable List'!A:A,0),6)),"")</f>
        <v/>
      </c>
    </row>
    <row r="2362" spans="2:12" s="3" customFormat="1" x14ac:dyDescent="0.25">
      <c r="B2362" s="6"/>
      <c r="C2362" s="6"/>
      <c r="D2362" s="55">
        <v>501</v>
      </c>
      <c r="E2362" s="56" t="s">
        <v>2376</v>
      </c>
      <c r="F2362" s="168"/>
      <c r="G2362" s="6"/>
      <c r="H2362" s="13"/>
      <c r="I2362" s="6" t="str" cm="1">
        <f t="array" aca="1" ref="I2362" ca="1">_xlfn.IFNA(INDIRECT("'"&amp;"Variable List"&amp;"'!"&amp;ADDRESS(MATCH(A2362,'Variable List'!A:A,0),3)),"")</f>
        <v/>
      </c>
      <c r="J2362" s="6" t="str" cm="1">
        <f t="array" aca="1" ref="J2362" ca="1">_xlfn.IFNA(INDIRECT("'"&amp;"Variable List"&amp;"'!"&amp;ADDRESS(MATCH(A2362,'Variable List'!A:A,0),4)),"")</f>
        <v/>
      </c>
      <c r="K2362" s="6" t="str" cm="1">
        <f t="array" aca="1" ref="K2362" ca="1">_xlfn.IFNA(INDIRECT("'"&amp;"Variable List"&amp;"'!"&amp;ADDRESS(MATCH(A2362,'Variable List'!A:A,0),5)),"")</f>
        <v/>
      </c>
      <c r="L2362" s="6" t="str" cm="1">
        <f t="array" aca="1" ref="L2362" ca="1">_xlfn.IFNA(INDIRECT("'"&amp;"Variable List"&amp;"'!"&amp;ADDRESS(MATCH(A2362,'Variable List'!A:A,0),6)),"")</f>
        <v/>
      </c>
    </row>
    <row r="2363" spans="2:12" s="3" customFormat="1" x14ac:dyDescent="0.25">
      <c r="B2363" s="6"/>
      <c r="C2363" s="6"/>
      <c r="D2363" s="55">
        <v>502</v>
      </c>
      <c r="E2363" s="56" t="s">
        <v>2377</v>
      </c>
      <c r="F2363" s="168"/>
      <c r="G2363" s="6"/>
      <c r="H2363" s="13"/>
      <c r="I2363" s="6" t="str" cm="1">
        <f t="array" aca="1" ref="I2363" ca="1">_xlfn.IFNA(INDIRECT("'"&amp;"Variable List"&amp;"'!"&amp;ADDRESS(MATCH(A2363,'Variable List'!A:A,0),3)),"")</f>
        <v/>
      </c>
      <c r="J2363" s="6" t="str" cm="1">
        <f t="array" aca="1" ref="J2363" ca="1">_xlfn.IFNA(INDIRECT("'"&amp;"Variable List"&amp;"'!"&amp;ADDRESS(MATCH(A2363,'Variable List'!A:A,0),4)),"")</f>
        <v/>
      </c>
      <c r="K2363" s="6" t="str" cm="1">
        <f t="array" aca="1" ref="K2363" ca="1">_xlfn.IFNA(INDIRECT("'"&amp;"Variable List"&amp;"'!"&amp;ADDRESS(MATCH(A2363,'Variable List'!A:A,0),5)),"")</f>
        <v/>
      </c>
      <c r="L2363" s="6" t="str" cm="1">
        <f t="array" aca="1" ref="L2363" ca="1">_xlfn.IFNA(INDIRECT("'"&amp;"Variable List"&amp;"'!"&amp;ADDRESS(MATCH(A2363,'Variable List'!A:A,0),6)),"")</f>
        <v/>
      </c>
    </row>
    <row r="2364" spans="2:12" s="3" customFormat="1" x14ac:dyDescent="0.25">
      <c r="B2364" s="6"/>
      <c r="C2364" s="6"/>
      <c r="D2364" s="55">
        <v>503</v>
      </c>
      <c r="E2364" s="56" t="s">
        <v>2378</v>
      </c>
      <c r="F2364" s="168"/>
      <c r="G2364" s="6"/>
      <c r="H2364" s="13"/>
      <c r="I2364" s="6" t="str" cm="1">
        <f t="array" aca="1" ref="I2364" ca="1">_xlfn.IFNA(INDIRECT("'"&amp;"Variable List"&amp;"'!"&amp;ADDRESS(MATCH(A2364,'Variable List'!A:A,0),3)),"")</f>
        <v/>
      </c>
      <c r="J2364" s="6" t="str" cm="1">
        <f t="array" aca="1" ref="J2364" ca="1">_xlfn.IFNA(INDIRECT("'"&amp;"Variable List"&amp;"'!"&amp;ADDRESS(MATCH(A2364,'Variable List'!A:A,0),4)),"")</f>
        <v/>
      </c>
      <c r="K2364" s="6" t="str" cm="1">
        <f t="array" aca="1" ref="K2364" ca="1">_xlfn.IFNA(INDIRECT("'"&amp;"Variable List"&amp;"'!"&amp;ADDRESS(MATCH(A2364,'Variable List'!A:A,0),5)),"")</f>
        <v/>
      </c>
      <c r="L2364" s="6" t="str" cm="1">
        <f t="array" aca="1" ref="L2364" ca="1">_xlfn.IFNA(INDIRECT("'"&amp;"Variable List"&amp;"'!"&amp;ADDRESS(MATCH(A2364,'Variable List'!A:A,0),6)),"")</f>
        <v/>
      </c>
    </row>
    <row r="2365" spans="2:12" s="3" customFormat="1" x14ac:dyDescent="0.25">
      <c r="B2365" s="6"/>
      <c r="C2365" s="6"/>
      <c r="D2365" s="55">
        <v>504</v>
      </c>
      <c r="E2365" s="56" t="s">
        <v>2379</v>
      </c>
      <c r="F2365" s="168"/>
      <c r="G2365" s="6"/>
      <c r="H2365" s="13"/>
      <c r="I2365" s="6" t="str" cm="1">
        <f t="array" aca="1" ref="I2365" ca="1">_xlfn.IFNA(INDIRECT("'"&amp;"Variable List"&amp;"'!"&amp;ADDRESS(MATCH(A2365,'Variable List'!A:A,0),3)),"")</f>
        <v/>
      </c>
      <c r="J2365" s="6" t="str" cm="1">
        <f t="array" aca="1" ref="J2365" ca="1">_xlfn.IFNA(INDIRECT("'"&amp;"Variable List"&amp;"'!"&amp;ADDRESS(MATCH(A2365,'Variable List'!A:A,0),4)),"")</f>
        <v/>
      </c>
      <c r="K2365" s="6" t="str" cm="1">
        <f t="array" aca="1" ref="K2365" ca="1">_xlfn.IFNA(INDIRECT("'"&amp;"Variable List"&amp;"'!"&amp;ADDRESS(MATCH(A2365,'Variable List'!A:A,0),5)),"")</f>
        <v/>
      </c>
      <c r="L2365" s="6" t="str" cm="1">
        <f t="array" aca="1" ref="L2365" ca="1">_xlfn.IFNA(INDIRECT("'"&amp;"Variable List"&amp;"'!"&amp;ADDRESS(MATCH(A2365,'Variable List'!A:A,0),6)),"")</f>
        <v/>
      </c>
    </row>
    <row r="2366" spans="2:12" s="3" customFormat="1" x14ac:dyDescent="0.25">
      <c r="B2366" s="6"/>
      <c r="C2366" s="6"/>
      <c r="D2366" s="55">
        <v>505</v>
      </c>
      <c r="E2366" s="56" t="s">
        <v>2380</v>
      </c>
      <c r="F2366" s="168"/>
      <c r="G2366" s="6"/>
      <c r="H2366" s="13"/>
      <c r="I2366" s="6" t="str" cm="1">
        <f t="array" aca="1" ref="I2366" ca="1">_xlfn.IFNA(INDIRECT("'"&amp;"Variable List"&amp;"'!"&amp;ADDRESS(MATCH(A2366,'Variable List'!A:A,0),3)),"")</f>
        <v/>
      </c>
      <c r="J2366" s="6" t="str" cm="1">
        <f t="array" aca="1" ref="J2366" ca="1">_xlfn.IFNA(INDIRECT("'"&amp;"Variable List"&amp;"'!"&amp;ADDRESS(MATCH(A2366,'Variable List'!A:A,0),4)),"")</f>
        <v/>
      </c>
      <c r="K2366" s="6" t="str" cm="1">
        <f t="array" aca="1" ref="K2366" ca="1">_xlfn.IFNA(INDIRECT("'"&amp;"Variable List"&amp;"'!"&amp;ADDRESS(MATCH(A2366,'Variable List'!A:A,0),5)),"")</f>
        <v/>
      </c>
      <c r="L2366" s="6" t="str" cm="1">
        <f t="array" aca="1" ref="L2366" ca="1">_xlfn.IFNA(INDIRECT("'"&amp;"Variable List"&amp;"'!"&amp;ADDRESS(MATCH(A2366,'Variable List'!A:A,0),6)),"")</f>
        <v/>
      </c>
    </row>
    <row r="2367" spans="2:12" s="3" customFormat="1" x14ac:dyDescent="0.25">
      <c r="B2367" s="6"/>
      <c r="C2367" s="6"/>
      <c r="D2367" s="55">
        <v>506</v>
      </c>
      <c r="E2367" s="56" t="s">
        <v>2381</v>
      </c>
      <c r="F2367" s="168"/>
      <c r="G2367" s="6"/>
      <c r="H2367" s="13"/>
      <c r="I2367" s="6" t="str" cm="1">
        <f t="array" aca="1" ref="I2367" ca="1">_xlfn.IFNA(INDIRECT("'"&amp;"Variable List"&amp;"'!"&amp;ADDRESS(MATCH(A2367,'Variable List'!A:A,0),3)),"")</f>
        <v/>
      </c>
      <c r="J2367" s="6" t="str" cm="1">
        <f t="array" aca="1" ref="J2367" ca="1">_xlfn.IFNA(INDIRECT("'"&amp;"Variable List"&amp;"'!"&amp;ADDRESS(MATCH(A2367,'Variable List'!A:A,0),4)),"")</f>
        <v/>
      </c>
      <c r="K2367" s="6" t="str" cm="1">
        <f t="array" aca="1" ref="K2367" ca="1">_xlfn.IFNA(INDIRECT("'"&amp;"Variable List"&amp;"'!"&amp;ADDRESS(MATCH(A2367,'Variable List'!A:A,0),5)),"")</f>
        <v/>
      </c>
      <c r="L2367" s="6" t="str" cm="1">
        <f t="array" aca="1" ref="L2367" ca="1">_xlfn.IFNA(INDIRECT("'"&amp;"Variable List"&amp;"'!"&amp;ADDRESS(MATCH(A2367,'Variable List'!A:A,0),6)),"")</f>
        <v/>
      </c>
    </row>
    <row r="2368" spans="2:12" s="3" customFormat="1" x14ac:dyDescent="0.25">
      <c r="B2368" s="6"/>
      <c r="C2368" s="6"/>
      <c r="D2368" s="55">
        <v>507</v>
      </c>
      <c r="E2368" s="56" t="s">
        <v>2382</v>
      </c>
      <c r="F2368" s="168"/>
      <c r="G2368" s="6"/>
      <c r="H2368" s="13"/>
      <c r="I2368" s="6" t="str" cm="1">
        <f t="array" aca="1" ref="I2368" ca="1">_xlfn.IFNA(INDIRECT("'"&amp;"Variable List"&amp;"'!"&amp;ADDRESS(MATCH(A2368,'Variable List'!A:A,0),3)),"")</f>
        <v/>
      </c>
      <c r="J2368" s="6" t="str" cm="1">
        <f t="array" aca="1" ref="J2368" ca="1">_xlfn.IFNA(INDIRECT("'"&amp;"Variable List"&amp;"'!"&amp;ADDRESS(MATCH(A2368,'Variable List'!A:A,0),4)),"")</f>
        <v/>
      </c>
      <c r="K2368" s="6" t="str" cm="1">
        <f t="array" aca="1" ref="K2368" ca="1">_xlfn.IFNA(INDIRECT("'"&amp;"Variable List"&amp;"'!"&amp;ADDRESS(MATCH(A2368,'Variable List'!A:A,0),5)),"")</f>
        <v/>
      </c>
      <c r="L2368" s="6" t="str" cm="1">
        <f t="array" aca="1" ref="L2368" ca="1">_xlfn.IFNA(INDIRECT("'"&amp;"Variable List"&amp;"'!"&amp;ADDRESS(MATCH(A2368,'Variable List'!A:A,0),6)),"")</f>
        <v/>
      </c>
    </row>
    <row r="2369" spans="2:12" s="3" customFormat="1" x14ac:dyDescent="0.25">
      <c r="B2369" s="6"/>
      <c r="C2369" s="6"/>
      <c r="D2369" s="55">
        <v>508</v>
      </c>
      <c r="E2369" s="56" t="s">
        <v>2383</v>
      </c>
      <c r="F2369" s="168"/>
      <c r="G2369" s="6"/>
      <c r="H2369" s="13"/>
      <c r="I2369" s="6" t="str" cm="1">
        <f t="array" aca="1" ref="I2369" ca="1">_xlfn.IFNA(INDIRECT("'"&amp;"Variable List"&amp;"'!"&amp;ADDRESS(MATCH(A2369,'Variable List'!A:A,0),3)),"")</f>
        <v/>
      </c>
      <c r="J2369" s="6" t="str" cm="1">
        <f t="array" aca="1" ref="J2369" ca="1">_xlfn.IFNA(INDIRECT("'"&amp;"Variable List"&amp;"'!"&amp;ADDRESS(MATCH(A2369,'Variable List'!A:A,0),4)),"")</f>
        <v/>
      </c>
      <c r="K2369" s="6" t="str" cm="1">
        <f t="array" aca="1" ref="K2369" ca="1">_xlfn.IFNA(INDIRECT("'"&amp;"Variable List"&amp;"'!"&amp;ADDRESS(MATCH(A2369,'Variable List'!A:A,0),5)),"")</f>
        <v/>
      </c>
      <c r="L2369" s="6" t="str" cm="1">
        <f t="array" aca="1" ref="L2369" ca="1">_xlfn.IFNA(INDIRECT("'"&amp;"Variable List"&amp;"'!"&amp;ADDRESS(MATCH(A2369,'Variable List'!A:A,0),6)),"")</f>
        <v/>
      </c>
    </row>
    <row r="2370" spans="2:12" s="3" customFormat="1" x14ac:dyDescent="0.25">
      <c r="B2370" s="6"/>
      <c r="C2370" s="6"/>
      <c r="D2370" s="55">
        <v>509</v>
      </c>
      <c r="E2370" s="56" t="s">
        <v>2384</v>
      </c>
      <c r="F2370" s="168"/>
      <c r="G2370" s="6"/>
      <c r="H2370" s="13"/>
      <c r="I2370" s="6" t="str" cm="1">
        <f t="array" aca="1" ref="I2370" ca="1">_xlfn.IFNA(INDIRECT("'"&amp;"Variable List"&amp;"'!"&amp;ADDRESS(MATCH(A2370,'Variable List'!A:A,0),3)),"")</f>
        <v/>
      </c>
      <c r="J2370" s="6" t="str" cm="1">
        <f t="array" aca="1" ref="J2370" ca="1">_xlfn.IFNA(INDIRECT("'"&amp;"Variable List"&amp;"'!"&amp;ADDRESS(MATCH(A2370,'Variable List'!A:A,0),4)),"")</f>
        <v/>
      </c>
      <c r="K2370" s="6" t="str" cm="1">
        <f t="array" aca="1" ref="K2370" ca="1">_xlfn.IFNA(INDIRECT("'"&amp;"Variable List"&amp;"'!"&amp;ADDRESS(MATCH(A2370,'Variable List'!A:A,0),5)),"")</f>
        <v/>
      </c>
      <c r="L2370" s="6" t="str" cm="1">
        <f t="array" aca="1" ref="L2370" ca="1">_xlfn.IFNA(INDIRECT("'"&amp;"Variable List"&amp;"'!"&amp;ADDRESS(MATCH(A2370,'Variable List'!A:A,0),6)),"")</f>
        <v/>
      </c>
    </row>
    <row r="2371" spans="2:12" s="3" customFormat="1" x14ac:dyDescent="0.25">
      <c r="B2371" s="6"/>
      <c r="C2371" s="6"/>
      <c r="D2371" s="55">
        <v>510</v>
      </c>
      <c r="E2371" s="56" t="s">
        <v>2385</v>
      </c>
      <c r="F2371" s="168"/>
      <c r="G2371" s="6"/>
      <c r="H2371" s="13"/>
      <c r="I2371" s="6" t="str" cm="1">
        <f t="array" aca="1" ref="I2371" ca="1">_xlfn.IFNA(INDIRECT("'"&amp;"Variable List"&amp;"'!"&amp;ADDRESS(MATCH(A2371,'Variable List'!A:A,0),3)),"")</f>
        <v/>
      </c>
      <c r="J2371" s="6" t="str" cm="1">
        <f t="array" aca="1" ref="J2371" ca="1">_xlfn.IFNA(INDIRECT("'"&amp;"Variable List"&amp;"'!"&amp;ADDRESS(MATCH(A2371,'Variable List'!A:A,0),4)),"")</f>
        <v/>
      </c>
      <c r="K2371" s="6" t="str" cm="1">
        <f t="array" aca="1" ref="K2371" ca="1">_xlfn.IFNA(INDIRECT("'"&amp;"Variable List"&amp;"'!"&amp;ADDRESS(MATCH(A2371,'Variable List'!A:A,0),5)),"")</f>
        <v/>
      </c>
      <c r="L2371" s="6" t="str" cm="1">
        <f t="array" aca="1" ref="L2371" ca="1">_xlfn.IFNA(INDIRECT("'"&amp;"Variable List"&amp;"'!"&amp;ADDRESS(MATCH(A2371,'Variable List'!A:A,0),6)),"")</f>
        <v/>
      </c>
    </row>
    <row r="2372" spans="2:12" s="3" customFormat="1" x14ac:dyDescent="0.25">
      <c r="B2372" s="6"/>
      <c r="C2372" s="6"/>
      <c r="D2372" s="55">
        <v>511</v>
      </c>
      <c r="E2372" s="56" t="s">
        <v>2386</v>
      </c>
      <c r="F2372" s="168"/>
      <c r="G2372" s="6"/>
      <c r="H2372" s="13"/>
      <c r="I2372" s="6" t="str" cm="1">
        <f t="array" aca="1" ref="I2372" ca="1">_xlfn.IFNA(INDIRECT("'"&amp;"Variable List"&amp;"'!"&amp;ADDRESS(MATCH(A2372,'Variable List'!A:A,0),3)),"")</f>
        <v/>
      </c>
      <c r="J2372" s="6" t="str" cm="1">
        <f t="array" aca="1" ref="J2372" ca="1">_xlfn.IFNA(INDIRECT("'"&amp;"Variable List"&amp;"'!"&amp;ADDRESS(MATCH(A2372,'Variable List'!A:A,0),4)),"")</f>
        <v/>
      </c>
      <c r="K2372" s="6" t="str" cm="1">
        <f t="array" aca="1" ref="K2372" ca="1">_xlfn.IFNA(INDIRECT("'"&amp;"Variable List"&amp;"'!"&amp;ADDRESS(MATCH(A2372,'Variable List'!A:A,0),5)),"")</f>
        <v/>
      </c>
      <c r="L2372" s="6" t="str" cm="1">
        <f t="array" aca="1" ref="L2372" ca="1">_xlfn.IFNA(INDIRECT("'"&amp;"Variable List"&amp;"'!"&amp;ADDRESS(MATCH(A2372,'Variable List'!A:A,0),6)),"")</f>
        <v/>
      </c>
    </row>
    <row r="2373" spans="2:12" s="3" customFormat="1" x14ac:dyDescent="0.25">
      <c r="B2373" s="6"/>
      <c r="C2373" s="6"/>
      <c r="D2373" s="55">
        <v>512</v>
      </c>
      <c r="E2373" s="56" t="s">
        <v>2387</v>
      </c>
      <c r="F2373" s="168"/>
      <c r="G2373" s="6"/>
      <c r="H2373" s="13"/>
      <c r="I2373" s="6" t="str" cm="1">
        <f t="array" aca="1" ref="I2373" ca="1">_xlfn.IFNA(INDIRECT("'"&amp;"Variable List"&amp;"'!"&amp;ADDRESS(MATCH(A2373,'Variable List'!A:A,0),3)),"")</f>
        <v/>
      </c>
      <c r="J2373" s="6" t="str" cm="1">
        <f t="array" aca="1" ref="J2373" ca="1">_xlfn.IFNA(INDIRECT("'"&amp;"Variable List"&amp;"'!"&amp;ADDRESS(MATCH(A2373,'Variable List'!A:A,0),4)),"")</f>
        <v/>
      </c>
      <c r="K2373" s="6" t="str" cm="1">
        <f t="array" aca="1" ref="K2373" ca="1">_xlfn.IFNA(INDIRECT("'"&amp;"Variable List"&amp;"'!"&amp;ADDRESS(MATCH(A2373,'Variable List'!A:A,0),5)),"")</f>
        <v/>
      </c>
      <c r="L2373" s="6" t="str" cm="1">
        <f t="array" aca="1" ref="L2373" ca="1">_xlfn.IFNA(INDIRECT("'"&amp;"Variable List"&amp;"'!"&amp;ADDRESS(MATCH(A2373,'Variable List'!A:A,0),6)),"")</f>
        <v/>
      </c>
    </row>
    <row r="2374" spans="2:12" s="3" customFormat="1" x14ac:dyDescent="0.25">
      <c r="B2374" s="6"/>
      <c r="C2374" s="6"/>
      <c r="D2374" s="55">
        <v>513</v>
      </c>
      <c r="E2374" s="56" t="s">
        <v>2388</v>
      </c>
      <c r="F2374" s="168"/>
      <c r="G2374" s="6"/>
      <c r="H2374" s="13"/>
      <c r="I2374" s="6" t="str" cm="1">
        <f t="array" aca="1" ref="I2374" ca="1">_xlfn.IFNA(INDIRECT("'"&amp;"Variable List"&amp;"'!"&amp;ADDRESS(MATCH(A2374,'Variable List'!A:A,0),3)),"")</f>
        <v/>
      </c>
      <c r="J2374" s="6" t="str" cm="1">
        <f t="array" aca="1" ref="J2374" ca="1">_xlfn.IFNA(INDIRECT("'"&amp;"Variable List"&amp;"'!"&amp;ADDRESS(MATCH(A2374,'Variable List'!A:A,0),4)),"")</f>
        <v/>
      </c>
      <c r="K2374" s="6" t="str" cm="1">
        <f t="array" aca="1" ref="K2374" ca="1">_xlfn.IFNA(INDIRECT("'"&amp;"Variable List"&amp;"'!"&amp;ADDRESS(MATCH(A2374,'Variable List'!A:A,0),5)),"")</f>
        <v/>
      </c>
      <c r="L2374" s="6" t="str" cm="1">
        <f t="array" aca="1" ref="L2374" ca="1">_xlfn.IFNA(INDIRECT("'"&amp;"Variable List"&amp;"'!"&amp;ADDRESS(MATCH(A2374,'Variable List'!A:A,0),6)),"")</f>
        <v/>
      </c>
    </row>
    <row r="2375" spans="2:12" s="3" customFormat="1" x14ac:dyDescent="0.25">
      <c r="B2375" s="6"/>
      <c r="C2375" s="6"/>
      <c r="D2375" s="55">
        <v>514</v>
      </c>
      <c r="E2375" s="56" t="s">
        <v>2389</v>
      </c>
      <c r="F2375" s="168"/>
      <c r="G2375" s="6"/>
      <c r="H2375" s="13"/>
      <c r="I2375" s="6" t="str" cm="1">
        <f t="array" aca="1" ref="I2375" ca="1">_xlfn.IFNA(INDIRECT("'"&amp;"Variable List"&amp;"'!"&amp;ADDRESS(MATCH(A2375,'Variable List'!A:A,0),3)),"")</f>
        <v/>
      </c>
      <c r="J2375" s="6" t="str" cm="1">
        <f t="array" aca="1" ref="J2375" ca="1">_xlfn.IFNA(INDIRECT("'"&amp;"Variable List"&amp;"'!"&amp;ADDRESS(MATCH(A2375,'Variable List'!A:A,0),4)),"")</f>
        <v/>
      </c>
      <c r="K2375" s="6" t="str" cm="1">
        <f t="array" aca="1" ref="K2375" ca="1">_xlfn.IFNA(INDIRECT("'"&amp;"Variable List"&amp;"'!"&amp;ADDRESS(MATCH(A2375,'Variable List'!A:A,0),5)),"")</f>
        <v/>
      </c>
      <c r="L2375" s="6" t="str" cm="1">
        <f t="array" aca="1" ref="L2375" ca="1">_xlfn.IFNA(INDIRECT("'"&amp;"Variable List"&amp;"'!"&amp;ADDRESS(MATCH(A2375,'Variable List'!A:A,0),6)),"")</f>
        <v/>
      </c>
    </row>
    <row r="2376" spans="2:12" s="3" customFormat="1" x14ac:dyDescent="0.25">
      <c r="B2376" s="6"/>
      <c r="C2376" s="6"/>
      <c r="D2376" s="55">
        <v>515</v>
      </c>
      <c r="E2376" s="56" t="s">
        <v>2390</v>
      </c>
      <c r="F2376" s="168"/>
      <c r="G2376" s="6"/>
      <c r="H2376" s="13"/>
      <c r="I2376" s="6" t="str" cm="1">
        <f t="array" aca="1" ref="I2376" ca="1">_xlfn.IFNA(INDIRECT("'"&amp;"Variable List"&amp;"'!"&amp;ADDRESS(MATCH(A2376,'Variable List'!A:A,0),3)),"")</f>
        <v/>
      </c>
      <c r="J2376" s="6" t="str" cm="1">
        <f t="array" aca="1" ref="J2376" ca="1">_xlfn.IFNA(INDIRECT("'"&amp;"Variable List"&amp;"'!"&amp;ADDRESS(MATCH(A2376,'Variable List'!A:A,0),4)),"")</f>
        <v/>
      </c>
      <c r="K2376" s="6" t="str" cm="1">
        <f t="array" aca="1" ref="K2376" ca="1">_xlfn.IFNA(INDIRECT("'"&amp;"Variable List"&amp;"'!"&amp;ADDRESS(MATCH(A2376,'Variable List'!A:A,0),5)),"")</f>
        <v/>
      </c>
      <c r="L2376" s="6" t="str" cm="1">
        <f t="array" aca="1" ref="L2376" ca="1">_xlfn.IFNA(INDIRECT("'"&amp;"Variable List"&amp;"'!"&amp;ADDRESS(MATCH(A2376,'Variable List'!A:A,0),6)),"")</f>
        <v/>
      </c>
    </row>
    <row r="2377" spans="2:12" s="3" customFormat="1" x14ac:dyDescent="0.25">
      <c r="B2377" s="6"/>
      <c r="C2377" s="6"/>
      <c r="D2377" s="55">
        <v>516</v>
      </c>
      <c r="E2377" s="56" t="s">
        <v>2391</v>
      </c>
      <c r="F2377" s="168"/>
      <c r="G2377" s="6"/>
      <c r="H2377" s="13"/>
      <c r="I2377" s="6" t="str" cm="1">
        <f t="array" aca="1" ref="I2377" ca="1">_xlfn.IFNA(INDIRECT("'"&amp;"Variable List"&amp;"'!"&amp;ADDRESS(MATCH(A2377,'Variable List'!A:A,0),3)),"")</f>
        <v/>
      </c>
      <c r="J2377" s="6" t="str" cm="1">
        <f t="array" aca="1" ref="J2377" ca="1">_xlfn.IFNA(INDIRECT("'"&amp;"Variable List"&amp;"'!"&amp;ADDRESS(MATCH(A2377,'Variable List'!A:A,0),4)),"")</f>
        <v/>
      </c>
      <c r="K2377" s="6" t="str" cm="1">
        <f t="array" aca="1" ref="K2377" ca="1">_xlfn.IFNA(INDIRECT("'"&amp;"Variable List"&amp;"'!"&amp;ADDRESS(MATCH(A2377,'Variable List'!A:A,0),5)),"")</f>
        <v/>
      </c>
      <c r="L2377" s="6" t="str" cm="1">
        <f t="array" aca="1" ref="L2377" ca="1">_xlfn.IFNA(INDIRECT("'"&amp;"Variable List"&amp;"'!"&amp;ADDRESS(MATCH(A2377,'Variable List'!A:A,0),6)),"")</f>
        <v/>
      </c>
    </row>
    <row r="2378" spans="2:12" s="3" customFormat="1" x14ac:dyDescent="0.25">
      <c r="B2378" s="6"/>
      <c r="C2378" s="6"/>
      <c r="D2378" s="55">
        <v>517</v>
      </c>
      <c r="E2378" s="56" t="s">
        <v>2392</v>
      </c>
      <c r="F2378" s="168"/>
      <c r="G2378" s="6"/>
      <c r="H2378" s="13"/>
      <c r="I2378" s="6" t="str" cm="1">
        <f t="array" aca="1" ref="I2378" ca="1">_xlfn.IFNA(INDIRECT("'"&amp;"Variable List"&amp;"'!"&amp;ADDRESS(MATCH(A2378,'Variable List'!A:A,0),3)),"")</f>
        <v/>
      </c>
      <c r="J2378" s="6" t="str" cm="1">
        <f t="array" aca="1" ref="J2378" ca="1">_xlfn.IFNA(INDIRECT("'"&amp;"Variable List"&amp;"'!"&amp;ADDRESS(MATCH(A2378,'Variable List'!A:A,0),4)),"")</f>
        <v/>
      </c>
      <c r="K2378" s="6" t="str" cm="1">
        <f t="array" aca="1" ref="K2378" ca="1">_xlfn.IFNA(INDIRECT("'"&amp;"Variable List"&amp;"'!"&amp;ADDRESS(MATCH(A2378,'Variable List'!A:A,0),5)),"")</f>
        <v/>
      </c>
      <c r="L2378" s="6" t="str" cm="1">
        <f t="array" aca="1" ref="L2378" ca="1">_xlfn.IFNA(INDIRECT("'"&amp;"Variable List"&amp;"'!"&amp;ADDRESS(MATCH(A2378,'Variable List'!A:A,0),6)),"")</f>
        <v/>
      </c>
    </row>
    <row r="2379" spans="2:12" s="3" customFormat="1" x14ac:dyDescent="0.25">
      <c r="B2379" s="6"/>
      <c r="C2379" s="6"/>
      <c r="D2379" s="55">
        <v>518</v>
      </c>
      <c r="E2379" s="56" t="s">
        <v>2393</v>
      </c>
      <c r="F2379" s="168"/>
      <c r="G2379" s="6"/>
      <c r="H2379" s="13"/>
      <c r="I2379" s="6" t="str" cm="1">
        <f t="array" aca="1" ref="I2379" ca="1">_xlfn.IFNA(INDIRECT("'"&amp;"Variable List"&amp;"'!"&amp;ADDRESS(MATCH(A2379,'Variable List'!A:A,0),3)),"")</f>
        <v/>
      </c>
      <c r="J2379" s="6" t="str" cm="1">
        <f t="array" aca="1" ref="J2379" ca="1">_xlfn.IFNA(INDIRECT("'"&amp;"Variable List"&amp;"'!"&amp;ADDRESS(MATCH(A2379,'Variable List'!A:A,0),4)),"")</f>
        <v/>
      </c>
      <c r="K2379" s="6" t="str" cm="1">
        <f t="array" aca="1" ref="K2379" ca="1">_xlfn.IFNA(INDIRECT("'"&amp;"Variable List"&amp;"'!"&amp;ADDRESS(MATCH(A2379,'Variable List'!A:A,0),5)),"")</f>
        <v/>
      </c>
      <c r="L2379" s="6" t="str" cm="1">
        <f t="array" aca="1" ref="L2379" ca="1">_xlfn.IFNA(INDIRECT("'"&amp;"Variable List"&amp;"'!"&amp;ADDRESS(MATCH(A2379,'Variable List'!A:A,0),6)),"")</f>
        <v/>
      </c>
    </row>
    <row r="2380" spans="2:12" s="3" customFormat="1" x14ac:dyDescent="0.25">
      <c r="B2380" s="6"/>
      <c r="C2380" s="6"/>
      <c r="D2380" s="55">
        <v>519</v>
      </c>
      <c r="E2380" s="56" t="s">
        <v>2394</v>
      </c>
      <c r="F2380" s="168"/>
      <c r="G2380" s="6"/>
      <c r="H2380" s="13"/>
      <c r="I2380" s="6" t="str" cm="1">
        <f t="array" aca="1" ref="I2380" ca="1">_xlfn.IFNA(INDIRECT("'"&amp;"Variable List"&amp;"'!"&amp;ADDRESS(MATCH(A2380,'Variable List'!A:A,0),3)),"")</f>
        <v/>
      </c>
      <c r="J2380" s="6" t="str" cm="1">
        <f t="array" aca="1" ref="J2380" ca="1">_xlfn.IFNA(INDIRECT("'"&amp;"Variable List"&amp;"'!"&amp;ADDRESS(MATCH(A2380,'Variable List'!A:A,0),4)),"")</f>
        <v/>
      </c>
      <c r="K2380" s="6" t="str" cm="1">
        <f t="array" aca="1" ref="K2380" ca="1">_xlfn.IFNA(INDIRECT("'"&amp;"Variable List"&amp;"'!"&amp;ADDRESS(MATCH(A2380,'Variable List'!A:A,0),5)),"")</f>
        <v/>
      </c>
      <c r="L2380" s="6" t="str" cm="1">
        <f t="array" aca="1" ref="L2380" ca="1">_xlfn.IFNA(INDIRECT("'"&amp;"Variable List"&amp;"'!"&amp;ADDRESS(MATCH(A2380,'Variable List'!A:A,0),6)),"")</f>
        <v/>
      </c>
    </row>
    <row r="2381" spans="2:12" s="3" customFormat="1" x14ac:dyDescent="0.25">
      <c r="B2381" s="6"/>
      <c r="C2381" s="6"/>
      <c r="D2381" s="55">
        <v>520</v>
      </c>
      <c r="E2381" s="56" t="s">
        <v>2395</v>
      </c>
      <c r="F2381" s="168"/>
      <c r="G2381" s="6"/>
      <c r="H2381" s="13"/>
      <c r="I2381" s="6" t="str" cm="1">
        <f t="array" aca="1" ref="I2381" ca="1">_xlfn.IFNA(INDIRECT("'"&amp;"Variable List"&amp;"'!"&amp;ADDRESS(MATCH(A2381,'Variable List'!A:A,0),3)),"")</f>
        <v/>
      </c>
      <c r="J2381" s="6" t="str" cm="1">
        <f t="array" aca="1" ref="J2381" ca="1">_xlfn.IFNA(INDIRECT("'"&amp;"Variable List"&amp;"'!"&amp;ADDRESS(MATCH(A2381,'Variable List'!A:A,0),4)),"")</f>
        <v/>
      </c>
      <c r="K2381" s="6" t="str" cm="1">
        <f t="array" aca="1" ref="K2381" ca="1">_xlfn.IFNA(INDIRECT("'"&amp;"Variable List"&amp;"'!"&amp;ADDRESS(MATCH(A2381,'Variable List'!A:A,0),5)),"")</f>
        <v/>
      </c>
      <c r="L2381" s="6" t="str" cm="1">
        <f t="array" aca="1" ref="L2381" ca="1">_xlfn.IFNA(INDIRECT("'"&amp;"Variable List"&amp;"'!"&amp;ADDRESS(MATCH(A2381,'Variable List'!A:A,0),6)),"")</f>
        <v/>
      </c>
    </row>
    <row r="2382" spans="2:12" s="3" customFormat="1" x14ac:dyDescent="0.25">
      <c r="B2382" s="6"/>
      <c r="C2382" s="6"/>
      <c r="D2382" s="55">
        <v>521</v>
      </c>
      <c r="E2382" s="56" t="s">
        <v>2396</v>
      </c>
      <c r="F2382" s="168"/>
      <c r="G2382" s="6"/>
      <c r="H2382" s="13"/>
      <c r="I2382" s="6" t="str" cm="1">
        <f t="array" aca="1" ref="I2382" ca="1">_xlfn.IFNA(INDIRECT("'"&amp;"Variable List"&amp;"'!"&amp;ADDRESS(MATCH(A2382,'Variable List'!A:A,0),3)),"")</f>
        <v/>
      </c>
      <c r="J2382" s="6" t="str" cm="1">
        <f t="array" aca="1" ref="J2382" ca="1">_xlfn.IFNA(INDIRECT("'"&amp;"Variable List"&amp;"'!"&amp;ADDRESS(MATCH(A2382,'Variable List'!A:A,0),4)),"")</f>
        <v/>
      </c>
      <c r="K2382" s="6" t="str" cm="1">
        <f t="array" aca="1" ref="K2382" ca="1">_xlfn.IFNA(INDIRECT("'"&amp;"Variable List"&amp;"'!"&amp;ADDRESS(MATCH(A2382,'Variable List'!A:A,0),5)),"")</f>
        <v/>
      </c>
      <c r="L2382" s="6" t="str" cm="1">
        <f t="array" aca="1" ref="L2382" ca="1">_xlfn.IFNA(INDIRECT("'"&amp;"Variable List"&amp;"'!"&amp;ADDRESS(MATCH(A2382,'Variable List'!A:A,0),6)),"")</f>
        <v/>
      </c>
    </row>
    <row r="2383" spans="2:12" s="3" customFormat="1" x14ac:dyDescent="0.25">
      <c r="B2383" s="6"/>
      <c r="C2383" s="6"/>
      <c r="D2383" s="55">
        <v>522</v>
      </c>
      <c r="E2383" s="56" t="s">
        <v>2397</v>
      </c>
      <c r="F2383" s="168"/>
      <c r="G2383" s="6"/>
      <c r="H2383" s="13"/>
      <c r="I2383" s="6" t="str" cm="1">
        <f t="array" aca="1" ref="I2383" ca="1">_xlfn.IFNA(INDIRECT("'"&amp;"Variable List"&amp;"'!"&amp;ADDRESS(MATCH(A2383,'Variable List'!A:A,0),3)),"")</f>
        <v/>
      </c>
      <c r="J2383" s="6" t="str" cm="1">
        <f t="array" aca="1" ref="J2383" ca="1">_xlfn.IFNA(INDIRECT("'"&amp;"Variable List"&amp;"'!"&amp;ADDRESS(MATCH(A2383,'Variable List'!A:A,0),4)),"")</f>
        <v/>
      </c>
      <c r="K2383" s="6" t="str" cm="1">
        <f t="array" aca="1" ref="K2383" ca="1">_xlfn.IFNA(INDIRECT("'"&amp;"Variable List"&amp;"'!"&amp;ADDRESS(MATCH(A2383,'Variable List'!A:A,0),5)),"")</f>
        <v/>
      </c>
      <c r="L2383" s="6" t="str" cm="1">
        <f t="array" aca="1" ref="L2383" ca="1">_xlfn.IFNA(INDIRECT("'"&amp;"Variable List"&amp;"'!"&amp;ADDRESS(MATCH(A2383,'Variable List'!A:A,0),6)),"")</f>
        <v/>
      </c>
    </row>
    <row r="2384" spans="2:12" s="3" customFormat="1" x14ac:dyDescent="0.25">
      <c r="B2384" s="6"/>
      <c r="C2384" s="6"/>
      <c r="D2384" s="55">
        <v>523</v>
      </c>
      <c r="E2384" s="56" t="s">
        <v>2398</v>
      </c>
      <c r="F2384" s="168"/>
      <c r="G2384" s="6"/>
      <c r="H2384" s="13"/>
      <c r="I2384" s="6" t="str" cm="1">
        <f t="array" aca="1" ref="I2384" ca="1">_xlfn.IFNA(INDIRECT("'"&amp;"Variable List"&amp;"'!"&amp;ADDRESS(MATCH(A2384,'Variable List'!A:A,0),3)),"")</f>
        <v/>
      </c>
      <c r="J2384" s="6" t="str" cm="1">
        <f t="array" aca="1" ref="J2384" ca="1">_xlfn.IFNA(INDIRECT("'"&amp;"Variable List"&amp;"'!"&amp;ADDRESS(MATCH(A2384,'Variable List'!A:A,0),4)),"")</f>
        <v/>
      </c>
      <c r="K2384" s="6" t="str" cm="1">
        <f t="array" aca="1" ref="K2384" ca="1">_xlfn.IFNA(INDIRECT("'"&amp;"Variable List"&amp;"'!"&amp;ADDRESS(MATCH(A2384,'Variable List'!A:A,0),5)),"")</f>
        <v/>
      </c>
      <c r="L2384" s="6" t="str" cm="1">
        <f t="array" aca="1" ref="L2384" ca="1">_xlfn.IFNA(INDIRECT("'"&amp;"Variable List"&amp;"'!"&amp;ADDRESS(MATCH(A2384,'Variable List'!A:A,0),6)),"")</f>
        <v/>
      </c>
    </row>
    <row r="2385" spans="2:12" s="3" customFormat="1" x14ac:dyDescent="0.25">
      <c r="B2385" s="6"/>
      <c r="C2385" s="6"/>
      <c r="D2385" s="55">
        <v>524</v>
      </c>
      <c r="E2385" s="56" t="s">
        <v>2399</v>
      </c>
      <c r="F2385" s="168"/>
      <c r="G2385" s="6"/>
      <c r="H2385" s="13"/>
      <c r="I2385" s="6" t="str" cm="1">
        <f t="array" aca="1" ref="I2385" ca="1">_xlfn.IFNA(INDIRECT("'"&amp;"Variable List"&amp;"'!"&amp;ADDRESS(MATCH(A2385,'Variable List'!A:A,0),3)),"")</f>
        <v/>
      </c>
      <c r="J2385" s="6" t="str" cm="1">
        <f t="array" aca="1" ref="J2385" ca="1">_xlfn.IFNA(INDIRECT("'"&amp;"Variable List"&amp;"'!"&amp;ADDRESS(MATCH(A2385,'Variable List'!A:A,0),4)),"")</f>
        <v/>
      </c>
      <c r="K2385" s="6" t="str" cm="1">
        <f t="array" aca="1" ref="K2385" ca="1">_xlfn.IFNA(INDIRECT("'"&amp;"Variable List"&amp;"'!"&amp;ADDRESS(MATCH(A2385,'Variable List'!A:A,0),5)),"")</f>
        <v/>
      </c>
      <c r="L2385" s="6" t="str" cm="1">
        <f t="array" aca="1" ref="L2385" ca="1">_xlfn.IFNA(INDIRECT("'"&amp;"Variable List"&amp;"'!"&amp;ADDRESS(MATCH(A2385,'Variable List'!A:A,0),6)),"")</f>
        <v/>
      </c>
    </row>
    <row r="2386" spans="2:12" s="3" customFormat="1" x14ac:dyDescent="0.25">
      <c r="B2386" s="6"/>
      <c r="C2386" s="6"/>
      <c r="D2386" s="55">
        <v>525</v>
      </c>
      <c r="E2386" s="56" t="s">
        <v>2400</v>
      </c>
      <c r="F2386" s="168"/>
      <c r="G2386" s="6"/>
      <c r="H2386" s="13"/>
      <c r="I2386" s="6" t="str" cm="1">
        <f t="array" aca="1" ref="I2386" ca="1">_xlfn.IFNA(INDIRECT("'"&amp;"Variable List"&amp;"'!"&amp;ADDRESS(MATCH(A2386,'Variable List'!A:A,0),3)),"")</f>
        <v/>
      </c>
      <c r="J2386" s="6" t="str" cm="1">
        <f t="array" aca="1" ref="J2386" ca="1">_xlfn.IFNA(INDIRECT("'"&amp;"Variable List"&amp;"'!"&amp;ADDRESS(MATCH(A2386,'Variable List'!A:A,0),4)),"")</f>
        <v/>
      </c>
      <c r="K2386" s="6" t="str" cm="1">
        <f t="array" aca="1" ref="K2386" ca="1">_xlfn.IFNA(INDIRECT("'"&amp;"Variable List"&amp;"'!"&amp;ADDRESS(MATCH(A2386,'Variable List'!A:A,0),5)),"")</f>
        <v/>
      </c>
      <c r="L2386" s="6" t="str" cm="1">
        <f t="array" aca="1" ref="L2386" ca="1">_xlfn.IFNA(INDIRECT("'"&amp;"Variable List"&amp;"'!"&amp;ADDRESS(MATCH(A2386,'Variable List'!A:A,0),6)),"")</f>
        <v/>
      </c>
    </row>
    <row r="2387" spans="2:12" s="3" customFormat="1" x14ac:dyDescent="0.25">
      <c r="B2387" s="6"/>
      <c r="C2387" s="6"/>
      <c r="D2387" s="55">
        <v>526</v>
      </c>
      <c r="E2387" s="56" t="s">
        <v>2401</v>
      </c>
      <c r="F2387" s="168"/>
      <c r="G2387" s="6"/>
      <c r="H2387" s="13"/>
      <c r="I2387" s="6" t="str" cm="1">
        <f t="array" aca="1" ref="I2387" ca="1">_xlfn.IFNA(INDIRECT("'"&amp;"Variable List"&amp;"'!"&amp;ADDRESS(MATCH(A2387,'Variable List'!A:A,0),3)),"")</f>
        <v/>
      </c>
      <c r="J2387" s="6" t="str" cm="1">
        <f t="array" aca="1" ref="J2387" ca="1">_xlfn.IFNA(INDIRECT("'"&amp;"Variable List"&amp;"'!"&amp;ADDRESS(MATCH(A2387,'Variable List'!A:A,0),4)),"")</f>
        <v/>
      </c>
      <c r="K2387" s="6" t="str" cm="1">
        <f t="array" aca="1" ref="K2387" ca="1">_xlfn.IFNA(INDIRECT("'"&amp;"Variable List"&amp;"'!"&amp;ADDRESS(MATCH(A2387,'Variable List'!A:A,0),5)),"")</f>
        <v/>
      </c>
      <c r="L2387" s="6" t="str" cm="1">
        <f t="array" aca="1" ref="L2387" ca="1">_xlfn.IFNA(INDIRECT("'"&amp;"Variable List"&amp;"'!"&amp;ADDRESS(MATCH(A2387,'Variable List'!A:A,0),6)),"")</f>
        <v/>
      </c>
    </row>
    <row r="2388" spans="2:12" s="3" customFormat="1" x14ac:dyDescent="0.25">
      <c r="B2388" s="6"/>
      <c r="C2388" s="6"/>
      <c r="D2388" s="55">
        <v>527</v>
      </c>
      <c r="E2388" s="56" t="s">
        <v>2402</v>
      </c>
      <c r="F2388" s="168"/>
      <c r="G2388" s="6"/>
      <c r="H2388" s="13"/>
      <c r="I2388" s="6" t="str" cm="1">
        <f t="array" aca="1" ref="I2388" ca="1">_xlfn.IFNA(INDIRECT("'"&amp;"Variable List"&amp;"'!"&amp;ADDRESS(MATCH(A2388,'Variable List'!A:A,0),3)),"")</f>
        <v/>
      </c>
      <c r="J2388" s="6" t="str" cm="1">
        <f t="array" aca="1" ref="J2388" ca="1">_xlfn.IFNA(INDIRECT("'"&amp;"Variable List"&amp;"'!"&amp;ADDRESS(MATCH(A2388,'Variable List'!A:A,0),4)),"")</f>
        <v/>
      </c>
      <c r="K2388" s="6" t="str" cm="1">
        <f t="array" aca="1" ref="K2388" ca="1">_xlfn.IFNA(INDIRECT("'"&amp;"Variable List"&amp;"'!"&amp;ADDRESS(MATCH(A2388,'Variable List'!A:A,0),5)),"")</f>
        <v/>
      </c>
      <c r="L2388" s="6" t="str" cm="1">
        <f t="array" aca="1" ref="L2388" ca="1">_xlfn.IFNA(INDIRECT("'"&amp;"Variable List"&amp;"'!"&amp;ADDRESS(MATCH(A2388,'Variable List'!A:A,0),6)),"")</f>
        <v/>
      </c>
    </row>
    <row r="2389" spans="2:12" s="3" customFormat="1" x14ac:dyDescent="0.25">
      <c r="B2389" s="6"/>
      <c r="C2389" s="6"/>
      <c r="D2389" s="55">
        <v>528</v>
      </c>
      <c r="E2389" s="56" t="s">
        <v>2403</v>
      </c>
      <c r="F2389" s="168"/>
      <c r="G2389" s="6"/>
      <c r="H2389" s="13"/>
      <c r="I2389" s="6" t="str" cm="1">
        <f t="array" aca="1" ref="I2389" ca="1">_xlfn.IFNA(INDIRECT("'"&amp;"Variable List"&amp;"'!"&amp;ADDRESS(MATCH(A2389,'Variable List'!A:A,0),3)),"")</f>
        <v/>
      </c>
      <c r="J2389" s="6" t="str" cm="1">
        <f t="array" aca="1" ref="J2389" ca="1">_xlfn.IFNA(INDIRECT("'"&amp;"Variable List"&amp;"'!"&amp;ADDRESS(MATCH(A2389,'Variable List'!A:A,0),4)),"")</f>
        <v/>
      </c>
      <c r="K2389" s="6" t="str" cm="1">
        <f t="array" aca="1" ref="K2389" ca="1">_xlfn.IFNA(INDIRECT("'"&amp;"Variable List"&amp;"'!"&amp;ADDRESS(MATCH(A2389,'Variable List'!A:A,0),5)),"")</f>
        <v/>
      </c>
      <c r="L2389" s="6" t="str" cm="1">
        <f t="array" aca="1" ref="L2389" ca="1">_xlfn.IFNA(INDIRECT("'"&amp;"Variable List"&amp;"'!"&amp;ADDRESS(MATCH(A2389,'Variable List'!A:A,0),6)),"")</f>
        <v/>
      </c>
    </row>
    <row r="2390" spans="2:12" s="3" customFormat="1" x14ac:dyDescent="0.25">
      <c r="B2390" s="6"/>
      <c r="C2390" s="6"/>
      <c r="D2390" s="55">
        <v>529</v>
      </c>
      <c r="E2390" s="56" t="s">
        <v>2404</v>
      </c>
      <c r="F2390" s="168"/>
      <c r="G2390" s="6"/>
      <c r="H2390" s="13"/>
      <c r="I2390" s="6" t="str" cm="1">
        <f t="array" aca="1" ref="I2390" ca="1">_xlfn.IFNA(INDIRECT("'"&amp;"Variable List"&amp;"'!"&amp;ADDRESS(MATCH(A2390,'Variable List'!A:A,0),3)),"")</f>
        <v/>
      </c>
      <c r="J2390" s="6" t="str" cm="1">
        <f t="array" aca="1" ref="J2390" ca="1">_xlfn.IFNA(INDIRECT("'"&amp;"Variable List"&amp;"'!"&amp;ADDRESS(MATCH(A2390,'Variable List'!A:A,0),4)),"")</f>
        <v/>
      </c>
      <c r="K2390" s="6" t="str" cm="1">
        <f t="array" aca="1" ref="K2390" ca="1">_xlfn.IFNA(INDIRECT("'"&amp;"Variable List"&amp;"'!"&amp;ADDRESS(MATCH(A2390,'Variable List'!A:A,0),5)),"")</f>
        <v/>
      </c>
      <c r="L2390" s="6" t="str" cm="1">
        <f t="array" aca="1" ref="L2390" ca="1">_xlfn.IFNA(INDIRECT("'"&amp;"Variable List"&amp;"'!"&amp;ADDRESS(MATCH(A2390,'Variable List'!A:A,0),6)),"")</f>
        <v/>
      </c>
    </row>
    <row r="2391" spans="2:12" s="3" customFormat="1" x14ac:dyDescent="0.25">
      <c r="B2391" s="6"/>
      <c r="C2391" s="6"/>
      <c r="D2391" s="55">
        <v>530</v>
      </c>
      <c r="E2391" s="56" t="s">
        <v>2405</v>
      </c>
      <c r="F2391" s="168"/>
      <c r="G2391" s="6"/>
      <c r="H2391" s="13"/>
      <c r="I2391" s="6" t="str" cm="1">
        <f t="array" aca="1" ref="I2391" ca="1">_xlfn.IFNA(INDIRECT("'"&amp;"Variable List"&amp;"'!"&amp;ADDRESS(MATCH(A2391,'Variable List'!A:A,0),3)),"")</f>
        <v/>
      </c>
      <c r="J2391" s="6" t="str" cm="1">
        <f t="array" aca="1" ref="J2391" ca="1">_xlfn.IFNA(INDIRECT("'"&amp;"Variable List"&amp;"'!"&amp;ADDRESS(MATCH(A2391,'Variable List'!A:A,0),4)),"")</f>
        <v/>
      </c>
      <c r="K2391" s="6" t="str" cm="1">
        <f t="array" aca="1" ref="K2391" ca="1">_xlfn.IFNA(INDIRECT("'"&amp;"Variable List"&amp;"'!"&amp;ADDRESS(MATCH(A2391,'Variable List'!A:A,0),5)),"")</f>
        <v/>
      </c>
      <c r="L2391" s="6" t="str" cm="1">
        <f t="array" aca="1" ref="L2391" ca="1">_xlfn.IFNA(INDIRECT("'"&amp;"Variable List"&amp;"'!"&amp;ADDRESS(MATCH(A2391,'Variable List'!A:A,0),6)),"")</f>
        <v/>
      </c>
    </row>
    <row r="2392" spans="2:12" s="3" customFormat="1" x14ac:dyDescent="0.25">
      <c r="B2392" s="6"/>
      <c r="C2392" s="6"/>
      <c r="D2392" s="55">
        <v>531</v>
      </c>
      <c r="E2392" s="56" t="s">
        <v>2406</v>
      </c>
      <c r="F2392" s="168"/>
      <c r="G2392" s="6"/>
      <c r="H2392" s="13"/>
      <c r="I2392" s="6" t="str" cm="1">
        <f t="array" aca="1" ref="I2392" ca="1">_xlfn.IFNA(INDIRECT("'"&amp;"Variable List"&amp;"'!"&amp;ADDRESS(MATCH(A2392,'Variable List'!A:A,0),3)),"")</f>
        <v/>
      </c>
      <c r="J2392" s="6" t="str" cm="1">
        <f t="array" aca="1" ref="J2392" ca="1">_xlfn.IFNA(INDIRECT("'"&amp;"Variable List"&amp;"'!"&amp;ADDRESS(MATCH(A2392,'Variable List'!A:A,0),4)),"")</f>
        <v/>
      </c>
      <c r="K2392" s="6" t="str" cm="1">
        <f t="array" aca="1" ref="K2392" ca="1">_xlfn.IFNA(INDIRECT("'"&amp;"Variable List"&amp;"'!"&amp;ADDRESS(MATCH(A2392,'Variable List'!A:A,0),5)),"")</f>
        <v/>
      </c>
      <c r="L2392" s="6" t="str" cm="1">
        <f t="array" aca="1" ref="L2392" ca="1">_xlfn.IFNA(INDIRECT("'"&amp;"Variable List"&amp;"'!"&amp;ADDRESS(MATCH(A2392,'Variable List'!A:A,0),6)),"")</f>
        <v/>
      </c>
    </row>
    <row r="2393" spans="2:12" s="3" customFormat="1" x14ac:dyDescent="0.25">
      <c r="B2393" s="6"/>
      <c r="C2393" s="6"/>
      <c r="D2393" s="55">
        <v>532</v>
      </c>
      <c r="E2393" s="56" t="s">
        <v>2407</v>
      </c>
      <c r="F2393" s="168"/>
      <c r="G2393" s="6"/>
      <c r="H2393" s="13"/>
      <c r="I2393" s="6" t="str" cm="1">
        <f t="array" aca="1" ref="I2393" ca="1">_xlfn.IFNA(INDIRECT("'"&amp;"Variable List"&amp;"'!"&amp;ADDRESS(MATCH(A2393,'Variable List'!A:A,0),3)),"")</f>
        <v/>
      </c>
      <c r="J2393" s="6" t="str" cm="1">
        <f t="array" aca="1" ref="J2393" ca="1">_xlfn.IFNA(INDIRECT("'"&amp;"Variable List"&amp;"'!"&amp;ADDRESS(MATCH(A2393,'Variable List'!A:A,0),4)),"")</f>
        <v/>
      </c>
      <c r="K2393" s="6" t="str" cm="1">
        <f t="array" aca="1" ref="K2393" ca="1">_xlfn.IFNA(INDIRECT("'"&amp;"Variable List"&amp;"'!"&amp;ADDRESS(MATCH(A2393,'Variable List'!A:A,0),5)),"")</f>
        <v/>
      </c>
      <c r="L2393" s="6" t="str" cm="1">
        <f t="array" aca="1" ref="L2393" ca="1">_xlfn.IFNA(INDIRECT("'"&amp;"Variable List"&amp;"'!"&amp;ADDRESS(MATCH(A2393,'Variable List'!A:A,0),6)),"")</f>
        <v/>
      </c>
    </row>
    <row r="2394" spans="2:12" s="3" customFormat="1" x14ac:dyDescent="0.25">
      <c r="B2394" s="6"/>
      <c r="C2394" s="6"/>
      <c r="D2394" s="55">
        <v>700</v>
      </c>
      <c r="E2394" s="56" t="s">
        <v>2408</v>
      </c>
      <c r="F2394" s="168"/>
      <c r="G2394" s="6"/>
      <c r="H2394" s="13"/>
      <c r="I2394" s="6" t="str" cm="1">
        <f t="array" aca="1" ref="I2394" ca="1">_xlfn.IFNA(INDIRECT("'"&amp;"Variable List"&amp;"'!"&amp;ADDRESS(MATCH(A2394,'Variable List'!A:A,0),3)),"")</f>
        <v/>
      </c>
      <c r="J2394" s="6" t="str" cm="1">
        <f t="array" aca="1" ref="J2394" ca="1">_xlfn.IFNA(INDIRECT("'"&amp;"Variable List"&amp;"'!"&amp;ADDRESS(MATCH(A2394,'Variable List'!A:A,0),4)),"")</f>
        <v/>
      </c>
      <c r="K2394" s="6" t="str" cm="1">
        <f t="array" aca="1" ref="K2394" ca="1">_xlfn.IFNA(INDIRECT("'"&amp;"Variable List"&amp;"'!"&amp;ADDRESS(MATCH(A2394,'Variable List'!A:A,0),5)),"")</f>
        <v/>
      </c>
      <c r="L2394" s="6" t="str" cm="1">
        <f t="array" aca="1" ref="L2394" ca="1">_xlfn.IFNA(INDIRECT("'"&amp;"Variable List"&amp;"'!"&amp;ADDRESS(MATCH(A2394,'Variable List'!A:A,0),6)),"")</f>
        <v/>
      </c>
    </row>
    <row r="2395" spans="2:12" s="3" customFormat="1" x14ac:dyDescent="0.25">
      <c r="B2395" s="6"/>
      <c r="C2395" s="6"/>
      <c r="D2395" s="55">
        <v>534</v>
      </c>
      <c r="E2395" s="56" t="s">
        <v>2409</v>
      </c>
      <c r="F2395" s="168"/>
      <c r="G2395" s="6"/>
      <c r="H2395" s="13"/>
      <c r="I2395" s="6" t="str" cm="1">
        <f t="array" aca="1" ref="I2395" ca="1">_xlfn.IFNA(INDIRECT("'"&amp;"Variable List"&amp;"'!"&amp;ADDRESS(MATCH(A2395,'Variable List'!A:A,0),3)),"")</f>
        <v/>
      </c>
      <c r="J2395" s="6" t="str" cm="1">
        <f t="array" aca="1" ref="J2395" ca="1">_xlfn.IFNA(INDIRECT("'"&amp;"Variable List"&amp;"'!"&amp;ADDRESS(MATCH(A2395,'Variable List'!A:A,0),4)),"")</f>
        <v/>
      </c>
      <c r="K2395" s="6" t="str" cm="1">
        <f t="array" aca="1" ref="K2395" ca="1">_xlfn.IFNA(INDIRECT("'"&amp;"Variable List"&amp;"'!"&amp;ADDRESS(MATCH(A2395,'Variable List'!A:A,0),5)),"")</f>
        <v/>
      </c>
      <c r="L2395" s="6" t="str" cm="1">
        <f t="array" aca="1" ref="L2395" ca="1">_xlfn.IFNA(INDIRECT("'"&amp;"Variable List"&amp;"'!"&amp;ADDRESS(MATCH(A2395,'Variable List'!A:A,0),6)),"")</f>
        <v/>
      </c>
    </row>
    <row r="2396" spans="2:12" s="3" customFormat="1" x14ac:dyDescent="0.25">
      <c r="B2396" s="6"/>
      <c r="C2396" s="6"/>
      <c r="D2396" s="55">
        <v>535</v>
      </c>
      <c r="E2396" s="56" t="s">
        <v>2410</v>
      </c>
      <c r="F2396" s="168"/>
      <c r="G2396" s="6"/>
      <c r="H2396" s="13"/>
      <c r="I2396" s="6" t="str" cm="1">
        <f t="array" aca="1" ref="I2396" ca="1">_xlfn.IFNA(INDIRECT("'"&amp;"Variable List"&amp;"'!"&amp;ADDRESS(MATCH(A2396,'Variable List'!A:A,0),3)),"")</f>
        <v/>
      </c>
      <c r="J2396" s="6" t="str" cm="1">
        <f t="array" aca="1" ref="J2396" ca="1">_xlfn.IFNA(INDIRECT("'"&amp;"Variable List"&amp;"'!"&amp;ADDRESS(MATCH(A2396,'Variable List'!A:A,0),4)),"")</f>
        <v/>
      </c>
      <c r="K2396" s="6" t="str" cm="1">
        <f t="array" aca="1" ref="K2396" ca="1">_xlfn.IFNA(INDIRECT("'"&amp;"Variable List"&amp;"'!"&amp;ADDRESS(MATCH(A2396,'Variable List'!A:A,0),5)),"")</f>
        <v/>
      </c>
      <c r="L2396" s="6" t="str" cm="1">
        <f t="array" aca="1" ref="L2396" ca="1">_xlfn.IFNA(INDIRECT("'"&amp;"Variable List"&amp;"'!"&amp;ADDRESS(MATCH(A2396,'Variable List'!A:A,0),6)),"")</f>
        <v/>
      </c>
    </row>
    <row r="2397" spans="2:12" s="3" customFormat="1" x14ac:dyDescent="0.25">
      <c r="B2397" s="6"/>
      <c r="C2397" s="6"/>
      <c r="D2397" s="55">
        <v>536</v>
      </c>
      <c r="E2397" s="56" t="s">
        <v>2411</v>
      </c>
      <c r="F2397" s="168"/>
      <c r="G2397" s="6"/>
      <c r="H2397" s="13"/>
      <c r="I2397" s="6" t="str" cm="1">
        <f t="array" aca="1" ref="I2397" ca="1">_xlfn.IFNA(INDIRECT("'"&amp;"Variable List"&amp;"'!"&amp;ADDRESS(MATCH(A2397,'Variable List'!A:A,0),3)),"")</f>
        <v/>
      </c>
      <c r="J2397" s="6" t="str" cm="1">
        <f t="array" aca="1" ref="J2397" ca="1">_xlfn.IFNA(INDIRECT("'"&amp;"Variable List"&amp;"'!"&amp;ADDRESS(MATCH(A2397,'Variable List'!A:A,0),4)),"")</f>
        <v/>
      </c>
      <c r="K2397" s="6" t="str" cm="1">
        <f t="array" aca="1" ref="K2397" ca="1">_xlfn.IFNA(INDIRECT("'"&amp;"Variable List"&amp;"'!"&amp;ADDRESS(MATCH(A2397,'Variable List'!A:A,0),5)),"")</f>
        <v/>
      </c>
      <c r="L2397" s="6" t="str" cm="1">
        <f t="array" aca="1" ref="L2397" ca="1">_xlfn.IFNA(INDIRECT("'"&amp;"Variable List"&amp;"'!"&amp;ADDRESS(MATCH(A2397,'Variable List'!A:A,0),6)),"")</f>
        <v/>
      </c>
    </row>
    <row r="2398" spans="2:12" s="3" customFormat="1" x14ac:dyDescent="0.25">
      <c r="B2398" s="6"/>
      <c r="C2398" s="6"/>
      <c r="D2398" s="55">
        <v>537</v>
      </c>
      <c r="E2398" s="56" t="s">
        <v>2412</v>
      </c>
      <c r="F2398" s="168"/>
      <c r="G2398" s="6"/>
      <c r="H2398" s="13"/>
      <c r="I2398" s="6" t="str" cm="1">
        <f t="array" aca="1" ref="I2398" ca="1">_xlfn.IFNA(INDIRECT("'"&amp;"Variable List"&amp;"'!"&amp;ADDRESS(MATCH(A2398,'Variable List'!A:A,0),3)),"")</f>
        <v/>
      </c>
      <c r="J2398" s="6" t="str" cm="1">
        <f t="array" aca="1" ref="J2398" ca="1">_xlfn.IFNA(INDIRECT("'"&amp;"Variable List"&amp;"'!"&amp;ADDRESS(MATCH(A2398,'Variable List'!A:A,0),4)),"")</f>
        <v/>
      </c>
      <c r="K2398" s="6" t="str" cm="1">
        <f t="array" aca="1" ref="K2398" ca="1">_xlfn.IFNA(INDIRECT("'"&amp;"Variable List"&amp;"'!"&amp;ADDRESS(MATCH(A2398,'Variable List'!A:A,0),5)),"")</f>
        <v/>
      </c>
      <c r="L2398" s="6" t="str" cm="1">
        <f t="array" aca="1" ref="L2398" ca="1">_xlfn.IFNA(INDIRECT("'"&amp;"Variable List"&amp;"'!"&amp;ADDRESS(MATCH(A2398,'Variable List'!A:A,0),6)),"")</f>
        <v/>
      </c>
    </row>
    <row r="2399" spans="2:12" s="3" customFormat="1" x14ac:dyDescent="0.25">
      <c r="B2399" s="6"/>
      <c r="C2399" s="6"/>
      <c r="D2399" s="55">
        <v>538</v>
      </c>
      <c r="E2399" s="56" t="s">
        <v>2413</v>
      </c>
      <c r="F2399" s="168"/>
      <c r="G2399" s="6"/>
      <c r="H2399" s="13"/>
      <c r="I2399" s="6" t="str" cm="1">
        <f t="array" aca="1" ref="I2399" ca="1">_xlfn.IFNA(INDIRECT("'"&amp;"Variable List"&amp;"'!"&amp;ADDRESS(MATCH(A2399,'Variable List'!A:A,0),3)),"")</f>
        <v/>
      </c>
      <c r="J2399" s="6" t="str" cm="1">
        <f t="array" aca="1" ref="J2399" ca="1">_xlfn.IFNA(INDIRECT("'"&amp;"Variable List"&amp;"'!"&amp;ADDRESS(MATCH(A2399,'Variable List'!A:A,0),4)),"")</f>
        <v/>
      </c>
      <c r="K2399" s="6" t="str" cm="1">
        <f t="array" aca="1" ref="K2399" ca="1">_xlfn.IFNA(INDIRECT("'"&amp;"Variable List"&amp;"'!"&amp;ADDRESS(MATCH(A2399,'Variable List'!A:A,0),5)),"")</f>
        <v/>
      </c>
      <c r="L2399" s="6" t="str" cm="1">
        <f t="array" aca="1" ref="L2399" ca="1">_xlfn.IFNA(INDIRECT("'"&amp;"Variable List"&amp;"'!"&amp;ADDRESS(MATCH(A2399,'Variable List'!A:A,0),6)),"")</f>
        <v/>
      </c>
    </row>
    <row r="2400" spans="2:12" s="3" customFormat="1" x14ac:dyDescent="0.25">
      <c r="B2400" s="6"/>
      <c r="C2400" s="6"/>
      <c r="D2400" s="55">
        <v>600</v>
      </c>
      <c r="E2400" s="56" t="s">
        <v>2414</v>
      </c>
      <c r="F2400" s="168"/>
      <c r="G2400" s="6"/>
      <c r="H2400" s="13"/>
      <c r="I2400" s="6" t="str" cm="1">
        <f t="array" aca="1" ref="I2400" ca="1">_xlfn.IFNA(INDIRECT("'"&amp;"Variable List"&amp;"'!"&amp;ADDRESS(MATCH(A2400,'Variable List'!A:A,0),3)),"")</f>
        <v/>
      </c>
      <c r="J2400" s="6" t="str" cm="1">
        <f t="array" aca="1" ref="J2400" ca="1">_xlfn.IFNA(INDIRECT("'"&amp;"Variable List"&amp;"'!"&amp;ADDRESS(MATCH(A2400,'Variable List'!A:A,0),4)),"")</f>
        <v/>
      </c>
      <c r="K2400" s="6" t="str" cm="1">
        <f t="array" aca="1" ref="K2400" ca="1">_xlfn.IFNA(INDIRECT("'"&amp;"Variable List"&amp;"'!"&amp;ADDRESS(MATCH(A2400,'Variable List'!A:A,0),5)),"")</f>
        <v/>
      </c>
      <c r="L2400" s="6" t="str" cm="1">
        <f t="array" aca="1" ref="L2400" ca="1">_xlfn.IFNA(INDIRECT("'"&amp;"Variable List"&amp;"'!"&amp;ADDRESS(MATCH(A2400,'Variable List'!A:A,0),6)),"")</f>
        <v/>
      </c>
    </row>
    <row r="2401" spans="1:12" s="3" customFormat="1" x14ac:dyDescent="0.25">
      <c r="B2401" s="6"/>
      <c r="C2401" s="6"/>
      <c r="D2401" s="55">
        <v>601</v>
      </c>
      <c r="E2401" s="56" t="s">
        <v>2415</v>
      </c>
      <c r="F2401" s="168"/>
      <c r="G2401" s="6"/>
      <c r="H2401" s="13"/>
      <c r="I2401" s="6" t="str" cm="1">
        <f t="array" aca="1" ref="I2401" ca="1">_xlfn.IFNA(INDIRECT("'"&amp;"Variable List"&amp;"'!"&amp;ADDRESS(MATCH(A2401,'Variable List'!A:A,0),3)),"")</f>
        <v/>
      </c>
      <c r="J2401" s="6" t="str" cm="1">
        <f t="array" aca="1" ref="J2401" ca="1">_xlfn.IFNA(INDIRECT("'"&amp;"Variable List"&amp;"'!"&amp;ADDRESS(MATCH(A2401,'Variable List'!A:A,0),4)),"")</f>
        <v/>
      </c>
      <c r="K2401" s="6" t="str" cm="1">
        <f t="array" aca="1" ref="K2401" ca="1">_xlfn.IFNA(INDIRECT("'"&amp;"Variable List"&amp;"'!"&amp;ADDRESS(MATCH(A2401,'Variable List'!A:A,0),5)),"")</f>
        <v/>
      </c>
      <c r="L2401" s="6" t="str" cm="1">
        <f t="array" aca="1" ref="L2401" ca="1">_xlfn.IFNA(INDIRECT("'"&amp;"Variable List"&amp;"'!"&amp;ADDRESS(MATCH(A2401,'Variable List'!A:A,0),6)),"")</f>
        <v/>
      </c>
    </row>
    <row r="2402" spans="1:12" s="3" customFormat="1" x14ac:dyDescent="0.25">
      <c r="B2402" s="6"/>
      <c r="C2402" s="6"/>
      <c r="D2402" s="55">
        <v>603</v>
      </c>
      <c r="E2402" s="56" t="s">
        <v>2416</v>
      </c>
      <c r="F2402" s="168"/>
      <c r="G2402" s="6"/>
      <c r="H2402" s="13"/>
      <c r="I2402" s="6" t="str" cm="1">
        <f t="array" aca="1" ref="I2402" ca="1">_xlfn.IFNA(INDIRECT("'"&amp;"Variable List"&amp;"'!"&amp;ADDRESS(MATCH(A2402,'Variable List'!A:A,0),3)),"")</f>
        <v/>
      </c>
      <c r="J2402" s="6" t="str" cm="1">
        <f t="array" aca="1" ref="J2402" ca="1">_xlfn.IFNA(INDIRECT("'"&amp;"Variable List"&amp;"'!"&amp;ADDRESS(MATCH(A2402,'Variable List'!A:A,0),4)),"")</f>
        <v/>
      </c>
      <c r="K2402" s="6" t="str" cm="1">
        <f t="array" aca="1" ref="K2402" ca="1">_xlfn.IFNA(INDIRECT("'"&amp;"Variable List"&amp;"'!"&amp;ADDRESS(MATCH(A2402,'Variable List'!A:A,0),5)),"")</f>
        <v/>
      </c>
      <c r="L2402" s="6" t="str" cm="1">
        <f t="array" aca="1" ref="L2402" ca="1">_xlfn.IFNA(INDIRECT("'"&amp;"Variable List"&amp;"'!"&amp;ADDRESS(MATCH(A2402,'Variable List'!A:A,0),6)),"")</f>
        <v/>
      </c>
    </row>
    <row r="2403" spans="1:12" s="3" customFormat="1" x14ac:dyDescent="0.25">
      <c r="B2403" s="6"/>
      <c r="C2403" s="6"/>
      <c r="D2403" s="55">
        <v>604</v>
      </c>
      <c r="E2403" s="56" t="s">
        <v>2417</v>
      </c>
      <c r="F2403" s="168"/>
      <c r="G2403" s="6"/>
      <c r="H2403" s="13"/>
      <c r="I2403" s="6" t="str" cm="1">
        <f t="array" aca="1" ref="I2403" ca="1">_xlfn.IFNA(INDIRECT("'"&amp;"Variable List"&amp;"'!"&amp;ADDRESS(MATCH(A2403,'Variable List'!A:A,0),3)),"")</f>
        <v/>
      </c>
      <c r="J2403" s="6" t="str" cm="1">
        <f t="array" aca="1" ref="J2403" ca="1">_xlfn.IFNA(INDIRECT("'"&amp;"Variable List"&amp;"'!"&amp;ADDRESS(MATCH(A2403,'Variable List'!A:A,0),4)),"")</f>
        <v/>
      </c>
      <c r="K2403" s="6" t="str" cm="1">
        <f t="array" aca="1" ref="K2403" ca="1">_xlfn.IFNA(INDIRECT("'"&amp;"Variable List"&amp;"'!"&amp;ADDRESS(MATCH(A2403,'Variable List'!A:A,0),5)),"")</f>
        <v/>
      </c>
      <c r="L2403" s="6" t="str" cm="1">
        <f t="array" aca="1" ref="L2403" ca="1">_xlfn.IFNA(INDIRECT("'"&amp;"Variable List"&amp;"'!"&amp;ADDRESS(MATCH(A2403,'Variable List'!A:A,0),6)),"")</f>
        <v/>
      </c>
    </row>
    <row r="2404" spans="1:12" s="3" customFormat="1" x14ac:dyDescent="0.25">
      <c r="B2404" s="6"/>
      <c r="C2404" s="6"/>
      <c r="D2404" s="55">
        <v>605</v>
      </c>
      <c r="E2404" s="56" t="s">
        <v>2418</v>
      </c>
      <c r="F2404" s="168"/>
      <c r="G2404" s="6"/>
      <c r="H2404" s="13"/>
      <c r="I2404" s="6" t="str" cm="1">
        <f t="array" aca="1" ref="I2404" ca="1">_xlfn.IFNA(INDIRECT("'"&amp;"Variable List"&amp;"'!"&amp;ADDRESS(MATCH(A2404,'Variable List'!A:A,0),3)),"")</f>
        <v/>
      </c>
      <c r="J2404" s="6" t="str" cm="1">
        <f t="array" aca="1" ref="J2404" ca="1">_xlfn.IFNA(INDIRECT("'"&amp;"Variable List"&amp;"'!"&amp;ADDRESS(MATCH(A2404,'Variable List'!A:A,0),4)),"")</f>
        <v/>
      </c>
      <c r="K2404" s="6" t="str" cm="1">
        <f t="array" aca="1" ref="K2404" ca="1">_xlfn.IFNA(INDIRECT("'"&amp;"Variable List"&amp;"'!"&amp;ADDRESS(MATCH(A2404,'Variable List'!A:A,0),5)),"")</f>
        <v/>
      </c>
      <c r="L2404" s="6" t="str" cm="1">
        <f t="array" aca="1" ref="L2404" ca="1">_xlfn.IFNA(INDIRECT("'"&amp;"Variable List"&amp;"'!"&amp;ADDRESS(MATCH(A2404,'Variable List'!A:A,0),6)),"")</f>
        <v/>
      </c>
    </row>
    <row r="2405" spans="1:12" s="3" customFormat="1" x14ac:dyDescent="0.25">
      <c r="B2405" s="6"/>
      <c r="C2405" s="6"/>
      <c r="D2405" s="55">
        <v>606</v>
      </c>
      <c r="E2405" s="56" t="s">
        <v>2419</v>
      </c>
      <c r="F2405" s="168"/>
      <c r="G2405" s="6"/>
      <c r="H2405" s="13"/>
      <c r="I2405" s="6" t="str" cm="1">
        <f t="array" aca="1" ref="I2405" ca="1">_xlfn.IFNA(INDIRECT("'"&amp;"Variable List"&amp;"'!"&amp;ADDRESS(MATCH(A2405,'Variable List'!A:A,0),3)),"")</f>
        <v/>
      </c>
      <c r="J2405" s="6" t="str" cm="1">
        <f t="array" aca="1" ref="J2405" ca="1">_xlfn.IFNA(INDIRECT("'"&amp;"Variable List"&amp;"'!"&amp;ADDRESS(MATCH(A2405,'Variable List'!A:A,0),4)),"")</f>
        <v/>
      </c>
      <c r="K2405" s="6" t="str" cm="1">
        <f t="array" aca="1" ref="K2405" ca="1">_xlfn.IFNA(INDIRECT("'"&amp;"Variable List"&amp;"'!"&amp;ADDRESS(MATCH(A2405,'Variable List'!A:A,0),5)),"")</f>
        <v/>
      </c>
      <c r="L2405" s="6" t="str" cm="1">
        <f t="array" aca="1" ref="L2405" ca="1">_xlfn.IFNA(INDIRECT("'"&amp;"Variable List"&amp;"'!"&amp;ADDRESS(MATCH(A2405,'Variable List'!A:A,0),6)),"")</f>
        <v/>
      </c>
    </row>
    <row r="2406" spans="1:12" s="3" customFormat="1" x14ac:dyDescent="0.25">
      <c r="B2406" s="6"/>
      <c r="C2406" s="6"/>
      <c r="D2406" s="55">
        <v>607</v>
      </c>
      <c r="E2406" s="56" t="s">
        <v>2420</v>
      </c>
      <c r="F2406" s="168"/>
      <c r="G2406" s="6"/>
      <c r="H2406" s="13"/>
      <c r="I2406" s="6" t="str" cm="1">
        <f t="array" aca="1" ref="I2406" ca="1">_xlfn.IFNA(INDIRECT("'"&amp;"Variable List"&amp;"'!"&amp;ADDRESS(MATCH(A2406,'Variable List'!A:A,0),3)),"")</f>
        <v/>
      </c>
      <c r="J2406" s="6" t="str" cm="1">
        <f t="array" aca="1" ref="J2406" ca="1">_xlfn.IFNA(INDIRECT("'"&amp;"Variable List"&amp;"'!"&amp;ADDRESS(MATCH(A2406,'Variable List'!A:A,0),4)),"")</f>
        <v/>
      </c>
      <c r="K2406" s="6" t="str" cm="1">
        <f t="array" aca="1" ref="K2406" ca="1">_xlfn.IFNA(INDIRECT("'"&amp;"Variable List"&amp;"'!"&amp;ADDRESS(MATCH(A2406,'Variable List'!A:A,0),5)),"")</f>
        <v/>
      </c>
      <c r="L2406" s="6" t="str" cm="1">
        <f t="array" aca="1" ref="L2406" ca="1">_xlfn.IFNA(INDIRECT("'"&amp;"Variable List"&amp;"'!"&amp;ADDRESS(MATCH(A2406,'Variable List'!A:A,0),6)),"")</f>
        <v/>
      </c>
    </row>
    <row r="2407" spans="1:12" s="3" customFormat="1" x14ac:dyDescent="0.25">
      <c r="B2407" s="6"/>
      <c r="C2407" s="6"/>
      <c r="D2407" s="55">
        <v>608</v>
      </c>
      <c r="E2407" s="56" t="s">
        <v>2421</v>
      </c>
      <c r="F2407" s="168"/>
      <c r="G2407" s="6"/>
      <c r="H2407" s="13"/>
      <c r="I2407" s="6" t="str" cm="1">
        <f t="array" aca="1" ref="I2407" ca="1">_xlfn.IFNA(INDIRECT("'"&amp;"Variable List"&amp;"'!"&amp;ADDRESS(MATCH(A2407,'Variable List'!A:A,0),3)),"")</f>
        <v/>
      </c>
      <c r="J2407" s="6" t="str" cm="1">
        <f t="array" aca="1" ref="J2407" ca="1">_xlfn.IFNA(INDIRECT("'"&amp;"Variable List"&amp;"'!"&amp;ADDRESS(MATCH(A2407,'Variable List'!A:A,0),4)),"")</f>
        <v/>
      </c>
      <c r="K2407" s="6" t="str" cm="1">
        <f t="array" aca="1" ref="K2407" ca="1">_xlfn.IFNA(INDIRECT("'"&amp;"Variable List"&amp;"'!"&amp;ADDRESS(MATCH(A2407,'Variable List'!A:A,0),5)),"")</f>
        <v/>
      </c>
      <c r="L2407" s="6" t="str" cm="1">
        <f t="array" aca="1" ref="L2407" ca="1">_xlfn.IFNA(INDIRECT("'"&amp;"Variable List"&amp;"'!"&amp;ADDRESS(MATCH(A2407,'Variable List'!A:A,0),6)),"")</f>
        <v/>
      </c>
    </row>
    <row r="2408" spans="1:12" s="3" customFormat="1" x14ac:dyDescent="0.25">
      <c r="B2408" s="6"/>
      <c r="C2408" s="6"/>
      <c r="D2408" s="55">
        <v>609</v>
      </c>
      <c r="E2408" s="56" t="s">
        <v>2422</v>
      </c>
      <c r="F2408" s="168"/>
      <c r="G2408" s="6"/>
      <c r="H2408" s="13"/>
      <c r="I2408" s="6" t="str" cm="1">
        <f t="array" aca="1" ref="I2408" ca="1">_xlfn.IFNA(INDIRECT("'"&amp;"Variable List"&amp;"'!"&amp;ADDRESS(MATCH(A2408,'Variable List'!A:A,0),3)),"")</f>
        <v/>
      </c>
      <c r="J2408" s="6" t="str" cm="1">
        <f t="array" aca="1" ref="J2408" ca="1">_xlfn.IFNA(INDIRECT("'"&amp;"Variable List"&amp;"'!"&amp;ADDRESS(MATCH(A2408,'Variable List'!A:A,0),4)),"")</f>
        <v/>
      </c>
      <c r="K2408" s="6" t="str" cm="1">
        <f t="array" aca="1" ref="K2408" ca="1">_xlfn.IFNA(INDIRECT("'"&amp;"Variable List"&amp;"'!"&amp;ADDRESS(MATCH(A2408,'Variable List'!A:A,0),5)),"")</f>
        <v/>
      </c>
      <c r="L2408" s="6" t="str" cm="1">
        <f t="array" aca="1" ref="L2408" ca="1">_xlfn.IFNA(INDIRECT("'"&amp;"Variable List"&amp;"'!"&amp;ADDRESS(MATCH(A2408,'Variable List'!A:A,0),6)),"")</f>
        <v/>
      </c>
    </row>
    <row r="2409" spans="1:12" s="3" customFormat="1" x14ac:dyDescent="0.25">
      <c r="B2409" s="6"/>
      <c r="C2409" s="6"/>
      <c r="D2409" s="55">
        <v>610</v>
      </c>
      <c r="E2409" s="56" t="s">
        <v>2423</v>
      </c>
      <c r="F2409" s="168"/>
      <c r="G2409" s="6"/>
      <c r="H2409" s="13"/>
      <c r="I2409" s="6" t="str" cm="1">
        <f t="array" aca="1" ref="I2409" ca="1">_xlfn.IFNA(INDIRECT("'"&amp;"Variable List"&amp;"'!"&amp;ADDRESS(MATCH(A2409,'Variable List'!A:A,0),3)),"")</f>
        <v/>
      </c>
      <c r="J2409" s="6" t="str" cm="1">
        <f t="array" aca="1" ref="J2409" ca="1">_xlfn.IFNA(INDIRECT("'"&amp;"Variable List"&amp;"'!"&amp;ADDRESS(MATCH(A2409,'Variable List'!A:A,0),4)),"")</f>
        <v/>
      </c>
      <c r="K2409" s="6" t="str" cm="1">
        <f t="array" aca="1" ref="K2409" ca="1">_xlfn.IFNA(INDIRECT("'"&amp;"Variable List"&amp;"'!"&amp;ADDRESS(MATCH(A2409,'Variable List'!A:A,0),5)),"")</f>
        <v/>
      </c>
      <c r="L2409" s="6" t="str" cm="1">
        <f t="array" aca="1" ref="L2409" ca="1">_xlfn.IFNA(INDIRECT("'"&amp;"Variable List"&amp;"'!"&amp;ADDRESS(MATCH(A2409,'Variable List'!A:A,0),6)),"")</f>
        <v/>
      </c>
    </row>
    <row r="2410" spans="1:12" s="3" customFormat="1" x14ac:dyDescent="0.25">
      <c r="B2410" s="6"/>
      <c r="C2410" s="6"/>
      <c r="D2410" s="55">
        <v>611</v>
      </c>
      <c r="E2410" s="56" t="s">
        <v>2424</v>
      </c>
      <c r="F2410" s="168"/>
      <c r="G2410" s="6"/>
      <c r="H2410" s="13"/>
      <c r="I2410" s="6" t="str" cm="1">
        <f t="array" aca="1" ref="I2410" ca="1">_xlfn.IFNA(INDIRECT("'"&amp;"Variable List"&amp;"'!"&amp;ADDRESS(MATCH(A2410,'Variable List'!A:A,0),3)),"")</f>
        <v/>
      </c>
      <c r="J2410" s="6" t="str" cm="1">
        <f t="array" aca="1" ref="J2410" ca="1">_xlfn.IFNA(INDIRECT("'"&amp;"Variable List"&amp;"'!"&amp;ADDRESS(MATCH(A2410,'Variable List'!A:A,0),4)),"")</f>
        <v/>
      </c>
      <c r="K2410" s="6" t="str" cm="1">
        <f t="array" aca="1" ref="K2410" ca="1">_xlfn.IFNA(INDIRECT("'"&amp;"Variable List"&amp;"'!"&amp;ADDRESS(MATCH(A2410,'Variable List'!A:A,0),5)),"")</f>
        <v/>
      </c>
      <c r="L2410" s="6" t="str" cm="1">
        <f t="array" aca="1" ref="L2410" ca="1">_xlfn.IFNA(INDIRECT("'"&amp;"Variable List"&amp;"'!"&amp;ADDRESS(MATCH(A2410,'Variable List'!A:A,0),6)),"")</f>
        <v/>
      </c>
    </row>
    <row r="2411" spans="1:12" s="3" customFormat="1" x14ac:dyDescent="0.25">
      <c r="B2411" s="6"/>
      <c r="C2411" s="6"/>
      <c r="D2411" s="55">
        <v>899</v>
      </c>
      <c r="E2411" s="56" t="s">
        <v>2425</v>
      </c>
      <c r="F2411" s="168"/>
      <c r="G2411" s="6"/>
      <c r="H2411" s="13"/>
      <c r="I2411" s="6" t="str" cm="1">
        <f t="array" aca="1" ref="I2411" ca="1">_xlfn.IFNA(INDIRECT("'"&amp;"Variable List"&amp;"'!"&amp;ADDRESS(MATCH(A2411,'Variable List'!A:A,0),3)),"")</f>
        <v/>
      </c>
      <c r="J2411" s="6" t="str" cm="1">
        <f t="array" aca="1" ref="J2411" ca="1">_xlfn.IFNA(INDIRECT("'"&amp;"Variable List"&amp;"'!"&amp;ADDRESS(MATCH(A2411,'Variable List'!A:A,0),4)),"")</f>
        <v/>
      </c>
      <c r="K2411" s="6" t="str" cm="1">
        <f t="array" aca="1" ref="K2411" ca="1">_xlfn.IFNA(INDIRECT("'"&amp;"Variable List"&amp;"'!"&amp;ADDRESS(MATCH(A2411,'Variable List'!A:A,0),5)),"")</f>
        <v/>
      </c>
      <c r="L2411" s="6" t="str" cm="1">
        <f t="array" aca="1" ref="L2411" ca="1">_xlfn.IFNA(INDIRECT("'"&amp;"Variable List"&amp;"'!"&amp;ADDRESS(MATCH(A2411,'Variable List'!A:A,0),6)),"")</f>
        <v/>
      </c>
    </row>
    <row r="2412" spans="1:12" s="3" customFormat="1" x14ac:dyDescent="0.25">
      <c r="B2412" s="6"/>
      <c r="C2412" s="6"/>
      <c r="D2412" s="55">
        <v>900</v>
      </c>
      <c r="E2412" s="56" t="s">
        <v>2426</v>
      </c>
      <c r="F2412" s="168"/>
      <c r="G2412" s="6"/>
      <c r="H2412" s="6"/>
      <c r="I2412" s="6" t="str" cm="1">
        <f t="array" aca="1" ref="I2412" ca="1">_xlfn.IFNA(INDIRECT("'"&amp;"Variable List"&amp;"'!"&amp;ADDRESS(MATCH(A2412,'Variable List'!A:A,0),3)),"")</f>
        <v/>
      </c>
      <c r="J2412" s="6" t="str" cm="1">
        <f t="array" aca="1" ref="J2412" ca="1">_xlfn.IFNA(INDIRECT("'"&amp;"Variable List"&amp;"'!"&amp;ADDRESS(MATCH(A2412,'Variable List'!A:A,0),4)),"")</f>
        <v/>
      </c>
      <c r="K2412" s="6" t="str" cm="1">
        <f t="array" aca="1" ref="K2412" ca="1">_xlfn.IFNA(INDIRECT("'"&amp;"Variable List"&amp;"'!"&amp;ADDRESS(MATCH(A2412,'Variable List'!A:A,0),5)),"")</f>
        <v/>
      </c>
      <c r="L2412" s="6" t="str" cm="1">
        <f t="array" aca="1" ref="L2412" ca="1">_xlfn.IFNA(INDIRECT("'"&amp;"Variable List"&amp;"'!"&amp;ADDRESS(MATCH(A2412,'Variable List'!A:A,0),6)),"")</f>
        <v/>
      </c>
    </row>
    <row r="2413" spans="1:12" s="3" customFormat="1" x14ac:dyDescent="0.25">
      <c r="A2413" s="36" t="s">
        <v>93</v>
      </c>
      <c r="B2413" s="8" t="s">
        <v>125</v>
      </c>
      <c r="C2413" s="8">
        <v>13</v>
      </c>
      <c r="D2413" s="65">
        <v>-9</v>
      </c>
      <c r="E2413" s="138" t="s">
        <v>192</v>
      </c>
      <c r="F2413" s="167" t="s">
        <v>1688</v>
      </c>
      <c r="G2413" s="8" t="s">
        <v>2427</v>
      </c>
      <c r="H2413" s="37" t="s">
        <v>2734</v>
      </c>
      <c r="I2413" s="8" t="str" cm="1">
        <f t="array" aca="1" ref="I2413" ca="1">_xlfn.IFNA(INDIRECT("'"&amp;"Variable List"&amp;"'!"&amp;ADDRESS(MATCH(A2413,'Variable List'!A:A,0),3)),"")</f>
        <v>yes</v>
      </c>
      <c r="J2413" s="8" t="str" cm="1">
        <f t="array" aca="1" ref="J2413" ca="1">_xlfn.IFNA(INDIRECT("'"&amp;"Variable List"&amp;"'!"&amp;ADDRESS(MATCH(A2413,'Variable List'!A:A,0),4)),"")</f>
        <v>yes</v>
      </c>
      <c r="K2413" s="8" t="str" cm="1">
        <f t="array" aca="1" ref="K2413" ca="1">_xlfn.IFNA(INDIRECT("'"&amp;"Variable List"&amp;"'!"&amp;ADDRESS(MATCH(A2413,'Variable List'!A:A,0),5)),"")</f>
        <v>yes</v>
      </c>
      <c r="L2413" s="8" t="str" cm="1">
        <f t="array" aca="1" ref="L2413" ca="1">_xlfn.IFNA(INDIRECT("'"&amp;"Variable List"&amp;"'!"&amp;ADDRESS(MATCH(A2413,'Variable List'!A:A,0),6)),"")</f>
        <v>no</v>
      </c>
    </row>
    <row r="2414" spans="1:12" s="3" customFormat="1" x14ac:dyDescent="0.25">
      <c r="A2414" s="3" t="s">
        <v>2429</v>
      </c>
      <c r="B2414" s="6"/>
      <c r="C2414" s="6"/>
      <c r="D2414" s="55">
        <v>1</v>
      </c>
      <c r="E2414" s="61" t="s">
        <v>2430</v>
      </c>
      <c r="F2414" s="168"/>
      <c r="G2414" s="6"/>
      <c r="H2414" s="13"/>
      <c r="I2414" s="6"/>
      <c r="J2414" s="6"/>
      <c r="K2414" s="6"/>
      <c r="L2414" s="6"/>
    </row>
    <row r="2415" spans="1:12" s="3" customFormat="1" x14ac:dyDescent="0.25">
      <c r="B2415" s="6"/>
      <c r="C2415" s="6"/>
      <c r="D2415" s="55">
        <v>2</v>
      </c>
      <c r="E2415" s="61" t="s">
        <v>2431</v>
      </c>
      <c r="F2415" s="168"/>
      <c r="G2415" s="6"/>
      <c r="H2415" s="13"/>
      <c r="I2415" s="6" t="str" cm="1">
        <f t="array" aca="1" ref="I2415" ca="1">_xlfn.IFNA(INDIRECT("'"&amp;"Variable List"&amp;"'!"&amp;ADDRESS(MATCH(A2415,'Variable List'!A:A,0),3)),"")</f>
        <v/>
      </c>
      <c r="J2415" s="6" t="str" cm="1">
        <f t="array" aca="1" ref="J2415" ca="1">_xlfn.IFNA(INDIRECT("'"&amp;"Variable List"&amp;"'!"&amp;ADDRESS(MATCH(A2415,'Variable List'!A:A,0),4)),"")</f>
        <v/>
      </c>
      <c r="K2415" s="6" t="str" cm="1">
        <f t="array" aca="1" ref="K2415" ca="1">_xlfn.IFNA(INDIRECT("'"&amp;"Variable List"&amp;"'!"&amp;ADDRESS(MATCH(A2415,'Variable List'!A:A,0),5)),"")</f>
        <v/>
      </c>
      <c r="L2415" s="6" t="str" cm="1">
        <f t="array" aca="1" ref="L2415" ca="1">_xlfn.IFNA(INDIRECT("'"&amp;"Variable List"&amp;"'!"&amp;ADDRESS(MATCH(A2415,'Variable List'!A:A,0),6)),"")</f>
        <v/>
      </c>
    </row>
    <row r="2416" spans="1:12" s="3" customFormat="1" x14ac:dyDescent="0.25">
      <c r="B2416" s="6"/>
      <c r="C2416" s="6"/>
      <c r="D2416" s="55">
        <v>3</v>
      </c>
      <c r="E2416" s="61" t="s">
        <v>2432</v>
      </c>
      <c r="F2416" s="168"/>
      <c r="G2416" s="6"/>
      <c r="H2416" s="13"/>
      <c r="I2416" s="6" t="str" cm="1">
        <f t="array" aca="1" ref="I2416" ca="1">_xlfn.IFNA(INDIRECT("'"&amp;"Variable List"&amp;"'!"&amp;ADDRESS(MATCH(A2416,'Variable List'!A:A,0),3)),"")</f>
        <v/>
      </c>
      <c r="J2416" s="6" t="str" cm="1">
        <f t="array" aca="1" ref="J2416" ca="1">_xlfn.IFNA(INDIRECT("'"&amp;"Variable List"&amp;"'!"&amp;ADDRESS(MATCH(A2416,'Variable List'!A:A,0),4)),"")</f>
        <v/>
      </c>
      <c r="K2416" s="6" t="str" cm="1">
        <f t="array" aca="1" ref="K2416" ca="1">_xlfn.IFNA(INDIRECT("'"&amp;"Variable List"&amp;"'!"&amp;ADDRESS(MATCH(A2416,'Variable List'!A:A,0),5)),"")</f>
        <v/>
      </c>
      <c r="L2416" s="6" t="str" cm="1">
        <f t="array" aca="1" ref="L2416" ca="1">_xlfn.IFNA(INDIRECT("'"&amp;"Variable List"&amp;"'!"&amp;ADDRESS(MATCH(A2416,'Variable List'!A:A,0),6)),"")</f>
        <v/>
      </c>
    </row>
    <row r="2417" spans="1:12" s="3" customFormat="1" x14ac:dyDescent="0.25">
      <c r="B2417" s="6"/>
      <c r="C2417" s="6"/>
      <c r="D2417" s="55">
        <v>4</v>
      </c>
      <c r="E2417" s="61" t="s">
        <v>2433</v>
      </c>
      <c r="F2417" s="168"/>
      <c r="G2417" s="6"/>
      <c r="H2417" s="13"/>
      <c r="I2417" s="6" t="str" cm="1">
        <f t="array" aca="1" ref="I2417" ca="1">_xlfn.IFNA(INDIRECT("'"&amp;"Variable List"&amp;"'!"&amp;ADDRESS(MATCH(A2417,'Variable List'!A:A,0),3)),"")</f>
        <v/>
      </c>
      <c r="J2417" s="6" t="str" cm="1">
        <f t="array" aca="1" ref="J2417" ca="1">_xlfn.IFNA(INDIRECT("'"&amp;"Variable List"&amp;"'!"&amp;ADDRESS(MATCH(A2417,'Variable List'!A:A,0),4)),"")</f>
        <v/>
      </c>
      <c r="K2417" s="6" t="str" cm="1">
        <f t="array" aca="1" ref="K2417" ca="1">_xlfn.IFNA(INDIRECT("'"&amp;"Variable List"&amp;"'!"&amp;ADDRESS(MATCH(A2417,'Variable List'!A:A,0),5)),"")</f>
        <v/>
      </c>
      <c r="L2417" s="6" t="str" cm="1">
        <f t="array" aca="1" ref="L2417" ca="1">_xlfn.IFNA(INDIRECT("'"&amp;"Variable List"&amp;"'!"&amp;ADDRESS(MATCH(A2417,'Variable List'!A:A,0),6)),"")</f>
        <v/>
      </c>
    </row>
    <row r="2418" spans="1:12" s="3" customFormat="1" x14ac:dyDescent="0.25">
      <c r="B2418" s="6"/>
      <c r="C2418" s="6"/>
      <c r="D2418" s="55">
        <v>5</v>
      </c>
      <c r="E2418" s="61" t="s">
        <v>945</v>
      </c>
      <c r="F2418" s="168"/>
      <c r="G2418" s="6"/>
      <c r="H2418" s="13"/>
      <c r="I2418" s="6" t="str" cm="1">
        <f t="array" aca="1" ref="I2418" ca="1">_xlfn.IFNA(INDIRECT("'"&amp;"Variable List"&amp;"'!"&amp;ADDRESS(MATCH(A2418,'Variable List'!A:A,0),3)),"")</f>
        <v/>
      </c>
      <c r="J2418" s="6" t="str" cm="1">
        <f t="array" aca="1" ref="J2418" ca="1">_xlfn.IFNA(INDIRECT("'"&amp;"Variable List"&amp;"'!"&amp;ADDRESS(MATCH(A2418,'Variable List'!A:A,0),4)),"")</f>
        <v/>
      </c>
      <c r="K2418" s="6" t="str" cm="1">
        <f t="array" aca="1" ref="K2418" ca="1">_xlfn.IFNA(INDIRECT("'"&amp;"Variable List"&amp;"'!"&amp;ADDRESS(MATCH(A2418,'Variable List'!A:A,0),5)),"")</f>
        <v/>
      </c>
      <c r="L2418" s="6" t="str" cm="1">
        <f t="array" aca="1" ref="L2418" ca="1">_xlfn.IFNA(INDIRECT("'"&amp;"Variable List"&amp;"'!"&amp;ADDRESS(MATCH(A2418,'Variable List'!A:A,0),6)),"")</f>
        <v/>
      </c>
    </row>
    <row r="2419" spans="1:12" s="3" customFormat="1" x14ac:dyDescent="0.25">
      <c r="B2419" s="6"/>
      <c r="C2419" s="6"/>
      <c r="D2419" s="55">
        <v>6</v>
      </c>
      <c r="E2419" s="61" t="s">
        <v>947</v>
      </c>
      <c r="F2419" s="168"/>
      <c r="G2419" s="6"/>
      <c r="H2419" s="13"/>
      <c r="I2419" s="6" t="str" cm="1">
        <f t="array" aca="1" ref="I2419" ca="1">_xlfn.IFNA(INDIRECT("'"&amp;"Variable List"&amp;"'!"&amp;ADDRESS(MATCH(A2419,'Variable List'!A:A,0),3)),"")</f>
        <v/>
      </c>
      <c r="J2419" s="6" t="str" cm="1">
        <f t="array" aca="1" ref="J2419" ca="1">_xlfn.IFNA(INDIRECT("'"&amp;"Variable List"&amp;"'!"&amp;ADDRESS(MATCH(A2419,'Variable List'!A:A,0),4)),"")</f>
        <v/>
      </c>
      <c r="K2419" s="6" t="str" cm="1">
        <f t="array" aca="1" ref="K2419" ca="1">_xlfn.IFNA(INDIRECT("'"&amp;"Variable List"&amp;"'!"&amp;ADDRESS(MATCH(A2419,'Variable List'!A:A,0),5)),"")</f>
        <v/>
      </c>
      <c r="L2419" s="6" t="str" cm="1">
        <f t="array" aca="1" ref="L2419" ca="1">_xlfn.IFNA(INDIRECT("'"&amp;"Variable List"&amp;"'!"&amp;ADDRESS(MATCH(A2419,'Variable List'!A:A,0),6)),"")</f>
        <v/>
      </c>
    </row>
    <row r="2420" spans="1:12" s="3" customFormat="1" x14ac:dyDescent="0.25">
      <c r="B2420" s="6"/>
      <c r="C2420" s="6"/>
      <c r="D2420" s="55">
        <v>7</v>
      </c>
      <c r="E2420" s="61" t="s">
        <v>953</v>
      </c>
      <c r="F2420" s="168"/>
      <c r="G2420" s="6"/>
      <c r="H2420" s="13"/>
      <c r="I2420" s="6" t="str" cm="1">
        <f t="array" aca="1" ref="I2420" ca="1">_xlfn.IFNA(INDIRECT("'"&amp;"Variable List"&amp;"'!"&amp;ADDRESS(MATCH(A2420,'Variable List'!A:A,0),3)),"")</f>
        <v/>
      </c>
      <c r="J2420" s="6" t="str" cm="1">
        <f t="array" aca="1" ref="J2420" ca="1">_xlfn.IFNA(INDIRECT("'"&amp;"Variable List"&amp;"'!"&amp;ADDRESS(MATCH(A2420,'Variable List'!A:A,0),4)),"")</f>
        <v/>
      </c>
      <c r="K2420" s="6" t="str" cm="1">
        <f t="array" aca="1" ref="K2420" ca="1">_xlfn.IFNA(INDIRECT("'"&amp;"Variable List"&amp;"'!"&amp;ADDRESS(MATCH(A2420,'Variable List'!A:A,0),5)),"")</f>
        <v/>
      </c>
      <c r="L2420" s="6" t="str" cm="1">
        <f t="array" aca="1" ref="L2420" ca="1">_xlfn.IFNA(INDIRECT("'"&amp;"Variable List"&amp;"'!"&amp;ADDRESS(MATCH(A2420,'Variable List'!A:A,0),6)),"")</f>
        <v/>
      </c>
    </row>
    <row r="2421" spans="1:12" s="3" customFormat="1" x14ac:dyDescent="0.25">
      <c r="B2421" s="6"/>
      <c r="C2421" s="6"/>
      <c r="D2421" s="55">
        <v>8</v>
      </c>
      <c r="E2421" s="61" t="s">
        <v>951</v>
      </c>
      <c r="F2421" s="168"/>
      <c r="G2421" s="6"/>
      <c r="H2421" s="13"/>
      <c r="I2421" s="6" t="str" cm="1">
        <f t="array" aca="1" ref="I2421" ca="1">_xlfn.IFNA(INDIRECT("'"&amp;"Variable List"&amp;"'!"&amp;ADDRESS(MATCH(A2421,'Variable List'!A:A,0),3)),"")</f>
        <v/>
      </c>
      <c r="J2421" s="6" t="str" cm="1">
        <f t="array" aca="1" ref="J2421" ca="1">_xlfn.IFNA(INDIRECT("'"&amp;"Variable List"&amp;"'!"&amp;ADDRESS(MATCH(A2421,'Variable List'!A:A,0),4)),"")</f>
        <v/>
      </c>
      <c r="K2421" s="6" t="str" cm="1">
        <f t="array" aca="1" ref="K2421" ca="1">_xlfn.IFNA(INDIRECT("'"&amp;"Variable List"&amp;"'!"&amp;ADDRESS(MATCH(A2421,'Variable List'!A:A,0),5)),"")</f>
        <v/>
      </c>
      <c r="L2421" s="6" t="str" cm="1">
        <f t="array" aca="1" ref="L2421" ca="1">_xlfn.IFNA(INDIRECT("'"&amp;"Variable List"&amp;"'!"&amp;ADDRESS(MATCH(A2421,'Variable List'!A:A,0),6)),"")</f>
        <v/>
      </c>
    </row>
    <row r="2422" spans="1:12" s="3" customFormat="1" x14ac:dyDescent="0.25">
      <c r="B2422" s="6"/>
      <c r="C2422" s="6"/>
      <c r="D2422" s="55">
        <v>9</v>
      </c>
      <c r="E2422" s="61" t="s">
        <v>837</v>
      </c>
      <c r="F2422" s="168"/>
      <c r="G2422" s="6"/>
      <c r="H2422" s="13"/>
      <c r="I2422" s="6" t="str" cm="1">
        <f t="array" aca="1" ref="I2422" ca="1">_xlfn.IFNA(INDIRECT("'"&amp;"Variable List"&amp;"'!"&amp;ADDRESS(MATCH(A2422,'Variable List'!A:A,0),3)),"")</f>
        <v/>
      </c>
      <c r="J2422" s="6" t="str" cm="1">
        <f t="array" aca="1" ref="J2422" ca="1">_xlfn.IFNA(INDIRECT("'"&amp;"Variable List"&amp;"'!"&amp;ADDRESS(MATCH(A2422,'Variable List'!A:A,0),4)),"")</f>
        <v/>
      </c>
      <c r="K2422" s="6" t="str" cm="1">
        <f t="array" aca="1" ref="K2422" ca="1">_xlfn.IFNA(INDIRECT("'"&amp;"Variable List"&amp;"'!"&amp;ADDRESS(MATCH(A2422,'Variable List'!A:A,0),5)),"")</f>
        <v/>
      </c>
      <c r="L2422" s="6" t="str" cm="1">
        <f t="array" aca="1" ref="L2422" ca="1">_xlfn.IFNA(INDIRECT("'"&amp;"Variable List"&amp;"'!"&amp;ADDRESS(MATCH(A2422,'Variable List'!A:A,0),6)),"")</f>
        <v/>
      </c>
    </row>
    <row r="2423" spans="1:12" s="3" customFormat="1" x14ac:dyDescent="0.25">
      <c r="B2423" s="6"/>
      <c r="C2423" s="6"/>
      <c r="D2423" s="55">
        <v>10</v>
      </c>
      <c r="E2423" s="61" t="s">
        <v>2434</v>
      </c>
      <c r="F2423" s="168"/>
      <c r="G2423" s="6"/>
      <c r="H2423" s="13"/>
      <c r="I2423" s="6" t="str" cm="1">
        <f t="array" aca="1" ref="I2423" ca="1">_xlfn.IFNA(INDIRECT("'"&amp;"Variable List"&amp;"'!"&amp;ADDRESS(MATCH(A2423,'Variable List'!A:A,0),3)),"")</f>
        <v/>
      </c>
      <c r="J2423" s="6" t="str" cm="1">
        <f t="array" aca="1" ref="J2423" ca="1">_xlfn.IFNA(INDIRECT("'"&amp;"Variable List"&amp;"'!"&amp;ADDRESS(MATCH(A2423,'Variable List'!A:A,0),4)),"")</f>
        <v/>
      </c>
      <c r="K2423" s="6" t="str" cm="1">
        <f t="array" aca="1" ref="K2423" ca="1">_xlfn.IFNA(INDIRECT("'"&amp;"Variable List"&amp;"'!"&amp;ADDRESS(MATCH(A2423,'Variable List'!A:A,0),5)),"")</f>
        <v/>
      </c>
      <c r="L2423" s="6" t="str" cm="1">
        <f t="array" aca="1" ref="L2423" ca="1">_xlfn.IFNA(INDIRECT("'"&amp;"Variable List"&amp;"'!"&amp;ADDRESS(MATCH(A2423,'Variable List'!A:A,0),6)),"")</f>
        <v/>
      </c>
    </row>
    <row r="2424" spans="1:12" s="3" customFormat="1" x14ac:dyDescent="0.25">
      <c r="B2424" s="6"/>
      <c r="C2424" s="6"/>
      <c r="D2424" s="55">
        <v>11</v>
      </c>
      <c r="E2424" s="61" t="s">
        <v>2435</v>
      </c>
      <c r="F2424" s="168"/>
      <c r="G2424" s="6"/>
      <c r="H2424" s="13"/>
      <c r="I2424" s="6" t="str" cm="1">
        <f t="array" aca="1" ref="I2424" ca="1">_xlfn.IFNA(INDIRECT("'"&amp;"Variable List"&amp;"'!"&amp;ADDRESS(MATCH(A2424,'Variable List'!A:A,0),3)),"")</f>
        <v/>
      </c>
      <c r="J2424" s="6" t="str" cm="1">
        <f t="array" aca="1" ref="J2424" ca="1">_xlfn.IFNA(INDIRECT("'"&amp;"Variable List"&amp;"'!"&amp;ADDRESS(MATCH(A2424,'Variable List'!A:A,0),4)),"")</f>
        <v/>
      </c>
      <c r="K2424" s="6" t="str" cm="1">
        <f t="array" aca="1" ref="K2424" ca="1">_xlfn.IFNA(INDIRECT("'"&amp;"Variable List"&amp;"'!"&amp;ADDRESS(MATCH(A2424,'Variable List'!A:A,0),5)),"")</f>
        <v/>
      </c>
      <c r="L2424" s="6" t="str" cm="1">
        <f t="array" aca="1" ref="L2424" ca="1">_xlfn.IFNA(INDIRECT("'"&amp;"Variable List"&amp;"'!"&amp;ADDRESS(MATCH(A2424,'Variable List'!A:A,0),6)),"")</f>
        <v/>
      </c>
    </row>
    <row r="2425" spans="1:12" s="3" customFormat="1" x14ac:dyDescent="0.25">
      <c r="A2425" s="11"/>
      <c r="B2425" s="7"/>
      <c r="C2425" s="7"/>
      <c r="D2425" s="54">
        <v>12</v>
      </c>
      <c r="E2425" s="52" t="s">
        <v>2436</v>
      </c>
      <c r="F2425" s="169"/>
      <c r="G2425" s="7"/>
      <c r="H2425" s="7"/>
      <c r="I2425" s="7" t="str" cm="1">
        <f t="array" aca="1" ref="I2425" ca="1">_xlfn.IFNA(INDIRECT("'"&amp;"Variable List"&amp;"'!"&amp;ADDRESS(MATCH(A2425,'Variable List'!A:A,0),3)),"")</f>
        <v/>
      </c>
      <c r="J2425" s="7" t="str" cm="1">
        <f t="array" aca="1" ref="J2425" ca="1">_xlfn.IFNA(INDIRECT("'"&amp;"Variable List"&amp;"'!"&amp;ADDRESS(MATCH(A2425,'Variable List'!A:A,0),4)),"")</f>
        <v/>
      </c>
      <c r="K2425" s="7" t="str" cm="1">
        <f t="array" aca="1" ref="K2425" ca="1">_xlfn.IFNA(INDIRECT("'"&amp;"Variable List"&amp;"'!"&amp;ADDRESS(MATCH(A2425,'Variable List'!A:A,0),5)),"")</f>
        <v/>
      </c>
      <c r="L2425" s="7" t="str" cm="1">
        <f t="array" aca="1" ref="L2425" ca="1">_xlfn.IFNA(INDIRECT("'"&amp;"Variable List"&amp;"'!"&amp;ADDRESS(MATCH(A2425,'Variable List'!A:A,0),6)),"")</f>
        <v/>
      </c>
    </row>
    <row r="2426" spans="1:12" s="3" customFormat="1" x14ac:dyDescent="0.25">
      <c r="A2426" s="36" t="s">
        <v>19644</v>
      </c>
      <c r="B2426" s="8" t="s">
        <v>125</v>
      </c>
      <c r="C2426" s="8">
        <v>11</v>
      </c>
      <c r="D2426" s="65">
        <v>-9</v>
      </c>
      <c r="E2426" s="138" t="s">
        <v>192</v>
      </c>
      <c r="F2426" s="167" t="s">
        <v>1688</v>
      </c>
      <c r="G2426" s="8" t="s">
        <v>2427</v>
      </c>
      <c r="H2426" s="37" t="s">
        <v>2734</v>
      </c>
      <c r="I2426" s="8" t="str" cm="1">
        <f t="array" aca="1" ref="I2426" ca="1">_xlfn.IFNA(INDIRECT("'"&amp;"Variable List"&amp;"'!"&amp;ADDRESS(MATCH(A2426,'Variable List'!A:A,0),3)),"")</f>
        <v>no</v>
      </c>
      <c r="J2426" s="8" t="str" cm="1">
        <f t="array" aca="1" ref="J2426" ca="1">_xlfn.IFNA(INDIRECT("'"&amp;"Variable List"&amp;"'!"&amp;ADDRESS(MATCH(A2426,'Variable List'!A:A,0),4)),"")</f>
        <v>no</v>
      </c>
      <c r="K2426" s="8" t="str" cm="1">
        <f t="array" aca="1" ref="K2426" ca="1">_xlfn.IFNA(INDIRECT("'"&amp;"Variable List"&amp;"'!"&amp;ADDRESS(MATCH(A2426,'Variable List'!A:A,0),5)),"")</f>
        <v>no</v>
      </c>
      <c r="L2426" s="8" t="str" cm="1">
        <f t="array" aca="1" ref="L2426" ca="1">_xlfn.IFNA(INDIRECT("'"&amp;"Variable List"&amp;"'!"&amp;ADDRESS(MATCH(A2426,'Variable List'!A:A,0),6)),"")</f>
        <v>yes</v>
      </c>
    </row>
    <row r="2427" spans="1:12" s="3" customFormat="1" x14ac:dyDescent="0.25">
      <c r="A2427" s="3" t="s">
        <v>19645</v>
      </c>
      <c r="B2427" s="6"/>
      <c r="C2427" s="6"/>
      <c r="D2427" s="55">
        <v>1</v>
      </c>
      <c r="E2427" s="61" t="s">
        <v>2430</v>
      </c>
      <c r="F2427" s="168"/>
      <c r="G2427" s="6"/>
      <c r="H2427" s="13"/>
      <c r="I2427" s="6" t="str" cm="1">
        <f t="array" aca="1" ref="I2427" ca="1">_xlfn.IFNA(INDIRECT("'"&amp;"Variable List"&amp;"'!"&amp;ADDRESS(MATCH(A2427,'Variable List'!A:A,0),3)),"")</f>
        <v/>
      </c>
      <c r="J2427" s="6" t="str" cm="1">
        <f t="array" aca="1" ref="J2427" ca="1">_xlfn.IFNA(INDIRECT("'"&amp;"Variable List"&amp;"'!"&amp;ADDRESS(MATCH(A2427,'Variable List'!A:A,0),4)),"")</f>
        <v/>
      </c>
      <c r="K2427" s="6" t="str" cm="1">
        <f t="array" aca="1" ref="K2427" ca="1">_xlfn.IFNA(INDIRECT("'"&amp;"Variable List"&amp;"'!"&amp;ADDRESS(MATCH(A2427,'Variable List'!A:A,0),5)),"")</f>
        <v/>
      </c>
      <c r="L2427" s="6" t="str" cm="1">
        <f t="array" aca="1" ref="L2427" ca="1">_xlfn.IFNA(INDIRECT("'"&amp;"Variable List"&amp;"'!"&amp;ADDRESS(MATCH(A2427,'Variable List'!A:A,0),6)),"")</f>
        <v/>
      </c>
    </row>
    <row r="2428" spans="1:12" s="3" customFormat="1" x14ac:dyDescent="0.25">
      <c r="B2428" s="6"/>
      <c r="C2428" s="6"/>
      <c r="D2428" s="55">
        <v>2</v>
      </c>
      <c r="E2428" s="61" t="s">
        <v>19646</v>
      </c>
      <c r="F2428" s="168"/>
      <c r="G2428" s="6"/>
      <c r="H2428" s="13"/>
      <c r="I2428" s="6" t="str" cm="1">
        <f t="array" aca="1" ref="I2428" ca="1">_xlfn.IFNA(INDIRECT("'"&amp;"Variable List"&amp;"'!"&amp;ADDRESS(MATCH(A2428,'Variable List'!A:A,0),3)),"")</f>
        <v/>
      </c>
      <c r="J2428" s="6" t="str" cm="1">
        <f t="array" aca="1" ref="J2428" ca="1">_xlfn.IFNA(INDIRECT("'"&amp;"Variable List"&amp;"'!"&amp;ADDRESS(MATCH(A2428,'Variable List'!A:A,0),4)),"")</f>
        <v/>
      </c>
      <c r="K2428" s="6" t="str" cm="1">
        <f t="array" aca="1" ref="K2428" ca="1">_xlfn.IFNA(INDIRECT("'"&amp;"Variable List"&amp;"'!"&amp;ADDRESS(MATCH(A2428,'Variable List'!A:A,0),5)),"")</f>
        <v/>
      </c>
      <c r="L2428" s="6" t="str" cm="1">
        <f t="array" aca="1" ref="L2428" ca="1">_xlfn.IFNA(INDIRECT("'"&amp;"Variable List"&amp;"'!"&amp;ADDRESS(MATCH(A2428,'Variable List'!A:A,0),6)),"")</f>
        <v/>
      </c>
    </row>
    <row r="2429" spans="1:12" s="3" customFormat="1" x14ac:dyDescent="0.25">
      <c r="B2429" s="6"/>
      <c r="C2429" s="6"/>
      <c r="D2429" s="55">
        <v>3</v>
      </c>
      <c r="E2429" s="61" t="s">
        <v>945</v>
      </c>
      <c r="F2429" s="168"/>
      <c r="G2429" s="6"/>
      <c r="H2429" s="13"/>
      <c r="I2429" s="6" t="str" cm="1">
        <f t="array" aca="1" ref="I2429" ca="1">_xlfn.IFNA(INDIRECT("'"&amp;"Variable List"&amp;"'!"&amp;ADDRESS(MATCH(A2429,'Variable List'!A:A,0),3)),"")</f>
        <v/>
      </c>
      <c r="J2429" s="6" t="str" cm="1">
        <f t="array" aca="1" ref="J2429" ca="1">_xlfn.IFNA(INDIRECT("'"&amp;"Variable List"&amp;"'!"&amp;ADDRESS(MATCH(A2429,'Variable List'!A:A,0),4)),"")</f>
        <v/>
      </c>
      <c r="K2429" s="6" t="str" cm="1">
        <f t="array" aca="1" ref="K2429" ca="1">_xlfn.IFNA(INDIRECT("'"&amp;"Variable List"&amp;"'!"&amp;ADDRESS(MATCH(A2429,'Variable List'!A:A,0),5)),"")</f>
        <v/>
      </c>
      <c r="L2429" s="6" t="str" cm="1">
        <f t="array" aca="1" ref="L2429" ca="1">_xlfn.IFNA(INDIRECT("'"&amp;"Variable List"&amp;"'!"&amp;ADDRESS(MATCH(A2429,'Variable List'!A:A,0),6)),"")</f>
        <v/>
      </c>
    </row>
    <row r="2430" spans="1:12" s="3" customFormat="1" x14ac:dyDescent="0.25">
      <c r="B2430" s="6"/>
      <c r="C2430" s="6"/>
      <c r="D2430" s="55">
        <v>4</v>
      </c>
      <c r="E2430" s="61" t="s">
        <v>947</v>
      </c>
      <c r="F2430" s="168"/>
      <c r="G2430" s="6"/>
      <c r="H2430" s="13"/>
      <c r="I2430" s="6" t="str" cm="1">
        <f t="array" aca="1" ref="I2430" ca="1">_xlfn.IFNA(INDIRECT("'"&amp;"Variable List"&amp;"'!"&amp;ADDRESS(MATCH(A2430,'Variable List'!A:A,0),3)),"")</f>
        <v/>
      </c>
      <c r="J2430" s="6" t="str" cm="1">
        <f t="array" aca="1" ref="J2430" ca="1">_xlfn.IFNA(INDIRECT("'"&amp;"Variable List"&amp;"'!"&amp;ADDRESS(MATCH(A2430,'Variable List'!A:A,0),4)),"")</f>
        <v/>
      </c>
      <c r="K2430" s="6" t="str" cm="1">
        <f t="array" aca="1" ref="K2430" ca="1">_xlfn.IFNA(INDIRECT("'"&amp;"Variable List"&amp;"'!"&amp;ADDRESS(MATCH(A2430,'Variable List'!A:A,0),5)),"")</f>
        <v/>
      </c>
      <c r="L2430" s="6" t="str" cm="1">
        <f t="array" aca="1" ref="L2430" ca="1">_xlfn.IFNA(INDIRECT("'"&amp;"Variable List"&amp;"'!"&amp;ADDRESS(MATCH(A2430,'Variable List'!A:A,0),6)),"")</f>
        <v/>
      </c>
    </row>
    <row r="2431" spans="1:12" s="3" customFormat="1" x14ac:dyDescent="0.25">
      <c r="B2431" s="6"/>
      <c r="C2431" s="6"/>
      <c r="D2431" s="55">
        <v>5</v>
      </c>
      <c r="E2431" s="61" t="s">
        <v>953</v>
      </c>
      <c r="F2431" s="168"/>
      <c r="G2431" s="6"/>
      <c r="H2431" s="13"/>
      <c r="I2431" s="6" t="str" cm="1">
        <f t="array" aca="1" ref="I2431" ca="1">_xlfn.IFNA(INDIRECT("'"&amp;"Variable List"&amp;"'!"&amp;ADDRESS(MATCH(A2431,'Variable List'!A:A,0),3)),"")</f>
        <v/>
      </c>
      <c r="J2431" s="6" t="str" cm="1">
        <f t="array" aca="1" ref="J2431" ca="1">_xlfn.IFNA(INDIRECT("'"&amp;"Variable List"&amp;"'!"&amp;ADDRESS(MATCH(A2431,'Variable List'!A:A,0),4)),"")</f>
        <v/>
      </c>
      <c r="K2431" s="6" t="str" cm="1">
        <f t="array" aca="1" ref="K2431" ca="1">_xlfn.IFNA(INDIRECT("'"&amp;"Variable List"&amp;"'!"&amp;ADDRESS(MATCH(A2431,'Variable List'!A:A,0),5)),"")</f>
        <v/>
      </c>
      <c r="L2431" s="6" t="str" cm="1">
        <f t="array" aca="1" ref="L2431" ca="1">_xlfn.IFNA(INDIRECT("'"&amp;"Variable List"&amp;"'!"&amp;ADDRESS(MATCH(A2431,'Variable List'!A:A,0),6)),"")</f>
        <v/>
      </c>
    </row>
    <row r="2432" spans="1:12" s="3" customFormat="1" x14ac:dyDescent="0.25">
      <c r="B2432" s="6"/>
      <c r="C2432" s="6"/>
      <c r="D2432" s="55">
        <v>6</v>
      </c>
      <c r="E2432" s="61" t="s">
        <v>951</v>
      </c>
      <c r="F2432" s="168"/>
      <c r="G2432" s="6"/>
      <c r="H2432" s="13"/>
      <c r="I2432" s="6" t="str" cm="1">
        <f t="array" aca="1" ref="I2432" ca="1">_xlfn.IFNA(INDIRECT("'"&amp;"Variable List"&amp;"'!"&amp;ADDRESS(MATCH(A2432,'Variable List'!A:A,0),3)),"")</f>
        <v/>
      </c>
      <c r="J2432" s="6" t="str" cm="1">
        <f t="array" aca="1" ref="J2432" ca="1">_xlfn.IFNA(INDIRECT("'"&amp;"Variable List"&amp;"'!"&amp;ADDRESS(MATCH(A2432,'Variable List'!A:A,0),4)),"")</f>
        <v/>
      </c>
      <c r="K2432" s="6" t="str" cm="1">
        <f t="array" aca="1" ref="K2432" ca="1">_xlfn.IFNA(INDIRECT("'"&amp;"Variable List"&amp;"'!"&amp;ADDRESS(MATCH(A2432,'Variable List'!A:A,0),5)),"")</f>
        <v/>
      </c>
      <c r="L2432" s="6" t="str" cm="1">
        <f t="array" aca="1" ref="L2432" ca="1">_xlfn.IFNA(INDIRECT("'"&amp;"Variable List"&amp;"'!"&amp;ADDRESS(MATCH(A2432,'Variable List'!A:A,0),6)),"")</f>
        <v/>
      </c>
    </row>
    <row r="2433" spans="1:12" s="3" customFormat="1" x14ac:dyDescent="0.25">
      <c r="B2433" s="6"/>
      <c r="C2433" s="6"/>
      <c r="D2433" s="55">
        <v>7</v>
      </c>
      <c r="E2433" s="61" t="s">
        <v>837</v>
      </c>
      <c r="F2433" s="168"/>
      <c r="G2433" s="6"/>
      <c r="H2433" s="13"/>
      <c r="I2433" s="6" t="str" cm="1">
        <f t="array" aca="1" ref="I2433" ca="1">_xlfn.IFNA(INDIRECT("'"&amp;"Variable List"&amp;"'!"&amp;ADDRESS(MATCH(A2433,'Variable List'!A:A,0),3)),"")</f>
        <v/>
      </c>
      <c r="J2433" s="6" t="str" cm="1">
        <f t="array" aca="1" ref="J2433" ca="1">_xlfn.IFNA(INDIRECT("'"&amp;"Variable List"&amp;"'!"&amp;ADDRESS(MATCH(A2433,'Variable List'!A:A,0),4)),"")</f>
        <v/>
      </c>
      <c r="K2433" s="6" t="str" cm="1">
        <f t="array" aca="1" ref="K2433" ca="1">_xlfn.IFNA(INDIRECT("'"&amp;"Variable List"&amp;"'!"&amp;ADDRESS(MATCH(A2433,'Variable List'!A:A,0),5)),"")</f>
        <v/>
      </c>
      <c r="L2433" s="6" t="str" cm="1">
        <f t="array" aca="1" ref="L2433" ca="1">_xlfn.IFNA(INDIRECT("'"&amp;"Variable List"&amp;"'!"&amp;ADDRESS(MATCH(A2433,'Variable List'!A:A,0),6)),"")</f>
        <v/>
      </c>
    </row>
    <row r="2434" spans="1:12" s="3" customFormat="1" x14ac:dyDescent="0.25">
      <c r="B2434" s="6"/>
      <c r="C2434" s="6"/>
      <c r="D2434" s="55">
        <v>8</v>
      </c>
      <c r="E2434" s="61" t="s">
        <v>2434</v>
      </c>
      <c r="F2434" s="168"/>
      <c r="G2434" s="6"/>
      <c r="H2434" s="13"/>
      <c r="I2434" s="6" t="str" cm="1">
        <f t="array" aca="1" ref="I2434" ca="1">_xlfn.IFNA(INDIRECT("'"&amp;"Variable List"&amp;"'!"&amp;ADDRESS(MATCH(A2434,'Variable List'!A:A,0),3)),"")</f>
        <v/>
      </c>
      <c r="J2434" s="6" t="str" cm="1">
        <f t="array" aca="1" ref="J2434" ca="1">_xlfn.IFNA(INDIRECT("'"&amp;"Variable List"&amp;"'!"&amp;ADDRESS(MATCH(A2434,'Variable List'!A:A,0),4)),"")</f>
        <v/>
      </c>
      <c r="K2434" s="6" t="str" cm="1">
        <f t="array" aca="1" ref="K2434" ca="1">_xlfn.IFNA(INDIRECT("'"&amp;"Variable List"&amp;"'!"&amp;ADDRESS(MATCH(A2434,'Variable List'!A:A,0),5)),"")</f>
        <v/>
      </c>
      <c r="L2434" s="6" t="str" cm="1">
        <f t="array" aca="1" ref="L2434" ca="1">_xlfn.IFNA(INDIRECT("'"&amp;"Variable List"&amp;"'!"&amp;ADDRESS(MATCH(A2434,'Variable List'!A:A,0),6)),"")</f>
        <v/>
      </c>
    </row>
    <row r="2435" spans="1:12" s="3" customFormat="1" x14ac:dyDescent="0.25">
      <c r="B2435" s="6"/>
      <c r="C2435" s="6"/>
      <c r="D2435" s="55">
        <v>9</v>
      </c>
      <c r="E2435" s="61" t="s">
        <v>2435</v>
      </c>
      <c r="F2435" s="168"/>
      <c r="G2435" s="6"/>
      <c r="H2435" s="13"/>
      <c r="I2435" s="6" t="str" cm="1">
        <f t="array" aca="1" ref="I2435" ca="1">_xlfn.IFNA(INDIRECT("'"&amp;"Variable List"&amp;"'!"&amp;ADDRESS(MATCH(A2435,'Variable List'!A:A,0),3)),"")</f>
        <v/>
      </c>
      <c r="J2435" s="6" t="str" cm="1">
        <f t="array" aca="1" ref="J2435" ca="1">_xlfn.IFNA(INDIRECT("'"&amp;"Variable List"&amp;"'!"&amp;ADDRESS(MATCH(A2435,'Variable List'!A:A,0),4)),"")</f>
        <v/>
      </c>
      <c r="K2435" s="6" t="str" cm="1">
        <f t="array" aca="1" ref="K2435" ca="1">_xlfn.IFNA(INDIRECT("'"&amp;"Variable List"&amp;"'!"&amp;ADDRESS(MATCH(A2435,'Variable List'!A:A,0),5)),"")</f>
        <v/>
      </c>
      <c r="L2435" s="6" t="str" cm="1">
        <f t="array" aca="1" ref="L2435" ca="1">_xlfn.IFNA(INDIRECT("'"&amp;"Variable List"&amp;"'!"&amp;ADDRESS(MATCH(A2435,'Variable List'!A:A,0),6)),"")</f>
        <v/>
      </c>
    </row>
    <row r="2436" spans="1:12" s="3" customFormat="1" x14ac:dyDescent="0.25">
      <c r="A2436" s="11"/>
      <c r="B2436" s="7"/>
      <c r="C2436" s="7"/>
      <c r="D2436" s="54">
        <v>10</v>
      </c>
      <c r="E2436" s="52" t="s">
        <v>2436</v>
      </c>
      <c r="F2436" s="169"/>
      <c r="G2436" s="7"/>
      <c r="H2436" s="15"/>
      <c r="I2436" s="7" t="str" cm="1">
        <f t="array" aca="1" ref="I2436" ca="1">_xlfn.IFNA(INDIRECT("'"&amp;"Variable List"&amp;"'!"&amp;ADDRESS(MATCH(A2436,'Variable List'!A:A,0),3)),"")</f>
        <v/>
      </c>
      <c r="J2436" s="7" t="str" cm="1">
        <f t="array" aca="1" ref="J2436" ca="1">_xlfn.IFNA(INDIRECT("'"&amp;"Variable List"&amp;"'!"&amp;ADDRESS(MATCH(A2436,'Variable List'!A:A,0),4)),"")</f>
        <v/>
      </c>
      <c r="K2436" s="7" t="str" cm="1">
        <f t="array" aca="1" ref="K2436" ca="1">_xlfn.IFNA(INDIRECT("'"&amp;"Variable List"&amp;"'!"&amp;ADDRESS(MATCH(A2436,'Variable List'!A:A,0),5)),"")</f>
        <v/>
      </c>
      <c r="L2436" s="7" t="str" cm="1">
        <f t="array" aca="1" ref="L2436" ca="1">_xlfn.IFNA(INDIRECT("'"&amp;"Variable List"&amp;"'!"&amp;ADDRESS(MATCH(A2436,'Variable List'!A:A,0),6)),"")</f>
        <v/>
      </c>
    </row>
    <row r="2437" spans="1:12" s="61" customFormat="1" ht="30" x14ac:dyDescent="0.25">
      <c r="A2437" s="63" t="s">
        <v>94</v>
      </c>
      <c r="B2437" s="62" t="s">
        <v>2438</v>
      </c>
      <c r="C2437" s="56">
        <v>2</v>
      </c>
      <c r="D2437" s="55">
        <v>1</v>
      </c>
      <c r="E2437" s="56" t="s">
        <v>2439</v>
      </c>
      <c r="F2437" s="168" t="s">
        <v>1238</v>
      </c>
      <c r="G2437" s="56" t="s">
        <v>94</v>
      </c>
      <c r="H2437" s="60" t="s">
        <v>2735</v>
      </c>
      <c r="I2437" s="56" t="str" cm="1">
        <f t="array" aca="1" ref="I2437" ca="1">_xlfn.IFNA(INDIRECT("'"&amp;"Variable List"&amp;"'!"&amp;ADDRESS(MATCH(A2437,'Variable List'!A:A,0),3)),"")</f>
        <v>yes</v>
      </c>
      <c r="J2437" s="56" t="str" cm="1">
        <f t="array" aca="1" ref="J2437" ca="1">_xlfn.IFNA(INDIRECT("'"&amp;"Variable List"&amp;"'!"&amp;ADDRESS(MATCH(A2437,'Variable List'!A:A,0),4)),"")</f>
        <v>no</v>
      </c>
      <c r="K2437" s="56" t="str" cm="1">
        <f t="array" aca="1" ref="K2437" ca="1">_xlfn.IFNA(INDIRECT("'"&amp;"Variable List"&amp;"'!"&amp;ADDRESS(MATCH(A2437,'Variable List'!A:A,0),5)),"")</f>
        <v>yes</v>
      </c>
      <c r="L2437" s="66" t="str" cm="1">
        <f t="array" aca="1" ref="L2437" ca="1">_xlfn.IFNA(INDIRECT("'"&amp;"Variable List"&amp;"'!"&amp;ADDRESS(MATCH(A2437,'Variable List'!A:A,0),6)),"")</f>
        <v>yes</v>
      </c>
    </row>
    <row r="2438" spans="1:12" s="3" customFormat="1" x14ac:dyDescent="0.25">
      <c r="A2438" s="11" t="s">
        <v>2437</v>
      </c>
      <c r="B2438" s="7"/>
      <c r="C2438" s="7"/>
      <c r="D2438" s="54">
        <v>2</v>
      </c>
      <c r="E2438" s="53" t="s">
        <v>135</v>
      </c>
      <c r="F2438" s="169"/>
      <c r="G2438" s="7"/>
      <c r="H2438" s="7"/>
      <c r="I2438" s="7" t="str" cm="1">
        <f t="array" aca="1" ref="I2438" ca="1">_xlfn.IFNA(INDIRECT("'"&amp;"Variable List"&amp;"'!"&amp;ADDRESS(MATCH(A2438,'Variable List'!A:A,0),3)),"")</f>
        <v/>
      </c>
      <c r="J2438" s="7" t="str" cm="1">
        <f t="array" aca="1" ref="J2438" ca="1">_xlfn.IFNA(INDIRECT("'"&amp;"Variable List"&amp;"'!"&amp;ADDRESS(MATCH(A2438,'Variable List'!A:A,0),4)),"")</f>
        <v/>
      </c>
      <c r="K2438" s="7" t="str" cm="1">
        <f t="array" aca="1" ref="K2438" ca="1">_xlfn.IFNA(INDIRECT("'"&amp;"Variable List"&amp;"'!"&amp;ADDRESS(MATCH(A2438,'Variable List'!A:A,0),5)),"")</f>
        <v/>
      </c>
      <c r="L2438" s="7" t="str" cm="1">
        <f t="array" aca="1" ref="L2438" ca="1">_xlfn.IFNA(INDIRECT("'"&amp;"Variable List"&amp;"'!"&amp;ADDRESS(MATCH(A2438,'Variable List'!A:A,0),6)),"")</f>
        <v/>
      </c>
    </row>
    <row r="2439" spans="1:12" s="3" customFormat="1" x14ac:dyDescent="0.25">
      <c r="A2439" s="36" t="s">
        <v>95</v>
      </c>
      <c r="B2439" s="8" t="s">
        <v>135</v>
      </c>
      <c r="C2439" s="8">
        <v>31</v>
      </c>
      <c r="D2439" s="65">
        <v>-9</v>
      </c>
      <c r="E2439" s="66" t="s">
        <v>192</v>
      </c>
      <c r="F2439" s="167" t="s">
        <v>1230</v>
      </c>
      <c r="G2439" s="8" t="s">
        <v>2440</v>
      </c>
      <c r="H2439" s="8" t="s">
        <v>2736</v>
      </c>
      <c r="I2439" s="8" t="str" cm="1">
        <f t="array" aca="1" ref="I2439" ca="1">_xlfn.IFNA(INDIRECT("'"&amp;"Variable List"&amp;"'!"&amp;ADDRESS(MATCH(A2439,'Variable List'!A:A,0),3)),"")</f>
        <v>yes</v>
      </c>
      <c r="J2439" s="8" t="str" cm="1">
        <f t="array" aca="1" ref="J2439" ca="1">_xlfn.IFNA(INDIRECT("'"&amp;"Variable List"&amp;"'!"&amp;ADDRESS(MATCH(A2439,'Variable List'!A:A,0),4)),"")</f>
        <v>yes</v>
      </c>
      <c r="K2439" s="8" t="str" cm="1">
        <f t="array" aca="1" ref="K2439" ca="1">_xlfn.IFNA(INDIRECT("'"&amp;"Variable List"&amp;"'!"&amp;ADDRESS(MATCH(A2439,'Variable List'!A:A,0),5)),"")</f>
        <v>no</v>
      </c>
      <c r="L2439" s="8" t="str" cm="1">
        <f t="array" aca="1" ref="L2439" ca="1">_xlfn.IFNA(INDIRECT("'"&amp;"Variable List"&amp;"'!"&amp;ADDRESS(MATCH(A2439,'Variable List'!A:A,0),6)),"")</f>
        <v>no</v>
      </c>
    </row>
    <row r="2440" spans="1:12" s="3" customFormat="1" ht="72" customHeight="1" x14ac:dyDescent="0.25">
      <c r="A2440" s="44" t="s">
        <v>2441</v>
      </c>
      <c r="B2440" s="7"/>
      <c r="C2440" s="7"/>
      <c r="D2440" s="54" t="s">
        <v>2442</v>
      </c>
      <c r="E2440" s="53" t="s">
        <v>2443</v>
      </c>
      <c r="F2440" s="169"/>
      <c r="G2440" s="7"/>
      <c r="H2440" s="7"/>
      <c r="I2440" s="7" t="str" cm="1">
        <f t="array" aca="1" ref="I2440" ca="1">_xlfn.IFNA(INDIRECT("'"&amp;"Variable List"&amp;"'!"&amp;ADDRESS(MATCH(A2440,'Variable List'!A:A,0),3)),"")</f>
        <v/>
      </c>
      <c r="J2440" s="7" t="str" cm="1">
        <f t="array" aca="1" ref="J2440" ca="1">_xlfn.IFNA(INDIRECT("'"&amp;"Variable List"&amp;"'!"&amp;ADDRESS(MATCH(A2440,'Variable List'!A:A,0),4)),"")</f>
        <v/>
      </c>
      <c r="K2440" s="7" t="str" cm="1">
        <f t="array" aca="1" ref="K2440" ca="1">_xlfn.IFNA(INDIRECT("'"&amp;"Variable List"&amp;"'!"&amp;ADDRESS(MATCH(A2440,'Variable List'!A:A,0),5)),"")</f>
        <v/>
      </c>
      <c r="L2440" s="7" t="str" cm="1">
        <f t="array" aca="1" ref="L2440" ca="1">_xlfn.IFNA(INDIRECT("'"&amp;"Variable List"&amp;"'!"&amp;ADDRESS(MATCH(A2440,'Variable List'!A:A,0),6)),"")</f>
        <v/>
      </c>
    </row>
    <row r="2441" spans="1:12" s="3" customFormat="1" x14ac:dyDescent="0.25">
      <c r="A2441" s="4" t="s">
        <v>96</v>
      </c>
      <c r="B2441" s="6" t="s">
        <v>135</v>
      </c>
      <c r="C2441" s="6">
        <v>100</v>
      </c>
      <c r="D2441" s="55">
        <v>-9</v>
      </c>
      <c r="E2441" s="56" t="s">
        <v>192</v>
      </c>
      <c r="F2441" s="167" t="s">
        <v>1230</v>
      </c>
      <c r="G2441" s="6" t="s">
        <v>2444</v>
      </c>
      <c r="H2441" s="13" t="s">
        <v>2737</v>
      </c>
      <c r="I2441" s="8" t="str" cm="1">
        <f t="array" aca="1" ref="I2441" ca="1">_xlfn.IFNA(INDIRECT("'"&amp;"Variable List"&amp;"'!"&amp;ADDRESS(MATCH(A2441,'Variable List'!A:A,0),3)),"")</f>
        <v>yes</v>
      </c>
      <c r="J2441" s="8" t="str" cm="1">
        <f t="array" aca="1" ref="J2441" ca="1">_xlfn.IFNA(INDIRECT("'"&amp;"Variable List"&amp;"'!"&amp;ADDRESS(MATCH(A2441,'Variable List'!A:A,0),4)),"")</f>
        <v>yes</v>
      </c>
      <c r="K2441" s="8" t="str" cm="1">
        <f t="array" aca="1" ref="K2441" ca="1">_xlfn.IFNA(INDIRECT("'"&amp;"Variable List"&amp;"'!"&amp;ADDRESS(MATCH(A2441,'Variable List'!A:A,0),5)),"")</f>
        <v>no</v>
      </c>
      <c r="L2441" s="8" t="str" cm="1">
        <f t="array" aca="1" ref="L2441" ca="1">_xlfn.IFNA(INDIRECT("'"&amp;"Variable List"&amp;"'!"&amp;ADDRESS(MATCH(A2441,'Variable List'!A:A,0),6)),"")</f>
        <v>no</v>
      </c>
    </row>
    <row r="2442" spans="1:12" s="3" customFormat="1" ht="72.75" customHeight="1" x14ac:dyDescent="0.25">
      <c r="A2442" s="52" t="s">
        <v>2445</v>
      </c>
      <c r="B2442" s="53"/>
      <c r="C2442" s="53"/>
      <c r="D2442" s="54" t="s">
        <v>200</v>
      </c>
      <c r="E2442" s="53" t="s">
        <v>2446</v>
      </c>
      <c r="F2442" s="169"/>
      <c r="G2442" s="7"/>
      <c r="H2442" s="7"/>
      <c r="I2442" s="7" t="str" cm="1">
        <f t="array" aca="1" ref="I2442" ca="1">_xlfn.IFNA(INDIRECT("'"&amp;"Variable List"&amp;"'!"&amp;ADDRESS(MATCH(A2442,'Variable List'!A:A,0),3)),"")</f>
        <v/>
      </c>
      <c r="J2442" s="7" t="str" cm="1">
        <f t="array" aca="1" ref="J2442" ca="1">_xlfn.IFNA(INDIRECT("'"&amp;"Variable List"&amp;"'!"&amp;ADDRESS(MATCH(A2442,'Variable List'!A:A,0),4)),"")</f>
        <v/>
      </c>
      <c r="K2442" s="7" t="str" cm="1">
        <f t="array" aca="1" ref="K2442" ca="1">_xlfn.IFNA(INDIRECT("'"&amp;"Variable List"&amp;"'!"&amp;ADDRESS(MATCH(A2442,'Variable List'!A:A,0),5)),"")</f>
        <v/>
      </c>
      <c r="L2442" s="7" t="str" cm="1">
        <f t="array" aca="1" ref="L2442" ca="1">_xlfn.IFNA(INDIRECT("'"&amp;"Variable List"&amp;"'!"&amp;ADDRESS(MATCH(A2442,'Variable List'!A:A,0),6)),"")</f>
        <v/>
      </c>
    </row>
    <row r="2443" spans="1:12" s="3" customFormat="1" x14ac:dyDescent="0.25">
      <c r="A2443" s="4" t="s">
        <v>97</v>
      </c>
      <c r="B2443" s="6" t="s">
        <v>125</v>
      </c>
      <c r="C2443" s="6">
        <v>6</v>
      </c>
      <c r="D2443" s="55">
        <v>-9</v>
      </c>
      <c r="E2443" s="56" t="s">
        <v>192</v>
      </c>
      <c r="F2443" s="167" t="s">
        <v>2462</v>
      </c>
      <c r="G2443" s="6" t="s">
        <v>2447</v>
      </c>
      <c r="H2443" s="13"/>
      <c r="I2443" s="8" t="str" cm="1">
        <f t="array" aca="1" ref="I2443" ca="1">_xlfn.IFNA(INDIRECT("'"&amp;"Variable List"&amp;"'!"&amp;ADDRESS(MATCH(A2443,'Variable List'!A:A,0),3)),"")</f>
        <v>yes</v>
      </c>
      <c r="J2443" s="6" t="str" cm="1">
        <f t="array" aca="1" ref="J2443" ca="1">_xlfn.IFNA(INDIRECT("'"&amp;"Variable List"&amp;"'!"&amp;ADDRESS(MATCH(A2443,'Variable List'!A:A,0),4)),"")</f>
        <v>yes</v>
      </c>
      <c r="K2443" s="6" t="str" cm="1">
        <f t="array" aca="1" ref="K2443" ca="1">_xlfn.IFNA(INDIRECT("'"&amp;"Variable List"&amp;"'!"&amp;ADDRESS(MATCH(A2443,'Variable List'!A:A,0),5)),"")</f>
        <v>yes</v>
      </c>
      <c r="L2443" s="6" t="str" cm="1">
        <f t="array" aca="1" ref="L2443" ca="1">_xlfn.IFNA(INDIRECT("'"&amp;"Variable List"&amp;"'!"&amp;ADDRESS(MATCH(A2443,'Variable List'!A:A,0),6)),"")</f>
        <v>yes</v>
      </c>
    </row>
    <row r="2444" spans="1:12" s="3" customFormat="1" x14ac:dyDescent="0.25">
      <c r="A2444" s="3" t="s">
        <v>2511</v>
      </c>
      <c r="B2444" s="6"/>
      <c r="C2444" s="6"/>
      <c r="D2444" s="55" t="s">
        <v>2501</v>
      </c>
      <c r="E2444" s="101" t="s">
        <v>2508</v>
      </c>
      <c r="F2444" s="168"/>
      <c r="G2444" s="6"/>
      <c r="H2444" s="6"/>
      <c r="I2444" s="6" t="str" cm="1">
        <f t="array" aca="1" ref="I2444" ca="1">_xlfn.IFNA(INDIRECT("'"&amp;"Variable List"&amp;"'!"&amp;ADDRESS(MATCH(A2444,'Variable List'!A:A,0),3)),"")</f>
        <v/>
      </c>
      <c r="J2444" s="6" t="str" cm="1">
        <f t="array" aca="1" ref="J2444" ca="1">_xlfn.IFNA(INDIRECT("'"&amp;"Variable List"&amp;"'!"&amp;ADDRESS(MATCH(A2444,'Variable List'!A:A,0),4)),"")</f>
        <v/>
      </c>
      <c r="K2444" s="6" t="str" cm="1">
        <f t="array" aca="1" ref="K2444" ca="1">_xlfn.IFNA(INDIRECT("'"&amp;"Variable List"&amp;"'!"&amp;ADDRESS(MATCH(A2444,'Variable List'!A:A,0),5)),"")</f>
        <v/>
      </c>
      <c r="L2444" s="6" t="str" cm="1">
        <f t="array" aca="1" ref="L2444" ca="1">_xlfn.IFNA(INDIRECT("'"&amp;"Variable List"&amp;"'!"&amp;ADDRESS(MATCH(A2444,'Variable List'!A:A,0),6)),"")</f>
        <v/>
      </c>
    </row>
    <row r="2445" spans="1:12" s="3" customFormat="1" x14ac:dyDescent="0.25">
      <c r="A2445" s="12"/>
      <c r="B2445" s="6"/>
      <c r="C2445" s="6"/>
      <c r="D2445" s="55" t="s">
        <v>2502</v>
      </c>
      <c r="E2445" s="101" t="s">
        <v>2509</v>
      </c>
      <c r="F2445" s="168"/>
      <c r="G2445" s="6"/>
      <c r="H2445" s="6"/>
      <c r="I2445" s="6" t="str" cm="1">
        <f t="array" aca="1" ref="I2445" ca="1">_xlfn.IFNA(INDIRECT("'"&amp;"Variable List"&amp;"'!"&amp;ADDRESS(MATCH(A2445,'Variable List'!A:A,0),3)),"")</f>
        <v/>
      </c>
      <c r="J2445" s="6" t="str" cm="1">
        <f t="array" aca="1" ref="J2445" ca="1">_xlfn.IFNA(INDIRECT("'"&amp;"Variable List"&amp;"'!"&amp;ADDRESS(MATCH(A2445,'Variable List'!A:A,0),4)),"")</f>
        <v/>
      </c>
      <c r="K2445" s="6" t="str" cm="1">
        <f t="array" aca="1" ref="K2445" ca="1">_xlfn.IFNA(INDIRECT("'"&amp;"Variable List"&amp;"'!"&amp;ADDRESS(MATCH(A2445,'Variable List'!A:A,0),5)),"")</f>
        <v/>
      </c>
      <c r="L2445" s="6" t="str" cm="1">
        <f t="array" aca="1" ref="L2445" ca="1">_xlfn.IFNA(INDIRECT("'"&amp;"Variable List"&amp;"'!"&amp;ADDRESS(MATCH(A2445,'Variable List'!A:A,0),6)),"")</f>
        <v/>
      </c>
    </row>
    <row r="2446" spans="1:12" s="3" customFormat="1" x14ac:dyDescent="0.25">
      <c r="B2446" s="6"/>
      <c r="C2446" s="6"/>
      <c r="D2446" s="55" t="s">
        <v>2503</v>
      </c>
      <c r="E2446" s="101" t="s">
        <v>2510</v>
      </c>
      <c r="F2446" s="168"/>
      <c r="G2446" s="6"/>
      <c r="H2446" s="6"/>
      <c r="I2446" s="6" t="str" cm="1">
        <f t="array" aca="1" ref="I2446" ca="1">_xlfn.IFNA(INDIRECT("'"&amp;"Variable List"&amp;"'!"&amp;ADDRESS(MATCH(A2446,'Variable List'!A:A,0),3)),"")</f>
        <v/>
      </c>
      <c r="J2446" s="6" t="str" cm="1">
        <f t="array" aca="1" ref="J2446" ca="1">_xlfn.IFNA(INDIRECT("'"&amp;"Variable List"&amp;"'!"&amp;ADDRESS(MATCH(A2446,'Variable List'!A:A,0),4)),"")</f>
        <v/>
      </c>
      <c r="K2446" s="6" t="str" cm="1">
        <f t="array" aca="1" ref="K2446" ca="1">_xlfn.IFNA(INDIRECT("'"&amp;"Variable List"&amp;"'!"&amp;ADDRESS(MATCH(A2446,'Variable List'!A:A,0),5)),"")</f>
        <v/>
      </c>
      <c r="L2446" s="6" t="str" cm="1">
        <f t="array" aca="1" ref="L2446" ca="1">_xlfn.IFNA(INDIRECT("'"&amp;"Variable List"&amp;"'!"&amp;ADDRESS(MATCH(A2446,'Variable List'!A:A,0),6)),"")</f>
        <v/>
      </c>
    </row>
    <row r="2447" spans="1:12" s="3" customFormat="1" x14ac:dyDescent="0.25">
      <c r="B2447" s="6"/>
      <c r="C2447" s="6"/>
      <c r="D2447" s="55" t="s">
        <v>2504</v>
      </c>
      <c r="E2447" s="101" t="s">
        <v>2512</v>
      </c>
      <c r="F2447" s="168"/>
      <c r="G2447" s="6"/>
      <c r="H2447" s="6"/>
      <c r="I2447" s="6" t="str" cm="1">
        <f t="array" aca="1" ref="I2447" ca="1">_xlfn.IFNA(INDIRECT("'"&amp;"Variable List"&amp;"'!"&amp;ADDRESS(MATCH(A2447,'Variable List'!A:A,0),3)),"")</f>
        <v/>
      </c>
      <c r="J2447" s="6" t="str" cm="1">
        <f t="array" aca="1" ref="J2447" ca="1">_xlfn.IFNA(INDIRECT("'"&amp;"Variable List"&amp;"'!"&amp;ADDRESS(MATCH(A2447,'Variable List'!A:A,0),4)),"")</f>
        <v/>
      </c>
      <c r="K2447" s="6" t="str" cm="1">
        <f t="array" aca="1" ref="K2447" ca="1">_xlfn.IFNA(INDIRECT("'"&amp;"Variable List"&amp;"'!"&amp;ADDRESS(MATCH(A2447,'Variable List'!A:A,0),5)),"")</f>
        <v/>
      </c>
      <c r="L2447" s="6" t="str" cm="1">
        <f t="array" aca="1" ref="L2447" ca="1">_xlfn.IFNA(INDIRECT("'"&amp;"Variable List"&amp;"'!"&amp;ADDRESS(MATCH(A2447,'Variable List'!A:A,0),6)),"")</f>
        <v/>
      </c>
    </row>
    <row r="2448" spans="1:12" s="3" customFormat="1" x14ac:dyDescent="0.25">
      <c r="B2448" s="6"/>
      <c r="C2448" s="6"/>
      <c r="D2448" s="55" t="s">
        <v>2505</v>
      </c>
      <c r="E2448" s="101" t="s">
        <v>2513</v>
      </c>
      <c r="F2448" s="168"/>
      <c r="G2448" s="6"/>
      <c r="H2448" s="6"/>
      <c r="I2448" s="6" t="str" cm="1">
        <f t="array" aca="1" ref="I2448" ca="1">_xlfn.IFNA(INDIRECT("'"&amp;"Variable List"&amp;"'!"&amp;ADDRESS(MATCH(A2448,'Variable List'!A:A,0),3)),"")</f>
        <v/>
      </c>
      <c r="J2448" s="6" t="str" cm="1">
        <f t="array" aca="1" ref="J2448" ca="1">_xlfn.IFNA(INDIRECT("'"&amp;"Variable List"&amp;"'!"&amp;ADDRESS(MATCH(A2448,'Variable List'!A:A,0),4)),"")</f>
        <v/>
      </c>
      <c r="K2448" s="6" t="str" cm="1">
        <f t="array" aca="1" ref="K2448" ca="1">_xlfn.IFNA(INDIRECT("'"&amp;"Variable List"&amp;"'!"&amp;ADDRESS(MATCH(A2448,'Variable List'!A:A,0),5)),"")</f>
        <v/>
      </c>
      <c r="L2448" s="6" t="str" cm="1">
        <f t="array" aca="1" ref="L2448" ca="1">_xlfn.IFNA(INDIRECT("'"&amp;"Variable List"&amp;"'!"&amp;ADDRESS(MATCH(A2448,'Variable List'!A:A,0),6)),"")</f>
        <v/>
      </c>
    </row>
    <row r="2449" spans="1:12" s="3" customFormat="1" x14ac:dyDescent="0.25">
      <c r="B2449" s="6"/>
      <c r="C2449" s="6"/>
      <c r="D2449" s="55" t="s">
        <v>2506</v>
      </c>
      <c r="E2449" s="101" t="s">
        <v>2514</v>
      </c>
      <c r="F2449" s="168"/>
      <c r="G2449" s="6"/>
      <c r="H2449" s="6"/>
      <c r="I2449" s="6" t="str" cm="1">
        <f t="array" aca="1" ref="I2449" ca="1">_xlfn.IFNA(INDIRECT("'"&amp;"Variable List"&amp;"'!"&amp;ADDRESS(MATCH(A2449,'Variable List'!A:A,0),3)),"")</f>
        <v/>
      </c>
      <c r="J2449" s="6" t="str" cm="1">
        <f t="array" aca="1" ref="J2449" ca="1">_xlfn.IFNA(INDIRECT("'"&amp;"Variable List"&amp;"'!"&amp;ADDRESS(MATCH(A2449,'Variable List'!A:A,0),4)),"")</f>
        <v/>
      </c>
      <c r="K2449" s="6" t="str" cm="1">
        <f t="array" aca="1" ref="K2449" ca="1">_xlfn.IFNA(INDIRECT("'"&amp;"Variable List"&amp;"'!"&amp;ADDRESS(MATCH(A2449,'Variable List'!A:A,0),5)),"")</f>
        <v/>
      </c>
      <c r="L2449" s="6" t="str" cm="1">
        <f t="array" aca="1" ref="L2449" ca="1">_xlfn.IFNA(INDIRECT("'"&amp;"Variable List"&amp;"'!"&amp;ADDRESS(MATCH(A2449,'Variable List'!A:A,0),6)),"")</f>
        <v/>
      </c>
    </row>
    <row r="2450" spans="1:12" s="3" customFormat="1" x14ac:dyDescent="0.25">
      <c r="B2450" s="6"/>
      <c r="C2450" s="6"/>
      <c r="D2450" s="55" t="s">
        <v>2507</v>
      </c>
      <c r="E2450" s="101" t="s">
        <v>2515</v>
      </c>
      <c r="F2450" s="169"/>
      <c r="G2450" s="6"/>
      <c r="H2450" s="6"/>
      <c r="I2450" s="7" t="str" cm="1">
        <f t="array" aca="1" ref="I2450" ca="1">_xlfn.IFNA(INDIRECT("'"&amp;"Variable List"&amp;"'!"&amp;ADDRESS(MATCH(A2450,'Variable List'!A:A,0),3)),"")</f>
        <v/>
      </c>
      <c r="J2450" s="6" t="str" cm="1">
        <f t="array" aca="1" ref="J2450" ca="1">_xlfn.IFNA(INDIRECT("'"&amp;"Variable List"&amp;"'!"&amp;ADDRESS(MATCH(A2450,'Variable List'!A:A,0),4)),"")</f>
        <v/>
      </c>
      <c r="K2450" s="6" t="str" cm="1">
        <f t="array" aca="1" ref="K2450" ca="1">_xlfn.IFNA(INDIRECT("'"&amp;"Variable List"&amp;"'!"&amp;ADDRESS(MATCH(A2450,'Variable List'!A:A,0),5)),"")</f>
        <v/>
      </c>
      <c r="L2450" s="6" t="str" cm="1">
        <f t="array" aca="1" ref="L2450" ca="1">_xlfn.IFNA(INDIRECT("'"&amp;"Variable List"&amp;"'!"&amp;ADDRESS(MATCH(A2450,'Variable List'!A:A,0),6)),"")</f>
        <v/>
      </c>
    </row>
    <row r="2451" spans="1:12" s="3" customFormat="1" x14ac:dyDescent="0.25">
      <c r="A2451" s="36" t="s">
        <v>2448</v>
      </c>
      <c r="B2451" s="8" t="s">
        <v>135</v>
      </c>
      <c r="C2451" s="8">
        <v>5</v>
      </c>
      <c r="D2451" s="65">
        <v>-9</v>
      </c>
      <c r="E2451" s="66" t="s">
        <v>192</v>
      </c>
      <c r="F2451" s="167" t="s">
        <v>1230</v>
      </c>
      <c r="G2451" s="8" t="s">
        <v>2452</v>
      </c>
      <c r="H2451" s="8"/>
      <c r="I2451" s="8" t="str" cm="1">
        <f t="array" aca="1" ref="I2451" ca="1">_xlfn.IFNA(INDIRECT("'"&amp;"Variable List"&amp;"'!"&amp;ADDRESS(MATCH(A2451,'Variable List'!A:A,0),3)),"")</f>
        <v>yes</v>
      </c>
      <c r="J2451" s="8" t="str" cm="1">
        <f t="array" aca="1" ref="J2451" ca="1">_xlfn.IFNA(INDIRECT("'"&amp;"Variable List"&amp;"'!"&amp;ADDRESS(MATCH(A2451,'Variable List'!A:A,0),4)),"")</f>
        <v>yes</v>
      </c>
      <c r="K2451" s="8" t="str" cm="1">
        <f t="array" aca="1" ref="K2451" ca="1">_xlfn.IFNA(INDIRECT("'"&amp;"Variable List"&amp;"'!"&amp;ADDRESS(MATCH(A2451,'Variable List'!A:A,0),5)),"")</f>
        <v>yes</v>
      </c>
      <c r="L2451" s="8" t="str" cm="1">
        <f t="array" aca="1" ref="L2451" ca="1">_xlfn.IFNA(INDIRECT("'"&amp;"Variable List"&amp;"'!"&amp;ADDRESS(MATCH(A2451,'Variable List'!A:A,0),6)),"")</f>
        <v>yes</v>
      </c>
    </row>
    <row r="2452" spans="1:12" s="3" customFormat="1" ht="30" x14ac:dyDescent="0.25">
      <c r="A2452" s="41" t="s">
        <v>2449</v>
      </c>
      <c r="B2452" s="6"/>
      <c r="C2452" s="6"/>
      <c r="D2452" s="55">
        <v>1</v>
      </c>
      <c r="E2452" s="56" t="s">
        <v>2453</v>
      </c>
      <c r="F2452" s="168"/>
      <c r="G2452" s="6"/>
      <c r="H2452" s="6"/>
      <c r="I2452" s="6" t="str" cm="1">
        <f t="array" aca="1" ref="I2452" ca="1">_xlfn.IFNA(INDIRECT("'"&amp;"Variable List"&amp;"'!"&amp;ADDRESS(MATCH(A2452,'Variable List'!A:A,0),3)),"")</f>
        <v/>
      </c>
      <c r="J2452" s="6" t="str" cm="1">
        <f t="array" aca="1" ref="J2452" ca="1">_xlfn.IFNA(INDIRECT("'"&amp;"Variable List"&amp;"'!"&amp;ADDRESS(MATCH(A2452,'Variable List'!A:A,0),4)),"")</f>
        <v/>
      </c>
      <c r="K2452" s="6" t="str" cm="1">
        <f t="array" aca="1" ref="K2452" ca="1">_xlfn.IFNA(INDIRECT("'"&amp;"Variable List"&amp;"'!"&amp;ADDRESS(MATCH(A2452,'Variable List'!A:A,0),5)),"")</f>
        <v/>
      </c>
      <c r="L2452" s="6" t="str" cm="1">
        <f t="array" aca="1" ref="L2452" ca="1">_xlfn.IFNA(INDIRECT("'"&amp;"Variable List"&amp;"'!"&amp;ADDRESS(MATCH(A2452,'Variable List'!A:A,0),6)),"")</f>
        <v/>
      </c>
    </row>
    <row r="2453" spans="1:12" s="3" customFormat="1" x14ac:dyDescent="0.25">
      <c r="A2453" s="41"/>
      <c r="B2453" s="6"/>
      <c r="C2453" s="6"/>
      <c r="D2453" s="55">
        <v>2</v>
      </c>
      <c r="E2453" s="56" t="s">
        <v>2454</v>
      </c>
      <c r="F2453" s="168"/>
      <c r="G2453" s="6"/>
      <c r="H2453" s="6"/>
      <c r="I2453" s="6" t="str" cm="1">
        <f t="array" aca="1" ref="I2453" ca="1">_xlfn.IFNA(INDIRECT("'"&amp;"Variable List"&amp;"'!"&amp;ADDRESS(MATCH(A2453,'Variable List'!A:A,0),3)),"")</f>
        <v/>
      </c>
      <c r="J2453" s="6" t="str" cm="1">
        <f t="array" aca="1" ref="J2453" ca="1">_xlfn.IFNA(INDIRECT("'"&amp;"Variable List"&amp;"'!"&amp;ADDRESS(MATCH(A2453,'Variable List'!A:A,0),4)),"")</f>
        <v/>
      </c>
      <c r="K2453" s="6" t="str" cm="1">
        <f t="array" aca="1" ref="K2453" ca="1">_xlfn.IFNA(INDIRECT("'"&amp;"Variable List"&amp;"'!"&amp;ADDRESS(MATCH(A2453,'Variable List'!A:A,0),5)),"")</f>
        <v/>
      </c>
      <c r="L2453" s="6" t="str" cm="1">
        <f t="array" aca="1" ref="L2453" ca="1">_xlfn.IFNA(INDIRECT("'"&amp;"Variable List"&amp;"'!"&amp;ADDRESS(MATCH(A2453,'Variable List'!A:A,0),6)),"")</f>
        <v/>
      </c>
    </row>
    <row r="2454" spans="1:12" s="3" customFormat="1" x14ac:dyDescent="0.25">
      <c r="A2454" s="41"/>
      <c r="B2454" s="6"/>
      <c r="C2454" s="6"/>
      <c r="D2454" s="55">
        <v>3</v>
      </c>
      <c r="E2454" s="56" t="s">
        <v>2455</v>
      </c>
      <c r="F2454" s="168"/>
      <c r="G2454" s="6"/>
      <c r="H2454" s="6"/>
      <c r="I2454" s="6" t="str" cm="1">
        <f t="array" aca="1" ref="I2454" ca="1">_xlfn.IFNA(INDIRECT("'"&amp;"Variable List"&amp;"'!"&amp;ADDRESS(MATCH(A2454,'Variable List'!A:A,0),3)),"")</f>
        <v/>
      </c>
      <c r="J2454" s="6" t="str" cm="1">
        <f t="array" aca="1" ref="J2454" ca="1">_xlfn.IFNA(INDIRECT("'"&amp;"Variable List"&amp;"'!"&amp;ADDRESS(MATCH(A2454,'Variable List'!A:A,0),4)),"")</f>
        <v/>
      </c>
      <c r="K2454" s="6" t="str" cm="1">
        <f t="array" aca="1" ref="K2454" ca="1">_xlfn.IFNA(INDIRECT("'"&amp;"Variable List"&amp;"'!"&amp;ADDRESS(MATCH(A2454,'Variable List'!A:A,0),5)),"")</f>
        <v/>
      </c>
      <c r="L2454" s="6" t="str" cm="1">
        <f t="array" aca="1" ref="L2454" ca="1">_xlfn.IFNA(INDIRECT("'"&amp;"Variable List"&amp;"'!"&amp;ADDRESS(MATCH(A2454,'Variable List'!A:A,0),6)),"")</f>
        <v/>
      </c>
    </row>
    <row r="2455" spans="1:12" s="3" customFormat="1" x14ac:dyDescent="0.25">
      <c r="A2455" s="42"/>
      <c r="B2455" s="7"/>
      <c r="C2455" s="7"/>
      <c r="D2455" s="54">
        <v>4</v>
      </c>
      <c r="E2455" s="53" t="s">
        <v>2456</v>
      </c>
      <c r="F2455" s="169"/>
      <c r="G2455" s="7"/>
      <c r="H2455" s="7"/>
      <c r="I2455" s="7" t="str" cm="1">
        <f t="array" aca="1" ref="I2455" ca="1">_xlfn.IFNA(INDIRECT("'"&amp;"Variable List"&amp;"'!"&amp;ADDRESS(MATCH(A2455,'Variable List'!A:A,0),3)),"")</f>
        <v/>
      </c>
      <c r="J2455" s="7" t="str" cm="1">
        <f t="array" aca="1" ref="J2455" ca="1">_xlfn.IFNA(INDIRECT("'"&amp;"Variable List"&amp;"'!"&amp;ADDRESS(MATCH(A2455,'Variable List'!A:A,0),4)),"")</f>
        <v/>
      </c>
      <c r="K2455" s="7" t="str" cm="1">
        <f t="array" aca="1" ref="K2455" ca="1">_xlfn.IFNA(INDIRECT("'"&amp;"Variable List"&amp;"'!"&amp;ADDRESS(MATCH(A2455,'Variable List'!A:A,0),5)),"")</f>
        <v/>
      </c>
      <c r="L2455" s="7" t="str" cm="1">
        <f t="array" aca="1" ref="L2455" ca="1">_xlfn.IFNA(INDIRECT("'"&amp;"Variable List"&amp;"'!"&amp;ADDRESS(MATCH(A2455,'Variable List'!A:A,0),6)),"")</f>
        <v/>
      </c>
    </row>
    <row r="2456" spans="1:12" s="3" customFormat="1" x14ac:dyDescent="0.25">
      <c r="A2456" s="36" t="s">
        <v>98</v>
      </c>
      <c r="B2456" s="8" t="s">
        <v>125</v>
      </c>
      <c r="C2456" s="8">
        <v>5</v>
      </c>
      <c r="D2456" s="65">
        <v>-9</v>
      </c>
      <c r="E2456" s="66" t="s">
        <v>192</v>
      </c>
      <c r="F2456" s="167" t="s">
        <v>1230</v>
      </c>
      <c r="G2456" s="8" t="s">
        <v>2451</v>
      </c>
      <c r="H2456" s="8" t="s">
        <v>2738</v>
      </c>
      <c r="I2456" s="8" t="str" cm="1">
        <f t="array" aca="1" ref="I2456" ca="1">_xlfn.IFNA(INDIRECT("'"&amp;"Variable List"&amp;"'!"&amp;ADDRESS(MATCH(A2456,'Variable List'!A:A,0),3)),"")</f>
        <v>yes</v>
      </c>
      <c r="J2456" s="8" t="str" cm="1">
        <f t="array" aca="1" ref="J2456" ca="1">_xlfn.IFNA(INDIRECT("'"&amp;"Variable List"&amp;"'!"&amp;ADDRESS(MATCH(A2456,'Variable List'!A:A,0),4)),"")</f>
        <v>yes</v>
      </c>
      <c r="K2456" s="8" t="str" cm="1">
        <f t="array" aca="1" ref="K2456" ca="1">_xlfn.IFNA(INDIRECT("'"&amp;"Variable List"&amp;"'!"&amp;ADDRESS(MATCH(A2456,'Variable List'!A:A,0),5)),"")</f>
        <v>yes</v>
      </c>
      <c r="L2456" s="8" t="str" cm="1">
        <f t="array" aca="1" ref="L2456" ca="1">_xlfn.IFNA(INDIRECT("'"&amp;"Variable List"&amp;"'!"&amp;ADDRESS(MATCH(A2456,'Variable List'!A:A,0),6)),"")</f>
        <v>yes</v>
      </c>
    </row>
    <row r="2457" spans="1:12" s="3" customFormat="1" x14ac:dyDescent="0.25">
      <c r="A2457" s="3" t="s">
        <v>2450</v>
      </c>
      <c r="B2457" s="6"/>
      <c r="C2457" s="6"/>
      <c r="D2457" s="55">
        <v>1</v>
      </c>
      <c r="E2457" s="56" t="s">
        <v>2453</v>
      </c>
      <c r="F2457" s="168"/>
      <c r="G2457" s="6"/>
      <c r="H2457" s="6"/>
      <c r="I2457" s="6" t="str" cm="1">
        <f t="array" aca="1" ref="I2457" ca="1">_xlfn.IFNA(INDIRECT("'"&amp;"Variable List"&amp;"'!"&amp;ADDRESS(MATCH(A2457,'Variable List'!A:A,0),3)),"")</f>
        <v/>
      </c>
      <c r="J2457" s="6" t="str" cm="1">
        <f t="array" aca="1" ref="J2457" ca="1">_xlfn.IFNA(INDIRECT("'"&amp;"Variable List"&amp;"'!"&amp;ADDRESS(MATCH(A2457,'Variable List'!A:A,0),4)),"")</f>
        <v/>
      </c>
      <c r="K2457" s="6" t="str" cm="1">
        <f t="array" aca="1" ref="K2457" ca="1">_xlfn.IFNA(INDIRECT("'"&amp;"Variable List"&amp;"'!"&amp;ADDRESS(MATCH(A2457,'Variable List'!A:A,0),5)),"")</f>
        <v/>
      </c>
      <c r="L2457" s="6" t="str" cm="1">
        <f t="array" aca="1" ref="L2457" ca="1">_xlfn.IFNA(INDIRECT("'"&amp;"Variable List"&amp;"'!"&amp;ADDRESS(MATCH(A2457,'Variable List'!A:A,0),6)),"")</f>
        <v/>
      </c>
    </row>
    <row r="2458" spans="1:12" s="3" customFormat="1" x14ac:dyDescent="0.25">
      <c r="B2458" s="6"/>
      <c r="C2458" s="6"/>
      <c r="D2458" s="55">
        <v>2</v>
      </c>
      <c r="E2458" s="56" t="s">
        <v>2454</v>
      </c>
      <c r="F2458" s="168"/>
      <c r="G2458" s="6"/>
      <c r="H2458" s="6"/>
      <c r="I2458" s="6" t="str" cm="1">
        <f t="array" aca="1" ref="I2458" ca="1">_xlfn.IFNA(INDIRECT("'"&amp;"Variable List"&amp;"'!"&amp;ADDRESS(MATCH(A2458,'Variable List'!A:A,0),3)),"")</f>
        <v/>
      </c>
      <c r="J2458" s="6" t="str" cm="1">
        <f t="array" aca="1" ref="J2458" ca="1">_xlfn.IFNA(INDIRECT("'"&amp;"Variable List"&amp;"'!"&amp;ADDRESS(MATCH(A2458,'Variable List'!A:A,0),4)),"")</f>
        <v/>
      </c>
      <c r="K2458" s="6" t="str" cm="1">
        <f t="array" aca="1" ref="K2458" ca="1">_xlfn.IFNA(INDIRECT("'"&amp;"Variable List"&amp;"'!"&amp;ADDRESS(MATCH(A2458,'Variable List'!A:A,0),5)),"")</f>
        <v/>
      </c>
      <c r="L2458" s="6" t="str" cm="1">
        <f t="array" aca="1" ref="L2458" ca="1">_xlfn.IFNA(INDIRECT("'"&amp;"Variable List"&amp;"'!"&amp;ADDRESS(MATCH(A2458,'Variable List'!A:A,0),6)),"")</f>
        <v/>
      </c>
    </row>
    <row r="2459" spans="1:12" s="3" customFormat="1" x14ac:dyDescent="0.25">
      <c r="B2459" s="6"/>
      <c r="C2459" s="6"/>
      <c r="D2459" s="55">
        <v>3</v>
      </c>
      <c r="E2459" s="56" t="s">
        <v>2455</v>
      </c>
      <c r="F2459" s="168"/>
      <c r="G2459" s="6"/>
      <c r="H2459" s="6"/>
      <c r="I2459" s="6" t="str" cm="1">
        <f t="array" aca="1" ref="I2459" ca="1">_xlfn.IFNA(INDIRECT("'"&amp;"Variable List"&amp;"'!"&amp;ADDRESS(MATCH(A2459,'Variable List'!A:A,0),3)),"")</f>
        <v/>
      </c>
      <c r="J2459" s="6" t="str" cm="1">
        <f t="array" aca="1" ref="J2459" ca="1">_xlfn.IFNA(INDIRECT("'"&amp;"Variable List"&amp;"'!"&amp;ADDRESS(MATCH(A2459,'Variable List'!A:A,0),4)),"")</f>
        <v/>
      </c>
      <c r="K2459" s="6" t="str" cm="1">
        <f t="array" aca="1" ref="K2459" ca="1">_xlfn.IFNA(INDIRECT("'"&amp;"Variable List"&amp;"'!"&amp;ADDRESS(MATCH(A2459,'Variable List'!A:A,0),5)),"")</f>
        <v/>
      </c>
      <c r="L2459" s="6" t="str" cm="1">
        <f t="array" aca="1" ref="L2459" ca="1">_xlfn.IFNA(INDIRECT("'"&amp;"Variable List"&amp;"'!"&amp;ADDRESS(MATCH(A2459,'Variable List'!A:A,0),6)),"")</f>
        <v/>
      </c>
    </row>
    <row r="2460" spans="1:12" s="3" customFormat="1" x14ac:dyDescent="0.25">
      <c r="A2460" s="11"/>
      <c r="B2460" s="7"/>
      <c r="C2460" s="7"/>
      <c r="D2460" s="54">
        <v>4</v>
      </c>
      <c r="E2460" s="53" t="s">
        <v>2456</v>
      </c>
      <c r="F2460" s="169"/>
      <c r="G2460" s="7"/>
      <c r="H2460" s="7"/>
      <c r="I2460" s="7" t="str" cm="1">
        <f t="array" aca="1" ref="I2460" ca="1">_xlfn.IFNA(INDIRECT("'"&amp;"Variable List"&amp;"'!"&amp;ADDRESS(MATCH(A2460,'Variable List'!A:A,0),3)),"")</f>
        <v/>
      </c>
      <c r="J2460" s="7" t="str" cm="1">
        <f t="array" aca="1" ref="J2460" ca="1">_xlfn.IFNA(INDIRECT("'"&amp;"Variable List"&amp;"'!"&amp;ADDRESS(MATCH(A2460,'Variable List'!A:A,0),4)),"")</f>
        <v/>
      </c>
      <c r="K2460" s="7" t="str" cm="1">
        <f t="array" aca="1" ref="K2460" ca="1">_xlfn.IFNA(INDIRECT("'"&amp;"Variable List"&amp;"'!"&amp;ADDRESS(MATCH(A2460,'Variable List'!A:A,0),5)),"")</f>
        <v/>
      </c>
      <c r="L2460" s="7" t="str" cm="1">
        <f t="array" aca="1" ref="L2460" ca="1">_xlfn.IFNA(INDIRECT("'"&amp;"Variable List"&amp;"'!"&amp;ADDRESS(MATCH(A2460,'Variable List'!A:A,0),6)),"")</f>
        <v/>
      </c>
    </row>
    <row r="2461" spans="1:12" s="3" customFormat="1" x14ac:dyDescent="0.25">
      <c r="A2461" s="4" t="s">
        <v>2457</v>
      </c>
      <c r="B2461" s="6" t="s">
        <v>125</v>
      </c>
      <c r="C2461" s="6">
        <v>3</v>
      </c>
      <c r="D2461" s="55">
        <v>-9</v>
      </c>
      <c r="E2461" s="56" t="s">
        <v>192</v>
      </c>
      <c r="F2461" s="167" t="s">
        <v>19715</v>
      </c>
      <c r="G2461" s="6" t="s">
        <v>2458</v>
      </c>
      <c r="H2461" s="13" t="s">
        <v>2739</v>
      </c>
      <c r="I2461" s="8" t="str" cm="1">
        <f t="array" aca="1" ref="I2461" ca="1">_xlfn.IFNA(INDIRECT("'"&amp;"Variable List"&amp;"'!"&amp;ADDRESS(MATCH(A2461,'Variable List'!A:A,0),3)),"")</f>
        <v>yes</v>
      </c>
      <c r="J2461" s="8" t="str" cm="1">
        <f t="array" aca="1" ref="J2461" ca="1">_xlfn.IFNA(INDIRECT("'"&amp;"Variable List"&amp;"'!"&amp;ADDRESS(MATCH(A2461,'Variable List'!A:A,0),4)),"")</f>
        <v>yes</v>
      </c>
      <c r="K2461" s="8" t="str" cm="1">
        <f t="array" aca="1" ref="K2461" ca="1">_xlfn.IFNA(INDIRECT("'"&amp;"Variable List"&amp;"'!"&amp;ADDRESS(MATCH(A2461,'Variable List'!A:A,0),5)),"")</f>
        <v>no</v>
      </c>
      <c r="L2461" s="8" t="str" cm="1">
        <f t="array" aca="1" ref="L2461" ca="1">_xlfn.IFNA(INDIRECT("'"&amp;"Variable List"&amp;"'!"&amp;ADDRESS(MATCH(A2461,'Variable List'!A:A,0),6)),"")</f>
        <v>no</v>
      </c>
    </row>
    <row r="2462" spans="1:12" s="3" customFormat="1" x14ac:dyDescent="0.25">
      <c r="A2462" s="3" t="s">
        <v>2470</v>
      </c>
      <c r="B2462" s="6"/>
      <c r="C2462" s="6"/>
      <c r="D2462" s="55">
        <v>0</v>
      </c>
      <c r="E2462" s="56" t="s">
        <v>2459</v>
      </c>
      <c r="F2462" s="168"/>
      <c r="G2462" s="6"/>
      <c r="H2462" s="13"/>
      <c r="I2462" s="6" t="str" cm="1">
        <f t="array" aca="1" ref="I2462" ca="1">_xlfn.IFNA(INDIRECT("'"&amp;"Variable List"&amp;"'!"&amp;ADDRESS(MATCH(A2462,'Variable List'!A:A,0),3)),"")</f>
        <v/>
      </c>
      <c r="J2462" s="6" t="str" cm="1">
        <f t="array" aca="1" ref="J2462" ca="1">_xlfn.IFNA(INDIRECT("'"&amp;"Variable List"&amp;"'!"&amp;ADDRESS(MATCH(A2462,'Variable List'!A:A,0),4)),"")</f>
        <v/>
      </c>
      <c r="K2462" s="6" t="str" cm="1">
        <f t="array" aca="1" ref="K2462" ca="1">_xlfn.IFNA(INDIRECT("'"&amp;"Variable List"&amp;"'!"&amp;ADDRESS(MATCH(A2462,'Variable List'!A:A,0),5)),"")</f>
        <v/>
      </c>
      <c r="L2462" s="6" t="str" cm="1">
        <f t="array" aca="1" ref="L2462" ca="1">_xlfn.IFNA(INDIRECT("'"&amp;"Variable List"&amp;"'!"&amp;ADDRESS(MATCH(A2462,'Variable List'!A:A,0),6)),"")</f>
        <v/>
      </c>
    </row>
    <row r="2463" spans="1:12" s="3" customFormat="1" ht="73.5" customHeight="1" x14ac:dyDescent="0.25">
      <c r="A2463" s="11"/>
      <c r="B2463" s="7"/>
      <c r="C2463" s="7"/>
      <c r="D2463" s="54">
        <v>1</v>
      </c>
      <c r="E2463" s="53" t="s">
        <v>2460</v>
      </c>
      <c r="F2463" s="169"/>
      <c r="G2463" s="7"/>
      <c r="H2463" s="7"/>
      <c r="I2463" s="7" t="str" cm="1">
        <f t="array" aca="1" ref="I2463" ca="1">_xlfn.IFNA(INDIRECT("'"&amp;"Variable List"&amp;"'!"&amp;ADDRESS(MATCH(A2463,'Variable List'!A:A,0),3)),"")</f>
        <v/>
      </c>
      <c r="J2463" s="7" t="str" cm="1">
        <f t="array" aca="1" ref="J2463" ca="1">_xlfn.IFNA(INDIRECT("'"&amp;"Variable List"&amp;"'!"&amp;ADDRESS(MATCH(A2463,'Variable List'!A:A,0),4)),"")</f>
        <v/>
      </c>
      <c r="K2463" s="7" t="str" cm="1">
        <f t="array" aca="1" ref="K2463" ca="1">_xlfn.IFNA(INDIRECT("'"&amp;"Variable List"&amp;"'!"&amp;ADDRESS(MATCH(A2463,'Variable List'!A:A,0),5)),"")</f>
        <v/>
      </c>
      <c r="L2463" s="7" t="str" cm="1">
        <f t="array" aca="1" ref="L2463" ca="1">_xlfn.IFNA(INDIRECT("'"&amp;"Variable List"&amp;"'!"&amp;ADDRESS(MATCH(A2463,'Variable List'!A:A,0),6)),"")</f>
        <v/>
      </c>
    </row>
    <row r="2464" spans="1:12" s="3" customFormat="1" x14ac:dyDescent="0.25">
      <c r="A2464" s="4" t="s">
        <v>19393</v>
      </c>
      <c r="B2464" s="6" t="s">
        <v>125</v>
      </c>
      <c r="C2464" s="6">
        <v>8</v>
      </c>
      <c r="D2464" s="55">
        <v>-9</v>
      </c>
      <c r="E2464" s="56" t="s">
        <v>192</v>
      </c>
      <c r="F2464" s="167" t="s">
        <v>1617</v>
      </c>
      <c r="G2464" s="6" t="s">
        <v>19402</v>
      </c>
      <c r="H2464" s="6"/>
      <c r="I2464" s="164" t="str" cm="1">
        <f t="array" aca="1" ref="I2464" ca="1">_xlfn.IFNA(INDIRECT("'"&amp;"Variable List"&amp;"'!"&amp;ADDRESS(MATCH(A2464,'Variable List'!A:A,0),3)),"")</f>
        <v>no</v>
      </c>
      <c r="J2464" s="165" t="str" cm="1">
        <f t="array" aca="1" ref="J2464" ca="1">_xlfn.IFNA(INDIRECT("'"&amp;"Variable List"&amp;"'!"&amp;ADDRESS(MATCH(A2464,'Variable List'!A:A,0),4)),"")</f>
        <v>no</v>
      </c>
      <c r="K2464" s="165" t="str" cm="1">
        <f t="array" aca="1" ref="K2464" ca="1">_xlfn.IFNA(INDIRECT("'"&amp;"Variable List"&amp;"'!"&amp;ADDRESS(MATCH(A2464,'Variable List'!A:A,0),5)),"")</f>
        <v>yes</v>
      </c>
      <c r="L2464" s="164" t="str" cm="1">
        <f t="array" aca="1" ref="L2464" ca="1">_xlfn.IFNA(INDIRECT("'"&amp;"Variable List"&amp;"'!"&amp;ADDRESS(MATCH(A2464,'Variable List'!A:A,0),6)),"")</f>
        <v>no</v>
      </c>
    </row>
    <row r="2465" spans="1:12" s="3" customFormat="1" x14ac:dyDescent="0.25">
      <c r="A2465" s="3" t="s">
        <v>19394</v>
      </c>
      <c r="B2465" s="6"/>
      <c r="C2465" s="6"/>
      <c r="D2465" s="55">
        <v>1</v>
      </c>
      <c r="E2465" s="56" t="s">
        <v>19395</v>
      </c>
      <c r="F2465" s="168"/>
      <c r="G2465" s="6"/>
      <c r="H2465" s="6"/>
      <c r="I2465" s="164" t="str" cm="1">
        <f t="array" aca="1" ref="I2465" ca="1">_xlfn.IFNA(INDIRECT("'"&amp;"Variable List"&amp;"'!"&amp;ADDRESS(MATCH(A2465,'Variable List'!A:A,0),3)),"")</f>
        <v/>
      </c>
      <c r="J2465" s="164" t="str" cm="1">
        <f t="array" aca="1" ref="J2465" ca="1">_xlfn.IFNA(INDIRECT("'"&amp;"Variable List"&amp;"'!"&amp;ADDRESS(MATCH(A2465,'Variable List'!A:A,0),4)),"")</f>
        <v/>
      </c>
      <c r="K2465" s="164" t="str" cm="1">
        <f t="array" aca="1" ref="K2465" ca="1">_xlfn.IFNA(INDIRECT("'"&amp;"Variable List"&amp;"'!"&amp;ADDRESS(MATCH(A2465,'Variable List'!A:A,0),5)),"")</f>
        <v/>
      </c>
      <c r="L2465" s="164" t="str" cm="1">
        <f t="array" aca="1" ref="L2465" ca="1">_xlfn.IFNA(INDIRECT("'"&amp;"Variable List"&amp;"'!"&amp;ADDRESS(MATCH(A2465,'Variable List'!A:A,0),6)),"")</f>
        <v/>
      </c>
    </row>
    <row r="2466" spans="1:12" s="3" customFormat="1" x14ac:dyDescent="0.25">
      <c r="B2466" s="6"/>
      <c r="C2466" s="6"/>
      <c r="D2466" s="55">
        <v>2</v>
      </c>
      <c r="E2466" s="56" t="s">
        <v>19396</v>
      </c>
      <c r="F2466" s="168"/>
      <c r="G2466" s="6"/>
      <c r="H2466" s="6"/>
      <c r="I2466" s="164" t="str" cm="1">
        <f t="array" aca="1" ref="I2466" ca="1">_xlfn.IFNA(INDIRECT("'"&amp;"Variable List"&amp;"'!"&amp;ADDRESS(MATCH(A2466,'Variable List'!A:A,0),3)),"")</f>
        <v/>
      </c>
      <c r="J2466" s="164" t="str" cm="1">
        <f t="array" aca="1" ref="J2466" ca="1">_xlfn.IFNA(INDIRECT("'"&amp;"Variable List"&amp;"'!"&amp;ADDRESS(MATCH(A2466,'Variable List'!A:A,0),4)),"")</f>
        <v/>
      </c>
      <c r="K2466" s="164" t="str" cm="1">
        <f t="array" aca="1" ref="K2466" ca="1">_xlfn.IFNA(INDIRECT("'"&amp;"Variable List"&amp;"'!"&amp;ADDRESS(MATCH(A2466,'Variable List'!A:A,0),5)),"")</f>
        <v/>
      </c>
      <c r="L2466" s="164" t="str" cm="1">
        <f t="array" aca="1" ref="L2466" ca="1">_xlfn.IFNA(INDIRECT("'"&amp;"Variable List"&amp;"'!"&amp;ADDRESS(MATCH(A2466,'Variable List'!A:A,0),6)),"")</f>
        <v/>
      </c>
    </row>
    <row r="2467" spans="1:12" s="3" customFormat="1" x14ac:dyDescent="0.25">
      <c r="B2467" s="6"/>
      <c r="C2467" s="6"/>
      <c r="D2467" s="55">
        <v>3</v>
      </c>
      <c r="E2467" s="56" t="s">
        <v>19397</v>
      </c>
      <c r="F2467" s="168"/>
      <c r="G2467" s="6"/>
      <c r="H2467" s="6"/>
      <c r="I2467" s="164" t="str" cm="1">
        <f t="array" aca="1" ref="I2467" ca="1">_xlfn.IFNA(INDIRECT("'"&amp;"Variable List"&amp;"'!"&amp;ADDRESS(MATCH(A2467,'Variable List'!A:A,0),3)),"")</f>
        <v/>
      </c>
      <c r="J2467" s="164" t="str" cm="1">
        <f t="array" aca="1" ref="J2467" ca="1">_xlfn.IFNA(INDIRECT("'"&amp;"Variable List"&amp;"'!"&amp;ADDRESS(MATCH(A2467,'Variable List'!A:A,0),4)),"")</f>
        <v/>
      </c>
      <c r="K2467" s="164" t="str" cm="1">
        <f t="array" aca="1" ref="K2467" ca="1">_xlfn.IFNA(INDIRECT("'"&amp;"Variable List"&amp;"'!"&amp;ADDRESS(MATCH(A2467,'Variable List'!A:A,0),5)),"")</f>
        <v/>
      </c>
      <c r="L2467" s="164" t="str" cm="1">
        <f t="array" aca="1" ref="L2467" ca="1">_xlfn.IFNA(INDIRECT("'"&amp;"Variable List"&amp;"'!"&amp;ADDRESS(MATCH(A2467,'Variable List'!A:A,0),6)),"")</f>
        <v/>
      </c>
    </row>
    <row r="2468" spans="1:12" s="3" customFormat="1" x14ac:dyDescent="0.25">
      <c r="B2468" s="6"/>
      <c r="C2468" s="6"/>
      <c r="D2468" s="55">
        <v>4</v>
      </c>
      <c r="E2468" s="56" t="s">
        <v>19398</v>
      </c>
      <c r="F2468" s="168"/>
      <c r="G2468" s="6"/>
      <c r="H2468" s="6"/>
      <c r="I2468" s="164" t="str" cm="1">
        <f t="array" aca="1" ref="I2468" ca="1">_xlfn.IFNA(INDIRECT("'"&amp;"Variable List"&amp;"'!"&amp;ADDRESS(MATCH(A2468,'Variable List'!A:A,0),3)),"")</f>
        <v/>
      </c>
      <c r="J2468" s="164" t="str" cm="1">
        <f t="array" aca="1" ref="J2468" ca="1">_xlfn.IFNA(INDIRECT("'"&amp;"Variable List"&amp;"'!"&amp;ADDRESS(MATCH(A2468,'Variable List'!A:A,0),4)),"")</f>
        <v/>
      </c>
      <c r="K2468" s="164" t="str" cm="1">
        <f t="array" aca="1" ref="K2468" ca="1">_xlfn.IFNA(INDIRECT("'"&amp;"Variable List"&amp;"'!"&amp;ADDRESS(MATCH(A2468,'Variable List'!A:A,0),5)),"")</f>
        <v/>
      </c>
      <c r="L2468" s="164" t="str" cm="1">
        <f t="array" aca="1" ref="L2468" ca="1">_xlfn.IFNA(INDIRECT("'"&amp;"Variable List"&amp;"'!"&amp;ADDRESS(MATCH(A2468,'Variable List'!A:A,0),6)),"")</f>
        <v/>
      </c>
    </row>
    <row r="2469" spans="1:12" s="3" customFormat="1" x14ac:dyDescent="0.25">
      <c r="B2469" s="6"/>
      <c r="C2469" s="6"/>
      <c r="D2469" s="55">
        <v>5</v>
      </c>
      <c r="E2469" s="56" t="s">
        <v>19399</v>
      </c>
      <c r="F2469" s="168"/>
      <c r="G2469" s="6"/>
      <c r="H2469" s="6"/>
      <c r="I2469" s="164" t="str" cm="1">
        <f t="array" aca="1" ref="I2469" ca="1">_xlfn.IFNA(INDIRECT("'"&amp;"Variable List"&amp;"'!"&amp;ADDRESS(MATCH(A2469,'Variable List'!A:A,0),3)),"")</f>
        <v/>
      </c>
      <c r="J2469" s="164" t="str" cm="1">
        <f t="array" aca="1" ref="J2469" ca="1">_xlfn.IFNA(INDIRECT("'"&amp;"Variable List"&amp;"'!"&amp;ADDRESS(MATCH(A2469,'Variable List'!A:A,0),4)),"")</f>
        <v/>
      </c>
      <c r="K2469" s="164" t="str" cm="1">
        <f t="array" aca="1" ref="K2469" ca="1">_xlfn.IFNA(INDIRECT("'"&amp;"Variable List"&amp;"'!"&amp;ADDRESS(MATCH(A2469,'Variable List'!A:A,0),5)),"")</f>
        <v/>
      </c>
      <c r="L2469" s="164" t="str" cm="1">
        <f t="array" aca="1" ref="L2469" ca="1">_xlfn.IFNA(INDIRECT("'"&amp;"Variable List"&amp;"'!"&amp;ADDRESS(MATCH(A2469,'Variable List'!A:A,0),6)),"")</f>
        <v/>
      </c>
    </row>
    <row r="2470" spans="1:12" s="3" customFormat="1" x14ac:dyDescent="0.25">
      <c r="B2470" s="6"/>
      <c r="C2470" s="6"/>
      <c r="D2470" s="55">
        <v>6</v>
      </c>
      <c r="E2470" s="56" t="s">
        <v>19400</v>
      </c>
      <c r="F2470" s="168"/>
      <c r="G2470" s="6"/>
      <c r="H2470" s="6"/>
      <c r="I2470" s="164" t="str" cm="1">
        <f t="array" aca="1" ref="I2470" ca="1">_xlfn.IFNA(INDIRECT("'"&amp;"Variable List"&amp;"'!"&amp;ADDRESS(MATCH(A2470,'Variable List'!A:A,0),3)),"")</f>
        <v/>
      </c>
      <c r="J2470" s="164" t="str" cm="1">
        <f t="array" aca="1" ref="J2470" ca="1">_xlfn.IFNA(INDIRECT("'"&amp;"Variable List"&amp;"'!"&amp;ADDRESS(MATCH(A2470,'Variable List'!A:A,0),4)),"")</f>
        <v/>
      </c>
      <c r="K2470" s="164" t="str" cm="1">
        <f t="array" aca="1" ref="K2470" ca="1">_xlfn.IFNA(INDIRECT("'"&amp;"Variable List"&amp;"'!"&amp;ADDRESS(MATCH(A2470,'Variable List'!A:A,0),5)),"")</f>
        <v/>
      </c>
      <c r="L2470" s="164" t="str" cm="1">
        <f t="array" aca="1" ref="L2470" ca="1">_xlfn.IFNA(INDIRECT("'"&amp;"Variable List"&amp;"'!"&amp;ADDRESS(MATCH(A2470,'Variable List'!A:A,0),6)),"")</f>
        <v/>
      </c>
    </row>
    <row r="2471" spans="1:12" s="3" customFormat="1" x14ac:dyDescent="0.25">
      <c r="B2471" s="6"/>
      <c r="C2471" s="6"/>
      <c r="D2471" s="55">
        <v>7</v>
      </c>
      <c r="E2471" s="56" t="s">
        <v>19401</v>
      </c>
      <c r="F2471" s="169"/>
      <c r="G2471" s="6"/>
      <c r="H2471" s="6"/>
      <c r="I2471" s="164" t="str" cm="1">
        <f t="array" aca="1" ref="I2471" ca="1">_xlfn.IFNA(INDIRECT("'"&amp;"Variable List"&amp;"'!"&amp;ADDRESS(MATCH(A2471,'Variable List'!A:A,0),3)),"")</f>
        <v/>
      </c>
      <c r="J2471" s="166" t="str" cm="1">
        <f t="array" aca="1" ref="J2471" ca="1">_xlfn.IFNA(INDIRECT("'"&amp;"Variable List"&amp;"'!"&amp;ADDRESS(MATCH(A2471,'Variable List'!A:A,0),4)),"")</f>
        <v/>
      </c>
      <c r="K2471" s="166" t="str" cm="1">
        <f t="array" aca="1" ref="K2471" ca="1">_xlfn.IFNA(INDIRECT("'"&amp;"Variable List"&amp;"'!"&amp;ADDRESS(MATCH(A2471,'Variable List'!A:A,0),5)),"")</f>
        <v/>
      </c>
      <c r="L2471" s="164" t="str" cm="1">
        <f t="array" aca="1" ref="L2471" ca="1">_xlfn.IFNA(INDIRECT("'"&amp;"Variable List"&amp;"'!"&amp;ADDRESS(MATCH(A2471,'Variable List'!A:A,0),6)),"")</f>
        <v/>
      </c>
    </row>
    <row r="2472" spans="1:12" s="3" customFormat="1" x14ac:dyDescent="0.25">
      <c r="A2472" s="36" t="s">
        <v>99</v>
      </c>
      <c r="B2472" s="8" t="s">
        <v>125</v>
      </c>
      <c r="C2472" s="8">
        <v>3</v>
      </c>
      <c r="D2472" s="65">
        <v>-9</v>
      </c>
      <c r="E2472" s="66" t="s">
        <v>192</v>
      </c>
      <c r="F2472" s="167" t="s">
        <v>2462</v>
      </c>
      <c r="G2472" s="8" t="s">
        <v>99</v>
      </c>
      <c r="H2472" s="8" t="s">
        <v>2740</v>
      </c>
      <c r="I2472" s="8" t="str" cm="1">
        <f t="array" aca="1" ref="I2472" ca="1">_xlfn.IFNA(INDIRECT("'"&amp;"Variable List"&amp;"'!"&amp;ADDRESS(MATCH(A2472,'Variable List'!A:A,0),3)),"")</f>
        <v>yes</v>
      </c>
      <c r="J2472" s="8" t="str" cm="1">
        <f t="array" aca="1" ref="J2472" ca="1">_xlfn.IFNA(INDIRECT("'"&amp;"Variable List"&amp;"'!"&amp;ADDRESS(MATCH(A2472,'Variable List'!A:A,0),4)),"")</f>
        <v>yes</v>
      </c>
      <c r="K2472" s="8" t="str" cm="1">
        <f t="array" aca="1" ref="K2472" ca="1">_xlfn.IFNA(INDIRECT("'"&amp;"Variable List"&amp;"'!"&amp;ADDRESS(MATCH(A2472,'Variable List'!A:A,0),5)),"")</f>
        <v>yes</v>
      </c>
      <c r="L2472" s="8" t="str" cm="1">
        <f t="array" aca="1" ref="L2472" ca="1">_xlfn.IFNA(INDIRECT("'"&amp;"Variable List"&amp;"'!"&amp;ADDRESS(MATCH(A2472,'Variable List'!A:A,0),6)),"")</f>
        <v>yes</v>
      </c>
    </row>
    <row r="2473" spans="1:12" s="3" customFormat="1" x14ac:dyDescent="0.25">
      <c r="A2473" s="3" t="s">
        <v>2461</v>
      </c>
      <c r="B2473" s="6"/>
      <c r="C2473" s="6"/>
      <c r="D2473" s="55">
        <v>1</v>
      </c>
      <c r="E2473" s="56" t="s">
        <v>1231</v>
      </c>
      <c r="F2473" s="168"/>
      <c r="G2473" s="6"/>
      <c r="H2473" s="6"/>
      <c r="I2473" s="6"/>
      <c r="J2473" s="6"/>
      <c r="K2473" s="6"/>
      <c r="L2473" s="6"/>
    </row>
    <row r="2474" spans="1:12" s="3" customFormat="1" x14ac:dyDescent="0.25">
      <c r="A2474" s="11"/>
      <c r="B2474" s="7"/>
      <c r="C2474" s="7"/>
      <c r="D2474" s="54">
        <v>2</v>
      </c>
      <c r="E2474" s="53" t="s">
        <v>1232</v>
      </c>
      <c r="F2474" s="169"/>
      <c r="G2474" s="7"/>
      <c r="H2474" s="7"/>
      <c r="I2474" s="7" t="str" cm="1">
        <f t="array" aca="1" ref="I2474" ca="1">_xlfn.IFNA(INDIRECT("'"&amp;"Variable List"&amp;"'!"&amp;ADDRESS(MATCH(A2474,'Variable List'!A:A,0),3)),"")</f>
        <v/>
      </c>
      <c r="J2474" s="7" t="str" cm="1">
        <f t="array" aca="1" ref="J2474" ca="1">_xlfn.IFNA(INDIRECT("'"&amp;"Variable List"&amp;"'!"&amp;ADDRESS(MATCH(A2474,'Variable List'!A:A,0),4)),"")</f>
        <v/>
      </c>
      <c r="K2474" s="7" t="str" cm="1">
        <f t="array" aca="1" ref="K2474" ca="1">_xlfn.IFNA(INDIRECT("'"&amp;"Variable List"&amp;"'!"&amp;ADDRESS(MATCH(A2474,'Variable List'!A:A,0),5)),"")</f>
        <v/>
      </c>
      <c r="L2474" s="7" t="str" cm="1">
        <f t="array" aca="1" ref="L2474" ca="1">_xlfn.IFNA(INDIRECT("'"&amp;"Variable List"&amp;"'!"&amp;ADDRESS(MATCH(A2474,'Variable List'!A:A,0),6)),"")</f>
        <v/>
      </c>
    </row>
    <row r="2475" spans="1:12" s="3" customFormat="1" ht="15" customHeight="1" x14ac:dyDescent="0.25">
      <c r="A2475" s="36" t="s">
        <v>100</v>
      </c>
      <c r="B2475" s="8" t="s">
        <v>125</v>
      </c>
      <c r="C2475" s="8">
        <v>20</v>
      </c>
      <c r="D2475" s="65">
        <v>-9</v>
      </c>
      <c r="E2475" s="66" t="s">
        <v>192</v>
      </c>
      <c r="F2475" s="167" t="s">
        <v>2467</v>
      </c>
      <c r="G2475" s="8" t="s">
        <v>1238</v>
      </c>
      <c r="H2475" s="8" t="s">
        <v>2741</v>
      </c>
      <c r="I2475" s="8" t="str" cm="1">
        <f t="array" aca="1" ref="I2475" ca="1">_xlfn.IFNA(INDIRECT("'"&amp;"Variable List"&amp;"'!"&amp;ADDRESS(MATCH(A2475,'Variable List'!A:A,0),3)),"")</f>
        <v>yes</v>
      </c>
      <c r="J2475" s="8" t="str" cm="1">
        <f t="array" aca="1" ref="J2475" ca="1">_xlfn.IFNA(INDIRECT("'"&amp;"Variable List"&amp;"'!"&amp;ADDRESS(MATCH(A2475,'Variable List'!A:A,0),4)),"")</f>
        <v>yes</v>
      </c>
      <c r="K2475" s="8" t="str" cm="1">
        <f t="array" aca="1" ref="K2475" ca="1">_xlfn.IFNA(INDIRECT("'"&amp;"Variable List"&amp;"'!"&amp;ADDRESS(MATCH(A2475,'Variable List'!A:A,0),5)),"")</f>
        <v>no</v>
      </c>
      <c r="L2475" s="8" t="str" cm="1">
        <f t="array" aca="1" ref="L2475" ca="1">_xlfn.IFNA(INDIRECT("'"&amp;"Variable List"&amp;"'!"&amp;ADDRESS(MATCH(A2475,'Variable List'!A:A,0),6)),"")</f>
        <v>no</v>
      </c>
    </row>
    <row r="2476" spans="1:12" s="3" customFormat="1" x14ac:dyDescent="0.25">
      <c r="A2476" s="3" t="s">
        <v>2463</v>
      </c>
      <c r="B2476" s="6"/>
      <c r="C2476" s="6"/>
      <c r="D2476" s="55">
        <v>1</v>
      </c>
      <c r="E2476" s="56" t="s">
        <v>2464</v>
      </c>
      <c r="F2476" s="168"/>
      <c r="G2476" s="6"/>
      <c r="H2476" s="6"/>
      <c r="I2476" s="6" t="str" cm="1">
        <f t="array" aca="1" ref="I2476" ca="1">_xlfn.IFNA(INDIRECT("'"&amp;"Variable List"&amp;"'!"&amp;ADDRESS(MATCH(A2476,'Variable List'!A:A,0),3)),"")</f>
        <v/>
      </c>
      <c r="J2476" s="6" t="str" cm="1">
        <f t="array" aca="1" ref="J2476" ca="1">_xlfn.IFNA(INDIRECT("'"&amp;"Variable List"&amp;"'!"&amp;ADDRESS(MATCH(A2476,'Variable List'!A:A,0),4)),"")</f>
        <v/>
      </c>
      <c r="K2476" s="6" t="str" cm="1">
        <f t="array" aca="1" ref="K2476" ca="1">_xlfn.IFNA(INDIRECT("'"&amp;"Variable List"&amp;"'!"&amp;ADDRESS(MATCH(A2476,'Variable List'!A:A,0),5)),"")</f>
        <v/>
      </c>
      <c r="L2476" s="6" t="str" cm="1">
        <f t="array" aca="1" ref="L2476" ca="1">_xlfn.IFNA(INDIRECT("'"&amp;"Variable List"&amp;"'!"&amp;ADDRESS(MATCH(A2476,'Variable List'!A:A,0),6)),"")</f>
        <v/>
      </c>
    </row>
    <row r="2477" spans="1:12" s="3" customFormat="1" x14ac:dyDescent="0.25">
      <c r="B2477" s="6"/>
      <c r="C2477" s="6"/>
      <c r="D2477" s="55">
        <v>2</v>
      </c>
      <c r="E2477" s="56" t="s">
        <v>2465</v>
      </c>
      <c r="F2477" s="168"/>
      <c r="G2477" s="6"/>
      <c r="H2477" s="6"/>
      <c r="I2477" s="6" t="str" cm="1">
        <f t="array" aca="1" ref="I2477" ca="1">_xlfn.IFNA(INDIRECT("'"&amp;"Variable List"&amp;"'!"&amp;ADDRESS(MATCH(A2477,'Variable List'!A:A,0),3)),"")</f>
        <v/>
      </c>
      <c r="J2477" s="6" t="str" cm="1">
        <f t="array" aca="1" ref="J2477" ca="1">_xlfn.IFNA(INDIRECT("'"&amp;"Variable List"&amp;"'!"&amp;ADDRESS(MATCH(A2477,'Variable List'!A:A,0),4)),"")</f>
        <v/>
      </c>
      <c r="K2477" s="6" t="str" cm="1">
        <f t="array" aca="1" ref="K2477" ca="1">_xlfn.IFNA(INDIRECT("'"&amp;"Variable List"&amp;"'!"&amp;ADDRESS(MATCH(A2477,'Variable List'!A:A,0),5)),"")</f>
        <v/>
      </c>
      <c r="L2477" s="6" t="str" cm="1">
        <f t="array" aca="1" ref="L2477" ca="1">_xlfn.IFNA(INDIRECT("'"&amp;"Variable List"&amp;"'!"&amp;ADDRESS(MATCH(A2477,'Variable List'!A:A,0),6)),"")</f>
        <v/>
      </c>
    </row>
    <row r="2478" spans="1:12" s="3" customFormat="1" x14ac:dyDescent="0.25">
      <c r="B2478" s="6"/>
      <c r="C2478" s="6"/>
      <c r="D2478" s="55">
        <v>3</v>
      </c>
      <c r="E2478" s="56" t="s">
        <v>2466</v>
      </c>
      <c r="F2478" s="168"/>
      <c r="G2478" s="6"/>
      <c r="H2478" s="6"/>
      <c r="I2478" s="6" t="str" cm="1">
        <f t="array" aca="1" ref="I2478" ca="1">_xlfn.IFNA(INDIRECT("'"&amp;"Variable List"&amp;"'!"&amp;ADDRESS(MATCH(A2478,'Variable List'!A:A,0),3)),"")</f>
        <v/>
      </c>
      <c r="J2478" s="6" t="str" cm="1">
        <f t="array" aca="1" ref="J2478" ca="1">_xlfn.IFNA(INDIRECT("'"&amp;"Variable List"&amp;"'!"&amp;ADDRESS(MATCH(A2478,'Variable List'!A:A,0),4)),"")</f>
        <v/>
      </c>
      <c r="K2478" s="6" t="str" cm="1">
        <f t="array" aca="1" ref="K2478" ca="1">_xlfn.IFNA(INDIRECT("'"&amp;"Variable List"&amp;"'!"&amp;ADDRESS(MATCH(A2478,'Variable List'!A:A,0),5)),"")</f>
        <v/>
      </c>
      <c r="L2478" s="6" t="str" cm="1">
        <f t="array" aca="1" ref="L2478" ca="1">_xlfn.IFNA(INDIRECT("'"&amp;"Variable List"&amp;"'!"&amp;ADDRESS(MATCH(A2478,'Variable List'!A:A,0),6)),"")</f>
        <v/>
      </c>
    </row>
    <row r="2479" spans="1:12" s="3" customFormat="1" x14ac:dyDescent="0.25">
      <c r="B2479" s="6"/>
      <c r="C2479" s="6"/>
      <c r="D2479" s="55">
        <v>4</v>
      </c>
      <c r="E2479" s="56" t="s">
        <v>19705</v>
      </c>
      <c r="F2479" s="168"/>
      <c r="G2479" s="6"/>
      <c r="H2479" s="6"/>
      <c r="I2479" s="6" t="str" cm="1">
        <f t="array" aca="1" ref="I2479" ca="1">_xlfn.IFNA(INDIRECT("'"&amp;"Variable List"&amp;"'!"&amp;ADDRESS(MATCH(A2479,'Variable List'!A:A,0),3)),"")</f>
        <v/>
      </c>
      <c r="J2479" s="6" t="str" cm="1">
        <f t="array" aca="1" ref="J2479" ca="1">_xlfn.IFNA(INDIRECT("'"&amp;"Variable List"&amp;"'!"&amp;ADDRESS(MATCH(A2479,'Variable List'!A:A,0),4)),"")</f>
        <v/>
      </c>
      <c r="K2479" s="6" t="str" cm="1">
        <f t="array" aca="1" ref="K2479" ca="1">_xlfn.IFNA(INDIRECT("'"&amp;"Variable List"&amp;"'!"&amp;ADDRESS(MATCH(A2479,'Variable List'!A:A,0),5)),"")</f>
        <v/>
      </c>
      <c r="L2479" s="6" t="str" cm="1">
        <f t="array" aca="1" ref="L2479" ca="1">_xlfn.IFNA(INDIRECT("'"&amp;"Variable List"&amp;"'!"&amp;ADDRESS(MATCH(A2479,'Variable List'!A:A,0),6)),"")</f>
        <v/>
      </c>
    </row>
    <row r="2480" spans="1:12" s="3" customFormat="1" x14ac:dyDescent="0.25">
      <c r="A2480" s="36" t="s">
        <v>101</v>
      </c>
      <c r="B2480" s="8" t="s">
        <v>125</v>
      </c>
      <c r="C2480" s="8">
        <v>3</v>
      </c>
      <c r="D2480" s="65">
        <v>-9</v>
      </c>
      <c r="E2480" s="66" t="s">
        <v>192</v>
      </c>
      <c r="F2480" s="167" t="s">
        <v>19715</v>
      </c>
      <c r="G2480" s="8" t="s">
        <v>2472</v>
      </c>
      <c r="H2480" s="37" t="s">
        <v>2742</v>
      </c>
      <c r="I2480" s="8" t="str" cm="1">
        <f t="array" aca="1" ref="I2480" ca="1">_xlfn.IFNA(INDIRECT("'"&amp;"Variable List"&amp;"'!"&amp;ADDRESS(MATCH(A2480,'Variable List'!A:A,0),3)),"")</f>
        <v>yes</v>
      </c>
      <c r="J2480" s="8" t="str" cm="1">
        <f t="array" aca="1" ref="J2480" ca="1">_xlfn.IFNA(INDIRECT("'"&amp;"Variable List"&amp;"'!"&amp;ADDRESS(MATCH(A2480,'Variable List'!A:A,0),4)),"")</f>
        <v>yes</v>
      </c>
      <c r="K2480" s="8" t="str" cm="1">
        <f t="array" aca="1" ref="K2480" ca="1">_xlfn.IFNA(INDIRECT("'"&amp;"Variable List"&amp;"'!"&amp;ADDRESS(MATCH(A2480,'Variable List'!A:A,0),5)),"")</f>
        <v>no</v>
      </c>
      <c r="L2480" s="8" t="str" cm="1">
        <f t="array" aca="1" ref="L2480" ca="1">_xlfn.IFNA(INDIRECT("'"&amp;"Variable List"&amp;"'!"&amp;ADDRESS(MATCH(A2480,'Variable List'!A:A,0),6)),"")</f>
        <v>no</v>
      </c>
    </row>
    <row r="2481" spans="1:12" s="3" customFormat="1" x14ac:dyDescent="0.25">
      <c r="A2481" s="3" t="s">
        <v>2471</v>
      </c>
      <c r="B2481" s="6"/>
      <c r="C2481" s="6"/>
      <c r="D2481" s="55">
        <v>0</v>
      </c>
      <c r="E2481" s="56" t="s">
        <v>2468</v>
      </c>
      <c r="F2481" s="168"/>
      <c r="G2481" s="6"/>
      <c r="H2481" s="13"/>
      <c r="I2481" s="6" t="str" cm="1">
        <f t="array" aca="1" ref="I2481" ca="1">_xlfn.IFNA(INDIRECT("'"&amp;"Variable List"&amp;"'!"&amp;ADDRESS(MATCH(A2481,'Variable List'!A:A,0),3)),"")</f>
        <v/>
      </c>
      <c r="J2481" s="6" t="str" cm="1">
        <f t="array" aca="1" ref="J2481" ca="1">_xlfn.IFNA(INDIRECT("'"&amp;"Variable List"&amp;"'!"&amp;ADDRESS(MATCH(A2481,'Variable List'!A:A,0),4)),"")</f>
        <v/>
      </c>
      <c r="K2481" s="6" t="str" cm="1">
        <f t="array" aca="1" ref="K2481" ca="1">_xlfn.IFNA(INDIRECT("'"&amp;"Variable List"&amp;"'!"&amp;ADDRESS(MATCH(A2481,'Variable List'!A:A,0),5)),"")</f>
        <v/>
      </c>
      <c r="L2481" s="6" t="str" cm="1">
        <f t="array" aca="1" ref="L2481" ca="1">_xlfn.IFNA(INDIRECT("'"&amp;"Variable List"&amp;"'!"&amp;ADDRESS(MATCH(A2481,'Variable List'!A:A,0),6)),"")</f>
        <v/>
      </c>
    </row>
    <row r="2482" spans="1:12" s="3" customFormat="1" ht="74.25" customHeight="1" x14ac:dyDescent="0.25">
      <c r="A2482" s="11"/>
      <c r="B2482" s="7"/>
      <c r="C2482" s="7"/>
      <c r="D2482" s="54">
        <v>1</v>
      </c>
      <c r="E2482" s="53" t="s">
        <v>2469</v>
      </c>
      <c r="F2482" s="169"/>
      <c r="G2482" s="7"/>
      <c r="H2482" s="7"/>
      <c r="I2482" s="7" t="str" cm="1">
        <f t="array" aca="1" ref="I2482" ca="1">_xlfn.IFNA(INDIRECT("'"&amp;"Variable List"&amp;"'!"&amp;ADDRESS(MATCH(A2482,'Variable List'!A:A,0),3)),"")</f>
        <v/>
      </c>
      <c r="J2482" s="7" t="str" cm="1">
        <f t="array" aca="1" ref="J2482" ca="1">_xlfn.IFNA(INDIRECT("'"&amp;"Variable List"&amp;"'!"&amp;ADDRESS(MATCH(A2482,'Variable List'!A:A,0),4)),"")</f>
        <v/>
      </c>
      <c r="K2482" s="7" t="str" cm="1">
        <f t="array" aca="1" ref="K2482" ca="1">_xlfn.IFNA(INDIRECT("'"&amp;"Variable List"&amp;"'!"&amp;ADDRESS(MATCH(A2482,'Variable List'!A:A,0),5)),"")</f>
        <v/>
      </c>
      <c r="L2482" s="7" t="str" cm="1">
        <f t="array" aca="1" ref="L2482" ca="1">_xlfn.IFNA(INDIRECT("'"&amp;"Variable List"&amp;"'!"&amp;ADDRESS(MATCH(A2482,'Variable List'!A:A,0),6)),"")</f>
        <v/>
      </c>
    </row>
    <row r="2483" spans="1:12" s="3" customFormat="1" x14ac:dyDescent="0.25">
      <c r="A2483" s="4" t="s">
        <v>102</v>
      </c>
      <c r="B2483" s="6" t="s">
        <v>135</v>
      </c>
      <c r="C2483" s="6">
        <v>3</v>
      </c>
      <c r="D2483" s="55">
        <v>-9</v>
      </c>
      <c r="E2483" s="56" t="s">
        <v>192</v>
      </c>
      <c r="F2483" s="167" t="s">
        <v>2477</v>
      </c>
      <c r="G2483" s="6" t="s">
        <v>2473</v>
      </c>
      <c r="H2483" s="13"/>
      <c r="I2483" s="8" t="str" cm="1">
        <f t="array" aca="1" ref="I2483" ca="1">_xlfn.IFNA(INDIRECT("'"&amp;"Variable List"&amp;"'!"&amp;ADDRESS(MATCH(A2483,'Variable List'!A:A,0),3)),"")</f>
        <v>yes</v>
      </c>
      <c r="J2483" s="8" t="str" cm="1">
        <f t="array" aca="1" ref="J2483" ca="1">_xlfn.IFNA(INDIRECT("'"&amp;"Variable List"&amp;"'!"&amp;ADDRESS(MATCH(A2483,'Variable List'!A:A,0),4)),"")</f>
        <v>yes</v>
      </c>
      <c r="K2483" s="6" t="str" cm="1">
        <f t="array" aca="1" ref="K2483" ca="1">_xlfn.IFNA(INDIRECT("'"&amp;"Variable List"&amp;"'!"&amp;ADDRESS(MATCH(A2483,'Variable List'!A:A,0),5)),"")</f>
        <v>yes</v>
      </c>
      <c r="L2483" s="6" t="str" cm="1">
        <f t="array" aca="1" ref="L2483" ca="1">_xlfn.IFNA(INDIRECT("'"&amp;"Variable List"&amp;"'!"&amp;ADDRESS(MATCH(A2483,'Variable List'!A:A,0),6)),"")</f>
        <v>no</v>
      </c>
    </row>
    <row r="2484" spans="1:12" s="3" customFormat="1" x14ac:dyDescent="0.25">
      <c r="A2484" s="3" t="s">
        <v>2474</v>
      </c>
      <c r="B2484" s="6"/>
      <c r="C2484" s="6"/>
      <c r="D2484" s="55">
        <v>1</v>
      </c>
      <c r="E2484" s="56" t="s">
        <v>2475</v>
      </c>
      <c r="F2484" s="168"/>
      <c r="G2484" s="6"/>
      <c r="H2484" s="13"/>
      <c r="I2484" s="6" t="str" cm="1">
        <f t="array" aca="1" ref="I2484" ca="1">_xlfn.IFNA(INDIRECT("'"&amp;"Variable List"&amp;"'!"&amp;ADDRESS(MATCH(A2484,'Variable List'!A:A,0),3)),"")</f>
        <v/>
      </c>
      <c r="J2484" s="6" t="str" cm="1">
        <f t="array" aca="1" ref="J2484" ca="1">_xlfn.IFNA(INDIRECT("'"&amp;"Variable List"&amp;"'!"&amp;ADDRESS(MATCH(A2484,'Variable List'!A:A,0),4)),"")</f>
        <v/>
      </c>
      <c r="K2484" s="6" t="str" cm="1">
        <f t="array" aca="1" ref="K2484" ca="1">_xlfn.IFNA(INDIRECT("'"&amp;"Variable List"&amp;"'!"&amp;ADDRESS(MATCH(A2484,'Variable List'!A:A,0),5)),"")</f>
        <v/>
      </c>
      <c r="L2484" s="6" t="str" cm="1">
        <f t="array" aca="1" ref="L2484" ca="1">_xlfn.IFNA(INDIRECT("'"&amp;"Variable List"&amp;"'!"&amp;ADDRESS(MATCH(A2484,'Variable List'!A:A,0),6)),"")</f>
        <v/>
      </c>
    </row>
    <row r="2485" spans="1:12" s="3" customFormat="1" ht="72.75" customHeight="1" x14ac:dyDescent="0.25">
      <c r="A2485" s="11"/>
      <c r="B2485" s="7"/>
      <c r="C2485" s="7"/>
      <c r="D2485" s="54">
        <v>2</v>
      </c>
      <c r="E2485" s="53" t="s">
        <v>2476</v>
      </c>
      <c r="F2485" s="169"/>
      <c r="G2485" s="7"/>
      <c r="H2485" s="7"/>
      <c r="I2485" s="7" t="str" cm="1">
        <f t="array" aca="1" ref="I2485" ca="1">_xlfn.IFNA(INDIRECT("'"&amp;"Variable List"&amp;"'!"&amp;ADDRESS(MATCH(A2485,'Variable List'!A:A,0),3)),"")</f>
        <v/>
      </c>
      <c r="J2485" s="7" t="str" cm="1">
        <f t="array" aca="1" ref="J2485" ca="1">_xlfn.IFNA(INDIRECT("'"&amp;"Variable List"&amp;"'!"&amp;ADDRESS(MATCH(A2485,'Variable List'!A:A,0),4)),"")</f>
        <v/>
      </c>
      <c r="K2485" s="6" t="str" cm="1">
        <f t="array" aca="1" ref="K2485" ca="1">_xlfn.IFNA(INDIRECT("'"&amp;"Variable List"&amp;"'!"&amp;ADDRESS(MATCH(A2485,'Variable List'!A:A,0),5)),"")</f>
        <v/>
      </c>
      <c r="L2485" s="6" t="str" cm="1">
        <f t="array" aca="1" ref="L2485" ca="1">_xlfn.IFNA(INDIRECT("'"&amp;"Variable List"&amp;"'!"&amp;ADDRESS(MATCH(A2485,'Variable List'!A:A,0),6)),"")</f>
        <v/>
      </c>
    </row>
    <row r="2486" spans="1:12" s="3" customFormat="1" x14ac:dyDescent="0.25">
      <c r="A2486" s="36" t="s">
        <v>103</v>
      </c>
      <c r="B2486" s="8" t="s">
        <v>135</v>
      </c>
      <c r="C2486" s="8">
        <v>31</v>
      </c>
      <c r="D2486" s="65">
        <v>-9</v>
      </c>
      <c r="E2486" s="66" t="s">
        <v>192</v>
      </c>
      <c r="F2486" s="167" t="s">
        <v>2108</v>
      </c>
      <c r="G2486" s="8" t="s">
        <v>2478</v>
      </c>
      <c r="H2486" s="8" t="s">
        <v>2743</v>
      </c>
      <c r="I2486" s="8" t="str" cm="1">
        <f t="array" aca="1" ref="I2486" ca="1">_xlfn.IFNA(INDIRECT("'"&amp;"Variable List"&amp;"'!"&amp;ADDRESS(MATCH(A2486,'Variable List'!A:A,0),3)),"")</f>
        <v>yes</v>
      </c>
      <c r="J2486" s="8" t="str" cm="1">
        <f t="array" aca="1" ref="J2486" ca="1">_xlfn.IFNA(INDIRECT("'"&amp;"Variable List"&amp;"'!"&amp;ADDRESS(MATCH(A2486,'Variable List'!A:A,0),4)),"")</f>
        <v>yes</v>
      </c>
      <c r="K2486" s="8" t="str" cm="1">
        <f t="array" aca="1" ref="K2486" ca="1">_xlfn.IFNA(INDIRECT("'"&amp;"Variable List"&amp;"'!"&amp;ADDRESS(MATCH(A2486,'Variable List'!A:A,0),5)),"")</f>
        <v>no</v>
      </c>
      <c r="L2486" s="8" t="str" cm="1">
        <f t="array" aca="1" ref="L2486" ca="1">_xlfn.IFNA(INDIRECT("'"&amp;"Variable List"&amp;"'!"&amp;ADDRESS(MATCH(A2486,'Variable List'!A:A,0),6)),"")</f>
        <v>no</v>
      </c>
    </row>
    <row r="2487" spans="1:12" s="3" customFormat="1" x14ac:dyDescent="0.25">
      <c r="A2487" s="11" t="s">
        <v>2479</v>
      </c>
      <c r="B2487" s="7"/>
      <c r="C2487" s="7"/>
      <c r="D2487" s="54" t="s">
        <v>547</v>
      </c>
      <c r="E2487" s="53" t="s">
        <v>2480</v>
      </c>
      <c r="F2487" s="169"/>
      <c r="G2487" s="7"/>
      <c r="H2487" s="7"/>
      <c r="I2487" s="7" t="str" cm="1">
        <f t="array" aca="1" ref="I2487" ca="1">_xlfn.IFNA(INDIRECT("'"&amp;"Variable List"&amp;"'!"&amp;ADDRESS(MATCH(A2487,'Variable List'!A:A,0),3)),"")</f>
        <v/>
      </c>
      <c r="J2487" s="7" t="str" cm="1">
        <f t="array" aca="1" ref="J2487" ca="1">_xlfn.IFNA(INDIRECT("'"&amp;"Variable List"&amp;"'!"&amp;ADDRESS(MATCH(A2487,'Variable List'!A:A,0),4)),"")</f>
        <v/>
      </c>
      <c r="K2487" s="7" t="str" cm="1">
        <f t="array" aca="1" ref="K2487" ca="1">_xlfn.IFNA(INDIRECT("'"&amp;"Variable List"&amp;"'!"&amp;ADDRESS(MATCH(A2487,'Variable List'!A:A,0),5)),"")</f>
        <v/>
      </c>
      <c r="L2487" s="7" t="str" cm="1">
        <f t="array" aca="1" ref="L2487" ca="1">_xlfn.IFNA(INDIRECT("'"&amp;"Variable List"&amp;"'!"&amp;ADDRESS(MATCH(A2487,'Variable List'!A:A,0),6)),"")</f>
        <v/>
      </c>
    </row>
    <row r="2488" spans="1:12" s="3" customFormat="1" x14ac:dyDescent="0.25">
      <c r="A2488" s="36" t="s">
        <v>19649</v>
      </c>
      <c r="B2488" s="8" t="s">
        <v>135</v>
      </c>
      <c r="C2488" s="8">
        <v>8</v>
      </c>
      <c r="D2488" s="65">
        <v>-9</v>
      </c>
      <c r="E2488" s="66" t="s">
        <v>192</v>
      </c>
      <c r="F2488" s="167" t="s">
        <v>2108</v>
      </c>
      <c r="G2488" s="8" t="s">
        <v>2478</v>
      </c>
      <c r="H2488" s="8" t="s">
        <v>2743</v>
      </c>
      <c r="I2488" s="8" t="str" cm="1">
        <f t="array" aca="1" ref="I2488" ca="1">_xlfn.IFNA(INDIRECT("'"&amp;"Variable List"&amp;"'!"&amp;ADDRESS(MATCH(A2488,'Variable List'!A:A,0),3)),"")</f>
        <v>no</v>
      </c>
      <c r="J2488" s="8" t="str" cm="1">
        <f t="array" aca="1" ref="J2488" ca="1">_xlfn.IFNA(INDIRECT("'"&amp;"Variable List"&amp;"'!"&amp;ADDRESS(MATCH(A2488,'Variable List'!A:A,0),4)),"")</f>
        <v>no</v>
      </c>
      <c r="K2488" s="8" t="str" cm="1">
        <f t="array" aca="1" ref="K2488" ca="1">_xlfn.IFNA(INDIRECT("'"&amp;"Variable List"&amp;"'!"&amp;ADDRESS(MATCH(A2488,'Variable List'!A:A,0),5)),"")</f>
        <v>no</v>
      </c>
      <c r="L2488" s="8" t="str" cm="1">
        <f t="array" aca="1" ref="L2488" ca="1">_xlfn.IFNA(INDIRECT("'"&amp;"Variable List"&amp;"'!"&amp;ADDRESS(MATCH(A2488,'Variable List'!A:A,0),6)),"")</f>
        <v>yes</v>
      </c>
    </row>
    <row r="2489" spans="1:12" s="3" customFormat="1" x14ac:dyDescent="0.25">
      <c r="A2489" s="12" t="s">
        <v>19650</v>
      </c>
      <c r="B2489" s="6"/>
      <c r="C2489" s="6"/>
      <c r="D2489" s="55">
        <v>0</v>
      </c>
      <c r="E2489" s="56" t="s">
        <v>19403</v>
      </c>
      <c r="F2489" s="168"/>
      <c r="G2489" s="6"/>
      <c r="H2489" s="6"/>
      <c r="I2489" s="6" t="str" cm="1">
        <f t="array" aca="1" ref="I2489" ca="1">_xlfn.IFNA(INDIRECT("'"&amp;"Variable List"&amp;"'!"&amp;ADDRESS(MATCH(A2489,'Variable List'!A:A,0),3)),"")</f>
        <v/>
      </c>
      <c r="J2489" s="6" t="str" cm="1">
        <f t="array" aca="1" ref="J2489" ca="1">_xlfn.IFNA(INDIRECT("'"&amp;"Variable List"&amp;"'!"&amp;ADDRESS(MATCH(A2489,'Variable List'!A:A,0),4)),"")</f>
        <v/>
      </c>
      <c r="K2489" s="6" t="str" cm="1">
        <f t="array" aca="1" ref="K2489" ca="1">_xlfn.IFNA(INDIRECT("'"&amp;"Variable List"&amp;"'!"&amp;ADDRESS(MATCH(A2489,'Variable List'!A:A,0),5)),"")</f>
        <v/>
      </c>
      <c r="L2489" s="6" t="str" cm="1">
        <f t="array" aca="1" ref="L2489" ca="1">_xlfn.IFNA(INDIRECT("'"&amp;"Variable List"&amp;"'!"&amp;ADDRESS(MATCH(A2489,'Variable List'!A:A,0),6)),"")</f>
        <v/>
      </c>
    </row>
    <row r="2490" spans="1:12" s="3" customFormat="1" x14ac:dyDescent="0.25">
      <c r="B2490" s="6"/>
      <c r="C2490" s="6"/>
      <c r="D2490" s="55">
        <v>1</v>
      </c>
      <c r="E2490" s="56" t="s">
        <v>19404</v>
      </c>
      <c r="F2490" s="168"/>
      <c r="G2490" s="6"/>
      <c r="H2490" s="6"/>
      <c r="I2490" s="6" t="str" cm="1">
        <f t="array" aca="1" ref="I2490" ca="1">_xlfn.IFNA(INDIRECT("'"&amp;"Variable List"&amp;"'!"&amp;ADDRESS(MATCH(A2490,'Variable List'!A:A,0),3)),"")</f>
        <v/>
      </c>
      <c r="J2490" s="6" t="str" cm="1">
        <f t="array" aca="1" ref="J2490" ca="1">_xlfn.IFNA(INDIRECT("'"&amp;"Variable List"&amp;"'!"&amp;ADDRESS(MATCH(A2490,'Variable List'!A:A,0),4)),"")</f>
        <v/>
      </c>
      <c r="K2490" s="6" t="str" cm="1">
        <f t="array" aca="1" ref="K2490" ca="1">_xlfn.IFNA(INDIRECT("'"&amp;"Variable List"&amp;"'!"&amp;ADDRESS(MATCH(A2490,'Variable List'!A:A,0),5)),"")</f>
        <v/>
      </c>
      <c r="L2490" s="6" t="str" cm="1">
        <f t="array" aca="1" ref="L2490" ca="1">_xlfn.IFNA(INDIRECT("'"&amp;"Variable List"&amp;"'!"&amp;ADDRESS(MATCH(A2490,'Variable List'!A:A,0),6)),"")</f>
        <v/>
      </c>
    </row>
    <row r="2491" spans="1:12" s="3" customFormat="1" x14ac:dyDescent="0.25">
      <c r="B2491" s="6"/>
      <c r="C2491" s="6"/>
      <c r="D2491" s="55">
        <v>2</v>
      </c>
      <c r="E2491" s="143" t="s">
        <v>19406</v>
      </c>
      <c r="F2491" s="168"/>
      <c r="G2491" s="6"/>
      <c r="H2491" s="6"/>
      <c r="I2491" s="6" t="str" cm="1">
        <f t="array" aca="1" ref="I2491" ca="1">_xlfn.IFNA(INDIRECT("'"&amp;"Variable List"&amp;"'!"&amp;ADDRESS(MATCH(A2491,'Variable List'!A:A,0),3)),"")</f>
        <v/>
      </c>
      <c r="J2491" s="6" t="str" cm="1">
        <f t="array" aca="1" ref="J2491" ca="1">_xlfn.IFNA(INDIRECT("'"&amp;"Variable List"&amp;"'!"&amp;ADDRESS(MATCH(A2491,'Variable List'!A:A,0),4)),"")</f>
        <v/>
      </c>
      <c r="K2491" s="6" t="str" cm="1">
        <f t="array" aca="1" ref="K2491" ca="1">_xlfn.IFNA(INDIRECT("'"&amp;"Variable List"&amp;"'!"&amp;ADDRESS(MATCH(A2491,'Variable List'!A:A,0),5)),"")</f>
        <v/>
      </c>
      <c r="L2491" s="6" t="str" cm="1">
        <f t="array" aca="1" ref="L2491" ca="1">_xlfn.IFNA(INDIRECT("'"&amp;"Variable List"&amp;"'!"&amp;ADDRESS(MATCH(A2491,'Variable List'!A:A,0),6)),"")</f>
        <v/>
      </c>
    </row>
    <row r="2492" spans="1:12" s="3" customFormat="1" x14ac:dyDescent="0.25">
      <c r="B2492" s="6"/>
      <c r="C2492" s="6"/>
      <c r="D2492" s="55">
        <v>3</v>
      </c>
      <c r="E2492" s="143">
        <v>3</v>
      </c>
      <c r="F2492" s="168"/>
      <c r="G2492" s="6"/>
      <c r="H2492" s="6"/>
      <c r="I2492" s="6" t="str" cm="1">
        <f t="array" aca="1" ref="I2492" ca="1">_xlfn.IFNA(INDIRECT("'"&amp;"Variable List"&amp;"'!"&amp;ADDRESS(MATCH(A2492,'Variable List'!A:A,0),3)),"")</f>
        <v/>
      </c>
      <c r="J2492" s="6" t="str" cm="1">
        <f t="array" aca="1" ref="J2492" ca="1">_xlfn.IFNA(INDIRECT("'"&amp;"Variable List"&amp;"'!"&amp;ADDRESS(MATCH(A2492,'Variable List'!A:A,0),4)),"")</f>
        <v/>
      </c>
      <c r="K2492" s="6" t="str" cm="1">
        <f t="array" aca="1" ref="K2492" ca="1">_xlfn.IFNA(INDIRECT("'"&amp;"Variable List"&amp;"'!"&amp;ADDRESS(MATCH(A2492,'Variable List'!A:A,0),5)),"")</f>
        <v/>
      </c>
      <c r="L2492" s="6" t="str" cm="1">
        <f t="array" aca="1" ref="L2492" ca="1">_xlfn.IFNA(INDIRECT("'"&amp;"Variable List"&amp;"'!"&amp;ADDRESS(MATCH(A2492,'Variable List'!A:A,0),6)),"")</f>
        <v/>
      </c>
    </row>
    <row r="2493" spans="1:12" s="3" customFormat="1" x14ac:dyDescent="0.25">
      <c r="B2493" s="6"/>
      <c r="C2493" s="6"/>
      <c r="D2493" s="55">
        <v>4</v>
      </c>
      <c r="E2493" s="143">
        <v>4</v>
      </c>
      <c r="F2493" s="168"/>
      <c r="G2493" s="6"/>
      <c r="H2493" s="6"/>
      <c r="I2493" s="6" t="str" cm="1">
        <f t="array" aca="1" ref="I2493" ca="1">_xlfn.IFNA(INDIRECT("'"&amp;"Variable List"&amp;"'!"&amp;ADDRESS(MATCH(A2493,'Variable List'!A:A,0),3)),"")</f>
        <v/>
      </c>
      <c r="J2493" s="6" t="str" cm="1">
        <f t="array" aca="1" ref="J2493" ca="1">_xlfn.IFNA(INDIRECT("'"&amp;"Variable List"&amp;"'!"&amp;ADDRESS(MATCH(A2493,'Variable List'!A:A,0),4)),"")</f>
        <v/>
      </c>
      <c r="K2493" s="6" t="str" cm="1">
        <f t="array" aca="1" ref="K2493" ca="1">_xlfn.IFNA(INDIRECT("'"&amp;"Variable List"&amp;"'!"&amp;ADDRESS(MATCH(A2493,'Variable List'!A:A,0),5)),"")</f>
        <v/>
      </c>
      <c r="L2493" s="6" t="str" cm="1">
        <f t="array" aca="1" ref="L2493" ca="1">_xlfn.IFNA(INDIRECT("'"&amp;"Variable List"&amp;"'!"&amp;ADDRESS(MATCH(A2493,'Variable List'!A:A,0),6)),"")</f>
        <v/>
      </c>
    </row>
    <row r="2494" spans="1:12" s="3" customFormat="1" x14ac:dyDescent="0.25">
      <c r="B2494" s="6"/>
      <c r="C2494" s="6"/>
      <c r="D2494" s="55">
        <v>5</v>
      </c>
      <c r="E2494" s="143">
        <v>5</v>
      </c>
      <c r="F2494" s="168"/>
      <c r="G2494" s="6"/>
      <c r="H2494" s="6"/>
      <c r="I2494" s="6" t="str" cm="1">
        <f t="array" aca="1" ref="I2494" ca="1">_xlfn.IFNA(INDIRECT("'"&amp;"Variable List"&amp;"'!"&amp;ADDRESS(MATCH(A2494,'Variable List'!A:A,0),3)),"")</f>
        <v/>
      </c>
      <c r="J2494" s="6" t="str" cm="1">
        <f t="array" aca="1" ref="J2494" ca="1">_xlfn.IFNA(INDIRECT("'"&amp;"Variable List"&amp;"'!"&amp;ADDRESS(MATCH(A2494,'Variable List'!A:A,0),4)),"")</f>
        <v/>
      </c>
      <c r="K2494" s="6" t="str" cm="1">
        <f t="array" aca="1" ref="K2494" ca="1">_xlfn.IFNA(INDIRECT("'"&amp;"Variable List"&amp;"'!"&amp;ADDRESS(MATCH(A2494,'Variable List'!A:A,0),5)),"")</f>
        <v/>
      </c>
      <c r="L2494" s="6" t="str" cm="1">
        <f t="array" aca="1" ref="L2494" ca="1">_xlfn.IFNA(INDIRECT("'"&amp;"Variable List"&amp;"'!"&amp;ADDRESS(MATCH(A2494,'Variable List'!A:A,0),6)),"")</f>
        <v/>
      </c>
    </row>
    <row r="2495" spans="1:12" s="3" customFormat="1" x14ac:dyDescent="0.25">
      <c r="B2495" s="6"/>
      <c r="C2495" s="6"/>
      <c r="D2495" s="55">
        <v>6</v>
      </c>
      <c r="E2495" s="143">
        <v>6</v>
      </c>
      <c r="F2495" s="168"/>
      <c r="G2495" s="6"/>
      <c r="H2495" s="6"/>
      <c r="I2495" s="6" t="str" cm="1">
        <f t="array" aca="1" ref="I2495" ca="1">_xlfn.IFNA(INDIRECT("'"&amp;"Variable List"&amp;"'!"&amp;ADDRESS(MATCH(A2495,'Variable List'!A:A,0),3)),"")</f>
        <v/>
      </c>
      <c r="J2495" s="6" t="str" cm="1">
        <f t="array" aca="1" ref="J2495" ca="1">_xlfn.IFNA(INDIRECT("'"&amp;"Variable List"&amp;"'!"&amp;ADDRESS(MATCH(A2495,'Variable List'!A:A,0),4)),"")</f>
        <v/>
      </c>
      <c r="K2495" s="6" t="str" cm="1">
        <f t="array" aca="1" ref="K2495" ca="1">_xlfn.IFNA(INDIRECT("'"&amp;"Variable List"&amp;"'!"&amp;ADDRESS(MATCH(A2495,'Variable List'!A:A,0),5)),"")</f>
        <v/>
      </c>
      <c r="L2495" s="6" t="str" cm="1">
        <f t="array" aca="1" ref="L2495" ca="1">_xlfn.IFNA(INDIRECT("'"&amp;"Variable List"&amp;"'!"&amp;ADDRESS(MATCH(A2495,'Variable List'!A:A,0),6)),"")</f>
        <v/>
      </c>
    </row>
    <row r="2496" spans="1:12" s="3" customFormat="1" x14ac:dyDescent="0.25">
      <c r="A2496" s="11"/>
      <c r="B2496" s="7"/>
      <c r="C2496" s="7"/>
      <c r="D2496" s="54">
        <v>7</v>
      </c>
      <c r="E2496" s="53" t="s">
        <v>19651</v>
      </c>
      <c r="F2496" s="169"/>
      <c r="G2496" s="7"/>
      <c r="H2496" s="7"/>
      <c r="I2496" s="7" t="str" cm="1">
        <f t="array" aca="1" ref="I2496" ca="1">_xlfn.IFNA(INDIRECT("'"&amp;"Variable List"&amp;"'!"&amp;ADDRESS(MATCH(A2496,'Variable List'!A:A,0),3)),"")</f>
        <v/>
      </c>
      <c r="J2496" s="7" t="str" cm="1">
        <f t="array" aca="1" ref="J2496" ca="1">_xlfn.IFNA(INDIRECT("'"&amp;"Variable List"&amp;"'!"&amp;ADDRESS(MATCH(A2496,'Variable List'!A:A,0),4)),"")</f>
        <v/>
      </c>
      <c r="K2496" s="7" t="str" cm="1">
        <f t="array" aca="1" ref="K2496" ca="1">_xlfn.IFNA(INDIRECT("'"&amp;"Variable List"&amp;"'!"&amp;ADDRESS(MATCH(A2496,'Variable List'!A:A,0),5)),"")</f>
        <v/>
      </c>
      <c r="L2496" s="7" t="str" cm="1">
        <f t="array" aca="1" ref="L2496" ca="1">_xlfn.IFNA(INDIRECT("'"&amp;"Variable List"&amp;"'!"&amp;ADDRESS(MATCH(A2496,'Variable List'!A:A,0),6)),"")</f>
        <v/>
      </c>
    </row>
    <row r="2497" spans="1:12" s="3" customFormat="1" x14ac:dyDescent="0.25">
      <c r="A2497" s="36" t="s">
        <v>19647</v>
      </c>
      <c r="B2497" s="8" t="s">
        <v>135</v>
      </c>
      <c r="C2497" s="6">
        <v>11</v>
      </c>
      <c r="D2497" s="55">
        <v>-9</v>
      </c>
      <c r="E2497" s="56" t="s">
        <v>192</v>
      </c>
      <c r="F2497" s="168" t="s">
        <v>2108</v>
      </c>
      <c r="G2497" s="8" t="s">
        <v>2478</v>
      </c>
      <c r="H2497" s="8" t="s">
        <v>2743</v>
      </c>
      <c r="I2497" s="6" t="str" cm="1">
        <f t="array" aca="1" ref="I2497" ca="1">_xlfn.IFNA(INDIRECT("'"&amp;"Variable List"&amp;"'!"&amp;ADDRESS(MATCH(A2497,'Variable List'!A:A,0),3)),"")</f>
        <v>no</v>
      </c>
      <c r="J2497" s="6" t="str" cm="1">
        <f t="array" aca="1" ref="J2497" ca="1">_xlfn.IFNA(INDIRECT("'"&amp;"Variable List"&amp;"'!"&amp;ADDRESS(MATCH(A2497,'Variable List'!A:A,0),4)),"")</f>
        <v>no</v>
      </c>
      <c r="K2497" s="6" t="str" cm="1">
        <f t="array" aca="1" ref="K2497" ca="1">_xlfn.IFNA(INDIRECT("'"&amp;"Variable List"&amp;"'!"&amp;ADDRESS(MATCH(A2497,'Variable List'!A:A,0),5)),"")</f>
        <v>yes</v>
      </c>
      <c r="L2497" s="6" t="str" cm="1">
        <f t="array" aca="1" ref="L2497" ca="1">_xlfn.IFNA(INDIRECT("'"&amp;"Variable List"&amp;"'!"&amp;ADDRESS(MATCH(A2497,'Variable List'!A:A,0),6)),"")</f>
        <v>no</v>
      </c>
    </row>
    <row r="2498" spans="1:12" s="3" customFormat="1" x14ac:dyDescent="0.25">
      <c r="A2498" s="12" t="s">
        <v>19648</v>
      </c>
      <c r="B2498" s="6"/>
      <c r="C2498" s="12"/>
      <c r="D2498" s="55">
        <v>0</v>
      </c>
      <c r="E2498" s="56" t="s">
        <v>19403</v>
      </c>
      <c r="F2498" s="168"/>
      <c r="G2498" s="6"/>
      <c r="H2498" s="13"/>
      <c r="I2498" s="6" t="str" cm="1">
        <f t="array" aca="1" ref="I2498" ca="1">_xlfn.IFNA(INDIRECT("'"&amp;"Variable List"&amp;"'!"&amp;ADDRESS(MATCH(A2498,'Variable List'!A:A,0),3)),"")</f>
        <v/>
      </c>
      <c r="J2498" s="6" t="str" cm="1">
        <f t="array" aca="1" ref="J2498" ca="1">_xlfn.IFNA(INDIRECT("'"&amp;"Variable List"&amp;"'!"&amp;ADDRESS(MATCH(A2498,'Variable List'!A:A,0),4)),"")</f>
        <v/>
      </c>
      <c r="K2498" s="6" t="str" cm="1">
        <f t="array" aca="1" ref="K2498" ca="1">_xlfn.IFNA(INDIRECT("'"&amp;"Variable List"&amp;"'!"&amp;ADDRESS(MATCH(A2498,'Variable List'!A:A,0),5)),"")</f>
        <v/>
      </c>
      <c r="L2498" s="6" t="str" cm="1">
        <f t="array" aca="1" ref="L2498" ca="1">_xlfn.IFNA(INDIRECT("'"&amp;"Variable List"&amp;"'!"&amp;ADDRESS(MATCH(A2498,'Variable List'!A:A,0),6)),"")</f>
        <v/>
      </c>
    </row>
    <row r="2499" spans="1:12" s="3" customFormat="1" x14ac:dyDescent="0.25">
      <c r="B2499" s="6"/>
      <c r="C2499" s="12"/>
      <c r="D2499" s="55">
        <v>1</v>
      </c>
      <c r="E2499" s="56" t="s">
        <v>19404</v>
      </c>
      <c r="F2499" s="168"/>
      <c r="G2499" s="6"/>
      <c r="H2499" s="13"/>
      <c r="I2499" s="6" t="str" cm="1">
        <f t="array" aca="1" ref="I2499" ca="1">_xlfn.IFNA(INDIRECT("'"&amp;"Variable List"&amp;"'!"&amp;ADDRESS(MATCH(A2499,'Variable List'!A:A,0),3)),"")</f>
        <v/>
      </c>
      <c r="J2499" s="6" t="str" cm="1">
        <f t="array" aca="1" ref="J2499" ca="1">_xlfn.IFNA(INDIRECT("'"&amp;"Variable List"&amp;"'!"&amp;ADDRESS(MATCH(A2499,'Variable List'!A:A,0),4)),"")</f>
        <v/>
      </c>
      <c r="K2499" s="6" t="str" cm="1">
        <f t="array" aca="1" ref="K2499" ca="1">_xlfn.IFNA(INDIRECT("'"&amp;"Variable List"&amp;"'!"&amp;ADDRESS(MATCH(A2499,'Variable List'!A:A,0),5)),"")</f>
        <v/>
      </c>
      <c r="L2499" s="6" t="str" cm="1">
        <f t="array" aca="1" ref="L2499" ca="1">_xlfn.IFNA(INDIRECT("'"&amp;"Variable List"&amp;"'!"&amp;ADDRESS(MATCH(A2499,'Variable List'!A:A,0),6)),"")</f>
        <v/>
      </c>
    </row>
    <row r="2500" spans="1:12" s="3" customFormat="1" x14ac:dyDescent="0.25">
      <c r="B2500" s="6"/>
      <c r="C2500" s="6"/>
      <c r="D2500" s="55">
        <v>2</v>
      </c>
      <c r="E2500" s="143" t="s">
        <v>19406</v>
      </c>
      <c r="F2500" s="168"/>
      <c r="G2500" s="6"/>
      <c r="H2500" s="13"/>
      <c r="I2500" s="6" t="str" cm="1">
        <f t="array" aca="1" ref="I2500" ca="1">_xlfn.IFNA(INDIRECT("'"&amp;"Variable List"&amp;"'!"&amp;ADDRESS(MATCH(A2500,'Variable List'!A:A,0),3)),"")</f>
        <v/>
      </c>
      <c r="J2500" s="6" t="str" cm="1">
        <f t="array" aca="1" ref="J2500" ca="1">_xlfn.IFNA(INDIRECT("'"&amp;"Variable List"&amp;"'!"&amp;ADDRESS(MATCH(A2500,'Variable List'!A:A,0),4)),"")</f>
        <v/>
      </c>
      <c r="K2500" s="6" t="str" cm="1">
        <f t="array" aca="1" ref="K2500" ca="1">_xlfn.IFNA(INDIRECT("'"&amp;"Variable List"&amp;"'!"&amp;ADDRESS(MATCH(A2500,'Variable List'!A:A,0),5)),"")</f>
        <v/>
      </c>
      <c r="L2500" s="6" t="str" cm="1">
        <f t="array" aca="1" ref="L2500" ca="1">_xlfn.IFNA(INDIRECT("'"&amp;"Variable List"&amp;"'!"&amp;ADDRESS(MATCH(A2500,'Variable List'!A:A,0),6)),"")</f>
        <v/>
      </c>
    </row>
    <row r="2501" spans="1:12" s="3" customFormat="1" x14ac:dyDescent="0.25">
      <c r="B2501" s="6"/>
      <c r="C2501" s="6"/>
      <c r="D2501" s="55">
        <v>3</v>
      </c>
      <c r="E2501" s="143">
        <v>3</v>
      </c>
      <c r="F2501" s="168"/>
      <c r="G2501" s="6"/>
      <c r="H2501" s="13"/>
      <c r="I2501" s="6" t="str" cm="1">
        <f t="array" aca="1" ref="I2501" ca="1">_xlfn.IFNA(INDIRECT("'"&amp;"Variable List"&amp;"'!"&amp;ADDRESS(MATCH(A2501,'Variable List'!A:A,0),3)),"")</f>
        <v/>
      </c>
      <c r="J2501" s="6" t="str" cm="1">
        <f t="array" aca="1" ref="J2501" ca="1">_xlfn.IFNA(INDIRECT("'"&amp;"Variable List"&amp;"'!"&amp;ADDRESS(MATCH(A2501,'Variable List'!A:A,0),4)),"")</f>
        <v/>
      </c>
      <c r="K2501" s="6" t="str" cm="1">
        <f t="array" aca="1" ref="K2501" ca="1">_xlfn.IFNA(INDIRECT("'"&amp;"Variable List"&amp;"'!"&amp;ADDRESS(MATCH(A2501,'Variable List'!A:A,0),5)),"")</f>
        <v/>
      </c>
      <c r="L2501" s="6" t="str" cm="1">
        <f t="array" aca="1" ref="L2501" ca="1">_xlfn.IFNA(INDIRECT("'"&amp;"Variable List"&amp;"'!"&amp;ADDRESS(MATCH(A2501,'Variable List'!A:A,0),6)),"")</f>
        <v/>
      </c>
    </row>
    <row r="2502" spans="1:12" s="3" customFormat="1" x14ac:dyDescent="0.25">
      <c r="B2502" s="6"/>
      <c r="C2502" s="6"/>
      <c r="D2502" s="55">
        <v>4</v>
      </c>
      <c r="E2502" s="143">
        <v>4</v>
      </c>
      <c r="F2502" s="168"/>
      <c r="G2502" s="6"/>
      <c r="H2502" s="13"/>
      <c r="I2502" s="6" t="str" cm="1">
        <f t="array" aca="1" ref="I2502" ca="1">_xlfn.IFNA(INDIRECT("'"&amp;"Variable List"&amp;"'!"&amp;ADDRESS(MATCH(A2502,'Variable List'!A:A,0),3)),"")</f>
        <v/>
      </c>
      <c r="J2502" s="6" t="str" cm="1">
        <f t="array" aca="1" ref="J2502" ca="1">_xlfn.IFNA(INDIRECT("'"&amp;"Variable List"&amp;"'!"&amp;ADDRESS(MATCH(A2502,'Variable List'!A:A,0),4)),"")</f>
        <v/>
      </c>
      <c r="K2502" s="6" t="str" cm="1">
        <f t="array" aca="1" ref="K2502" ca="1">_xlfn.IFNA(INDIRECT("'"&amp;"Variable List"&amp;"'!"&amp;ADDRESS(MATCH(A2502,'Variable List'!A:A,0),5)),"")</f>
        <v/>
      </c>
      <c r="L2502" s="6" t="str" cm="1">
        <f t="array" aca="1" ref="L2502" ca="1">_xlfn.IFNA(INDIRECT("'"&amp;"Variable List"&amp;"'!"&amp;ADDRESS(MATCH(A2502,'Variable List'!A:A,0),6)),"")</f>
        <v/>
      </c>
    </row>
    <row r="2503" spans="1:12" s="3" customFormat="1" x14ac:dyDescent="0.25">
      <c r="B2503" s="6"/>
      <c r="C2503" s="6"/>
      <c r="D2503" s="55">
        <v>5</v>
      </c>
      <c r="E2503" s="143">
        <v>5</v>
      </c>
      <c r="F2503" s="168"/>
      <c r="G2503" s="6"/>
      <c r="H2503" s="13"/>
      <c r="I2503" s="6" t="str" cm="1">
        <f t="array" aca="1" ref="I2503" ca="1">_xlfn.IFNA(INDIRECT("'"&amp;"Variable List"&amp;"'!"&amp;ADDRESS(MATCH(A2503,'Variable List'!A:A,0),3)),"")</f>
        <v/>
      </c>
      <c r="J2503" s="6" t="str" cm="1">
        <f t="array" aca="1" ref="J2503" ca="1">_xlfn.IFNA(INDIRECT("'"&amp;"Variable List"&amp;"'!"&amp;ADDRESS(MATCH(A2503,'Variable List'!A:A,0),4)),"")</f>
        <v/>
      </c>
      <c r="K2503" s="6" t="str" cm="1">
        <f t="array" aca="1" ref="K2503" ca="1">_xlfn.IFNA(INDIRECT("'"&amp;"Variable List"&amp;"'!"&amp;ADDRESS(MATCH(A2503,'Variable List'!A:A,0),5)),"")</f>
        <v/>
      </c>
      <c r="L2503" s="6" t="str" cm="1">
        <f t="array" aca="1" ref="L2503" ca="1">_xlfn.IFNA(INDIRECT("'"&amp;"Variable List"&amp;"'!"&amp;ADDRESS(MATCH(A2503,'Variable List'!A:A,0),6)),"")</f>
        <v/>
      </c>
    </row>
    <row r="2504" spans="1:12" s="3" customFormat="1" x14ac:dyDescent="0.25">
      <c r="B2504" s="6"/>
      <c r="C2504" s="6"/>
      <c r="D2504" s="55">
        <v>6</v>
      </c>
      <c r="E2504" s="143">
        <v>6</v>
      </c>
      <c r="F2504" s="168"/>
      <c r="G2504" s="6"/>
      <c r="H2504" s="13"/>
      <c r="I2504" s="6" t="str" cm="1">
        <f t="array" aca="1" ref="I2504" ca="1">_xlfn.IFNA(INDIRECT("'"&amp;"Variable List"&amp;"'!"&amp;ADDRESS(MATCH(A2504,'Variable List'!A:A,0),3)),"")</f>
        <v/>
      </c>
      <c r="J2504" s="6" t="str" cm="1">
        <f t="array" aca="1" ref="J2504" ca="1">_xlfn.IFNA(INDIRECT("'"&amp;"Variable List"&amp;"'!"&amp;ADDRESS(MATCH(A2504,'Variable List'!A:A,0),4)),"")</f>
        <v/>
      </c>
      <c r="K2504" s="6" t="str" cm="1">
        <f t="array" aca="1" ref="K2504" ca="1">_xlfn.IFNA(INDIRECT("'"&amp;"Variable List"&amp;"'!"&amp;ADDRESS(MATCH(A2504,'Variable List'!A:A,0),5)),"")</f>
        <v/>
      </c>
      <c r="L2504" s="6" t="str" cm="1">
        <f t="array" aca="1" ref="L2504" ca="1">_xlfn.IFNA(INDIRECT("'"&amp;"Variable List"&amp;"'!"&amp;ADDRESS(MATCH(A2504,'Variable List'!A:A,0),6)),"")</f>
        <v/>
      </c>
    </row>
    <row r="2505" spans="1:12" s="3" customFormat="1" x14ac:dyDescent="0.25">
      <c r="B2505" s="6"/>
      <c r="C2505" s="6"/>
      <c r="D2505" s="55">
        <v>7</v>
      </c>
      <c r="E2505" s="143">
        <v>7</v>
      </c>
      <c r="F2505" s="168"/>
      <c r="G2505" s="6"/>
      <c r="H2505" s="13"/>
      <c r="I2505" s="6" t="str" cm="1">
        <f t="array" aca="1" ref="I2505" ca="1">_xlfn.IFNA(INDIRECT("'"&amp;"Variable List"&amp;"'!"&amp;ADDRESS(MATCH(A2505,'Variable List'!A:A,0),3)),"")</f>
        <v/>
      </c>
      <c r="J2505" s="6" t="str" cm="1">
        <f t="array" aca="1" ref="J2505" ca="1">_xlfn.IFNA(INDIRECT("'"&amp;"Variable List"&amp;"'!"&amp;ADDRESS(MATCH(A2505,'Variable List'!A:A,0),4)),"")</f>
        <v/>
      </c>
      <c r="K2505" s="6" t="str" cm="1">
        <f t="array" aca="1" ref="K2505" ca="1">_xlfn.IFNA(INDIRECT("'"&amp;"Variable List"&amp;"'!"&amp;ADDRESS(MATCH(A2505,'Variable List'!A:A,0),5)),"")</f>
        <v/>
      </c>
      <c r="L2505" s="6" t="str" cm="1">
        <f t="array" aca="1" ref="L2505" ca="1">_xlfn.IFNA(INDIRECT("'"&amp;"Variable List"&amp;"'!"&amp;ADDRESS(MATCH(A2505,'Variable List'!A:A,0),6)),"")</f>
        <v/>
      </c>
    </row>
    <row r="2506" spans="1:12" s="3" customFormat="1" x14ac:dyDescent="0.25">
      <c r="B2506" s="6"/>
      <c r="C2506" s="6"/>
      <c r="D2506" s="55">
        <v>8</v>
      </c>
      <c r="E2506" s="143">
        <v>8</v>
      </c>
      <c r="F2506" s="168"/>
      <c r="G2506" s="6"/>
      <c r="H2506" s="13"/>
      <c r="I2506" s="6" t="str" cm="1">
        <f t="array" aca="1" ref="I2506" ca="1">_xlfn.IFNA(INDIRECT("'"&amp;"Variable List"&amp;"'!"&amp;ADDRESS(MATCH(A2506,'Variable List'!A:A,0),3)),"")</f>
        <v/>
      </c>
      <c r="J2506" s="6" t="str" cm="1">
        <f t="array" aca="1" ref="J2506" ca="1">_xlfn.IFNA(INDIRECT("'"&amp;"Variable List"&amp;"'!"&amp;ADDRESS(MATCH(A2506,'Variable List'!A:A,0),4)),"")</f>
        <v/>
      </c>
      <c r="K2506" s="6" t="str" cm="1">
        <f t="array" aca="1" ref="K2506" ca="1">_xlfn.IFNA(INDIRECT("'"&amp;"Variable List"&amp;"'!"&amp;ADDRESS(MATCH(A2506,'Variable List'!A:A,0),5)),"")</f>
        <v/>
      </c>
      <c r="L2506" s="6" t="str" cm="1">
        <f t="array" aca="1" ref="L2506" ca="1">_xlfn.IFNA(INDIRECT("'"&amp;"Variable List"&amp;"'!"&amp;ADDRESS(MATCH(A2506,'Variable List'!A:A,0),6)),"")</f>
        <v/>
      </c>
    </row>
    <row r="2507" spans="1:12" s="3" customFormat="1" x14ac:dyDescent="0.25">
      <c r="A2507" s="11"/>
      <c r="B2507" s="7"/>
      <c r="C2507" s="7"/>
      <c r="D2507" s="54">
        <v>9</v>
      </c>
      <c r="E2507" s="53" t="s">
        <v>19405</v>
      </c>
      <c r="F2507" s="169"/>
      <c r="G2507" s="7"/>
      <c r="H2507" s="15"/>
      <c r="I2507" s="7" t="str" cm="1">
        <f t="array" aca="1" ref="I2507" ca="1">_xlfn.IFNA(INDIRECT("'"&amp;"Variable List"&amp;"'!"&amp;ADDRESS(MATCH(A2507,'Variable List'!A:A,0),3)),"")</f>
        <v/>
      </c>
      <c r="J2507" s="7" t="str" cm="1">
        <f t="array" aca="1" ref="J2507" ca="1">_xlfn.IFNA(INDIRECT("'"&amp;"Variable List"&amp;"'!"&amp;ADDRESS(MATCH(A2507,'Variable List'!A:A,0),4)),"")</f>
        <v/>
      </c>
      <c r="K2507" s="7" t="str" cm="1">
        <f t="array" aca="1" ref="K2507" ca="1">_xlfn.IFNA(INDIRECT("'"&amp;"Variable List"&amp;"'!"&amp;ADDRESS(MATCH(A2507,'Variable List'!A:A,0),5)),"")</f>
        <v/>
      </c>
      <c r="L2507" s="7" t="str" cm="1">
        <f t="array" aca="1" ref="L2507" ca="1">_xlfn.IFNA(INDIRECT("'"&amp;"Variable List"&amp;"'!"&amp;ADDRESS(MATCH(A2507,'Variable List'!A:A,0),6)),"")</f>
        <v/>
      </c>
    </row>
    <row r="2508" spans="1:12" s="3" customFormat="1" x14ac:dyDescent="0.25">
      <c r="A2508" s="4" t="s">
        <v>2481</v>
      </c>
      <c r="B2508" s="6" t="s">
        <v>125</v>
      </c>
      <c r="C2508" s="6">
        <v>3</v>
      </c>
      <c r="D2508" s="55">
        <v>-9</v>
      </c>
      <c r="E2508" s="56" t="s">
        <v>192</v>
      </c>
      <c r="F2508" s="168" t="s">
        <v>19715</v>
      </c>
      <c r="G2508" s="6" t="s">
        <v>2485</v>
      </c>
      <c r="H2508" s="13" t="s">
        <v>2744</v>
      </c>
      <c r="I2508" s="8" t="str" cm="1">
        <f t="array" aca="1" ref="I2508" ca="1">_xlfn.IFNA(INDIRECT("'"&amp;"Variable List"&amp;"'!"&amp;ADDRESS(MATCH(A2508,'Variable List'!A:A,0),3)),"")</f>
        <v>yes</v>
      </c>
      <c r="J2508" s="8" t="str" cm="1">
        <f t="array" aca="1" ref="J2508" ca="1">_xlfn.IFNA(INDIRECT("'"&amp;"Variable List"&amp;"'!"&amp;ADDRESS(MATCH(A2508,'Variable List'!A:A,0),4)),"")</f>
        <v>yes</v>
      </c>
      <c r="K2508" s="8" t="str" cm="1">
        <f t="array" aca="1" ref="K2508" ca="1">_xlfn.IFNA(INDIRECT("'"&amp;"Variable List"&amp;"'!"&amp;ADDRESS(MATCH(A2508,'Variable List'!A:A,0),5)),"")</f>
        <v>no</v>
      </c>
      <c r="L2508" s="8" t="str" cm="1">
        <f t="array" aca="1" ref="L2508" ca="1">_xlfn.IFNA(INDIRECT("'"&amp;"Variable List"&amp;"'!"&amp;ADDRESS(MATCH(A2508,'Variable List'!A:A,0),6)),"")</f>
        <v>no</v>
      </c>
    </row>
    <row r="2509" spans="1:12" s="3" customFormat="1" x14ac:dyDescent="0.25">
      <c r="A2509" s="3" t="s">
        <v>2482</v>
      </c>
      <c r="B2509" s="6"/>
      <c r="C2509" s="6"/>
      <c r="D2509" s="55">
        <v>0</v>
      </c>
      <c r="E2509" s="56" t="s">
        <v>2483</v>
      </c>
      <c r="F2509" s="168"/>
      <c r="G2509" s="6"/>
      <c r="H2509" s="13"/>
      <c r="I2509" s="6" t="str" cm="1">
        <f t="array" aca="1" ref="I2509" ca="1">_xlfn.IFNA(INDIRECT("'"&amp;"Variable List"&amp;"'!"&amp;ADDRESS(MATCH(A2509,'Variable List'!A:A,0),3)),"")</f>
        <v/>
      </c>
      <c r="J2509" s="6" t="str" cm="1">
        <f t="array" aca="1" ref="J2509" ca="1">_xlfn.IFNA(INDIRECT("'"&amp;"Variable List"&amp;"'!"&amp;ADDRESS(MATCH(A2509,'Variable List'!A:A,0),4)),"")</f>
        <v/>
      </c>
      <c r="K2509" s="6" t="str" cm="1">
        <f t="array" aca="1" ref="K2509" ca="1">_xlfn.IFNA(INDIRECT("'"&amp;"Variable List"&amp;"'!"&amp;ADDRESS(MATCH(A2509,'Variable List'!A:A,0),5)),"")</f>
        <v/>
      </c>
      <c r="L2509" s="6" t="str" cm="1">
        <f t="array" aca="1" ref="L2509" ca="1">_xlfn.IFNA(INDIRECT("'"&amp;"Variable List"&amp;"'!"&amp;ADDRESS(MATCH(A2509,'Variable List'!A:A,0),6)),"")</f>
        <v/>
      </c>
    </row>
    <row r="2510" spans="1:12" s="3" customFormat="1" ht="75.75" customHeight="1" x14ac:dyDescent="0.25">
      <c r="A2510" s="11"/>
      <c r="B2510" s="7"/>
      <c r="C2510" s="7"/>
      <c r="D2510" s="54">
        <v>1</v>
      </c>
      <c r="E2510" s="53" t="s">
        <v>2484</v>
      </c>
      <c r="F2510" s="169"/>
      <c r="G2510" s="7"/>
      <c r="H2510" s="7"/>
      <c r="I2510" s="7" t="str" cm="1">
        <f t="array" aca="1" ref="I2510" ca="1">_xlfn.IFNA(INDIRECT("'"&amp;"Variable List"&amp;"'!"&amp;ADDRESS(MATCH(A2510,'Variable List'!A:A,0),3)),"")</f>
        <v/>
      </c>
      <c r="J2510" s="7" t="str" cm="1">
        <f t="array" aca="1" ref="J2510" ca="1">_xlfn.IFNA(INDIRECT("'"&amp;"Variable List"&amp;"'!"&amp;ADDRESS(MATCH(A2510,'Variable List'!A:A,0),4)),"")</f>
        <v/>
      </c>
      <c r="K2510" s="7" t="str" cm="1">
        <f t="array" aca="1" ref="K2510" ca="1">_xlfn.IFNA(INDIRECT("'"&amp;"Variable List"&amp;"'!"&amp;ADDRESS(MATCH(A2510,'Variable List'!A:A,0),5)),"")</f>
        <v/>
      </c>
      <c r="L2510" s="7" t="str" cm="1">
        <f t="array" aca="1" ref="L2510" ca="1">_xlfn.IFNA(INDIRECT("'"&amp;"Variable List"&amp;"'!"&amp;ADDRESS(MATCH(A2510,'Variable List'!A:A,0),6)),"")</f>
        <v/>
      </c>
    </row>
    <row r="2511" spans="1:12" s="3" customFormat="1" x14ac:dyDescent="0.25">
      <c r="A2511" s="4" t="s">
        <v>104</v>
      </c>
      <c r="B2511" s="6" t="s">
        <v>125</v>
      </c>
      <c r="C2511" s="6">
        <v>3</v>
      </c>
      <c r="D2511" s="55">
        <v>-9</v>
      </c>
      <c r="E2511" s="56" t="s">
        <v>192</v>
      </c>
      <c r="F2511" s="167" t="s">
        <v>19715</v>
      </c>
      <c r="G2511" s="6" t="s">
        <v>2489</v>
      </c>
      <c r="H2511" s="13" t="s">
        <v>2745</v>
      </c>
      <c r="I2511" s="8" t="str" cm="1">
        <f t="array" aca="1" ref="I2511" ca="1">_xlfn.IFNA(INDIRECT("'"&amp;"Variable List"&amp;"'!"&amp;ADDRESS(MATCH(A2511,'Variable List'!A:A,0),3)),"")</f>
        <v>yes</v>
      </c>
      <c r="J2511" s="8" t="str" cm="1">
        <f t="array" aca="1" ref="J2511" ca="1">_xlfn.IFNA(INDIRECT("'"&amp;"Variable List"&amp;"'!"&amp;ADDRESS(MATCH(A2511,'Variable List'!A:A,0),4)),"")</f>
        <v>yes</v>
      </c>
      <c r="K2511" s="8" t="str" cm="1">
        <f t="array" aca="1" ref="K2511" ca="1">_xlfn.IFNA(INDIRECT("'"&amp;"Variable List"&amp;"'!"&amp;ADDRESS(MATCH(A2511,'Variable List'!A:A,0),5)),"")</f>
        <v>no</v>
      </c>
      <c r="L2511" s="8" t="str" cm="1">
        <f t="array" aca="1" ref="L2511" ca="1">_xlfn.IFNA(INDIRECT("'"&amp;"Variable List"&amp;"'!"&amp;ADDRESS(MATCH(A2511,'Variable List'!A:A,0),6)),"")</f>
        <v>no</v>
      </c>
    </row>
    <row r="2512" spans="1:12" s="3" customFormat="1" x14ac:dyDescent="0.25">
      <c r="A2512" s="3" t="s">
        <v>2486</v>
      </c>
      <c r="B2512" s="6"/>
      <c r="C2512" s="6"/>
      <c r="D2512" s="55">
        <v>0</v>
      </c>
      <c r="E2512" s="56" t="s">
        <v>2487</v>
      </c>
      <c r="F2512" s="168"/>
      <c r="G2512" s="6"/>
      <c r="H2512" s="13"/>
      <c r="I2512" s="6" t="str" cm="1">
        <f t="array" aca="1" ref="I2512" ca="1">_xlfn.IFNA(INDIRECT("'"&amp;"Variable List"&amp;"'!"&amp;ADDRESS(MATCH(A2512,'Variable List'!A:A,0),3)),"")</f>
        <v/>
      </c>
      <c r="J2512" s="6" t="str" cm="1">
        <f t="array" aca="1" ref="J2512" ca="1">_xlfn.IFNA(INDIRECT("'"&amp;"Variable List"&amp;"'!"&amp;ADDRESS(MATCH(A2512,'Variable List'!A:A,0),4)),"")</f>
        <v/>
      </c>
      <c r="K2512" s="6" t="str" cm="1">
        <f t="array" aca="1" ref="K2512" ca="1">_xlfn.IFNA(INDIRECT("'"&amp;"Variable List"&amp;"'!"&amp;ADDRESS(MATCH(A2512,'Variable List'!A:A,0),5)),"")</f>
        <v/>
      </c>
      <c r="L2512" s="6" t="str" cm="1">
        <f t="array" aca="1" ref="L2512" ca="1">_xlfn.IFNA(INDIRECT("'"&amp;"Variable List"&amp;"'!"&amp;ADDRESS(MATCH(A2512,'Variable List'!A:A,0),6)),"")</f>
        <v/>
      </c>
    </row>
    <row r="2513" spans="1:12" s="3" customFormat="1" ht="74.25" customHeight="1" x14ac:dyDescent="0.25">
      <c r="A2513" s="11"/>
      <c r="B2513" s="7"/>
      <c r="C2513" s="7"/>
      <c r="D2513" s="54">
        <v>1</v>
      </c>
      <c r="E2513" s="53" t="s">
        <v>2488</v>
      </c>
      <c r="F2513" s="169"/>
      <c r="G2513" s="7"/>
      <c r="H2513" s="7"/>
      <c r="I2513" s="7" t="str" cm="1">
        <f t="array" aca="1" ref="I2513" ca="1">_xlfn.IFNA(INDIRECT("'"&amp;"Variable List"&amp;"'!"&amp;ADDRESS(MATCH(A2513,'Variable List'!A:A,0),3)),"")</f>
        <v/>
      </c>
      <c r="J2513" s="7" t="str" cm="1">
        <f t="array" aca="1" ref="J2513" ca="1">_xlfn.IFNA(INDIRECT("'"&amp;"Variable List"&amp;"'!"&amp;ADDRESS(MATCH(A2513,'Variable List'!A:A,0),4)),"")</f>
        <v/>
      </c>
      <c r="K2513" s="7" t="str" cm="1">
        <f t="array" aca="1" ref="K2513" ca="1">_xlfn.IFNA(INDIRECT("'"&amp;"Variable List"&amp;"'!"&amp;ADDRESS(MATCH(A2513,'Variable List'!A:A,0),5)),"")</f>
        <v/>
      </c>
      <c r="L2513" s="7" t="str" cm="1">
        <f t="array" aca="1" ref="L2513" ca="1">_xlfn.IFNA(INDIRECT("'"&amp;"Variable List"&amp;"'!"&amp;ADDRESS(MATCH(A2513,'Variable List'!A:A,0),6)),"")</f>
        <v/>
      </c>
    </row>
    <row r="2514" spans="1:12" s="3" customFormat="1" x14ac:dyDescent="0.25">
      <c r="A2514" s="4" t="s">
        <v>105</v>
      </c>
      <c r="B2514" s="6" t="s">
        <v>135</v>
      </c>
      <c r="C2514" s="6">
        <v>10</v>
      </c>
      <c r="D2514" s="55">
        <v>-9</v>
      </c>
      <c r="E2514" s="56" t="s">
        <v>192</v>
      </c>
      <c r="F2514" s="167" t="s">
        <v>1230</v>
      </c>
      <c r="G2514" s="6" t="s">
        <v>2491</v>
      </c>
      <c r="H2514" s="13"/>
      <c r="I2514" s="8" t="str" cm="1">
        <f t="array" aca="1" ref="I2514" ca="1">_xlfn.IFNA(INDIRECT("'"&amp;"Variable List"&amp;"'!"&amp;ADDRESS(MATCH(A2514,'Variable List'!A:A,0),3)),"")</f>
        <v>yes</v>
      </c>
      <c r="J2514" s="8" t="str" cm="1">
        <f t="array" aca="1" ref="J2514" ca="1">_xlfn.IFNA(INDIRECT("'"&amp;"Variable List"&amp;"'!"&amp;ADDRESS(MATCH(A2514,'Variable List'!A:A,0),4)),"")</f>
        <v>yes</v>
      </c>
      <c r="K2514" s="8" t="str" cm="1">
        <f t="array" aca="1" ref="K2514" ca="1">_xlfn.IFNA(INDIRECT("'"&amp;"Variable List"&amp;"'!"&amp;ADDRESS(MATCH(A2514,'Variable List'!A:A,0),5)),"")</f>
        <v>no</v>
      </c>
      <c r="L2514" s="8" t="str" cm="1">
        <f t="array" aca="1" ref="L2514" ca="1">_xlfn.IFNA(INDIRECT("'"&amp;"Variable List"&amp;"'!"&amp;ADDRESS(MATCH(A2514,'Variable List'!A:A,0),6)),"")</f>
        <v>no</v>
      </c>
    </row>
    <row r="2515" spans="1:12" s="3" customFormat="1" ht="30" x14ac:dyDescent="0.25">
      <c r="A2515" s="41" t="s">
        <v>2490</v>
      </c>
      <c r="B2515" s="6"/>
      <c r="C2515" s="6"/>
      <c r="D2515" s="55">
        <v>1</v>
      </c>
      <c r="E2515" s="56" t="s">
        <v>2492</v>
      </c>
      <c r="F2515" s="168"/>
      <c r="G2515" s="6"/>
      <c r="H2515" s="13"/>
      <c r="I2515" s="6" t="str" cm="1">
        <f t="array" aca="1" ref="I2515" ca="1">_xlfn.IFNA(INDIRECT("'"&amp;"Variable List"&amp;"'!"&amp;ADDRESS(MATCH(A2515,'Variable List'!A:A,0),3)),"")</f>
        <v/>
      </c>
      <c r="J2515" s="6" t="str" cm="1">
        <f t="array" aca="1" ref="J2515" ca="1">_xlfn.IFNA(INDIRECT("'"&amp;"Variable List"&amp;"'!"&amp;ADDRESS(MATCH(A2515,'Variable List'!A:A,0),4)),"")</f>
        <v/>
      </c>
      <c r="K2515" s="6" t="str" cm="1">
        <f t="array" aca="1" ref="K2515" ca="1">_xlfn.IFNA(INDIRECT("'"&amp;"Variable List"&amp;"'!"&amp;ADDRESS(MATCH(A2515,'Variable List'!A:A,0),5)),"")</f>
        <v/>
      </c>
      <c r="L2515" s="6" t="str" cm="1">
        <f t="array" aca="1" ref="L2515" ca="1">_xlfn.IFNA(INDIRECT("'"&amp;"Variable List"&amp;"'!"&amp;ADDRESS(MATCH(A2515,'Variable List'!A:A,0),6)),"")</f>
        <v/>
      </c>
    </row>
    <row r="2516" spans="1:12" s="3" customFormat="1" x14ac:dyDescent="0.25">
      <c r="A2516" s="41"/>
      <c r="B2516" s="6"/>
      <c r="C2516" s="6"/>
      <c r="D2516" s="55">
        <v>2</v>
      </c>
      <c r="E2516" s="56" t="s">
        <v>2493</v>
      </c>
      <c r="F2516" s="168"/>
      <c r="G2516" s="6"/>
      <c r="H2516" s="13"/>
      <c r="I2516" s="6" t="str" cm="1">
        <f t="array" aca="1" ref="I2516" ca="1">_xlfn.IFNA(INDIRECT("'"&amp;"Variable List"&amp;"'!"&amp;ADDRESS(MATCH(A2516,'Variable List'!A:A,0),3)),"")</f>
        <v/>
      </c>
      <c r="J2516" s="6" t="str" cm="1">
        <f t="array" aca="1" ref="J2516" ca="1">_xlfn.IFNA(INDIRECT("'"&amp;"Variable List"&amp;"'!"&amp;ADDRESS(MATCH(A2516,'Variable List'!A:A,0),4)),"")</f>
        <v/>
      </c>
      <c r="K2516" s="6" t="str" cm="1">
        <f t="array" aca="1" ref="K2516" ca="1">_xlfn.IFNA(INDIRECT("'"&amp;"Variable List"&amp;"'!"&amp;ADDRESS(MATCH(A2516,'Variable List'!A:A,0),5)),"")</f>
        <v/>
      </c>
      <c r="L2516" s="6" t="str" cm="1">
        <f t="array" aca="1" ref="L2516" ca="1">_xlfn.IFNA(INDIRECT("'"&amp;"Variable List"&amp;"'!"&amp;ADDRESS(MATCH(A2516,'Variable List'!A:A,0),6)),"")</f>
        <v/>
      </c>
    </row>
    <row r="2517" spans="1:12" s="3" customFormat="1" x14ac:dyDescent="0.25">
      <c r="A2517" s="41"/>
      <c r="B2517" s="6"/>
      <c r="C2517" s="6"/>
      <c r="D2517" s="55">
        <v>3</v>
      </c>
      <c r="E2517" s="56" t="s">
        <v>2494</v>
      </c>
      <c r="F2517" s="168"/>
      <c r="G2517" s="6"/>
      <c r="H2517" s="13"/>
      <c r="I2517" s="6" t="str" cm="1">
        <f t="array" aca="1" ref="I2517" ca="1">_xlfn.IFNA(INDIRECT("'"&amp;"Variable List"&amp;"'!"&amp;ADDRESS(MATCH(A2517,'Variable List'!A:A,0),3)),"")</f>
        <v/>
      </c>
      <c r="J2517" s="6" t="str" cm="1">
        <f t="array" aca="1" ref="J2517" ca="1">_xlfn.IFNA(INDIRECT("'"&amp;"Variable List"&amp;"'!"&amp;ADDRESS(MATCH(A2517,'Variable List'!A:A,0),4)),"")</f>
        <v/>
      </c>
      <c r="K2517" s="6" t="str" cm="1">
        <f t="array" aca="1" ref="K2517" ca="1">_xlfn.IFNA(INDIRECT("'"&amp;"Variable List"&amp;"'!"&amp;ADDRESS(MATCH(A2517,'Variable List'!A:A,0),5)),"")</f>
        <v/>
      </c>
      <c r="L2517" s="6" t="str" cm="1">
        <f t="array" aca="1" ref="L2517" ca="1">_xlfn.IFNA(INDIRECT("'"&amp;"Variable List"&amp;"'!"&amp;ADDRESS(MATCH(A2517,'Variable List'!A:A,0),6)),"")</f>
        <v/>
      </c>
    </row>
    <row r="2518" spans="1:12" s="3" customFormat="1" x14ac:dyDescent="0.25">
      <c r="A2518" s="41"/>
      <c r="B2518" s="6"/>
      <c r="C2518" s="6"/>
      <c r="D2518" s="55">
        <v>4</v>
      </c>
      <c r="E2518" s="56" t="s">
        <v>2495</v>
      </c>
      <c r="F2518" s="168"/>
      <c r="G2518" s="6"/>
      <c r="H2518" s="13"/>
      <c r="I2518" s="6" t="str" cm="1">
        <f t="array" aca="1" ref="I2518" ca="1">_xlfn.IFNA(INDIRECT("'"&amp;"Variable List"&amp;"'!"&amp;ADDRESS(MATCH(A2518,'Variable List'!A:A,0),3)),"")</f>
        <v/>
      </c>
      <c r="J2518" s="6" t="str" cm="1">
        <f t="array" aca="1" ref="J2518" ca="1">_xlfn.IFNA(INDIRECT("'"&amp;"Variable List"&amp;"'!"&amp;ADDRESS(MATCH(A2518,'Variable List'!A:A,0),4)),"")</f>
        <v/>
      </c>
      <c r="K2518" s="6" t="str" cm="1">
        <f t="array" aca="1" ref="K2518" ca="1">_xlfn.IFNA(INDIRECT("'"&amp;"Variable List"&amp;"'!"&amp;ADDRESS(MATCH(A2518,'Variable List'!A:A,0),5)),"")</f>
        <v/>
      </c>
      <c r="L2518" s="6" t="str" cm="1">
        <f t="array" aca="1" ref="L2518" ca="1">_xlfn.IFNA(INDIRECT("'"&amp;"Variable List"&amp;"'!"&amp;ADDRESS(MATCH(A2518,'Variable List'!A:A,0),6)),"")</f>
        <v/>
      </c>
    </row>
    <row r="2519" spans="1:12" s="3" customFormat="1" x14ac:dyDescent="0.25">
      <c r="A2519" s="41"/>
      <c r="B2519" s="6"/>
      <c r="C2519" s="6"/>
      <c r="D2519" s="55">
        <v>5</v>
      </c>
      <c r="E2519" s="56" t="s">
        <v>2496</v>
      </c>
      <c r="F2519" s="168"/>
      <c r="G2519" s="6"/>
      <c r="H2519" s="13"/>
      <c r="I2519" s="6" t="str" cm="1">
        <f t="array" aca="1" ref="I2519" ca="1">_xlfn.IFNA(INDIRECT("'"&amp;"Variable List"&amp;"'!"&amp;ADDRESS(MATCH(A2519,'Variable List'!A:A,0),3)),"")</f>
        <v/>
      </c>
      <c r="J2519" s="6" t="str" cm="1">
        <f t="array" aca="1" ref="J2519" ca="1">_xlfn.IFNA(INDIRECT("'"&amp;"Variable List"&amp;"'!"&amp;ADDRESS(MATCH(A2519,'Variable List'!A:A,0),4)),"")</f>
        <v/>
      </c>
      <c r="K2519" s="6" t="str" cm="1">
        <f t="array" aca="1" ref="K2519" ca="1">_xlfn.IFNA(INDIRECT("'"&amp;"Variable List"&amp;"'!"&amp;ADDRESS(MATCH(A2519,'Variable List'!A:A,0),5)),"")</f>
        <v/>
      </c>
      <c r="L2519" s="6" t="str" cm="1">
        <f t="array" aca="1" ref="L2519" ca="1">_xlfn.IFNA(INDIRECT("'"&amp;"Variable List"&amp;"'!"&amp;ADDRESS(MATCH(A2519,'Variable List'!A:A,0),6)),"")</f>
        <v/>
      </c>
    </row>
    <row r="2520" spans="1:12" s="3" customFormat="1" x14ac:dyDescent="0.25">
      <c r="A2520" s="41"/>
      <c r="B2520" s="6"/>
      <c r="C2520" s="6"/>
      <c r="D2520" s="55">
        <v>6</v>
      </c>
      <c r="E2520" s="56" t="s">
        <v>2497</v>
      </c>
      <c r="F2520" s="168"/>
      <c r="G2520" s="6"/>
      <c r="H2520" s="13"/>
      <c r="I2520" s="6" t="str" cm="1">
        <f t="array" aca="1" ref="I2520" ca="1">_xlfn.IFNA(INDIRECT("'"&amp;"Variable List"&amp;"'!"&amp;ADDRESS(MATCH(A2520,'Variable List'!A:A,0),3)),"")</f>
        <v/>
      </c>
      <c r="J2520" s="6" t="str" cm="1">
        <f t="array" aca="1" ref="J2520" ca="1">_xlfn.IFNA(INDIRECT("'"&amp;"Variable List"&amp;"'!"&amp;ADDRESS(MATCH(A2520,'Variable List'!A:A,0),4)),"")</f>
        <v/>
      </c>
      <c r="K2520" s="6" t="str" cm="1">
        <f t="array" aca="1" ref="K2520" ca="1">_xlfn.IFNA(INDIRECT("'"&amp;"Variable List"&amp;"'!"&amp;ADDRESS(MATCH(A2520,'Variable List'!A:A,0),5)),"")</f>
        <v/>
      </c>
      <c r="L2520" s="6" t="str" cm="1">
        <f t="array" aca="1" ref="L2520" ca="1">_xlfn.IFNA(INDIRECT("'"&amp;"Variable List"&amp;"'!"&amp;ADDRESS(MATCH(A2520,'Variable List'!A:A,0),6)),"")</f>
        <v/>
      </c>
    </row>
    <row r="2521" spans="1:12" s="3" customFormat="1" x14ac:dyDescent="0.25">
      <c r="A2521" s="41"/>
      <c r="B2521" s="6"/>
      <c r="C2521" s="6"/>
      <c r="D2521" s="55">
        <v>7</v>
      </c>
      <c r="E2521" s="56" t="s">
        <v>2498</v>
      </c>
      <c r="F2521" s="168"/>
      <c r="G2521" s="6"/>
      <c r="H2521" s="13"/>
      <c r="I2521" s="6" t="str" cm="1">
        <f t="array" aca="1" ref="I2521" ca="1">_xlfn.IFNA(INDIRECT("'"&amp;"Variable List"&amp;"'!"&amp;ADDRESS(MATCH(A2521,'Variable List'!A:A,0),3)),"")</f>
        <v/>
      </c>
      <c r="J2521" s="6" t="str" cm="1">
        <f t="array" aca="1" ref="J2521" ca="1">_xlfn.IFNA(INDIRECT("'"&amp;"Variable List"&amp;"'!"&amp;ADDRESS(MATCH(A2521,'Variable List'!A:A,0),4)),"")</f>
        <v/>
      </c>
      <c r="K2521" s="6" t="str" cm="1">
        <f t="array" aca="1" ref="K2521" ca="1">_xlfn.IFNA(INDIRECT("'"&amp;"Variable List"&amp;"'!"&amp;ADDRESS(MATCH(A2521,'Variable List'!A:A,0),5)),"")</f>
        <v/>
      </c>
      <c r="L2521" s="6" t="str" cm="1">
        <f t="array" aca="1" ref="L2521" ca="1">_xlfn.IFNA(INDIRECT("'"&amp;"Variable List"&amp;"'!"&amp;ADDRESS(MATCH(A2521,'Variable List'!A:A,0),6)),"")</f>
        <v/>
      </c>
    </row>
    <row r="2522" spans="1:12" s="3" customFormat="1" x14ac:dyDescent="0.25">
      <c r="A2522" s="41"/>
      <c r="B2522" s="6"/>
      <c r="C2522" s="6"/>
      <c r="D2522" s="55">
        <v>8</v>
      </c>
      <c r="E2522" s="56" t="s">
        <v>2499</v>
      </c>
      <c r="F2522" s="168"/>
      <c r="G2522" s="6"/>
      <c r="H2522" s="13"/>
      <c r="I2522" s="6" t="str" cm="1">
        <f t="array" aca="1" ref="I2522" ca="1">_xlfn.IFNA(INDIRECT("'"&amp;"Variable List"&amp;"'!"&amp;ADDRESS(MATCH(A2522,'Variable List'!A:A,0),3)),"")</f>
        <v/>
      </c>
      <c r="J2522" s="6" t="str" cm="1">
        <f t="array" aca="1" ref="J2522" ca="1">_xlfn.IFNA(INDIRECT("'"&amp;"Variable List"&amp;"'!"&amp;ADDRESS(MATCH(A2522,'Variable List'!A:A,0),4)),"")</f>
        <v/>
      </c>
      <c r="K2522" s="6" t="str" cm="1">
        <f t="array" aca="1" ref="K2522" ca="1">_xlfn.IFNA(INDIRECT("'"&amp;"Variable List"&amp;"'!"&amp;ADDRESS(MATCH(A2522,'Variable List'!A:A,0),5)),"")</f>
        <v/>
      </c>
      <c r="L2522" s="6" t="str" cm="1">
        <f t="array" aca="1" ref="L2522" ca="1">_xlfn.IFNA(INDIRECT("'"&amp;"Variable List"&amp;"'!"&amp;ADDRESS(MATCH(A2522,'Variable List'!A:A,0),6)),"")</f>
        <v/>
      </c>
    </row>
    <row r="2523" spans="1:12" s="3" customFormat="1" x14ac:dyDescent="0.25">
      <c r="A2523" s="42"/>
      <c r="B2523" s="7"/>
      <c r="C2523" s="7"/>
      <c r="D2523" s="54">
        <v>9</v>
      </c>
      <c r="E2523" s="53" t="s">
        <v>2500</v>
      </c>
      <c r="F2523" s="169"/>
      <c r="G2523" s="7"/>
      <c r="H2523" s="7"/>
      <c r="I2523" s="7" t="str" cm="1">
        <f t="array" aca="1" ref="I2523" ca="1">_xlfn.IFNA(INDIRECT("'"&amp;"Variable List"&amp;"'!"&amp;ADDRESS(MATCH(A2523,'Variable List'!A:A,0),3)),"")</f>
        <v/>
      </c>
      <c r="J2523" s="7" t="str" cm="1">
        <f t="array" aca="1" ref="J2523" ca="1">_xlfn.IFNA(INDIRECT("'"&amp;"Variable List"&amp;"'!"&amp;ADDRESS(MATCH(A2523,'Variable List'!A:A,0),4)),"")</f>
        <v/>
      </c>
      <c r="K2523" s="7" t="str" cm="1">
        <f t="array" aca="1" ref="K2523" ca="1">_xlfn.IFNA(INDIRECT("'"&amp;"Variable List"&amp;"'!"&amp;ADDRESS(MATCH(A2523,'Variable List'!A:A,0),5)),"")</f>
        <v/>
      </c>
      <c r="L2523" s="7" t="str" cm="1">
        <f t="array" aca="1" ref="L2523" ca="1">_xlfn.IFNA(INDIRECT("'"&amp;"Variable List"&amp;"'!"&amp;ADDRESS(MATCH(A2523,'Variable List'!A:A,0),6)),"")</f>
        <v/>
      </c>
    </row>
    <row r="2524" spans="1:12" s="3" customFormat="1" x14ac:dyDescent="0.25">
      <c r="A2524" s="4" t="s">
        <v>106</v>
      </c>
      <c r="B2524" s="6" t="s">
        <v>125</v>
      </c>
      <c r="C2524" s="6">
        <v>9</v>
      </c>
      <c r="D2524" s="55">
        <v>-9</v>
      </c>
      <c r="E2524" s="56" t="s">
        <v>192</v>
      </c>
      <c r="F2524" s="167" t="s">
        <v>2526</v>
      </c>
      <c r="G2524" s="6" t="s">
        <v>2516</v>
      </c>
      <c r="H2524" s="13" t="s">
        <v>2746</v>
      </c>
      <c r="I2524" s="8" t="str" cm="1">
        <f t="array" aca="1" ref="I2524" ca="1">_xlfn.IFNA(INDIRECT("'"&amp;"Variable List"&amp;"'!"&amp;ADDRESS(MATCH(A2524,'Variable List'!A:A,0),3)),"")</f>
        <v>yes</v>
      </c>
      <c r="J2524" s="8" t="str" cm="1">
        <f t="array" aca="1" ref="J2524" ca="1">_xlfn.IFNA(INDIRECT("'"&amp;"Variable List"&amp;"'!"&amp;ADDRESS(MATCH(A2524,'Variable List'!A:A,0),4)),"")</f>
        <v>yes</v>
      </c>
      <c r="K2524" s="8" t="str" cm="1">
        <f t="array" aca="1" ref="K2524" ca="1">_xlfn.IFNA(INDIRECT("'"&amp;"Variable List"&amp;"'!"&amp;ADDRESS(MATCH(A2524,'Variable List'!A:A,0),5)),"")</f>
        <v>yes</v>
      </c>
      <c r="L2524" s="8" t="str" cm="1">
        <f t="array" aca="1" ref="L2524" ca="1">_xlfn.IFNA(INDIRECT("'"&amp;"Variable List"&amp;"'!"&amp;ADDRESS(MATCH(A2524,'Variable List'!A:A,0),6)),"")</f>
        <v>yes</v>
      </c>
    </row>
    <row r="2525" spans="1:12" s="3" customFormat="1" x14ac:dyDescent="0.25">
      <c r="A2525" s="3" t="s">
        <v>2517</v>
      </c>
      <c r="B2525" s="6"/>
      <c r="C2525" s="6"/>
      <c r="D2525" s="55">
        <v>1</v>
      </c>
      <c r="E2525" s="56" t="s">
        <v>2518</v>
      </c>
      <c r="F2525" s="168"/>
      <c r="G2525" s="6"/>
      <c r="H2525" s="13"/>
      <c r="I2525" s="6" t="str" cm="1">
        <f t="array" aca="1" ref="I2525" ca="1">_xlfn.IFNA(INDIRECT("'"&amp;"Variable List"&amp;"'!"&amp;ADDRESS(MATCH(A2525,'Variable List'!A:A,0),3)),"")</f>
        <v/>
      </c>
      <c r="J2525" s="6" t="str" cm="1">
        <f t="array" aca="1" ref="J2525" ca="1">_xlfn.IFNA(INDIRECT("'"&amp;"Variable List"&amp;"'!"&amp;ADDRESS(MATCH(A2525,'Variable List'!A:A,0),4)),"")</f>
        <v/>
      </c>
      <c r="K2525" s="6" t="str" cm="1">
        <f t="array" aca="1" ref="K2525" ca="1">_xlfn.IFNA(INDIRECT("'"&amp;"Variable List"&amp;"'!"&amp;ADDRESS(MATCH(A2525,'Variable List'!A:A,0),5)),"")</f>
        <v/>
      </c>
      <c r="L2525" s="6" t="str" cm="1">
        <f t="array" aca="1" ref="L2525" ca="1">_xlfn.IFNA(INDIRECT("'"&amp;"Variable List"&amp;"'!"&amp;ADDRESS(MATCH(A2525,'Variable List'!A:A,0),6)),"")</f>
        <v/>
      </c>
    </row>
    <row r="2526" spans="1:12" s="3" customFormat="1" x14ac:dyDescent="0.25">
      <c r="B2526" s="6"/>
      <c r="C2526" s="6"/>
      <c r="D2526" s="55">
        <v>2</v>
      </c>
      <c r="E2526" s="56" t="s">
        <v>2519</v>
      </c>
      <c r="F2526" s="168"/>
      <c r="G2526" s="6"/>
      <c r="H2526" s="13"/>
      <c r="I2526" s="6" t="str" cm="1">
        <f t="array" aca="1" ref="I2526" ca="1">_xlfn.IFNA(INDIRECT("'"&amp;"Variable List"&amp;"'!"&amp;ADDRESS(MATCH(A2526,'Variable List'!A:A,0),3)),"")</f>
        <v/>
      </c>
      <c r="J2526" s="6" t="str" cm="1">
        <f t="array" aca="1" ref="J2526" ca="1">_xlfn.IFNA(INDIRECT("'"&amp;"Variable List"&amp;"'!"&amp;ADDRESS(MATCH(A2526,'Variable List'!A:A,0),4)),"")</f>
        <v/>
      </c>
      <c r="K2526" s="6" t="str" cm="1">
        <f t="array" aca="1" ref="K2526" ca="1">_xlfn.IFNA(INDIRECT("'"&amp;"Variable List"&amp;"'!"&amp;ADDRESS(MATCH(A2526,'Variable List'!A:A,0),5)),"")</f>
        <v/>
      </c>
      <c r="L2526" s="6" t="str" cm="1">
        <f t="array" aca="1" ref="L2526" ca="1">_xlfn.IFNA(INDIRECT("'"&amp;"Variable List"&amp;"'!"&amp;ADDRESS(MATCH(A2526,'Variable List'!A:A,0),6)),"")</f>
        <v/>
      </c>
    </row>
    <row r="2527" spans="1:12" s="3" customFormat="1" x14ac:dyDescent="0.25">
      <c r="B2527" s="6"/>
      <c r="C2527" s="6"/>
      <c r="D2527" s="55">
        <v>3</v>
      </c>
      <c r="E2527" s="56" t="s">
        <v>2520</v>
      </c>
      <c r="F2527" s="168"/>
      <c r="G2527" s="6"/>
      <c r="H2527" s="13"/>
      <c r="I2527" s="6" t="str" cm="1">
        <f t="array" aca="1" ref="I2527" ca="1">_xlfn.IFNA(INDIRECT("'"&amp;"Variable List"&amp;"'!"&amp;ADDRESS(MATCH(A2527,'Variable List'!A:A,0),3)),"")</f>
        <v/>
      </c>
      <c r="J2527" s="6" t="str" cm="1">
        <f t="array" aca="1" ref="J2527" ca="1">_xlfn.IFNA(INDIRECT("'"&amp;"Variable List"&amp;"'!"&amp;ADDRESS(MATCH(A2527,'Variable List'!A:A,0),4)),"")</f>
        <v/>
      </c>
      <c r="K2527" s="6" t="str" cm="1">
        <f t="array" aca="1" ref="K2527" ca="1">_xlfn.IFNA(INDIRECT("'"&amp;"Variable List"&amp;"'!"&amp;ADDRESS(MATCH(A2527,'Variable List'!A:A,0),5)),"")</f>
        <v/>
      </c>
      <c r="L2527" s="6" t="str" cm="1">
        <f t="array" aca="1" ref="L2527" ca="1">_xlfn.IFNA(INDIRECT("'"&amp;"Variable List"&amp;"'!"&amp;ADDRESS(MATCH(A2527,'Variable List'!A:A,0),6)),"")</f>
        <v/>
      </c>
    </row>
    <row r="2528" spans="1:12" s="3" customFormat="1" x14ac:dyDescent="0.25">
      <c r="B2528" s="6"/>
      <c r="C2528" s="6"/>
      <c r="D2528" s="55">
        <v>4</v>
      </c>
      <c r="E2528" s="56" t="s">
        <v>2521</v>
      </c>
      <c r="F2528" s="168"/>
      <c r="G2528" s="6"/>
      <c r="H2528" s="13"/>
      <c r="I2528" s="6" t="str" cm="1">
        <f t="array" aca="1" ref="I2528" ca="1">_xlfn.IFNA(INDIRECT("'"&amp;"Variable List"&amp;"'!"&amp;ADDRESS(MATCH(A2528,'Variable List'!A:A,0),3)),"")</f>
        <v/>
      </c>
      <c r="J2528" s="6" t="str" cm="1">
        <f t="array" aca="1" ref="J2528" ca="1">_xlfn.IFNA(INDIRECT("'"&amp;"Variable List"&amp;"'!"&amp;ADDRESS(MATCH(A2528,'Variable List'!A:A,0),4)),"")</f>
        <v/>
      </c>
      <c r="K2528" s="6" t="str" cm="1">
        <f t="array" aca="1" ref="K2528" ca="1">_xlfn.IFNA(INDIRECT("'"&amp;"Variable List"&amp;"'!"&amp;ADDRESS(MATCH(A2528,'Variable List'!A:A,0),5)),"")</f>
        <v/>
      </c>
      <c r="L2528" s="6" t="str" cm="1">
        <f t="array" aca="1" ref="L2528" ca="1">_xlfn.IFNA(INDIRECT("'"&amp;"Variable List"&amp;"'!"&amp;ADDRESS(MATCH(A2528,'Variable List'!A:A,0),6)),"")</f>
        <v/>
      </c>
    </row>
    <row r="2529" spans="1:12" s="3" customFormat="1" x14ac:dyDescent="0.25">
      <c r="B2529" s="6"/>
      <c r="C2529" s="6"/>
      <c r="D2529" s="55">
        <v>5</v>
      </c>
      <c r="E2529" s="56" t="s">
        <v>2522</v>
      </c>
      <c r="F2529" s="168"/>
      <c r="G2529" s="6"/>
      <c r="H2529" s="13"/>
      <c r="I2529" s="6" t="str" cm="1">
        <f t="array" aca="1" ref="I2529" ca="1">_xlfn.IFNA(INDIRECT("'"&amp;"Variable List"&amp;"'!"&amp;ADDRESS(MATCH(A2529,'Variable List'!A:A,0),3)),"")</f>
        <v/>
      </c>
      <c r="J2529" s="6" t="str" cm="1">
        <f t="array" aca="1" ref="J2529" ca="1">_xlfn.IFNA(INDIRECT("'"&amp;"Variable List"&amp;"'!"&amp;ADDRESS(MATCH(A2529,'Variable List'!A:A,0),4)),"")</f>
        <v/>
      </c>
      <c r="K2529" s="6" t="str" cm="1">
        <f t="array" aca="1" ref="K2529" ca="1">_xlfn.IFNA(INDIRECT("'"&amp;"Variable List"&amp;"'!"&amp;ADDRESS(MATCH(A2529,'Variable List'!A:A,0),5)),"")</f>
        <v/>
      </c>
      <c r="L2529" s="6" t="str" cm="1">
        <f t="array" aca="1" ref="L2529" ca="1">_xlfn.IFNA(INDIRECT("'"&amp;"Variable List"&amp;"'!"&amp;ADDRESS(MATCH(A2529,'Variable List'!A:A,0),6)),"")</f>
        <v/>
      </c>
    </row>
    <row r="2530" spans="1:12" s="3" customFormat="1" x14ac:dyDescent="0.25">
      <c r="B2530" s="6"/>
      <c r="C2530" s="6"/>
      <c r="D2530" s="55">
        <v>6</v>
      </c>
      <c r="E2530" s="56" t="s">
        <v>2523</v>
      </c>
      <c r="F2530" s="168"/>
      <c r="G2530" s="6"/>
      <c r="H2530" s="13"/>
      <c r="I2530" s="6" t="str" cm="1">
        <f t="array" aca="1" ref="I2530" ca="1">_xlfn.IFNA(INDIRECT("'"&amp;"Variable List"&amp;"'!"&amp;ADDRESS(MATCH(A2530,'Variable List'!A:A,0),3)),"")</f>
        <v/>
      </c>
      <c r="J2530" s="6" t="str" cm="1">
        <f t="array" aca="1" ref="J2530" ca="1">_xlfn.IFNA(INDIRECT("'"&amp;"Variable List"&amp;"'!"&amp;ADDRESS(MATCH(A2530,'Variable List'!A:A,0),4)),"")</f>
        <v/>
      </c>
      <c r="K2530" s="6" t="str" cm="1">
        <f t="array" aca="1" ref="K2530" ca="1">_xlfn.IFNA(INDIRECT("'"&amp;"Variable List"&amp;"'!"&amp;ADDRESS(MATCH(A2530,'Variable List'!A:A,0),5)),"")</f>
        <v/>
      </c>
      <c r="L2530" s="6" t="str" cm="1">
        <f t="array" aca="1" ref="L2530" ca="1">_xlfn.IFNA(INDIRECT("'"&amp;"Variable List"&amp;"'!"&amp;ADDRESS(MATCH(A2530,'Variable List'!A:A,0),6)),"")</f>
        <v/>
      </c>
    </row>
    <row r="2531" spans="1:12" s="3" customFormat="1" x14ac:dyDescent="0.25">
      <c r="B2531" s="6"/>
      <c r="C2531" s="6"/>
      <c r="D2531" s="55">
        <v>7</v>
      </c>
      <c r="E2531" s="56" t="s">
        <v>2524</v>
      </c>
      <c r="F2531" s="168"/>
      <c r="G2531" s="6"/>
      <c r="H2531" s="13"/>
      <c r="I2531" s="6" t="str" cm="1">
        <f t="array" aca="1" ref="I2531" ca="1">_xlfn.IFNA(INDIRECT("'"&amp;"Variable List"&amp;"'!"&amp;ADDRESS(MATCH(A2531,'Variable List'!A:A,0),3)),"")</f>
        <v/>
      </c>
      <c r="J2531" s="6" t="str" cm="1">
        <f t="array" aca="1" ref="J2531" ca="1">_xlfn.IFNA(INDIRECT("'"&amp;"Variable List"&amp;"'!"&amp;ADDRESS(MATCH(A2531,'Variable List'!A:A,0),4)),"")</f>
        <v/>
      </c>
      <c r="K2531" s="6" t="str" cm="1">
        <f t="array" aca="1" ref="K2531" ca="1">_xlfn.IFNA(INDIRECT("'"&amp;"Variable List"&amp;"'!"&amp;ADDRESS(MATCH(A2531,'Variable List'!A:A,0),5)),"")</f>
        <v/>
      </c>
      <c r="L2531" s="6" t="str" cm="1">
        <f t="array" aca="1" ref="L2531" ca="1">_xlfn.IFNA(INDIRECT("'"&amp;"Variable List"&amp;"'!"&amp;ADDRESS(MATCH(A2531,'Variable List'!A:A,0),6)),"")</f>
        <v/>
      </c>
    </row>
    <row r="2532" spans="1:12" s="3" customFormat="1" x14ac:dyDescent="0.25">
      <c r="A2532" s="11"/>
      <c r="B2532" s="7"/>
      <c r="C2532" s="7"/>
      <c r="D2532" s="54">
        <v>8</v>
      </c>
      <c r="E2532" s="53" t="s">
        <v>2525</v>
      </c>
      <c r="F2532" s="169"/>
      <c r="G2532" s="7"/>
      <c r="H2532" s="7"/>
      <c r="I2532" s="7" t="str" cm="1">
        <f t="array" aca="1" ref="I2532" ca="1">_xlfn.IFNA(INDIRECT("'"&amp;"Variable List"&amp;"'!"&amp;ADDRESS(MATCH(A2532,'Variable List'!A:A,0),3)),"")</f>
        <v/>
      </c>
      <c r="J2532" s="7" t="str" cm="1">
        <f t="array" aca="1" ref="J2532" ca="1">_xlfn.IFNA(INDIRECT("'"&amp;"Variable List"&amp;"'!"&amp;ADDRESS(MATCH(A2532,'Variable List'!A:A,0),4)),"")</f>
        <v/>
      </c>
      <c r="K2532" s="7" t="str" cm="1">
        <f t="array" aca="1" ref="K2532" ca="1">_xlfn.IFNA(INDIRECT("'"&amp;"Variable List"&amp;"'!"&amp;ADDRESS(MATCH(A2532,'Variable List'!A:A,0),5)),"")</f>
        <v/>
      </c>
      <c r="L2532" s="7" t="str" cm="1">
        <f t="array" aca="1" ref="L2532" ca="1">_xlfn.IFNA(INDIRECT("'"&amp;"Variable List"&amp;"'!"&amp;ADDRESS(MATCH(A2532,'Variable List'!A:A,0),6)),"")</f>
        <v/>
      </c>
    </row>
    <row r="2533" spans="1:12" s="3" customFormat="1" x14ac:dyDescent="0.25">
      <c r="A2533" s="4" t="s">
        <v>107</v>
      </c>
      <c r="B2533" s="6" t="s">
        <v>125</v>
      </c>
      <c r="C2533" s="6"/>
      <c r="D2533" s="55">
        <v>-9</v>
      </c>
      <c r="E2533" s="56" t="s">
        <v>192</v>
      </c>
      <c r="F2533" s="167" t="s">
        <v>2462</v>
      </c>
      <c r="G2533" s="6" t="s">
        <v>107</v>
      </c>
      <c r="H2533" s="13" t="s">
        <v>2747</v>
      </c>
      <c r="I2533" s="8" t="str" cm="1">
        <f t="array" aca="1" ref="I2533" ca="1">_xlfn.IFNA(INDIRECT("'"&amp;"Variable List"&amp;"'!"&amp;ADDRESS(MATCH(A2533,'Variable List'!A:A,0),3)),"")</f>
        <v>yes</v>
      </c>
      <c r="J2533" s="8" t="str" cm="1">
        <f t="array" aca="1" ref="J2533" ca="1">_xlfn.IFNA(INDIRECT("'"&amp;"Variable List"&amp;"'!"&amp;ADDRESS(MATCH(A2533,'Variable List'!A:A,0),4)),"")</f>
        <v>yes</v>
      </c>
      <c r="K2533" s="8" t="str" cm="1">
        <f t="array" aca="1" ref="K2533" ca="1">_xlfn.IFNA(INDIRECT("'"&amp;"Variable List"&amp;"'!"&amp;ADDRESS(MATCH(A2533,'Variable List'!A:A,0),5)),"")</f>
        <v>yes</v>
      </c>
      <c r="L2533" s="8" t="str" cm="1">
        <f t="array" aca="1" ref="L2533" ca="1">_xlfn.IFNA(INDIRECT("'"&amp;"Variable List"&amp;"'!"&amp;ADDRESS(MATCH(A2533,'Variable List'!A:A,0),6)),"")</f>
        <v>yes</v>
      </c>
    </row>
    <row r="2534" spans="1:12" s="3" customFormat="1" x14ac:dyDescent="0.25">
      <c r="A2534" s="3" t="s">
        <v>2527</v>
      </c>
      <c r="B2534" s="6"/>
      <c r="C2534" s="6"/>
      <c r="D2534" s="55">
        <v>1</v>
      </c>
      <c r="E2534" s="56" t="s">
        <v>2528</v>
      </c>
      <c r="F2534" s="168"/>
      <c r="G2534" s="6"/>
      <c r="H2534" s="13"/>
      <c r="I2534" s="6" t="str" cm="1">
        <f t="array" aca="1" ref="I2534" ca="1">_xlfn.IFNA(INDIRECT("'"&amp;"Variable List"&amp;"'!"&amp;ADDRESS(MATCH(A2534,'Variable List'!A:A,0),3)),"")</f>
        <v/>
      </c>
      <c r="J2534" s="6" t="str" cm="1">
        <f t="array" aca="1" ref="J2534" ca="1">_xlfn.IFNA(INDIRECT("'"&amp;"Variable List"&amp;"'!"&amp;ADDRESS(MATCH(A2534,'Variable List'!A:A,0),4)),"")</f>
        <v/>
      </c>
      <c r="K2534" s="6" t="str" cm="1">
        <f t="array" aca="1" ref="K2534" ca="1">_xlfn.IFNA(INDIRECT("'"&amp;"Variable List"&amp;"'!"&amp;ADDRESS(MATCH(A2534,'Variable List'!A:A,0),5)),"")</f>
        <v/>
      </c>
      <c r="L2534" s="6" t="str" cm="1">
        <f t="array" aca="1" ref="L2534" ca="1">_xlfn.IFNA(INDIRECT("'"&amp;"Variable List"&amp;"'!"&amp;ADDRESS(MATCH(A2534,'Variable List'!A:A,0),6)),"")</f>
        <v/>
      </c>
    </row>
    <row r="2535" spans="1:12" s="3" customFormat="1" x14ac:dyDescent="0.25">
      <c r="A2535" s="11"/>
      <c r="B2535" s="7"/>
      <c r="C2535" s="7"/>
      <c r="D2535" s="54">
        <v>2</v>
      </c>
      <c r="E2535" s="53" t="s">
        <v>2529</v>
      </c>
      <c r="F2535" s="169"/>
      <c r="G2535" s="7"/>
      <c r="H2535" s="7"/>
      <c r="I2535" s="7" t="str" cm="1">
        <f t="array" aca="1" ref="I2535" ca="1">_xlfn.IFNA(INDIRECT("'"&amp;"Variable List"&amp;"'!"&amp;ADDRESS(MATCH(A2535,'Variable List'!A:A,0),3)),"")</f>
        <v/>
      </c>
      <c r="J2535" s="7" t="str" cm="1">
        <f t="array" aca="1" ref="J2535" ca="1">_xlfn.IFNA(INDIRECT("'"&amp;"Variable List"&amp;"'!"&amp;ADDRESS(MATCH(A2535,'Variable List'!A:A,0),4)),"")</f>
        <v/>
      </c>
      <c r="K2535" s="7" t="str" cm="1">
        <f t="array" aca="1" ref="K2535" ca="1">_xlfn.IFNA(INDIRECT("'"&amp;"Variable List"&amp;"'!"&amp;ADDRESS(MATCH(A2535,'Variable List'!A:A,0),5)),"")</f>
        <v/>
      </c>
      <c r="L2535" s="7" t="str" cm="1">
        <f t="array" aca="1" ref="L2535" ca="1">_xlfn.IFNA(INDIRECT("'"&amp;"Variable List"&amp;"'!"&amp;ADDRESS(MATCH(A2535,'Variable List'!A:A,0),6)),"")</f>
        <v/>
      </c>
    </row>
    <row r="2536" spans="1:12" s="3" customFormat="1" x14ac:dyDescent="0.25">
      <c r="A2536" s="4" t="s">
        <v>108</v>
      </c>
      <c r="B2536" s="6" t="s">
        <v>125</v>
      </c>
      <c r="C2536" s="6">
        <v>3</v>
      </c>
      <c r="D2536" s="55">
        <v>-9</v>
      </c>
      <c r="E2536" s="56" t="s">
        <v>192</v>
      </c>
      <c r="F2536" s="167" t="s">
        <v>1603</v>
      </c>
      <c r="G2536" s="6" t="s">
        <v>108</v>
      </c>
      <c r="H2536" s="13" t="s">
        <v>2748</v>
      </c>
      <c r="I2536" s="8" t="str" cm="1">
        <f t="array" aca="1" ref="I2536" ca="1">_xlfn.IFNA(INDIRECT("'"&amp;"Variable List"&amp;"'!"&amp;ADDRESS(MATCH(A2536,'Variable List'!A:A,0),3)),"")</f>
        <v>yes</v>
      </c>
      <c r="J2536" s="6" t="str" cm="1">
        <f t="array" aca="1" ref="J2536" ca="1">_xlfn.IFNA(INDIRECT("'"&amp;"Variable List"&amp;"'!"&amp;ADDRESS(MATCH(A2536,'Variable List'!A:A,0),4)),"")</f>
        <v>yes</v>
      </c>
      <c r="K2536" s="6" t="str" cm="1">
        <f t="array" aca="1" ref="K2536" ca="1">_xlfn.IFNA(INDIRECT("'"&amp;"Variable List"&amp;"'!"&amp;ADDRESS(MATCH(A2536,'Variable List'!A:A,0),5)),"")</f>
        <v>yes</v>
      </c>
      <c r="L2536" s="6" t="str" cm="1">
        <f t="array" aca="1" ref="L2536" ca="1">_xlfn.IFNA(INDIRECT("'"&amp;"Variable List"&amp;"'!"&amp;ADDRESS(MATCH(A2536,'Variable List'!A:A,0),6)),"")</f>
        <v>yes</v>
      </c>
    </row>
    <row r="2537" spans="1:12" s="3" customFormat="1" x14ac:dyDescent="0.25">
      <c r="A2537" s="3" t="s">
        <v>2530</v>
      </c>
      <c r="B2537" s="6"/>
      <c r="C2537" s="6"/>
      <c r="D2537" s="55">
        <v>1</v>
      </c>
      <c r="E2537" s="56" t="s">
        <v>2531</v>
      </c>
      <c r="F2537" s="168"/>
      <c r="G2537" s="6"/>
      <c r="H2537" s="13"/>
      <c r="I2537" s="6" t="str" cm="1">
        <f t="array" aca="1" ref="I2537" ca="1">_xlfn.IFNA(INDIRECT("'"&amp;"Variable List"&amp;"'!"&amp;ADDRESS(MATCH(A2537,'Variable List'!A:A,0),3)),"")</f>
        <v/>
      </c>
      <c r="J2537" s="6" t="str" cm="1">
        <f t="array" aca="1" ref="J2537" ca="1">_xlfn.IFNA(INDIRECT("'"&amp;"Variable List"&amp;"'!"&amp;ADDRESS(MATCH(A2537,'Variable List'!A:A,0),4)),"")</f>
        <v/>
      </c>
      <c r="K2537" s="6" t="str" cm="1">
        <f t="array" aca="1" ref="K2537" ca="1">_xlfn.IFNA(INDIRECT("'"&amp;"Variable List"&amp;"'!"&amp;ADDRESS(MATCH(A2537,'Variable List'!A:A,0),5)),"")</f>
        <v/>
      </c>
      <c r="L2537" s="6" t="str" cm="1">
        <f t="array" aca="1" ref="L2537" ca="1">_xlfn.IFNA(INDIRECT("'"&amp;"Variable List"&amp;"'!"&amp;ADDRESS(MATCH(A2537,'Variable List'!A:A,0),6)),"")</f>
        <v/>
      </c>
    </row>
    <row r="2538" spans="1:12" s="3" customFormat="1" ht="90" customHeight="1" x14ac:dyDescent="0.25">
      <c r="B2538" s="6"/>
      <c r="C2538" s="6"/>
      <c r="D2538" s="55">
        <v>2</v>
      </c>
      <c r="E2538" s="56" t="s">
        <v>2532</v>
      </c>
      <c r="F2538" s="168"/>
      <c r="G2538" s="6"/>
      <c r="H2538" s="6"/>
      <c r="I2538" s="6" t="str" cm="1">
        <f t="array" aca="1" ref="I2538" ca="1">_xlfn.IFNA(INDIRECT("'"&amp;"Variable List"&amp;"'!"&amp;ADDRESS(MATCH(A2538,'Variable List'!A:A,0),3)),"")</f>
        <v/>
      </c>
      <c r="J2538" s="6" t="str" cm="1">
        <f t="array" aca="1" ref="J2538" ca="1">_xlfn.IFNA(INDIRECT("'"&amp;"Variable List"&amp;"'!"&amp;ADDRESS(MATCH(A2538,'Variable List'!A:A,0),4)),"")</f>
        <v/>
      </c>
      <c r="K2538" s="6" t="str" cm="1">
        <f t="array" aca="1" ref="K2538" ca="1">_xlfn.IFNA(INDIRECT("'"&amp;"Variable List"&amp;"'!"&amp;ADDRESS(MATCH(A2538,'Variable List'!A:A,0),5)),"")</f>
        <v/>
      </c>
      <c r="L2538" s="6" t="str" cm="1">
        <f t="array" aca="1" ref="L2538" ca="1">_xlfn.IFNA(INDIRECT("'"&amp;"Variable List"&amp;"'!"&amp;ADDRESS(MATCH(A2538,'Variable List'!A:A,0),6)),"")</f>
        <v/>
      </c>
    </row>
    <row r="2539" spans="1:12" s="3" customFormat="1" x14ac:dyDescent="0.25">
      <c r="A2539" s="36" t="s">
        <v>109</v>
      </c>
      <c r="B2539" s="8" t="s">
        <v>135</v>
      </c>
      <c r="C2539" s="8">
        <v>9</v>
      </c>
      <c r="D2539" s="65">
        <v>-9</v>
      </c>
      <c r="E2539" s="66" t="s">
        <v>192</v>
      </c>
      <c r="F2539" s="167" t="s">
        <v>1230</v>
      </c>
      <c r="G2539" s="8" t="s">
        <v>2533</v>
      </c>
      <c r="H2539" s="8" t="s">
        <v>2749</v>
      </c>
      <c r="I2539" s="8" t="str" cm="1">
        <f t="array" aca="1" ref="I2539" ca="1">_xlfn.IFNA(INDIRECT("'"&amp;"Variable List"&amp;"'!"&amp;ADDRESS(MATCH(A2539,'Variable List'!A:A,0),3)),"")</f>
        <v>yes</v>
      </c>
      <c r="J2539" s="8" t="str" cm="1">
        <f t="array" aca="1" ref="J2539" ca="1">_xlfn.IFNA(INDIRECT("'"&amp;"Variable List"&amp;"'!"&amp;ADDRESS(MATCH(A2539,'Variable List'!A:A,0),4)),"")</f>
        <v>yes</v>
      </c>
      <c r="K2539" s="8" t="str" cm="1">
        <f t="array" aca="1" ref="K2539" ca="1">_xlfn.IFNA(INDIRECT("'"&amp;"Variable List"&amp;"'!"&amp;ADDRESS(MATCH(A2539,'Variable List'!A:A,0),5)),"")</f>
        <v>yes</v>
      </c>
      <c r="L2539" s="8" t="str" cm="1">
        <f t="array" aca="1" ref="L2539" ca="1">_xlfn.IFNA(INDIRECT("'"&amp;"Variable List"&amp;"'!"&amp;ADDRESS(MATCH(A2539,'Variable List'!A:A,0),6)),"")</f>
        <v>no</v>
      </c>
    </row>
    <row r="2540" spans="1:12" s="3" customFormat="1" x14ac:dyDescent="0.25">
      <c r="A2540" s="3" t="s">
        <v>2534</v>
      </c>
      <c r="B2540" s="6"/>
      <c r="C2540" s="6"/>
      <c r="D2540" s="55">
        <v>1</v>
      </c>
      <c r="E2540" s="56" t="s">
        <v>2535</v>
      </c>
      <c r="F2540" s="168"/>
      <c r="G2540" s="6"/>
      <c r="H2540" s="13"/>
      <c r="I2540" s="6" t="str" cm="1">
        <f t="array" aca="1" ref="I2540" ca="1">_xlfn.IFNA(INDIRECT("'"&amp;"Variable List"&amp;"'!"&amp;ADDRESS(MATCH(A2540,'Variable List'!A:A,0),3)),"")</f>
        <v/>
      </c>
      <c r="J2540" s="6" t="str" cm="1">
        <f t="array" aca="1" ref="J2540" ca="1">_xlfn.IFNA(INDIRECT("'"&amp;"Variable List"&amp;"'!"&amp;ADDRESS(MATCH(A2540,'Variable List'!A:A,0),4)),"")</f>
        <v/>
      </c>
      <c r="K2540" s="6" t="str" cm="1">
        <f t="array" aca="1" ref="K2540" ca="1">_xlfn.IFNA(INDIRECT("'"&amp;"Variable List"&amp;"'!"&amp;ADDRESS(MATCH(A2540,'Variable List'!A:A,0),5)),"")</f>
        <v/>
      </c>
      <c r="L2540" s="6" t="str" cm="1">
        <f t="array" aca="1" ref="L2540" ca="1">_xlfn.IFNA(INDIRECT("'"&amp;"Variable List"&amp;"'!"&amp;ADDRESS(MATCH(A2540,'Variable List'!A:A,0),6)),"")</f>
        <v/>
      </c>
    </row>
    <row r="2541" spans="1:12" s="3" customFormat="1" x14ac:dyDescent="0.25">
      <c r="B2541" s="6"/>
      <c r="C2541" s="6"/>
      <c r="D2541" s="55">
        <v>2</v>
      </c>
      <c r="E2541" s="56" t="s">
        <v>2536</v>
      </c>
      <c r="F2541" s="168"/>
      <c r="G2541" s="6"/>
      <c r="H2541" s="13"/>
      <c r="I2541" s="6" t="str" cm="1">
        <f t="array" aca="1" ref="I2541" ca="1">_xlfn.IFNA(INDIRECT("'"&amp;"Variable List"&amp;"'!"&amp;ADDRESS(MATCH(A2541,'Variable List'!A:A,0),3)),"")</f>
        <v/>
      </c>
      <c r="J2541" s="6" t="str" cm="1">
        <f t="array" aca="1" ref="J2541" ca="1">_xlfn.IFNA(INDIRECT("'"&amp;"Variable List"&amp;"'!"&amp;ADDRESS(MATCH(A2541,'Variable List'!A:A,0),4)),"")</f>
        <v/>
      </c>
      <c r="K2541" s="6" t="str" cm="1">
        <f t="array" aca="1" ref="K2541" ca="1">_xlfn.IFNA(INDIRECT("'"&amp;"Variable List"&amp;"'!"&amp;ADDRESS(MATCH(A2541,'Variable List'!A:A,0),5)),"")</f>
        <v/>
      </c>
      <c r="L2541" s="6" t="str" cm="1">
        <f t="array" aca="1" ref="L2541" ca="1">_xlfn.IFNA(INDIRECT("'"&amp;"Variable List"&amp;"'!"&amp;ADDRESS(MATCH(A2541,'Variable List'!A:A,0),6)),"")</f>
        <v/>
      </c>
    </row>
    <row r="2542" spans="1:12" s="3" customFormat="1" x14ac:dyDescent="0.25">
      <c r="B2542" s="6"/>
      <c r="C2542" s="6"/>
      <c r="D2542" s="55">
        <v>3</v>
      </c>
      <c r="E2542" s="56" t="s">
        <v>2537</v>
      </c>
      <c r="F2542" s="168"/>
      <c r="G2542" s="6"/>
      <c r="H2542" s="13"/>
      <c r="I2542" s="6" t="str" cm="1">
        <f t="array" aca="1" ref="I2542" ca="1">_xlfn.IFNA(INDIRECT("'"&amp;"Variable List"&amp;"'!"&amp;ADDRESS(MATCH(A2542,'Variable List'!A:A,0),3)),"")</f>
        <v/>
      </c>
      <c r="J2542" s="6" t="str" cm="1">
        <f t="array" aca="1" ref="J2542" ca="1">_xlfn.IFNA(INDIRECT("'"&amp;"Variable List"&amp;"'!"&amp;ADDRESS(MATCH(A2542,'Variable List'!A:A,0),4)),"")</f>
        <v/>
      </c>
      <c r="K2542" s="6" t="str" cm="1">
        <f t="array" aca="1" ref="K2542" ca="1">_xlfn.IFNA(INDIRECT("'"&amp;"Variable List"&amp;"'!"&amp;ADDRESS(MATCH(A2542,'Variable List'!A:A,0),5)),"")</f>
        <v/>
      </c>
      <c r="L2542" s="6" t="str" cm="1">
        <f t="array" aca="1" ref="L2542" ca="1">_xlfn.IFNA(INDIRECT("'"&amp;"Variable List"&amp;"'!"&amp;ADDRESS(MATCH(A2542,'Variable List'!A:A,0),6)),"")</f>
        <v/>
      </c>
    </row>
    <row r="2543" spans="1:12" s="3" customFormat="1" x14ac:dyDescent="0.25">
      <c r="B2543" s="6"/>
      <c r="C2543" s="6"/>
      <c r="D2543" s="55">
        <v>4</v>
      </c>
      <c r="E2543" s="56" t="s">
        <v>2538</v>
      </c>
      <c r="F2543" s="168"/>
      <c r="G2543" s="6"/>
      <c r="H2543" s="13"/>
      <c r="I2543" s="6" t="str" cm="1">
        <f t="array" aca="1" ref="I2543" ca="1">_xlfn.IFNA(INDIRECT("'"&amp;"Variable List"&amp;"'!"&amp;ADDRESS(MATCH(A2543,'Variable List'!A:A,0),3)),"")</f>
        <v/>
      </c>
      <c r="J2543" s="6" t="str" cm="1">
        <f t="array" aca="1" ref="J2543" ca="1">_xlfn.IFNA(INDIRECT("'"&amp;"Variable List"&amp;"'!"&amp;ADDRESS(MATCH(A2543,'Variable List'!A:A,0),4)),"")</f>
        <v/>
      </c>
      <c r="K2543" s="6" t="str" cm="1">
        <f t="array" aca="1" ref="K2543" ca="1">_xlfn.IFNA(INDIRECT("'"&amp;"Variable List"&amp;"'!"&amp;ADDRESS(MATCH(A2543,'Variable List'!A:A,0),5)),"")</f>
        <v/>
      </c>
      <c r="L2543" s="6" t="str" cm="1">
        <f t="array" aca="1" ref="L2543" ca="1">_xlfn.IFNA(INDIRECT("'"&amp;"Variable List"&amp;"'!"&amp;ADDRESS(MATCH(A2543,'Variable List'!A:A,0),6)),"")</f>
        <v/>
      </c>
    </row>
    <row r="2544" spans="1:12" s="3" customFormat="1" x14ac:dyDescent="0.25">
      <c r="B2544" s="6"/>
      <c r="C2544" s="6"/>
      <c r="D2544" s="55">
        <v>5</v>
      </c>
      <c r="E2544" s="56" t="s">
        <v>2539</v>
      </c>
      <c r="F2544" s="168"/>
      <c r="G2544" s="6"/>
      <c r="H2544" s="13"/>
      <c r="I2544" s="6" t="str" cm="1">
        <f t="array" aca="1" ref="I2544" ca="1">_xlfn.IFNA(INDIRECT("'"&amp;"Variable List"&amp;"'!"&amp;ADDRESS(MATCH(A2544,'Variable List'!A:A,0),3)),"")</f>
        <v/>
      </c>
      <c r="J2544" s="6" t="str" cm="1">
        <f t="array" aca="1" ref="J2544" ca="1">_xlfn.IFNA(INDIRECT("'"&amp;"Variable List"&amp;"'!"&amp;ADDRESS(MATCH(A2544,'Variable List'!A:A,0),4)),"")</f>
        <v/>
      </c>
      <c r="K2544" s="6" t="str" cm="1">
        <f t="array" aca="1" ref="K2544" ca="1">_xlfn.IFNA(INDIRECT("'"&amp;"Variable List"&amp;"'!"&amp;ADDRESS(MATCH(A2544,'Variable List'!A:A,0),5)),"")</f>
        <v/>
      </c>
      <c r="L2544" s="6" t="str" cm="1">
        <f t="array" aca="1" ref="L2544" ca="1">_xlfn.IFNA(INDIRECT("'"&amp;"Variable List"&amp;"'!"&amp;ADDRESS(MATCH(A2544,'Variable List'!A:A,0),6)),"")</f>
        <v/>
      </c>
    </row>
    <row r="2545" spans="1:12" s="3" customFormat="1" x14ac:dyDescent="0.25">
      <c r="B2545" s="6"/>
      <c r="C2545" s="6"/>
      <c r="D2545" s="55">
        <v>6</v>
      </c>
      <c r="E2545" s="56" t="s">
        <v>2540</v>
      </c>
      <c r="F2545" s="168"/>
      <c r="G2545" s="6"/>
      <c r="H2545" s="13"/>
      <c r="I2545" s="6" t="str" cm="1">
        <f t="array" aca="1" ref="I2545" ca="1">_xlfn.IFNA(INDIRECT("'"&amp;"Variable List"&amp;"'!"&amp;ADDRESS(MATCH(A2545,'Variable List'!A:A,0),3)),"")</f>
        <v/>
      </c>
      <c r="J2545" s="6" t="str" cm="1">
        <f t="array" aca="1" ref="J2545" ca="1">_xlfn.IFNA(INDIRECT("'"&amp;"Variable List"&amp;"'!"&amp;ADDRESS(MATCH(A2545,'Variable List'!A:A,0),4)),"")</f>
        <v/>
      </c>
      <c r="K2545" s="6" t="str" cm="1">
        <f t="array" aca="1" ref="K2545" ca="1">_xlfn.IFNA(INDIRECT("'"&amp;"Variable List"&amp;"'!"&amp;ADDRESS(MATCH(A2545,'Variable List'!A:A,0),5)),"")</f>
        <v/>
      </c>
      <c r="L2545" s="6" t="str" cm="1">
        <f t="array" aca="1" ref="L2545" ca="1">_xlfn.IFNA(INDIRECT("'"&amp;"Variable List"&amp;"'!"&amp;ADDRESS(MATCH(A2545,'Variable List'!A:A,0),6)),"")</f>
        <v/>
      </c>
    </row>
    <row r="2546" spans="1:12" s="3" customFormat="1" x14ac:dyDescent="0.25">
      <c r="B2546" s="6"/>
      <c r="C2546" s="6"/>
      <c r="D2546" s="55">
        <v>7</v>
      </c>
      <c r="E2546" s="56" t="s">
        <v>1248</v>
      </c>
      <c r="F2546" s="168"/>
      <c r="G2546" s="6"/>
      <c r="H2546" s="13"/>
      <c r="I2546" s="6" t="str" cm="1">
        <f t="array" aca="1" ref="I2546" ca="1">_xlfn.IFNA(INDIRECT("'"&amp;"Variable List"&amp;"'!"&amp;ADDRESS(MATCH(A2546,'Variable List'!A:A,0),3)),"")</f>
        <v/>
      </c>
      <c r="J2546" s="6" t="str" cm="1">
        <f t="array" aca="1" ref="J2546" ca="1">_xlfn.IFNA(INDIRECT("'"&amp;"Variable List"&amp;"'!"&amp;ADDRESS(MATCH(A2546,'Variable List'!A:A,0),4)),"")</f>
        <v/>
      </c>
      <c r="K2546" s="6" t="str" cm="1">
        <f t="array" aca="1" ref="K2546" ca="1">_xlfn.IFNA(INDIRECT("'"&amp;"Variable List"&amp;"'!"&amp;ADDRESS(MATCH(A2546,'Variable List'!A:A,0),5)),"")</f>
        <v/>
      </c>
      <c r="L2546" s="6" t="str" cm="1">
        <f t="array" aca="1" ref="L2546" ca="1">_xlfn.IFNA(INDIRECT("'"&amp;"Variable List"&amp;"'!"&amp;ADDRESS(MATCH(A2546,'Variable List'!A:A,0),6)),"")</f>
        <v/>
      </c>
    </row>
    <row r="2547" spans="1:12" s="3" customFormat="1" x14ac:dyDescent="0.25">
      <c r="A2547" s="11"/>
      <c r="B2547" s="7"/>
      <c r="C2547" s="7"/>
      <c r="D2547" s="54">
        <v>8</v>
      </c>
      <c r="E2547" s="53" t="s">
        <v>2541</v>
      </c>
      <c r="F2547" s="169"/>
      <c r="G2547" s="7"/>
      <c r="H2547" s="7"/>
      <c r="I2547" s="7" t="str" cm="1">
        <f t="array" aca="1" ref="I2547" ca="1">_xlfn.IFNA(INDIRECT("'"&amp;"Variable List"&amp;"'!"&amp;ADDRESS(MATCH(A2547,'Variable List'!A:A,0),3)),"")</f>
        <v/>
      </c>
      <c r="J2547" s="7" t="str" cm="1">
        <f t="array" aca="1" ref="J2547" ca="1">_xlfn.IFNA(INDIRECT("'"&amp;"Variable List"&amp;"'!"&amp;ADDRESS(MATCH(A2547,'Variable List'!A:A,0),4)),"")</f>
        <v/>
      </c>
      <c r="K2547" s="7" t="str" cm="1">
        <f t="array" aca="1" ref="K2547" ca="1">_xlfn.IFNA(INDIRECT("'"&amp;"Variable List"&amp;"'!"&amp;ADDRESS(MATCH(A2547,'Variable List'!A:A,0),5)),"")</f>
        <v/>
      </c>
      <c r="L2547" s="7" t="str" cm="1">
        <f t="array" aca="1" ref="L2547" ca="1">_xlfn.IFNA(INDIRECT("'"&amp;"Variable List"&amp;"'!"&amp;ADDRESS(MATCH(A2547,'Variable List'!A:A,0),6)),"")</f>
        <v/>
      </c>
    </row>
    <row r="2548" spans="1:12" s="3" customFormat="1" x14ac:dyDescent="0.25">
      <c r="A2548" s="36" t="s">
        <v>19652</v>
      </c>
      <c r="B2548" s="8" t="s">
        <v>135</v>
      </c>
      <c r="C2548" s="8">
        <v>5</v>
      </c>
      <c r="D2548" s="65">
        <v>-9</v>
      </c>
      <c r="E2548" s="66" t="s">
        <v>192</v>
      </c>
      <c r="F2548" s="167" t="s">
        <v>1230</v>
      </c>
      <c r="G2548" s="8" t="s">
        <v>2533</v>
      </c>
      <c r="H2548" s="8" t="s">
        <v>19656</v>
      </c>
      <c r="I2548" s="8" t="str" cm="1">
        <f t="array" aca="1" ref="I2548" ca="1">_xlfn.IFNA(INDIRECT("'"&amp;"Variable List"&amp;"'!"&amp;ADDRESS(MATCH(A2548,'Variable List'!A:A,0),3)),"")</f>
        <v>no</v>
      </c>
      <c r="J2548" s="8" t="str" cm="1">
        <f t="array" aca="1" ref="J2548" ca="1">_xlfn.IFNA(INDIRECT("'"&amp;"Variable List"&amp;"'!"&amp;ADDRESS(MATCH(A2548,'Variable List'!A:A,0),4)),"")</f>
        <v>no</v>
      </c>
      <c r="K2548" s="8" t="str" cm="1">
        <f t="array" aca="1" ref="K2548" ca="1">_xlfn.IFNA(INDIRECT("'"&amp;"Variable List"&amp;"'!"&amp;ADDRESS(MATCH(A2548,'Variable List'!A:A,0),5)),"")</f>
        <v>no</v>
      </c>
      <c r="L2548" s="8" t="str" cm="1">
        <f t="array" aca="1" ref="L2548" ca="1">_xlfn.IFNA(INDIRECT("'"&amp;"Variable List"&amp;"'!"&amp;ADDRESS(MATCH(A2548,'Variable List'!A:A,0),6)),"")</f>
        <v>yes</v>
      </c>
    </row>
    <row r="2549" spans="1:12" s="3" customFormat="1" x14ac:dyDescent="0.25">
      <c r="A2549" s="3" t="s">
        <v>19653</v>
      </c>
      <c r="B2549" s="6"/>
      <c r="C2549" s="6"/>
      <c r="D2549" s="55">
        <v>1</v>
      </c>
      <c r="E2549" s="56" t="s">
        <v>2535</v>
      </c>
      <c r="F2549" s="168"/>
      <c r="G2549" s="6"/>
      <c r="H2549" s="13"/>
      <c r="I2549" s="6" t="str" cm="1">
        <f t="array" aca="1" ref="I2549" ca="1">_xlfn.IFNA(INDIRECT("'"&amp;"Variable List"&amp;"'!"&amp;ADDRESS(MATCH(A2549,'Variable List'!A:A,0),3)),"")</f>
        <v/>
      </c>
      <c r="J2549" s="6" t="str" cm="1">
        <f t="array" aca="1" ref="J2549" ca="1">_xlfn.IFNA(INDIRECT("'"&amp;"Variable List"&amp;"'!"&amp;ADDRESS(MATCH(A2549,'Variable List'!A:A,0),4)),"")</f>
        <v/>
      </c>
      <c r="K2549" s="6" t="str" cm="1">
        <f t="array" aca="1" ref="K2549" ca="1">_xlfn.IFNA(INDIRECT("'"&amp;"Variable List"&amp;"'!"&amp;ADDRESS(MATCH(A2549,'Variable List'!A:A,0),5)),"")</f>
        <v/>
      </c>
      <c r="L2549" s="6" t="str" cm="1">
        <f t="array" aca="1" ref="L2549" ca="1">_xlfn.IFNA(INDIRECT("'"&amp;"Variable List"&amp;"'!"&amp;ADDRESS(MATCH(A2549,'Variable List'!A:A,0),6)),"")</f>
        <v/>
      </c>
    </row>
    <row r="2550" spans="1:12" s="3" customFormat="1" x14ac:dyDescent="0.25">
      <c r="B2550" s="6"/>
      <c r="C2550" s="6"/>
      <c r="D2550" s="55">
        <v>2</v>
      </c>
      <c r="E2550" s="56" t="s">
        <v>19654</v>
      </c>
      <c r="F2550" s="168"/>
      <c r="G2550" s="6"/>
      <c r="H2550" s="13"/>
      <c r="I2550" s="6" t="str" cm="1">
        <f t="array" aca="1" ref="I2550" ca="1">_xlfn.IFNA(INDIRECT("'"&amp;"Variable List"&amp;"'!"&amp;ADDRESS(MATCH(A2550,'Variable List'!A:A,0),3)),"")</f>
        <v/>
      </c>
      <c r="J2550" s="6" t="str" cm="1">
        <f t="array" aca="1" ref="J2550" ca="1">_xlfn.IFNA(INDIRECT("'"&amp;"Variable List"&amp;"'!"&amp;ADDRESS(MATCH(A2550,'Variable List'!A:A,0),4)),"")</f>
        <v/>
      </c>
      <c r="K2550" s="6" t="str" cm="1">
        <f t="array" aca="1" ref="K2550" ca="1">_xlfn.IFNA(INDIRECT("'"&amp;"Variable List"&amp;"'!"&amp;ADDRESS(MATCH(A2550,'Variable List'!A:A,0),5)),"")</f>
        <v/>
      </c>
      <c r="L2550" s="6" t="str" cm="1">
        <f t="array" aca="1" ref="L2550" ca="1">_xlfn.IFNA(INDIRECT("'"&amp;"Variable List"&amp;"'!"&amp;ADDRESS(MATCH(A2550,'Variable List'!A:A,0),6)),"")</f>
        <v/>
      </c>
    </row>
    <row r="2551" spans="1:12" s="3" customFormat="1" x14ac:dyDescent="0.25">
      <c r="B2551" s="6"/>
      <c r="C2551" s="6"/>
      <c r="D2551" s="55">
        <v>3</v>
      </c>
      <c r="E2551" s="56" t="s">
        <v>2539</v>
      </c>
      <c r="F2551" s="168"/>
      <c r="G2551" s="6"/>
      <c r="H2551" s="13"/>
      <c r="I2551" s="6" t="str" cm="1">
        <f t="array" aca="1" ref="I2551" ca="1">_xlfn.IFNA(INDIRECT("'"&amp;"Variable List"&amp;"'!"&amp;ADDRESS(MATCH(A2551,'Variable List'!A:A,0),3)),"")</f>
        <v/>
      </c>
      <c r="J2551" s="6" t="str" cm="1">
        <f t="array" aca="1" ref="J2551" ca="1">_xlfn.IFNA(INDIRECT("'"&amp;"Variable List"&amp;"'!"&amp;ADDRESS(MATCH(A2551,'Variable List'!A:A,0),4)),"")</f>
        <v/>
      </c>
      <c r="K2551" s="6" t="str" cm="1">
        <f t="array" aca="1" ref="K2551" ca="1">_xlfn.IFNA(INDIRECT("'"&amp;"Variable List"&amp;"'!"&amp;ADDRESS(MATCH(A2551,'Variable List'!A:A,0),5)),"")</f>
        <v/>
      </c>
      <c r="L2551" s="6" t="str" cm="1">
        <f t="array" aca="1" ref="L2551" ca="1">_xlfn.IFNA(INDIRECT("'"&amp;"Variable List"&amp;"'!"&amp;ADDRESS(MATCH(A2551,'Variable List'!A:A,0),6)),"")</f>
        <v/>
      </c>
    </row>
    <row r="2552" spans="1:12" s="3" customFormat="1" x14ac:dyDescent="0.25">
      <c r="A2552" s="11"/>
      <c r="B2552" s="7"/>
      <c r="C2552" s="7"/>
      <c r="D2552" s="54">
        <v>4</v>
      </c>
      <c r="E2552" s="53" t="s">
        <v>19655</v>
      </c>
      <c r="F2552" s="169"/>
      <c r="G2552" s="7"/>
      <c r="H2552" s="15"/>
      <c r="I2552" s="7" t="str" cm="1">
        <f t="array" aca="1" ref="I2552" ca="1">_xlfn.IFNA(INDIRECT("'"&amp;"Variable List"&amp;"'!"&amp;ADDRESS(MATCH(A2552,'Variable List'!A:A,0),3)),"")</f>
        <v/>
      </c>
      <c r="J2552" s="7" t="str" cm="1">
        <f t="array" aca="1" ref="J2552" ca="1">_xlfn.IFNA(INDIRECT("'"&amp;"Variable List"&amp;"'!"&amp;ADDRESS(MATCH(A2552,'Variable List'!A:A,0),4)),"")</f>
        <v/>
      </c>
      <c r="K2552" s="7" t="str" cm="1">
        <f t="array" aca="1" ref="K2552" ca="1">_xlfn.IFNA(INDIRECT("'"&amp;"Variable List"&amp;"'!"&amp;ADDRESS(MATCH(A2552,'Variable List'!A:A,0),5)),"")</f>
        <v/>
      </c>
      <c r="L2552" s="7" t="str" cm="1">
        <f t="array" aca="1" ref="L2552" ca="1">_xlfn.IFNA(INDIRECT("'"&amp;"Variable List"&amp;"'!"&amp;ADDRESS(MATCH(A2552,'Variable List'!A:A,0),6)),"")</f>
        <v/>
      </c>
    </row>
    <row r="2553" spans="1:12" s="3" customFormat="1" x14ac:dyDescent="0.25">
      <c r="A2553" s="4" t="s">
        <v>110</v>
      </c>
      <c r="B2553" s="6" t="s">
        <v>125</v>
      </c>
      <c r="C2553" s="6">
        <v>3</v>
      </c>
      <c r="D2553" s="55">
        <v>-9</v>
      </c>
      <c r="E2553" s="56" t="s">
        <v>192</v>
      </c>
      <c r="F2553" s="168" t="s">
        <v>2546</v>
      </c>
      <c r="G2553" s="6" t="s">
        <v>2543</v>
      </c>
      <c r="H2553" s="13"/>
      <c r="I2553" s="6" t="str" cm="1">
        <f t="array" aca="1" ref="I2553" ca="1">_xlfn.IFNA(INDIRECT("'"&amp;"Variable List"&amp;"'!"&amp;ADDRESS(MATCH(A2553,'Variable List'!A:A,0),3)),"")</f>
        <v>yes</v>
      </c>
      <c r="J2553" s="6" t="str" cm="1">
        <f t="array" aca="1" ref="J2553" ca="1">_xlfn.IFNA(INDIRECT("'"&amp;"Variable List"&amp;"'!"&amp;ADDRESS(MATCH(A2553,'Variable List'!A:A,0),4)),"")</f>
        <v>yes</v>
      </c>
      <c r="K2553" s="6" t="str" cm="1">
        <f t="array" aca="1" ref="K2553" ca="1">_xlfn.IFNA(INDIRECT("'"&amp;"Variable List"&amp;"'!"&amp;ADDRESS(MATCH(A2553,'Variable List'!A:A,0),5)),"")</f>
        <v>yes</v>
      </c>
      <c r="L2553" s="6" t="str" cm="1">
        <f t="array" aca="1" ref="L2553" ca="1">_xlfn.IFNA(INDIRECT("'"&amp;"Variable List"&amp;"'!"&amp;ADDRESS(MATCH(A2553,'Variable List'!A:A,0),6)),"")</f>
        <v>yes</v>
      </c>
    </row>
    <row r="2554" spans="1:12" s="3" customFormat="1" x14ac:dyDescent="0.25">
      <c r="A2554" s="3" t="s">
        <v>2542</v>
      </c>
      <c r="B2554" s="6"/>
      <c r="C2554" s="6"/>
      <c r="D2554" s="55" t="s">
        <v>678</v>
      </c>
      <c r="E2554" s="56" t="s">
        <v>2544</v>
      </c>
      <c r="F2554" s="168"/>
      <c r="G2554" s="6"/>
      <c r="H2554" s="13"/>
      <c r="I2554" s="6" t="str" cm="1">
        <f t="array" aca="1" ref="I2554" ca="1">_xlfn.IFNA(INDIRECT("'"&amp;"Variable List"&amp;"'!"&amp;ADDRESS(MATCH(A2554,'Variable List'!A:A,0),3)),"")</f>
        <v/>
      </c>
      <c r="J2554" s="6" t="str" cm="1">
        <f t="array" aca="1" ref="J2554" ca="1">_xlfn.IFNA(INDIRECT("'"&amp;"Variable List"&amp;"'!"&amp;ADDRESS(MATCH(A2554,'Variable List'!A:A,0),4)),"")</f>
        <v/>
      </c>
      <c r="K2554" s="6" t="str" cm="1">
        <f t="array" aca="1" ref="K2554" ca="1">_xlfn.IFNA(INDIRECT("'"&amp;"Variable List"&amp;"'!"&amp;ADDRESS(MATCH(A2554,'Variable List'!A:A,0),5)),"")</f>
        <v/>
      </c>
      <c r="L2554" s="6" t="str" cm="1">
        <f t="array" aca="1" ref="L2554" ca="1">_xlfn.IFNA(INDIRECT("'"&amp;"Variable List"&amp;"'!"&amp;ADDRESS(MATCH(A2554,'Variable List'!A:A,0),6)),"")</f>
        <v/>
      </c>
    </row>
    <row r="2555" spans="1:12" s="3" customFormat="1" x14ac:dyDescent="0.25">
      <c r="A2555" s="11"/>
      <c r="B2555" s="7"/>
      <c r="C2555" s="7"/>
      <c r="D2555" s="54" t="s">
        <v>680</v>
      </c>
      <c r="E2555" s="53" t="s">
        <v>2545</v>
      </c>
      <c r="F2555" s="169"/>
      <c r="G2555" s="7"/>
      <c r="H2555" s="7"/>
      <c r="I2555" s="7" t="str" cm="1">
        <f t="array" aca="1" ref="I2555" ca="1">_xlfn.IFNA(INDIRECT("'"&amp;"Variable List"&amp;"'!"&amp;ADDRESS(MATCH(A2555,'Variable List'!A:A,0),3)),"")</f>
        <v/>
      </c>
      <c r="J2555" s="7" t="str" cm="1">
        <f t="array" aca="1" ref="J2555" ca="1">_xlfn.IFNA(INDIRECT("'"&amp;"Variable List"&amp;"'!"&amp;ADDRESS(MATCH(A2555,'Variable List'!A:A,0),4)),"")</f>
        <v/>
      </c>
      <c r="K2555" s="7" t="str" cm="1">
        <f t="array" aca="1" ref="K2555" ca="1">_xlfn.IFNA(INDIRECT("'"&amp;"Variable List"&amp;"'!"&amp;ADDRESS(MATCH(A2555,'Variable List'!A:A,0),5)),"")</f>
        <v/>
      </c>
      <c r="L2555" s="7" t="str" cm="1">
        <f t="array" aca="1" ref="L2555" ca="1">_xlfn.IFNA(INDIRECT("'"&amp;"Variable List"&amp;"'!"&amp;ADDRESS(MATCH(A2555,'Variable List'!A:A,0),6)),"")</f>
        <v/>
      </c>
    </row>
    <row r="2556" spans="1:12" s="3" customFormat="1" x14ac:dyDescent="0.25">
      <c r="A2556" s="36" t="s">
        <v>111</v>
      </c>
      <c r="B2556" s="8" t="s">
        <v>125</v>
      </c>
      <c r="C2556" s="8">
        <v>35</v>
      </c>
      <c r="D2556" s="65">
        <v>-9</v>
      </c>
      <c r="E2556" s="66" t="s">
        <v>192</v>
      </c>
      <c r="F2556" s="167" t="s">
        <v>2549</v>
      </c>
      <c r="G2556" s="8" t="s">
        <v>2547</v>
      </c>
      <c r="H2556" s="13"/>
      <c r="I2556" s="8" t="str" cm="1">
        <f t="array" aca="1" ref="I2556" ca="1">_xlfn.IFNA(INDIRECT("'"&amp;"Variable List"&amp;"'!"&amp;ADDRESS(MATCH(A2556,'Variable List'!A:A,0),3)),"")</f>
        <v>yes</v>
      </c>
      <c r="J2556" s="8" t="str" cm="1">
        <f t="array" aca="1" ref="J2556" ca="1">_xlfn.IFNA(INDIRECT("'"&amp;"Variable List"&amp;"'!"&amp;ADDRESS(MATCH(A2556,'Variable List'!A:A,0),4)),"")</f>
        <v>yes</v>
      </c>
      <c r="K2556" s="8" t="str" cm="1">
        <f t="array" aca="1" ref="K2556" ca="1">_xlfn.IFNA(INDIRECT("'"&amp;"Variable List"&amp;"'!"&amp;ADDRESS(MATCH(A2556,'Variable List'!A:A,0),5)),"")</f>
        <v>no</v>
      </c>
      <c r="L2556" s="8" t="str" cm="1">
        <f t="array" aca="1" ref="L2556" ca="1">_xlfn.IFNA(INDIRECT("'"&amp;"Variable List"&amp;"'!"&amp;ADDRESS(MATCH(A2556,'Variable List'!A:A,0),6)),"")</f>
        <v>no</v>
      </c>
    </row>
    <row r="2557" spans="1:12" s="3" customFormat="1" ht="30" x14ac:dyDescent="0.25">
      <c r="A2557" s="41" t="s">
        <v>2548</v>
      </c>
      <c r="B2557" s="6"/>
      <c r="C2557" s="6"/>
      <c r="D2557" s="55" t="s">
        <v>1768</v>
      </c>
      <c r="E2557" s="56" t="s">
        <v>1769</v>
      </c>
      <c r="F2557" s="168"/>
      <c r="G2557" s="6"/>
      <c r="H2557" s="13"/>
      <c r="I2557" s="6" t="str" cm="1">
        <f t="array" aca="1" ref="I2557" ca="1">_xlfn.IFNA(INDIRECT("'"&amp;"Variable List"&amp;"'!"&amp;ADDRESS(MATCH(A2557,'Variable List'!A:A,0),3)),"")</f>
        <v/>
      </c>
      <c r="J2557" s="6" t="str" cm="1">
        <f t="array" aca="1" ref="J2557" ca="1">_xlfn.IFNA(INDIRECT("'"&amp;"Variable List"&amp;"'!"&amp;ADDRESS(MATCH(A2557,'Variable List'!A:A,0),4)),"")</f>
        <v/>
      </c>
      <c r="K2557" s="6" t="str" cm="1">
        <f t="array" aca="1" ref="K2557" ca="1">_xlfn.IFNA(INDIRECT("'"&amp;"Variable List"&amp;"'!"&amp;ADDRESS(MATCH(A2557,'Variable List'!A:A,0),5)),"")</f>
        <v/>
      </c>
      <c r="L2557" s="6" t="str" cm="1">
        <f t="array" aca="1" ref="L2557" ca="1">_xlfn.IFNA(INDIRECT("'"&amp;"Variable List"&amp;"'!"&amp;ADDRESS(MATCH(A2557,'Variable List'!A:A,0),6)),"")</f>
        <v/>
      </c>
    </row>
    <row r="2558" spans="1:12" s="3" customFormat="1" x14ac:dyDescent="0.25">
      <c r="A2558" s="41"/>
      <c r="B2558" s="6"/>
      <c r="C2558" s="6"/>
      <c r="D2558" s="55" t="s">
        <v>1770</v>
      </c>
      <c r="E2558" s="56" t="s">
        <v>1821</v>
      </c>
      <c r="F2558" s="168"/>
      <c r="G2558" s="6"/>
      <c r="H2558" s="13"/>
      <c r="I2558" s="6" t="str" cm="1">
        <f t="array" aca="1" ref="I2558" ca="1">_xlfn.IFNA(INDIRECT("'"&amp;"Variable List"&amp;"'!"&amp;ADDRESS(MATCH(A2558,'Variable List'!A:A,0),3)),"")</f>
        <v/>
      </c>
      <c r="J2558" s="6" t="str" cm="1">
        <f t="array" aca="1" ref="J2558" ca="1">_xlfn.IFNA(INDIRECT("'"&amp;"Variable List"&amp;"'!"&amp;ADDRESS(MATCH(A2558,'Variable List'!A:A,0),4)),"")</f>
        <v/>
      </c>
      <c r="K2558" s="6" t="str" cm="1">
        <f t="array" aca="1" ref="K2558" ca="1">_xlfn.IFNA(INDIRECT("'"&amp;"Variable List"&amp;"'!"&amp;ADDRESS(MATCH(A2558,'Variable List'!A:A,0),5)),"")</f>
        <v/>
      </c>
      <c r="L2558" s="6" t="str" cm="1">
        <f t="array" aca="1" ref="L2558" ca="1">_xlfn.IFNA(INDIRECT("'"&amp;"Variable List"&amp;"'!"&amp;ADDRESS(MATCH(A2558,'Variable List'!A:A,0),6)),"")</f>
        <v/>
      </c>
    </row>
    <row r="2559" spans="1:12" s="3" customFormat="1" x14ac:dyDescent="0.25">
      <c r="A2559" s="42"/>
      <c r="B2559" s="7"/>
      <c r="C2559" s="7"/>
      <c r="D2559" s="54"/>
      <c r="E2559" s="102" t="s">
        <v>190</v>
      </c>
      <c r="F2559" s="169"/>
      <c r="G2559" s="7"/>
      <c r="H2559" s="7"/>
      <c r="I2559" s="7" t="str" cm="1">
        <f t="array" aca="1" ref="I2559" ca="1">_xlfn.IFNA(INDIRECT("'"&amp;"Variable List"&amp;"'!"&amp;ADDRESS(MATCH(A2559,'Variable List'!A:A,0),3)),"")</f>
        <v/>
      </c>
      <c r="J2559" s="7" t="str" cm="1">
        <f t="array" aca="1" ref="J2559" ca="1">_xlfn.IFNA(INDIRECT("'"&amp;"Variable List"&amp;"'!"&amp;ADDRESS(MATCH(A2559,'Variable List'!A:A,0),4)),"")</f>
        <v/>
      </c>
      <c r="K2559" s="7" t="str" cm="1">
        <f t="array" aca="1" ref="K2559" ca="1">_xlfn.IFNA(INDIRECT("'"&amp;"Variable List"&amp;"'!"&amp;ADDRESS(MATCH(A2559,'Variable List'!A:A,0),5)),"")</f>
        <v/>
      </c>
      <c r="L2559" s="7" t="str" cm="1">
        <f t="array" aca="1" ref="L2559" ca="1">_xlfn.IFNA(INDIRECT("'"&amp;"Variable List"&amp;"'!"&amp;ADDRESS(MATCH(A2559,'Variable List'!A:A,0),6)),"")</f>
        <v/>
      </c>
    </row>
    <row r="2560" spans="1:12" s="3" customFormat="1" x14ac:dyDescent="0.25">
      <c r="A2560" s="4" t="s">
        <v>112</v>
      </c>
      <c r="B2560" s="6" t="s">
        <v>125</v>
      </c>
      <c r="C2560" s="6">
        <v>12</v>
      </c>
      <c r="D2560" s="55">
        <v>-9</v>
      </c>
      <c r="E2560" s="61" t="s">
        <v>192</v>
      </c>
      <c r="F2560" s="167" t="s">
        <v>2562</v>
      </c>
      <c r="G2560" s="6" t="s">
        <v>2561</v>
      </c>
      <c r="H2560" s="13" t="s">
        <v>2750</v>
      </c>
      <c r="I2560" s="8" t="str" cm="1">
        <f t="array" aca="1" ref="I2560" ca="1">_xlfn.IFNA(INDIRECT("'"&amp;"Variable List"&amp;"'!"&amp;ADDRESS(MATCH(A2560,'Variable List'!A:A,0),3)),"")</f>
        <v>yes</v>
      </c>
      <c r="J2560" s="6" t="str" cm="1">
        <f t="array" aca="1" ref="J2560" ca="1">_xlfn.IFNA(INDIRECT("'"&amp;"Variable List"&amp;"'!"&amp;ADDRESS(MATCH(A2560,'Variable List'!A:A,0),4)),"")</f>
        <v>yes</v>
      </c>
      <c r="K2560" s="6" t="str" cm="1">
        <f t="array" aca="1" ref="K2560" ca="1">_xlfn.IFNA(INDIRECT("'"&amp;"Variable List"&amp;"'!"&amp;ADDRESS(MATCH(A2560,'Variable List'!A:A,0),5)),"")</f>
        <v>yes</v>
      </c>
      <c r="L2560" s="6" t="str" cm="1">
        <f t="array" aca="1" ref="L2560" ca="1">_xlfn.IFNA(INDIRECT("'"&amp;"Variable List"&amp;"'!"&amp;ADDRESS(MATCH(A2560,'Variable List'!A:A,0),6)),"")</f>
        <v>yes</v>
      </c>
    </row>
    <row r="2561" spans="1:12" s="3" customFormat="1" x14ac:dyDescent="0.25">
      <c r="A2561" s="3" t="s">
        <v>2550</v>
      </c>
      <c r="B2561" s="6"/>
      <c r="C2561" s="6"/>
      <c r="D2561" s="55" t="s">
        <v>678</v>
      </c>
      <c r="E2561" s="61" t="s">
        <v>2551</v>
      </c>
      <c r="F2561" s="168"/>
      <c r="G2561" s="6"/>
      <c r="H2561" s="13"/>
      <c r="I2561" s="6" t="str" cm="1">
        <f t="array" aca="1" ref="I2561" ca="1">_xlfn.IFNA(INDIRECT("'"&amp;"Variable List"&amp;"'!"&amp;ADDRESS(MATCH(A2561,'Variable List'!A:A,0),3)),"")</f>
        <v/>
      </c>
      <c r="J2561" s="6" t="str" cm="1">
        <f t="array" aca="1" ref="J2561" ca="1">_xlfn.IFNA(INDIRECT("'"&amp;"Variable List"&amp;"'!"&amp;ADDRESS(MATCH(A2561,'Variable List'!A:A,0),4)),"")</f>
        <v/>
      </c>
      <c r="K2561" s="6" t="str" cm="1">
        <f t="array" aca="1" ref="K2561" ca="1">_xlfn.IFNA(INDIRECT("'"&amp;"Variable List"&amp;"'!"&amp;ADDRESS(MATCH(A2561,'Variable List'!A:A,0),5)),"")</f>
        <v/>
      </c>
      <c r="L2561" s="6" t="str" cm="1">
        <f t="array" aca="1" ref="L2561" ca="1">_xlfn.IFNA(INDIRECT("'"&amp;"Variable List"&amp;"'!"&amp;ADDRESS(MATCH(A2561,'Variable List'!A:A,0),6)),"")</f>
        <v/>
      </c>
    </row>
    <row r="2562" spans="1:12" s="3" customFormat="1" x14ac:dyDescent="0.25">
      <c r="B2562" s="6"/>
      <c r="C2562" s="6"/>
      <c r="D2562" s="55" t="s">
        <v>680</v>
      </c>
      <c r="E2562" s="61" t="s">
        <v>2552</v>
      </c>
      <c r="F2562" s="168"/>
      <c r="G2562" s="6"/>
      <c r="H2562" s="13"/>
      <c r="I2562" s="6" t="str" cm="1">
        <f t="array" aca="1" ref="I2562" ca="1">_xlfn.IFNA(INDIRECT("'"&amp;"Variable List"&amp;"'!"&amp;ADDRESS(MATCH(A2562,'Variable List'!A:A,0),3)),"")</f>
        <v/>
      </c>
      <c r="J2562" s="6" t="str" cm="1">
        <f t="array" aca="1" ref="J2562" ca="1">_xlfn.IFNA(INDIRECT("'"&amp;"Variable List"&amp;"'!"&amp;ADDRESS(MATCH(A2562,'Variable List'!A:A,0),4)),"")</f>
        <v/>
      </c>
      <c r="K2562" s="6" t="str" cm="1">
        <f t="array" aca="1" ref="K2562" ca="1">_xlfn.IFNA(INDIRECT("'"&amp;"Variable List"&amp;"'!"&amp;ADDRESS(MATCH(A2562,'Variable List'!A:A,0),5)),"")</f>
        <v/>
      </c>
      <c r="L2562" s="6" t="str" cm="1">
        <f t="array" aca="1" ref="L2562" ca="1">_xlfn.IFNA(INDIRECT("'"&amp;"Variable List"&amp;"'!"&amp;ADDRESS(MATCH(A2562,'Variable List'!A:A,0),6)),"")</f>
        <v/>
      </c>
    </row>
    <row r="2563" spans="1:12" s="3" customFormat="1" x14ac:dyDescent="0.25">
      <c r="B2563" s="6"/>
      <c r="C2563" s="6"/>
      <c r="D2563" s="55" t="s">
        <v>682</v>
      </c>
      <c r="E2563" s="61" t="s">
        <v>2553</v>
      </c>
      <c r="F2563" s="168"/>
      <c r="G2563" s="6"/>
      <c r="H2563" s="13"/>
      <c r="I2563" s="6" t="str" cm="1">
        <f t="array" aca="1" ref="I2563" ca="1">_xlfn.IFNA(INDIRECT("'"&amp;"Variable List"&amp;"'!"&amp;ADDRESS(MATCH(A2563,'Variable List'!A:A,0),3)),"")</f>
        <v/>
      </c>
      <c r="J2563" s="6" t="str" cm="1">
        <f t="array" aca="1" ref="J2563" ca="1">_xlfn.IFNA(INDIRECT("'"&amp;"Variable List"&amp;"'!"&amp;ADDRESS(MATCH(A2563,'Variable List'!A:A,0),4)),"")</f>
        <v/>
      </c>
      <c r="K2563" s="6" t="str" cm="1">
        <f t="array" aca="1" ref="K2563" ca="1">_xlfn.IFNA(INDIRECT("'"&amp;"Variable List"&amp;"'!"&amp;ADDRESS(MATCH(A2563,'Variable List'!A:A,0),5)),"")</f>
        <v/>
      </c>
      <c r="L2563" s="6" t="str" cm="1">
        <f t="array" aca="1" ref="L2563" ca="1">_xlfn.IFNA(INDIRECT("'"&amp;"Variable List"&amp;"'!"&amp;ADDRESS(MATCH(A2563,'Variable List'!A:A,0),6)),"")</f>
        <v/>
      </c>
    </row>
    <row r="2564" spans="1:12" s="3" customFormat="1" x14ac:dyDescent="0.25">
      <c r="B2564" s="6"/>
      <c r="C2564" s="6"/>
      <c r="D2564" s="55" t="s">
        <v>684</v>
      </c>
      <c r="E2564" s="61" t="s">
        <v>2554</v>
      </c>
      <c r="F2564" s="168"/>
      <c r="G2564" s="6"/>
      <c r="H2564" s="13"/>
      <c r="I2564" s="6" t="str" cm="1">
        <f t="array" aca="1" ref="I2564" ca="1">_xlfn.IFNA(INDIRECT("'"&amp;"Variable List"&amp;"'!"&amp;ADDRESS(MATCH(A2564,'Variable List'!A:A,0),3)),"")</f>
        <v/>
      </c>
      <c r="J2564" s="6" t="str" cm="1">
        <f t="array" aca="1" ref="J2564" ca="1">_xlfn.IFNA(INDIRECT("'"&amp;"Variable List"&amp;"'!"&amp;ADDRESS(MATCH(A2564,'Variable List'!A:A,0),4)),"")</f>
        <v/>
      </c>
      <c r="K2564" s="6" t="str" cm="1">
        <f t="array" aca="1" ref="K2564" ca="1">_xlfn.IFNA(INDIRECT("'"&amp;"Variable List"&amp;"'!"&amp;ADDRESS(MATCH(A2564,'Variable List'!A:A,0),5)),"")</f>
        <v/>
      </c>
      <c r="L2564" s="6" t="str" cm="1">
        <f t="array" aca="1" ref="L2564" ca="1">_xlfn.IFNA(INDIRECT("'"&amp;"Variable List"&amp;"'!"&amp;ADDRESS(MATCH(A2564,'Variable List'!A:A,0),6)),"")</f>
        <v/>
      </c>
    </row>
    <row r="2565" spans="1:12" s="3" customFormat="1" x14ac:dyDescent="0.25">
      <c r="B2565" s="6"/>
      <c r="C2565" s="6"/>
      <c r="D2565" s="55" t="s">
        <v>686</v>
      </c>
      <c r="E2565" s="61" t="s">
        <v>2555</v>
      </c>
      <c r="F2565" s="168"/>
      <c r="G2565" s="6"/>
      <c r="H2565" s="13"/>
      <c r="I2565" s="6" t="str" cm="1">
        <f t="array" aca="1" ref="I2565" ca="1">_xlfn.IFNA(INDIRECT("'"&amp;"Variable List"&amp;"'!"&amp;ADDRESS(MATCH(A2565,'Variable List'!A:A,0),3)),"")</f>
        <v/>
      </c>
      <c r="J2565" s="6" t="str" cm="1">
        <f t="array" aca="1" ref="J2565" ca="1">_xlfn.IFNA(INDIRECT("'"&amp;"Variable List"&amp;"'!"&amp;ADDRESS(MATCH(A2565,'Variable List'!A:A,0),4)),"")</f>
        <v/>
      </c>
      <c r="K2565" s="6" t="str" cm="1">
        <f t="array" aca="1" ref="K2565" ca="1">_xlfn.IFNA(INDIRECT("'"&amp;"Variable List"&amp;"'!"&amp;ADDRESS(MATCH(A2565,'Variable List'!A:A,0),5)),"")</f>
        <v/>
      </c>
      <c r="L2565" s="6" t="str" cm="1">
        <f t="array" aca="1" ref="L2565" ca="1">_xlfn.IFNA(INDIRECT("'"&amp;"Variable List"&amp;"'!"&amp;ADDRESS(MATCH(A2565,'Variable List'!A:A,0),6)),"")</f>
        <v/>
      </c>
    </row>
    <row r="2566" spans="1:12" s="3" customFormat="1" x14ac:dyDescent="0.25">
      <c r="B2566" s="6"/>
      <c r="C2566" s="6"/>
      <c r="D2566" s="55" t="s">
        <v>688</v>
      </c>
      <c r="E2566" s="61" t="s">
        <v>2556</v>
      </c>
      <c r="F2566" s="168"/>
      <c r="G2566" s="6"/>
      <c r="H2566" s="13"/>
      <c r="I2566" s="6" t="str" cm="1">
        <f t="array" aca="1" ref="I2566" ca="1">_xlfn.IFNA(INDIRECT("'"&amp;"Variable List"&amp;"'!"&amp;ADDRESS(MATCH(A2566,'Variable List'!A:A,0),3)),"")</f>
        <v/>
      </c>
      <c r="J2566" s="6" t="str" cm="1">
        <f t="array" aca="1" ref="J2566" ca="1">_xlfn.IFNA(INDIRECT("'"&amp;"Variable List"&amp;"'!"&amp;ADDRESS(MATCH(A2566,'Variable List'!A:A,0),4)),"")</f>
        <v/>
      </c>
      <c r="K2566" s="6" t="str" cm="1">
        <f t="array" aca="1" ref="K2566" ca="1">_xlfn.IFNA(INDIRECT("'"&amp;"Variable List"&amp;"'!"&amp;ADDRESS(MATCH(A2566,'Variable List'!A:A,0),5)),"")</f>
        <v/>
      </c>
      <c r="L2566" s="6" t="str" cm="1">
        <f t="array" aca="1" ref="L2566" ca="1">_xlfn.IFNA(INDIRECT("'"&amp;"Variable List"&amp;"'!"&amp;ADDRESS(MATCH(A2566,'Variable List'!A:A,0),6)),"")</f>
        <v/>
      </c>
    </row>
    <row r="2567" spans="1:12" s="3" customFormat="1" x14ac:dyDescent="0.25">
      <c r="B2567" s="6"/>
      <c r="C2567" s="6"/>
      <c r="D2567" s="55" t="s">
        <v>690</v>
      </c>
      <c r="E2567" s="61" t="s">
        <v>2557</v>
      </c>
      <c r="F2567" s="168"/>
      <c r="G2567" s="6"/>
      <c r="H2567" s="13"/>
      <c r="I2567" s="6" t="str" cm="1">
        <f t="array" aca="1" ref="I2567" ca="1">_xlfn.IFNA(INDIRECT("'"&amp;"Variable List"&amp;"'!"&amp;ADDRESS(MATCH(A2567,'Variable List'!A:A,0),3)),"")</f>
        <v/>
      </c>
      <c r="J2567" s="6" t="str" cm="1">
        <f t="array" aca="1" ref="J2567" ca="1">_xlfn.IFNA(INDIRECT("'"&amp;"Variable List"&amp;"'!"&amp;ADDRESS(MATCH(A2567,'Variable List'!A:A,0),4)),"")</f>
        <v/>
      </c>
      <c r="K2567" s="6" t="str" cm="1">
        <f t="array" aca="1" ref="K2567" ca="1">_xlfn.IFNA(INDIRECT("'"&amp;"Variable List"&amp;"'!"&amp;ADDRESS(MATCH(A2567,'Variable List'!A:A,0),5)),"")</f>
        <v/>
      </c>
      <c r="L2567" s="6" t="str" cm="1">
        <f t="array" aca="1" ref="L2567" ca="1">_xlfn.IFNA(INDIRECT("'"&amp;"Variable List"&amp;"'!"&amp;ADDRESS(MATCH(A2567,'Variable List'!A:A,0),6)),"")</f>
        <v/>
      </c>
    </row>
    <row r="2568" spans="1:12" s="3" customFormat="1" x14ac:dyDescent="0.25">
      <c r="B2568" s="6"/>
      <c r="C2568" s="6"/>
      <c r="D2568" s="55" t="s">
        <v>692</v>
      </c>
      <c r="E2568" s="61" t="s">
        <v>2558</v>
      </c>
      <c r="F2568" s="168"/>
      <c r="G2568" s="6"/>
      <c r="H2568" s="13"/>
      <c r="I2568" s="6" t="str" cm="1">
        <f t="array" aca="1" ref="I2568" ca="1">_xlfn.IFNA(INDIRECT("'"&amp;"Variable List"&amp;"'!"&amp;ADDRESS(MATCH(A2568,'Variable List'!A:A,0),3)),"")</f>
        <v/>
      </c>
      <c r="J2568" s="6" t="str" cm="1">
        <f t="array" aca="1" ref="J2568" ca="1">_xlfn.IFNA(INDIRECT("'"&amp;"Variable List"&amp;"'!"&amp;ADDRESS(MATCH(A2568,'Variable List'!A:A,0),4)),"")</f>
        <v/>
      </c>
      <c r="K2568" s="6" t="str" cm="1">
        <f t="array" aca="1" ref="K2568" ca="1">_xlfn.IFNA(INDIRECT("'"&amp;"Variable List"&amp;"'!"&amp;ADDRESS(MATCH(A2568,'Variable List'!A:A,0),5)),"")</f>
        <v/>
      </c>
      <c r="L2568" s="6" t="str" cm="1">
        <f t="array" aca="1" ref="L2568" ca="1">_xlfn.IFNA(INDIRECT("'"&amp;"Variable List"&amp;"'!"&amp;ADDRESS(MATCH(A2568,'Variable List'!A:A,0),6)),"")</f>
        <v/>
      </c>
    </row>
    <row r="2569" spans="1:12" s="3" customFormat="1" x14ac:dyDescent="0.25">
      <c r="B2569" s="6"/>
      <c r="C2569" s="6"/>
      <c r="D2569" s="55" t="s">
        <v>694</v>
      </c>
      <c r="E2569" s="61" t="s">
        <v>2559</v>
      </c>
      <c r="F2569" s="168"/>
      <c r="G2569" s="6"/>
      <c r="H2569" s="13"/>
      <c r="I2569" s="6" t="str" cm="1">
        <f t="array" aca="1" ref="I2569" ca="1">_xlfn.IFNA(INDIRECT("'"&amp;"Variable List"&amp;"'!"&amp;ADDRESS(MATCH(A2569,'Variable List'!A:A,0),3)),"")</f>
        <v/>
      </c>
      <c r="J2569" s="6" t="str" cm="1">
        <f t="array" aca="1" ref="J2569" ca="1">_xlfn.IFNA(INDIRECT("'"&amp;"Variable List"&amp;"'!"&amp;ADDRESS(MATCH(A2569,'Variable List'!A:A,0),4)),"")</f>
        <v/>
      </c>
      <c r="K2569" s="6" t="str" cm="1">
        <f t="array" aca="1" ref="K2569" ca="1">_xlfn.IFNA(INDIRECT("'"&amp;"Variable List"&amp;"'!"&amp;ADDRESS(MATCH(A2569,'Variable List'!A:A,0),5)),"")</f>
        <v/>
      </c>
      <c r="L2569" s="6" t="str" cm="1">
        <f t="array" aca="1" ref="L2569" ca="1">_xlfn.IFNA(INDIRECT("'"&amp;"Variable List"&amp;"'!"&amp;ADDRESS(MATCH(A2569,'Variable List'!A:A,0),6)),"")</f>
        <v/>
      </c>
    </row>
    <row r="2570" spans="1:12" s="3" customFormat="1" x14ac:dyDescent="0.25">
      <c r="B2570" s="6"/>
      <c r="C2570" s="6"/>
      <c r="D2570" s="55" t="s">
        <v>696</v>
      </c>
      <c r="E2570" s="61" t="s">
        <v>1248</v>
      </c>
      <c r="F2570" s="168"/>
      <c r="G2570" s="6"/>
      <c r="H2570" s="13"/>
      <c r="I2570" s="6" t="str" cm="1">
        <f t="array" aca="1" ref="I2570" ca="1">_xlfn.IFNA(INDIRECT("'"&amp;"Variable List"&amp;"'!"&amp;ADDRESS(MATCH(A2570,'Variable List'!A:A,0),3)),"")</f>
        <v/>
      </c>
      <c r="J2570" s="6" t="str" cm="1">
        <f t="array" aca="1" ref="J2570" ca="1">_xlfn.IFNA(INDIRECT("'"&amp;"Variable List"&amp;"'!"&amp;ADDRESS(MATCH(A2570,'Variable List'!A:A,0),4)),"")</f>
        <v/>
      </c>
      <c r="K2570" s="6" t="str" cm="1">
        <f t="array" aca="1" ref="K2570" ca="1">_xlfn.IFNA(INDIRECT("'"&amp;"Variable List"&amp;"'!"&amp;ADDRESS(MATCH(A2570,'Variable List'!A:A,0),5)),"")</f>
        <v/>
      </c>
      <c r="L2570" s="6" t="str" cm="1">
        <f t="array" aca="1" ref="L2570" ca="1">_xlfn.IFNA(INDIRECT("'"&amp;"Variable List"&amp;"'!"&amp;ADDRESS(MATCH(A2570,'Variable List'!A:A,0),6)),"")</f>
        <v/>
      </c>
    </row>
    <row r="2571" spans="1:12" s="3" customFormat="1" x14ac:dyDescent="0.25">
      <c r="A2571" s="11"/>
      <c r="B2571" s="7"/>
      <c r="C2571" s="7"/>
      <c r="D2571" s="54" t="s">
        <v>698</v>
      </c>
      <c r="E2571" s="52" t="s">
        <v>2560</v>
      </c>
      <c r="F2571" s="169"/>
      <c r="G2571" s="6"/>
      <c r="H2571" s="6"/>
      <c r="I2571" s="6" t="str" cm="1">
        <f t="array" aca="1" ref="I2571" ca="1">_xlfn.IFNA(INDIRECT("'"&amp;"Variable List"&amp;"'!"&amp;ADDRESS(MATCH(A2571,'Variable List'!A:A,0),3)),"")</f>
        <v/>
      </c>
      <c r="J2571" s="6" t="str" cm="1">
        <f t="array" aca="1" ref="J2571" ca="1">_xlfn.IFNA(INDIRECT("'"&amp;"Variable List"&amp;"'!"&amp;ADDRESS(MATCH(A2571,'Variable List'!A:A,0),4)),"")</f>
        <v/>
      </c>
      <c r="K2571" s="6" t="str" cm="1">
        <f t="array" aca="1" ref="K2571" ca="1">_xlfn.IFNA(INDIRECT("'"&amp;"Variable List"&amp;"'!"&amp;ADDRESS(MATCH(A2571,'Variable List'!A:A,0),5)),"")</f>
        <v/>
      </c>
      <c r="L2571" s="6" t="str" cm="1">
        <f t="array" aca="1" ref="L2571" ca="1">_xlfn.IFNA(INDIRECT("'"&amp;"Variable List"&amp;"'!"&amp;ADDRESS(MATCH(A2571,'Variable List'!A:A,0),6)),"")</f>
        <v/>
      </c>
    </row>
    <row r="2572" spans="1:12" s="3" customFormat="1" x14ac:dyDescent="0.25">
      <c r="A2572" s="36" t="s">
        <v>113</v>
      </c>
      <c r="B2572" s="8" t="s">
        <v>135</v>
      </c>
      <c r="C2572" s="6">
        <v>8</v>
      </c>
      <c r="D2572" s="55">
        <v>-9</v>
      </c>
      <c r="E2572" s="61" t="s">
        <v>192</v>
      </c>
      <c r="F2572" s="167" t="s">
        <v>2572</v>
      </c>
      <c r="G2572" s="8" t="s">
        <v>2571</v>
      </c>
      <c r="H2572" s="37" t="s">
        <v>2751</v>
      </c>
      <c r="I2572" s="8" t="str" cm="1">
        <f t="array" aca="1" ref="I2572" ca="1">_xlfn.IFNA(INDIRECT("'"&amp;"Variable List"&amp;"'!"&amp;ADDRESS(MATCH(A2572,'Variable List'!A:A,0),3)),"")</f>
        <v>yes</v>
      </c>
      <c r="J2572" s="8" t="str" cm="1">
        <f t="array" aca="1" ref="J2572" ca="1">_xlfn.IFNA(INDIRECT("'"&amp;"Variable List"&amp;"'!"&amp;ADDRESS(MATCH(A2572,'Variable List'!A:A,0),4)),"")</f>
        <v>yes</v>
      </c>
      <c r="K2572" s="8" t="str" cm="1">
        <f t="array" aca="1" ref="K2572" ca="1">_xlfn.IFNA(INDIRECT("'"&amp;"Variable List"&amp;"'!"&amp;ADDRESS(MATCH(A2572,'Variable List'!A:A,0),5)),"")</f>
        <v>yes</v>
      </c>
      <c r="L2572" s="8" t="str" cm="1">
        <f t="array" aca="1" ref="L2572" ca="1">_xlfn.IFNA(INDIRECT("'"&amp;"Variable List"&amp;"'!"&amp;ADDRESS(MATCH(A2572,'Variable List'!A:A,0),6)),"")</f>
        <v>no</v>
      </c>
    </row>
    <row r="2573" spans="1:12" s="3" customFormat="1" x14ac:dyDescent="0.25">
      <c r="A2573" s="3" t="s">
        <v>2563</v>
      </c>
      <c r="B2573" s="6"/>
      <c r="C2573" s="6"/>
      <c r="D2573" s="55">
        <v>1</v>
      </c>
      <c r="E2573" s="61" t="s">
        <v>2564</v>
      </c>
      <c r="F2573" s="168"/>
      <c r="G2573" s="6"/>
      <c r="H2573" s="13"/>
      <c r="I2573" s="6" t="str" cm="1">
        <f t="array" aca="1" ref="I2573" ca="1">_xlfn.IFNA(INDIRECT("'"&amp;"Variable List"&amp;"'!"&amp;ADDRESS(MATCH(A2573,'Variable List'!A:A,0),3)),"")</f>
        <v/>
      </c>
      <c r="J2573" s="6" t="str" cm="1">
        <f t="array" aca="1" ref="J2573" ca="1">_xlfn.IFNA(INDIRECT("'"&amp;"Variable List"&amp;"'!"&amp;ADDRESS(MATCH(A2573,'Variable List'!A:A,0),4)),"")</f>
        <v/>
      </c>
      <c r="K2573" s="6" t="str" cm="1">
        <f t="array" aca="1" ref="K2573" ca="1">_xlfn.IFNA(INDIRECT("'"&amp;"Variable List"&amp;"'!"&amp;ADDRESS(MATCH(A2573,'Variable List'!A:A,0),5)),"")</f>
        <v/>
      </c>
      <c r="L2573" s="6" t="str" cm="1">
        <f t="array" aca="1" ref="L2573" ca="1">_xlfn.IFNA(INDIRECT("'"&amp;"Variable List"&amp;"'!"&amp;ADDRESS(MATCH(A2573,'Variable List'!A:A,0),6)),"")</f>
        <v/>
      </c>
    </row>
    <row r="2574" spans="1:12" s="3" customFormat="1" x14ac:dyDescent="0.25">
      <c r="B2574" s="6"/>
      <c r="C2574" s="6"/>
      <c r="D2574" s="55">
        <v>2</v>
      </c>
      <c r="E2574" s="61" t="s">
        <v>2565</v>
      </c>
      <c r="F2574" s="168"/>
      <c r="G2574" s="6"/>
      <c r="H2574" s="13"/>
      <c r="I2574" s="6" t="str" cm="1">
        <f t="array" aca="1" ref="I2574" ca="1">_xlfn.IFNA(INDIRECT("'"&amp;"Variable List"&amp;"'!"&amp;ADDRESS(MATCH(A2574,'Variable List'!A:A,0),3)),"")</f>
        <v/>
      </c>
      <c r="J2574" s="6" t="str" cm="1">
        <f t="array" aca="1" ref="J2574" ca="1">_xlfn.IFNA(INDIRECT("'"&amp;"Variable List"&amp;"'!"&amp;ADDRESS(MATCH(A2574,'Variable List'!A:A,0),4)),"")</f>
        <v/>
      </c>
      <c r="K2574" s="6" t="str" cm="1">
        <f t="array" aca="1" ref="K2574" ca="1">_xlfn.IFNA(INDIRECT("'"&amp;"Variable List"&amp;"'!"&amp;ADDRESS(MATCH(A2574,'Variable List'!A:A,0),5)),"")</f>
        <v/>
      </c>
      <c r="L2574" s="6" t="str" cm="1">
        <f t="array" aca="1" ref="L2574" ca="1">_xlfn.IFNA(INDIRECT("'"&amp;"Variable List"&amp;"'!"&amp;ADDRESS(MATCH(A2574,'Variable List'!A:A,0),6)),"")</f>
        <v/>
      </c>
    </row>
    <row r="2575" spans="1:12" s="3" customFormat="1" x14ac:dyDescent="0.25">
      <c r="B2575" s="6"/>
      <c r="C2575" s="6"/>
      <c r="D2575" s="55">
        <v>3</v>
      </c>
      <c r="E2575" s="61" t="s">
        <v>2566</v>
      </c>
      <c r="F2575" s="168"/>
      <c r="G2575" s="6"/>
      <c r="H2575" s="13"/>
      <c r="I2575" s="6" t="str" cm="1">
        <f t="array" aca="1" ref="I2575" ca="1">_xlfn.IFNA(INDIRECT("'"&amp;"Variable List"&amp;"'!"&amp;ADDRESS(MATCH(A2575,'Variable List'!A:A,0),3)),"")</f>
        <v/>
      </c>
      <c r="J2575" s="6" t="str" cm="1">
        <f t="array" aca="1" ref="J2575" ca="1">_xlfn.IFNA(INDIRECT("'"&amp;"Variable List"&amp;"'!"&amp;ADDRESS(MATCH(A2575,'Variable List'!A:A,0),4)),"")</f>
        <v/>
      </c>
      <c r="K2575" s="6" t="str" cm="1">
        <f t="array" aca="1" ref="K2575" ca="1">_xlfn.IFNA(INDIRECT("'"&amp;"Variable List"&amp;"'!"&amp;ADDRESS(MATCH(A2575,'Variable List'!A:A,0),5)),"")</f>
        <v/>
      </c>
      <c r="L2575" s="6" t="str" cm="1">
        <f t="array" aca="1" ref="L2575" ca="1">_xlfn.IFNA(INDIRECT("'"&amp;"Variable List"&amp;"'!"&amp;ADDRESS(MATCH(A2575,'Variable List'!A:A,0),6)),"")</f>
        <v/>
      </c>
    </row>
    <row r="2576" spans="1:12" s="3" customFormat="1" x14ac:dyDescent="0.25">
      <c r="B2576" s="6"/>
      <c r="C2576" s="6"/>
      <c r="D2576" s="55">
        <v>4</v>
      </c>
      <c r="E2576" s="61" t="s">
        <v>2567</v>
      </c>
      <c r="F2576" s="168"/>
      <c r="G2576" s="6"/>
      <c r="H2576" s="13"/>
      <c r="I2576" s="6" t="str" cm="1">
        <f t="array" aca="1" ref="I2576" ca="1">_xlfn.IFNA(INDIRECT("'"&amp;"Variable List"&amp;"'!"&amp;ADDRESS(MATCH(A2576,'Variable List'!A:A,0),3)),"")</f>
        <v/>
      </c>
      <c r="J2576" s="6" t="str" cm="1">
        <f t="array" aca="1" ref="J2576" ca="1">_xlfn.IFNA(INDIRECT("'"&amp;"Variable List"&amp;"'!"&amp;ADDRESS(MATCH(A2576,'Variable List'!A:A,0),4)),"")</f>
        <v/>
      </c>
      <c r="K2576" s="6" t="str" cm="1">
        <f t="array" aca="1" ref="K2576" ca="1">_xlfn.IFNA(INDIRECT("'"&amp;"Variable List"&amp;"'!"&amp;ADDRESS(MATCH(A2576,'Variable List'!A:A,0),5)),"")</f>
        <v/>
      </c>
      <c r="L2576" s="6" t="str" cm="1">
        <f t="array" aca="1" ref="L2576" ca="1">_xlfn.IFNA(INDIRECT("'"&amp;"Variable List"&amp;"'!"&amp;ADDRESS(MATCH(A2576,'Variable List'!A:A,0),6)),"")</f>
        <v/>
      </c>
    </row>
    <row r="2577" spans="1:12" s="3" customFormat="1" x14ac:dyDescent="0.25">
      <c r="B2577" s="6"/>
      <c r="C2577" s="6"/>
      <c r="D2577" s="55">
        <v>5</v>
      </c>
      <c r="E2577" s="61" t="s">
        <v>2568</v>
      </c>
      <c r="F2577" s="168"/>
      <c r="G2577" s="6"/>
      <c r="H2577" s="13"/>
      <c r="I2577" s="6" t="str" cm="1">
        <f t="array" aca="1" ref="I2577" ca="1">_xlfn.IFNA(INDIRECT("'"&amp;"Variable List"&amp;"'!"&amp;ADDRESS(MATCH(A2577,'Variable List'!A:A,0),3)),"")</f>
        <v/>
      </c>
      <c r="J2577" s="6" t="str" cm="1">
        <f t="array" aca="1" ref="J2577" ca="1">_xlfn.IFNA(INDIRECT("'"&amp;"Variable List"&amp;"'!"&amp;ADDRESS(MATCH(A2577,'Variable List'!A:A,0),4)),"")</f>
        <v/>
      </c>
      <c r="K2577" s="6" t="str" cm="1">
        <f t="array" aca="1" ref="K2577" ca="1">_xlfn.IFNA(INDIRECT("'"&amp;"Variable List"&amp;"'!"&amp;ADDRESS(MATCH(A2577,'Variable List'!A:A,0),5)),"")</f>
        <v/>
      </c>
      <c r="L2577" s="6" t="str" cm="1">
        <f t="array" aca="1" ref="L2577" ca="1">_xlfn.IFNA(INDIRECT("'"&amp;"Variable List"&amp;"'!"&amp;ADDRESS(MATCH(A2577,'Variable List'!A:A,0),6)),"")</f>
        <v/>
      </c>
    </row>
    <row r="2578" spans="1:12" s="3" customFormat="1" x14ac:dyDescent="0.25">
      <c r="B2578" s="6"/>
      <c r="C2578" s="6"/>
      <c r="D2578" s="55">
        <v>6</v>
      </c>
      <c r="E2578" s="61" t="s">
        <v>2569</v>
      </c>
      <c r="F2578" s="168"/>
      <c r="G2578" s="6"/>
      <c r="H2578" s="13"/>
      <c r="I2578" s="6" t="str" cm="1">
        <f t="array" aca="1" ref="I2578" ca="1">_xlfn.IFNA(INDIRECT("'"&amp;"Variable List"&amp;"'!"&amp;ADDRESS(MATCH(A2578,'Variable List'!A:A,0),3)),"")</f>
        <v/>
      </c>
      <c r="J2578" s="6" t="str" cm="1">
        <f t="array" aca="1" ref="J2578" ca="1">_xlfn.IFNA(INDIRECT("'"&amp;"Variable List"&amp;"'!"&amp;ADDRESS(MATCH(A2578,'Variable List'!A:A,0),4)),"")</f>
        <v/>
      </c>
      <c r="K2578" s="6" t="str" cm="1">
        <f t="array" aca="1" ref="K2578" ca="1">_xlfn.IFNA(INDIRECT("'"&amp;"Variable List"&amp;"'!"&amp;ADDRESS(MATCH(A2578,'Variable List'!A:A,0),5)),"")</f>
        <v/>
      </c>
      <c r="L2578" s="6" t="str" cm="1">
        <f t="array" aca="1" ref="L2578" ca="1">_xlfn.IFNA(INDIRECT("'"&amp;"Variable List"&amp;"'!"&amp;ADDRESS(MATCH(A2578,'Variable List'!A:A,0),6)),"")</f>
        <v/>
      </c>
    </row>
    <row r="2579" spans="1:12" s="3" customFormat="1" x14ac:dyDescent="0.25">
      <c r="B2579" s="6"/>
      <c r="C2579" s="6"/>
      <c r="D2579" s="55">
        <v>7</v>
      </c>
      <c r="E2579" s="61" t="s">
        <v>2570</v>
      </c>
      <c r="F2579" s="168"/>
      <c r="G2579" s="7"/>
      <c r="H2579" s="7"/>
      <c r="I2579" s="7" t="str" cm="1">
        <f t="array" aca="1" ref="I2579" ca="1">_xlfn.IFNA(INDIRECT("'"&amp;"Variable List"&amp;"'!"&amp;ADDRESS(MATCH(A2579,'Variable List'!A:A,0),3)),"")</f>
        <v/>
      </c>
      <c r="J2579" s="7" t="str" cm="1">
        <f t="array" aca="1" ref="J2579" ca="1">_xlfn.IFNA(INDIRECT("'"&amp;"Variable List"&amp;"'!"&amp;ADDRESS(MATCH(A2579,'Variable List'!A:A,0),4)),"")</f>
        <v/>
      </c>
      <c r="K2579" s="7" t="str" cm="1">
        <f t="array" aca="1" ref="K2579" ca="1">_xlfn.IFNA(INDIRECT("'"&amp;"Variable List"&amp;"'!"&amp;ADDRESS(MATCH(A2579,'Variable List'!A:A,0),5)),"")</f>
        <v/>
      </c>
      <c r="L2579" s="7" t="str" cm="1">
        <f t="array" aca="1" ref="L2579" ca="1">_xlfn.IFNA(INDIRECT("'"&amp;"Variable List"&amp;"'!"&amp;ADDRESS(MATCH(A2579,'Variable List'!A:A,0),6)),"")</f>
        <v/>
      </c>
    </row>
    <row r="2580" spans="1:12" s="3" customFormat="1" x14ac:dyDescent="0.25">
      <c r="A2580" s="36" t="s">
        <v>19657</v>
      </c>
      <c r="B2580" s="8" t="s">
        <v>135</v>
      </c>
      <c r="C2580" s="8">
        <v>5</v>
      </c>
      <c r="D2580" s="65">
        <v>-9</v>
      </c>
      <c r="E2580" s="138" t="s">
        <v>192</v>
      </c>
      <c r="F2580" s="167" t="s">
        <v>2572</v>
      </c>
      <c r="G2580" s="8" t="s">
        <v>2571</v>
      </c>
      <c r="H2580" s="37" t="s">
        <v>2751</v>
      </c>
      <c r="I2580" s="8" t="str" cm="1">
        <f t="array" aca="1" ref="I2580" ca="1">_xlfn.IFNA(INDIRECT("'"&amp;"Variable List"&amp;"'!"&amp;ADDRESS(MATCH(A2580,'Variable List'!A:A,0),3)),"")</f>
        <v>no</v>
      </c>
      <c r="J2580" s="8" t="str" cm="1">
        <f t="array" aca="1" ref="J2580" ca="1">_xlfn.IFNA(INDIRECT("'"&amp;"Variable List"&amp;"'!"&amp;ADDRESS(MATCH(A2580,'Variable List'!A:A,0),4)),"")</f>
        <v>no</v>
      </c>
      <c r="K2580" s="8" t="str" cm="1">
        <f t="array" aca="1" ref="K2580" ca="1">_xlfn.IFNA(INDIRECT("'"&amp;"Variable List"&amp;"'!"&amp;ADDRESS(MATCH(A2580,'Variable List'!A:A,0),5)),"")</f>
        <v>no</v>
      </c>
      <c r="L2580" s="8" t="str" cm="1">
        <f t="array" aca="1" ref="L2580" ca="1">_xlfn.IFNA(INDIRECT("'"&amp;"Variable List"&amp;"'!"&amp;ADDRESS(MATCH(A2580,'Variable List'!A:A,0),6)),"")</f>
        <v>yes</v>
      </c>
    </row>
    <row r="2581" spans="1:12" s="3" customFormat="1" x14ac:dyDescent="0.25">
      <c r="A2581" s="3" t="s">
        <v>19658</v>
      </c>
      <c r="B2581" s="6"/>
      <c r="C2581" s="6"/>
      <c r="D2581" s="55">
        <v>1</v>
      </c>
      <c r="E2581" s="61" t="s">
        <v>2564</v>
      </c>
      <c r="F2581" s="168"/>
      <c r="G2581" s="6"/>
      <c r="H2581" s="13"/>
      <c r="I2581" s="6" t="str" cm="1">
        <f t="array" aca="1" ref="I2581" ca="1">_xlfn.IFNA(INDIRECT("'"&amp;"Variable List"&amp;"'!"&amp;ADDRESS(MATCH(A2581,'Variable List'!A:A,0),3)),"")</f>
        <v/>
      </c>
      <c r="J2581" s="6" t="str" cm="1">
        <f t="array" aca="1" ref="J2581" ca="1">_xlfn.IFNA(INDIRECT("'"&amp;"Variable List"&amp;"'!"&amp;ADDRESS(MATCH(A2581,'Variable List'!A:A,0),4)),"")</f>
        <v/>
      </c>
      <c r="K2581" s="6" t="str" cm="1">
        <f t="array" aca="1" ref="K2581" ca="1">_xlfn.IFNA(INDIRECT("'"&amp;"Variable List"&amp;"'!"&amp;ADDRESS(MATCH(A2581,'Variable List'!A:A,0),5)),"")</f>
        <v/>
      </c>
      <c r="L2581" s="6" t="str" cm="1">
        <f t="array" aca="1" ref="L2581" ca="1">_xlfn.IFNA(INDIRECT("'"&amp;"Variable List"&amp;"'!"&amp;ADDRESS(MATCH(A2581,'Variable List'!A:A,0),6)),"")</f>
        <v/>
      </c>
    </row>
    <row r="2582" spans="1:12" s="3" customFormat="1" x14ac:dyDescent="0.25">
      <c r="B2582" s="6"/>
      <c r="C2582" s="6"/>
      <c r="D2582" s="55">
        <v>2</v>
      </c>
      <c r="E2582" s="61" t="s">
        <v>2565</v>
      </c>
      <c r="F2582" s="168"/>
      <c r="G2582" s="6"/>
      <c r="H2582" s="13"/>
      <c r="I2582" s="6" t="str" cm="1">
        <f t="array" aca="1" ref="I2582" ca="1">_xlfn.IFNA(INDIRECT("'"&amp;"Variable List"&amp;"'!"&amp;ADDRESS(MATCH(A2582,'Variable List'!A:A,0),3)),"")</f>
        <v/>
      </c>
      <c r="J2582" s="6" t="str" cm="1">
        <f t="array" aca="1" ref="J2582" ca="1">_xlfn.IFNA(INDIRECT("'"&amp;"Variable List"&amp;"'!"&amp;ADDRESS(MATCH(A2582,'Variable List'!A:A,0),4)),"")</f>
        <v/>
      </c>
      <c r="K2582" s="6" t="str" cm="1">
        <f t="array" aca="1" ref="K2582" ca="1">_xlfn.IFNA(INDIRECT("'"&amp;"Variable List"&amp;"'!"&amp;ADDRESS(MATCH(A2582,'Variable List'!A:A,0),5)),"")</f>
        <v/>
      </c>
      <c r="L2582" s="6" t="str" cm="1">
        <f t="array" aca="1" ref="L2582" ca="1">_xlfn.IFNA(INDIRECT("'"&amp;"Variable List"&amp;"'!"&amp;ADDRESS(MATCH(A2582,'Variable List'!A:A,0),6)),"")</f>
        <v/>
      </c>
    </row>
    <row r="2583" spans="1:12" s="3" customFormat="1" x14ac:dyDescent="0.25">
      <c r="B2583" s="6"/>
      <c r="C2583" s="6"/>
      <c r="D2583" s="55">
        <v>3</v>
      </c>
      <c r="E2583" s="61" t="s">
        <v>2566</v>
      </c>
      <c r="F2583" s="168"/>
      <c r="G2583" s="6"/>
      <c r="H2583" s="13"/>
      <c r="I2583" s="6" t="str" cm="1">
        <f t="array" aca="1" ref="I2583" ca="1">_xlfn.IFNA(INDIRECT("'"&amp;"Variable List"&amp;"'!"&amp;ADDRESS(MATCH(A2583,'Variable List'!A:A,0),3)),"")</f>
        <v/>
      </c>
      <c r="J2583" s="6" t="str" cm="1">
        <f t="array" aca="1" ref="J2583" ca="1">_xlfn.IFNA(INDIRECT("'"&amp;"Variable List"&amp;"'!"&amp;ADDRESS(MATCH(A2583,'Variable List'!A:A,0),4)),"")</f>
        <v/>
      </c>
      <c r="K2583" s="6" t="str" cm="1">
        <f t="array" aca="1" ref="K2583" ca="1">_xlfn.IFNA(INDIRECT("'"&amp;"Variable List"&amp;"'!"&amp;ADDRESS(MATCH(A2583,'Variable List'!A:A,0),5)),"")</f>
        <v/>
      </c>
      <c r="L2583" s="6" t="str" cm="1">
        <f t="array" aca="1" ref="L2583" ca="1">_xlfn.IFNA(INDIRECT("'"&amp;"Variable List"&amp;"'!"&amp;ADDRESS(MATCH(A2583,'Variable List'!A:A,0),6)),"")</f>
        <v/>
      </c>
    </row>
    <row r="2584" spans="1:12" s="3" customFormat="1" x14ac:dyDescent="0.25">
      <c r="A2584" s="11"/>
      <c r="B2584" s="7"/>
      <c r="C2584" s="7"/>
      <c r="D2584" s="54">
        <v>4</v>
      </c>
      <c r="E2584" s="52" t="s">
        <v>19659</v>
      </c>
      <c r="F2584" s="169"/>
      <c r="G2584" s="7"/>
      <c r="H2584" s="15"/>
      <c r="I2584" s="7" t="str" cm="1">
        <f t="array" aca="1" ref="I2584" ca="1">_xlfn.IFNA(INDIRECT("'"&amp;"Variable List"&amp;"'!"&amp;ADDRESS(MATCH(A2584,'Variable List'!A:A,0),3)),"")</f>
        <v/>
      </c>
      <c r="J2584" s="7" t="str" cm="1">
        <f t="array" aca="1" ref="J2584" ca="1">_xlfn.IFNA(INDIRECT("'"&amp;"Variable List"&amp;"'!"&amp;ADDRESS(MATCH(A2584,'Variable List'!A:A,0),4)),"")</f>
        <v/>
      </c>
      <c r="K2584" s="7" t="str" cm="1">
        <f t="array" aca="1" ref="K2584" ca="1">_xlfn.IFNA(INDIRECT("'"&amp;"Variable List"&amp;"'!"&amp;ADDRESS(MATCH(A2584,'Variable List'!A:A,0),5)),"")</f>
        <v/>
      </c>
      <c r="L2584" s="7" t="str" cm="1">
        <f t="array" aca="1" ref="L2584" ca="1">_xlfn.IFNA(INDIRECT("'"&amp;"Variable List"&amp;"'!"&amp;ADDRESS(MATCH(A2584,'Variable List'!A:A,0),6)),"")</f>
        <v/>
      </c>
    </row>
    <row r="2585" spans="1:12" s="61" customFormat="1" ht="30" x14ac:dyDescent="0.25">
      <c r="A2585" s="63" t="s">
        <v>114</v>
      </c>
      <c r="B2585" s="62" t="s">
        <v>2438</v>
      </c>
      <c r="C2585" s="56">
        <v>8</v>
      </c>
      <c r="D2585" s="55">
        <v>1</v>
      </c>
      <c r="E2585" s="56" t="s">
        <v>2574</v>
      </c>
      <c r="F2585" s="168" t="s">
        <v>1238</v>
      </c>
      <c r="G2585" s="56" t="s">
        <v>114</v>
      </c>
      <c r="H2585" s="60"/>
      <c r="I2585" s="56" t="str" cm="1">
        <f t="array" aca="1" ref="I2585" ca="1">_xlfn.IFNA(INDIRECT("'"&amp;"Variable List"&amp;"'!"&amp;ADDRESS(MATCH(A2585,'Variable List'!A:A,0),3)),"")</f>
        <v>yes</v>
      </c>
      <c r="J2585" s="56" t="str" cm="1">
        <f t="array" aca="1" ref="J2585" ca="1">_xlfn.IFNA(INDIRECT("'"&amp;"Variable List"&amp;"'!"&amp;ADDRESS(MATCH(A2585,'Variable List'!A:A,0),4)),"")</f>
        <v>yes</v>
      </c>
      <c r="K2585" s="56" t="str" cm="1">
        <f t="array" aca="1" ref="K2585" ca="1">_xlfn.IFNA(INDIRECT("'"&amp;"Variable List"&amp;"'!"&amp;ADDRESS(MATCH(A2585,'Variable List'!A:A,0),5)),"")</f>
        <v>no</v>
      </c>
      <c r="L2585" s="56" t="str" cm="1">
        <f t="array" aca="1" ref="L2585" ca="1">_xlfn.IFNA(INDIRECT("'"&amp;"Variable List"&amp;"'!"&amp;ADDRESS(MATCH(A2585,'Variable List'!A:A,0),6)),"")</f>
        <v>no</v>
      </c>
    </row>
    <row r="2586" spans="1:12" s="3" customFormat="1" x14ac:dyDescent="0.25">
      <c r="A2586" s="3" t="s">
        <v>2573</v>
      </c>
      <c r="B2586" s="103"/>
      <c r="C2586" s="6"/>
      <c r="D2586" s="55">
        <v>2</v>
      </c>
      <c r="E2586" s="56" t="s">
        <v>2575</v>
      </c>
      <c r="F2586" s="168"/>
      <c r="G2586" s="6"/>
      <c r="H2586" s="13"/>
      <c r="I2586" s="6" t="str" cm="1">
        <f t="array" aca="1" ref="I2586" ca="1">_xlfn.IFNA(INDIRECT("'"&amp;"Variable List"&amp;"'!"&amp;ADDRESS(MATCH(A2586,'Variable List'!A:A,0),3)),"")</f>
        <v/>
      </c>
      <c r="J2586" s="6" t="str" cm="1">
        <f t="array" aca="1" ref="J2586" ca="1">_xlfn.IFNA(INDIRECT("'"&amp;"Variable List"&amp;"'!"&amp;ADDRESS(MATCH(A2586,'Variable List'!A:A,0),4)),"")</f>
        <v/>
      </c>
      <c r="K2586" s="6" t="str" cm="1">
        <f t="array" aca="1" ref="K2586" ca="1">_xlfn.IFNA(INDIRECT("'"&amp;"Variable List"&amp;"'!"&amp;ADDRESS(MATCH(A2586,'Variable List'!A:A,0),5)),"")</f>
        <v/>
      </c>
      <c r="L2586" s="6" t="str" cm="1">
        <f t="array" aca="1" ref="L2586" ca="1">_xlfn.IFNA(INDIRECT("'"&amp;"Variable List"&amp;"'!"&amp;ADDRESS(MATCH(A2586,'Variable List'!A:A,0),6)),"")</f>
        <v/>
      </c>
    </row>
    <row r="2587" spans="1:12" s="3" customFormat="1" x14ac:dyDescent="0.25">
      <c r="B2587" s="6"/>
      <c r="C2587" s="6"/>
      <c r="D2587" s="55">
        <v>3</v>
      </c>
      <c r="E2587" s="56" t="s">
        <v>2576</v>
      </c>
      <c r="F2587" s="168"/>
      <c r="G2587" s="6"/>
      <c r="H2587" s="13"/>
      <c r="I2587" s="6" t="str" cm="1">
        <f t="array" aca="1" ref="I2587" ca="1">_xlfn.IFNA(INDIRECT("'"&amp;"Variable List"&amp;"'!"&amp;ADDRESS(MATCH(A2587,'Variable List'!A:A,0),3)),"")</f>
        <v/>
      </c>
      <c r="J2587" s="6" t="str" cm="1">
        <f t="array" aca="1" ref="J2587" ca="1">_xlfn.IFNA(INDIRECT("'"&amp;"Variable List"&amp;"'!"&amp;ADDRESS(MATCH(A2587,'Variable List'!A:A,0),4)),"")</f>
        <v/>
      </c>
      <c r="K2587" s="6" t="str" cm="1">
        <f t="array" aca="1" ref="K2587" ca="1">_xlfn.IFNA(INDIRECT("'"&amp;"Variable List"&amp;"'!"&amp;ADDRESS(MATCH(A2587,'Variable List'!A:A,0),5)),"")</f>
        <v/>
      </c>
      <c r="L2587" s="6" t="str" cm="1">
        <f t="array" aca="1" ref="L2587" ca="1">_xlfn.IFNA(INDIRECT("'"&amp;"Variable List"&amp;"'!"&amp;ADDRESS(MATCH(A2587,'Variable List'!A:A,0),6)),"")</f>
        <v/>
      </c>
    </row>
    <row r="2588" spans="1:12" s="3" customFormat="1" x14ac:dyDescent="0.25">
      <c r="B2588" s="6"/>
      <c r="C2588" s="6"/>
      <c r="D2588" s="55">
        <v>4</v>
      </c>
      <c r="E2588" s="56" t="s">
        <v>2577</v>
      </c>
      <c r="F2588" s="168"/>
      <c r="G2588" s="6"/>
      <c r="H2588" s="13"/>
      <c r="I2588" s="6" t="str" cm="1">
        <f t="array" aca="1" ref="I2588" ca="1">_xlfn.IFNA(INDIRECT("'"&amp;"Variable List"&amp;"'!"&amp;ADDRESS(MATCH(A2588,'Variable List'!A:A,0),3)),"")</f>
        <v/>
      </c>
      <c r="J2588" s="6" t="str" cm="1">
        <f t="array" aca="1" ref="J2588" ca="1">_xlfn.IFNA(INDIRECT("'"&amp;"Variable List"&amp;"'!"&amp;ADDRESS(MATCH(A2588,'Variable List'!A:A,0),4)),"")</f>
        <v/>
      </c>
      <c r="K2588" s="6" t="str" cm="1">
        <f t="array" aca="1" ref="K2588" ca="1">_xlfn.IFNA(INDIRECT("'"&amp;"Variable List"&amp;"'!"&amp;ADDRESS(MATCH(A2588,'Variable List'!A:A,0),5)),"")</f>
        <v/>
      </c>
      <c r="L2588" s="6" t="str" cm="1">
        <f t="array" aca="1" ref="L2588" ca="1">_xlfn.IFNA(INDIRECT("'"&amp;"Variable List"&amp;"'!"&amp;ADDRESS(MATCH(A2588,'Variable List'!A:A,0),6)),"")</f>
        <v/>
      </c>
    </row>
    <row r="2589" spans="1:12" s="3" customFormat="1" x14ac:dyDescent="0.25">
      <c r="B2589" s="6"/>
      <c r="C2589" s="6"/>
      <c r="D2589" s="55">
        <v>5</v>
      </c>
      <c r="E2589" s="56" t="s">
        <v>2578</v>
      </c>
      <c r="F2589" s="168"/>
      <c r="G2589" s="6"/>
      <c r="H2589" s="13"/>
      <c r="I2589" s="6" t="str" cm="1">
        <f t="array" aca="1" ref="I2589" ca="1">_xlfn.IFNA(INDIRECT("'"&amp;"Variable List"&amp;"'!"&amp;ADDRESS(MATCH(A2589,'Variable List'!A:A,0),3)),"")</f>
        <v/>
      </c>
      <c r="J2589" s="6" t="str" cm="1">
        <f t="array" aca="1" ref="J2589" ca="1">_xlfn.IFNA(INDIRECT("'"&amp;"Variable List"&amp;"'!"&amp;ADDRESS(MATCH(A2589,'Variable List'!A:A,0),4)),"")</f>
        <v/>
      </c>
      <c r="K2589" s="6" t="str" cm="1">
        <f t="array" aca="1" ref="K2589" ca="1">_xlfn.IFNA(INDIRECT("'"&amp;"Variable List"&amp;"'!"&amp;ADDRESS(MATCH(A2589,'Variable List'!A:A,0),5)),"")</f>
        <v/>
      </c>
      <c r="L2589" s="6" t="str" cm="1">
        <f t="array" aca="1" ref="L2589" ca="1">_xlfn.IFNA(INDIRECT("'"&amp;"Variable List"&amp;"'!"&amp;ADDRESS(MATCH(A2589,'Variable List'!A:A,0),6)),"")</f>
        <v/>
      </c>
    </row>
    <row r="2590" spans="1:12" s="3" customFormat="1" x14ac:dyDescent="0.25">
      <c r="B2590" s="6"/>
      <c r="C2590" s="6"/>
      <c r="D2590" s="55">
        <v>6</v>
      </c>
      <c r="E2590" s="56" t="s">
        <v>2579</v>
      </c>
      <c r="F2590" s="168"/>
      <c r="G2590" s="6"/>
      <c r="H2590" s="13"/>
      <c r="I2590" s="6" t="str" cm="1">
        <f t="array" aca="1" ref="I2590" ca="1">_xlfn.IFNA(INDIRECT("'"&amp;"Variable List"&amp;"'!"&amp;ADDRESS(MATCH(A2590,'Variable List'!A:A,0),3)),"")</f>
        <v/>
      </c>
      <c r="J2590" s="6" t="str" cm="1">
        <f t="array" aca="1" ref="J2590" ca="1">_xlfn.IFNA(INDIRECT("'"&amp;"Variable List"&amp;"'!"&amp;ADDRESS(MATCH(A2590,'Variable List'!A:A,0),4)),"")</f>
        <v/>
      </c>
      <c r="K2590" s="6" t="str" cm="1">
        <f t="array" aca="1" ref="K2590" ca="1">_xlfn.IFNA(INDIRECT("'"&amp;"Variable List"&amp;"'!"&amp;ADDRESS(MATCH(A2590,'Variable List'!A:A,0),5)),"")</f>
        <v/>
      </c>
      <c r="L2590" s="6" t="str" cm="1">
        <f t="array" aca="1" ref="L2590" ca="1">_xlfn.IFNA(INDIRECT("'"&amp;"Variable List"&amp;"'!"&amp;ADDRESS(MATCH(A2590,'Variable List'!A:A,0),6)),"")</f>
        <v/>
      </c>
    </row>
    <row r="2591" spans="1:12" s="3" customFormat="1" x14ac:dyDescent="0.25">
      <c r="B2591" s="6"/>
      <c r="C2591" s="6"/>
      <c r="D2591" s="55">
        <v>7</v>
      </c>
      <c r="E2591" s="56" t="s">
        <v>2580</v>
      </c>
      <c r="F2591" s="168"/>
      <c r="G2591" s="6"/>
      <c r="H2591" s="13"/>
      <c r="I2591" s="6" t="str" cm="1">
        <f t="array" aca="1" ref="I2591" ca="1">_xlfn.IFNA(INDIRECT("'"&amp;"Variable List"&amp;"'!"&amp;ADDRESS(MATCH(A2591,'Variable List'!A:A,0),3)),"")</f>
        <v/>
      </c>
      <c r="J2591" s="6" t="str" cm="1">
        <f t="array" aca="1" ref="J2591" ca="1">_xlfn.IFNA(INDIRECT("'"&amp;"Variable List"&amp;"'!"&amp;ADDRESS(MATCH(A2591,'Variable List'!A:A,0),4)),"")</f>
        <v/>
      </c>
      <c r="K2591" s="6" t="str" cm="1">
        <f t="array" aca="1" ref="K2591" ca="1">_xlfn.IFNA(INDIRECT("'"&amp;"Variable List"&amp;"'!"&amp;ADDRESS(MATCH(A2591,'Variable List'!A:A,0),5)),"")</f>
        <v/>
      </c>
      <c r="L2591" s="6" t="str" cm="1">
        <f t="array" aca="1" ref="L2591" ca="1">_xlfn.IFNA(INDIRECT("'"&amp;"Variable List"&amp;"'!"&amp;ADDRESS(MATCH(A2591,'Variable List'!A:A,0),6)),"")</f>
        <v/>
      </c>
    </row>
    <row r="2592" spans="1:12" s="3" customFormat="1" x14ac:dyDescent="0.25">
      <c r="A2592" s="11"/>
      <c r="B2592" s="7"/>
      <c r="C2592" s="7"/>
      <c r="D2592" s="54">
        <v>8</v>
      </c>
      <c r="E2592" s="53" t="s">
        <v>2581</v>
      </c>
      <c r="F2592" s="169"/>
      <c r="G2592" s="7"/>
      <c r="H2592" s="7"/>
      <c r="I2592" s="7" t="str" cm="1">
        <f t="array" aca="1" ref="I2592" ca="1">_xlfn.IFNA(INDIRECT("'"&amp;"Variable List"&amp;"'!"&amp;ADDRESS(MATCH(A2592,'Variable List'!A:A,0),3)),"")</f>
        <v/>
      </c>
      <c r="J2592" s="6" t="str" cm="1">
        <f t="array" aca="1" ref="J2592" ca="1">_xlfn.IFNA(INDIRECT("'"&amp;"Variable List"&amp;"'!"&amp;ADDRESS(MATCH(A2592,'Variable List'!A:A,0),4)),"")</f>
        <v/>
      </c>
      <c r="K2592" s="6" t="str" cm="1">
        <f t="array" aca="1" ref="K2592" ca="1">_xlfn.IFNA(INDIRECT("'"&amp;"Variable List"&amp;"'!"&amp;ADDRESS(MATCH(A2592,'Variable List'!A:A,0),5)),"")</f>
        <v/>
      </c>
      <c r="L2592" s="6" t="str" cm="1">
        <f t="array" aca="1" ref="L2592" ca="1">_xlfn.IFNA(INDIRECT("'"&amp;"Variable List"&amp;"'!"&amp;ADDRESS(MATCH(A2592,'Variable List'!A:A,0),6)),"")</f>
        <v/>
      </c>
    </row>
    <row r="2593" spans="1:12" s="3" customFormat="1" x14ac:dyDescent="0.25">
      <c r="A2593" s="4" t="s">
        <v>115</v>
      </c>
      <c r="B2593" s="6" t="s">
        <v>538</v>
      </c>
      <c r="C2593" s="6">
        <v>4</v>
      </c>
      <c r="D2593" s="55">
        <v>-9</v>
      </c>
      <c r="E2593" s="56" t="s">
        <v>192</v>
      </c>
      <c r="F2593" s="167" t="s">
        <v>1233</v>
      </c>
      <c r="G2593" s="6" t="s">
        <v>2582</v>
      </c>
      <c r="H2593" s="13" t="s">
        <v>2752</v>
      </c>
      <c r="I2593" s="8" t="str" cm="1">
        <f t="array" aca="1" ref="I2593" ca="1">_xlfn.IFNA(INDIRECT("'"&amp;"Variable List"&amp;"'!"&amp;ADDRESS(MATCH(A2593,'Variable List'!A:A,0),3)),"")</f>
        <v>yes</v>
      </c>
      <c r="J2593" s="8" t="str" cm="1">
        <f t="array" aca="1" ref="J2593" ca="1">_xlfn.IFNA(INDIRECT("'"&amp;"Variable List"&amp;"'!"&amp;ADDRESS(MATCH(A2593,'Variable List'!A:A,0),4)),"")</f>
        <v>yes</v>
      </c>
      <c r="K2593" s="8" t="str" cm="1">
        <f t="array" aca="1" ref="K2593" ca="1">_xlfn.IFNA(INDIRECT("'"&amp;"Variable List"&amp;"'!"&amp;ADDRESS(MATCH(A2593,'Variable List'!A:A,0),5)),"")</f>
        <v>yes</v>
      </c>
      <c r="L2593" s="8" t="str" cm="1">
        <f t="array" aca="1" ref="L2593" ca="1">_xlfn.IFNA(INDIRECT("'"&amp;"Variable List"&amp;"'!"&amp;ADDRESS(MATCH(A2593,'Variable List'!A:A,0),6)),"")</f>
        <v>yes</v>
      </c>
    </row>
    <row r="2594" spans="1:12" s="3" customFormat="1" x14ac:dyDescent="0.25">
      <c r="A2594" s="3" t="s">
        <v>2583</v>
      </c>
      <c r="B2594" s="6"/>
      <c r="C2594" s="6"/>
      <c r="D2594" s="55">
        <v>0</v>
      </c>
      <c r="E2594" s="56" t="s">
        <v>2584</v>
      </c>
      <c r="F2594" s="168"/>
      <c r="G2594" s="6"/>
      <c r="H2594" s="13"/>
      <c r="I2594" s="6" t="str" cm="1">
        <f t="array" aca="1" ref="I2594" ca="1">_xlfn.IFNA(INDIRECT("'"&amp;"Variable List"&amp;"'!"&amp;ADDRESS(MATCH(A2594,'Variable List'!A:A,0),3)),"")</f>
        <v/>
      </c>
      <c r="J2594" s="6" t="str" cm="1">
        <f t="array" aca="1" ref="J2594" ca="1">_xlfn.IFNA(INDIRECT("'"&amp;"Variable List"&amp;"'!"&amp;ADDRESS(MATCH(A2594,'Variable List'!A:A,0),4)),"")</f>
        <v/>
      </c>
      <c r="K2594" s="6" t="str" cm="1">
        <f t="array" aca="1" ref="K2594" ca="1">_xlfn.IFNA(INDIRECT("'"&amp;"Variable List"&amp;"'!"&amp;ADDRESS(MATCH(A2594,'Variable List'!A:A,0),5)),"")</f>
        <v/>
      </c>
      <c r="L2594" s="6" t="str" cm="1">
        <f t="array" aca="1" ref="L2594" ca="1">_xlfn.IFNA(INDIRECT("'"&amp;"Variable List"&amp;"'!"&amp;ADDRESS(MATCH(A2594,'Variable List'!A:A,0),6)),"")</f>
        <v/>
      </c>
    </row>
    <row r="2595" spans="1:12" s="3" customFormat="1" x14ac:dyDescent="0.25">
      <c r="B2595" s="6"/>
      <c r="C2595" s="6"/>
      <c r="D2595" s="55">
        <v>1</v>
      </c>
      <c r="E2595" s="56" t="s">
        <v>2585</v>
      </c>
      <c r="F2595" s="168"/>
      <c r="G2595" s="6"/>
      <c r="H2595" s="13"/>
      <c r="I2595" s="6" t="str" cm="1">
        <f t="array" aca="1" ref="I2595" ca="1">_xlfn.IFNA(INDIRECT("'"&amp;"Variable List"&amp;"'!"&amp;ADDRESS(MATCH(A2595,'Variable List'!A:A,0),3)),"")</f>
        <v/>
      </c>
      <c r="J2595" s="6" t="str" cm="1">
        <f t="array" aca="1" ref="J2595" ca="1">_xlfn.IFNA(INDIRECT("'"&amp;"Variable List"&amp;"'!"&amp;ADDRESS(MATCH(A2595,'Variable List'!A:A,0),4)),"")</f>
        <v/>
      </c>
      <c r="K2595" s="6" t="str" cm="1">
        <f t="array" aca="1" ref="K2595" ca="1">_xlfn.IFNA(INDIRECT("'"&amp;"Variable List"&amp;"'!"&amp;ADDRESS(MATCH(A2595,'Variable List'!A:A,0),5)),"")</f>
        <v/>
      </c>
      <c r="L2595" s="6" t="str" cm="1">
        <f t="array" aca="1" ref="L2595" ca="1">_xlfn.IFNA(INDIRECT("'"&amp;"Variable List"&amp;"'!"&amp;ADDRESS(MATCH(A2595,'Variable List'!A:A,0),6)),"")</f>
        <v/>
      </c>
    </row>
    <row r="2596" spans="1:12" s="3" customFormat="1" ht="105.75" customHeight="1" x14ac:dyDescent="0.25">
      <c r="A2596" s="11"/>
      <c r="B2596" s="7"/>
      <c r="C2596" s="7"/>
      <c r="D2596" s="54">
        <v>2</v>
      </c>
      <c r="E2596" s="53" t="s">
        <v>2586</v>
      </c>
      <c r="F2596" s="169"/>
      <c r="G2596" s="7"/>
      <c r="H2596" s="7"/>
      <c r="I2596" s="7" t="str" cm="1">
        <f t="array" aca="1" ref="I2596" ca="1">_xlfn.IFNA(INDIRECT("'"&amp;"Variable List"&amp;"'!"&amp;ADDRESS(MATCH(A2596,'Variable List'!A:A,0),3)),"")</f>
        <v/>
      </c>
      <c r="J2596" s="7" t="str" cm="1">
        <f t="array" aca="1" ref="J2596" ca="1">_xlfn.IFNA(INDIRECT("'"&amp;"Variable List"&amp;"'!"&amp;ADDRESS(MATCH(A2596,'Variable List'!A:A,0),4)),"")</f>
        <v/>
      </c>
      <c r="K2596" s="7" t="str" cm="1">
        <f t="array" aca="1" ref="K2596" ca="1">_xlfn.IFNA(INDIRECT("'"&amp;"Variable List"&amp;"'!"&amp;ADDRESS(MATCH(A2596,'Variable List'!A:A,0),5)),"")</f>
        <v/>
      </c>
      <c r="L2596" s="7" t="str" cm="1">
        <f t="array" aca="1" ref="L2596" ca="1">_xlfn.IFNA(INDIRECT("'"&amp;"Variable List"&amp;"'!"&amp;ADDRESS(MATCH(A2596,'Variable List'!A:A,0),6)),"")</f>
        <v/>
      </c>
    </row>
    <row r="2597" spans="1:12" s="3" customFormat="1" x14ac:dyDescent="0.25">
      <c r="A2597" s="4" t="s">
        <v>116</v>
      </c>
      <c r="B2597" s="6" t="s">
        <v>125</v>
      </c>
      <c r="C2597" s="6"/>
      <c r="D2597" s="55">
        <v>-9</v>
      </c>
      <c r="E2597" s="56" t="s">
        <v>192</v>
      </c>
      <c r="F2597" s="167" t="s">
        <v>2595</v>
      </c>
      <c r="G2597" s="6" t="s">
        <v>2588</v>
      </c>
      <c r="H2597" s="13" t="s">
        <v>2753</v>
      </c>
      <c r="I2597" s="8" t="str" cm="1">
        <f t="array" aca="1" ref="I2597" ca="1">_xlfn.IFNA(INDIRECT("'"&amp;"Variable List"&amp;"'!"&amp;ADDRESS(MATCH(A2597,'Variable List'!A:A,0),3)),"")</f>
        <v>yes</v>
      </c>
      <c r="J2597" s="8" t="str" cm="1">
        <f t="array" aca="1" ref="J2597" ca="1">_xlfn.IFNA(INDIRECT("'"&amp;"Variable List"&amp;"'!"&amp;ADDRESS(MATCH(A2597,'Variable List'!A:A,0),4)),"")</f>
        <v>yes</v>
      </c>
      <c r="K2597" s="8" t="str" cm="1">
        <f t="array" aca="1" ref="K2597" ca="1">_xlfn.IFNA(INDIRECT("'"&amp;"Variable List"&amp;"'!"&amp;ADDRESS(MATCH(A2597,'Variable List'!A:A,0),5)),"")</f>
        <v>no</v>
      </c>
      <c r="L2597" s="8" t="str" cm="1">
        <f t="array" aca="1" ref="L2597" ca="1">_xlfn.IFNA(INDIRECT("'"&amp;"Variable List"&amp;"'!"&amp;ADDRESS(MATCH(A2597,'Variable List'!A:A,0),6)),"")</f>
        <v>no</v>
      </c>
    </row>
    <row r="2598" spans="1:12" s="3" customFormat="1" x14ac:dyDescent="0.25">
      <c r="A2598" s="3" t="s">
        <v>2587</v>
      </c>
      <c r="B2598" s="6"/>
      <c r="C2598" s="6"/>
      <c r="D2598" s="55" t="s">
        <v>678</v>
      </c>
      <c r="E2598" s="56" t="s">
        <v>2589</v>
      </c>
      <c r="F2598" s="168"/>
      <c r="G2598" s="6"/>
      <c r="H2598" s="13"/>
      <c r="I2598" s="6" t="str" cm="1">
        <f t="array" aca="1" ref="I2598" ca="1">_xlfn.IFNA(INDIRECT("'"&amp;"Variable List"&amp;"'!"&amp;ADDRESS(MATCH(A2598,'Variable List'!A:A,0),3)),"")</f>
        <v/>
      </c>
      <c r="J2598" s="6" t="str" cm="1">
        <f t="array" aca="1" ref="J2598" ca="1">_xlfn.IFNA(INDIRECT("'"&amp;"Variable List"&amp;"'!"&amp;ADDRESS(MATCH(A2598,'Variable List'!A:A,0),4)),"")</f>
        <v/>
      </c>
      <c r="K2598" s="6" t="str" cm="1">
        <f t="array" aca="1" ref="K2598" ca="1">_xlfn.IFNA(INDIRECT("'"&amp;"Variable List"&amp;"'!"&amp;ADDRESS(MATCH(A2598,'Variable List'!A:A,0),5)),"")</f>
        <v/>
      </c>
      <c r="L2598" s="6" t="str" cm="1">
        <f t="array" aca="1" ref="L2598" ca="1">_xlfn.IFNA(INDIRECT("'"&amp;"Variable List"&amp;"'!"&amp;ADDRESS(MATCH(A2598,'Variable List'!A:A,0),6)),"")</f>
        <v/>
      </c>
    </row>
    <row r="2599" spans="1:12" s="3" customFormat="1" x14ac:dyDescent="0.25">
      <c r="B2599" s="6"/>
      <c r="C2599" s="6"/>
      <c r="D2599" s="55" t="s">
        <v>680</v>
      </c>
      <c r="E2599" s="56" t="s">
        <v>2590</v>
      </c>
      <c r="F2599" s="168"/>
      <c r="G2599" s="6"/>
      <c r="H2599" s="13"/>
      <c r="I2599" s="6" t="str" cm="1">
        <f t="array" aca="1" ref="I2599" ca="1">_xlfn.IFNA(INDIRECT("'"&amp;"Variable List"&amp;"'!"&amp;ADDRESS(MATCH(A2599,'Variable List'!A:A,0),3)),"")</f>
        <v/>
      </c>
      <c r="J2599" s="6" t="str" cm="1">
        <f t="array" aca="1" ref="J2599" ca="1">_xlfn.IFNA(INDIRECT("'"&amp;"Variable List"&amp;"'!"&amp;ADDRESS(MATCH(A2599,'Variable List'!A:A,0),4)),"")</f>
        <v/>
      </c>
      <c r="K2599" s="6" t="str" cm="1">
        <f t="array" aca="1" ref="K2599" ca="1">_xlfn.IFNA(INDIRECT("'"&amp;"Variable List"&amp;"'!"&amp;ADDRESS(MATCH(A2599,'Variable List'!A:A,0),5)),"")</f>
        <v/>
      </c>
      <c r="L2599" s="6" t="str" cm="1">
        <f t="array" aca="1" ref="L2599" ca="1">_xlfn.IFNA(INDIRECT("'"&amp;"Variable List"&amp;"'!"&amp;ADDRESS(MATCH(A2599,'Variable List'!A:A,0),6)),"")</f>
        <v/>
      </c>
    </row>
    <row r="2600" spans="1:12" s="3" customFormat="1" x14ac:dyDescent="0.25">
      <c r="B2600" s="6"/>
      <c r="C2600" s="6"/>
      <c r="D2600" s="55" t="s">
        <v>682</v>
      </c>
      <c r="E2600" s="56" t="s">
        <v>2591</v>
      </c>
      <c r="F2600" s="168"/>
      <c r="G2600" s="6"/>
      <c r="H2600" s="13"/>
      <c r="I2600" s="6" t="str" cm="1">
        <f t="array" aca="1" ref="I2600" ca="1">_xlfn.IFNA(INDIRECT("'"&amp;"Variable List"&amp;"'!"&amp;ADDRESS(MATCH(A2600,'Variable List'!A:A,0),3)),"")</f>
        <v/>
      </c>
      <c r="J2600" s="6" t="str" cm="1">
        <f t="array" aca="1" ref="J2600" ca="1">_xlfn.IFNA(INDIRECT("'"&amp;"Variable List"&amp;"'!"&amp;ADDRESS(MATCH(A2600,'Variable List'!A:A,0),4)),"")</f>
        <v/>
      </c>
      <c r="K2600" s="6" t="str" cm="1">
        <f t="array" aca="1" ref="K2600" ca="1">_xlfn.IFNA(INDIRECT("'"&amp;"Variable List"&amp;"'!"&amp;ADDRESS(MATCH(A2600,'Variable List'!A:A,0),5)),"")</f>
        <v/>
      </c>
      <c r="L2600" s="6" t="str" cm="1">
        <f t="array" aca="1" ref="L2600" ca="1">_xlfn.IFNA(INDIRECT("'"&amp;"Variable List"&amp;"'!"&amp;ADDRESS(MATCH(A2600,'Variable List'!A:A,0),6)),"")</f>
        <v/>
      </c>
    </row>
    <row r="2601" spans="1:12" s="3" customFormat="1" x14ac:dyDescent="0.25">
      <c r="B2601" s="6"/>
      <c r="C2601" s="6"/>
      <c r="D2601" s="55" t="s">
        <v>684</v>
      </c>
      <c r="E2601" s="56" t="s">
        <v>2592</v>
      </c>
      <c r="F2601" s="168"/>
      <c r="G2601" s="6"/>
      <c r="H2601" s="13"/>
      <c r="I2601" s="6" t="str" cm="1">
        <f t="array" aca="1" ref="I2601" ca="1">_xlfn.IFNA(INDIRECT("'"&amp;"Variable List"&amp;"'!"&amp;ADDRESS(MATCH(A2601,'Variable List'!A:A,0),3)),"")</f>
        <v/>
      </c>
      <c r="J2601" s="6" t="str" cm="1">
        <f t="array" aca="1" ref="J2601" ca="1">_xlfn.IFNA(INDIRECT("'"&amp;"Variable List"&amp;"'!"&amp;ADDRESS(MATCH(A2601,'Variable List'!A:A,0),4)),"")</f>
        <v/>
      </c>
      <c r="K2601" s="6" t="str" cm="1">
        <f t="array" aca="1" ref="K2601" ca="1">_xlfn.IFNA(INDIRECT("'"&amp;"Variable List"&amp;"'!"&amp;ADDRESS(MATCH(A2601,'Variable List'!A:A,0),5)),"")</f>
        <v/>
      </c>
      <c r="L2601" s="6" t="str" cm="1">
        <f t="array" aca="1" ref="L2601" ca="1">_xlfn.IFNA(INDIRECT("'"&amp;"Variable List"&amp;"'!"&amp;ADDRESS(MATCH(A2601,'Variable List'!A:A,0),6)),"")</f>
        <v/>
      </c>
    </row>
    <row r="2602" spans="1:12" s="3" customFormat="1" x14ac:dyDescent="0.25">
      <c r="B2602" s="6"/>
      <c r="C2602" s="6"/>
      <c r="D2602" s="55" t="s">
        <v>686</v>
      </c>
      <c r="E2602" s="56" t="s">
        <v>2593</v>
      </c>
      <c r="F2602" s="168"/>
      <c r="G2602" s="6"/>
      <c r="H2602" s="13"/>
      <c r="I2602" s="6" t="str" cm="1">
        <f t="array" aca="1" ref="I2602" ca="1">_xlfn.IFNA(INDIRECT("'"&amp;"Variable List"&amp;"'!"&amp;ADDRESS(MATCH(A2602,'Variable List'!A:A,0),3)),"")</f>
        <v/>
      </c>
      <c r="J2602" s="6" t="str" cm="1">
        <f t="array" aca="1" ref="J2602" ca="1">_xlfn.IFNA(INDIRECT("'"&amp;"Variable List"&amp;"'!"&amp;ADDRESS(MATCH(A2602,'Variable List'!A:A,0),4)),"")</f>
        <v/>
      </c>
      <c r="K2602" s="6" t="str" cm="1">
        <f t="array" aca="1" ref="K2602" ca="1">_xlfn.IFNA(INDIRECT("'"&amp;"Variable List"&amp;"'!"&amp;ADDRESS(MATCH(A2602,'Variable List'!A:A,0),5)),"")</f>
        <v/>
      </c>
      <c r="L2602" s="6" t="str" cm="1">
        <f t="array" aca="1" ref="L2602" ca="1">_xlfn.IFNA(INDIRECT("'"&amp;"Variable List"&amp;"'!"&amp;ADDRESS(MATCH(A2602,'Variable List'!A:A,0),6)),"")</f>
        <v/>
      </c>
    </row>
    <row r="2603" spans="1:12" s="3" customFormat="1" x14ac:dyDescent="0.25">
      <c r="A2603" s="11"/>
      <c r="B2603" s="7"/>
      <c r="C2603" s="7"/>
      <c r="D2603" s="54" t="s">
        <v>688</v>
      </c>
      <c r="E2603" s="53" t="s">
        <v>2594</v>
      </c>
      <c r="F2603" s="169"/>
      <c r="G2603" s="7"/>
      <c r="H2603" s="7"/>
      <c r="I2603" s="7" t="str" cm="1">
        <f t="array" aca="1" ref="I2603" ca="1">_xlfn.IFNA(INDIRECT("'"&amp;"Variable List"&amp;"'!"&amp;ADDRESS(MATCH(A2603,'Variable List'!A:A,0),3)),"")</f>
        <v/>
      </c>
      <c r="J2603" s="7" t="str" cm="1">
        <f t="array" aca="1" ref="J2603" ca="1">_xlfn.IFNA(INDIRECT("'"&amp;"Variable List"&amp;"'!"&amp;ADDRESS(MATCH(A2603,'Variable List'!A:A,0),4)),"")</f>
        <v/>
      </c>
      <c r="K2603" s="7" t="str" cm="1">
        <f t="array" aca="1" ref="K2603" ca="1">_xlfn.IFNA(INDIRECT("'"&amp;"Variable List"&amp;"'!"&amp;ADDRESS(MATCH(A2603,'Variable List'!A:A,0),5)),"")</f>
        <v/>
      </c>
      <c r="L2603" s="7" t="str" cm="1">
        <f t="array" aca="1" ref="L2603" ca="1">_xlfn.IFNA(INDIRECT("'"&amp;"Variable List"&amp;"'!"&amp;ADDRESS(MATCH(A2603,'Variable List'!A:A,0),6)),"")</f>
        <v/>
      </c>
    </row>
    <row r="2604" spans="1:12" s="3" customFormat="1" x14ac:dyDescent="0.25">
      <c r="A2604" s="4" t="s">
        <v>117</v>
      </c>
      <c r="B2604" s="6" t="s">
        <v>135</v>
      </c>
      <c r="C2604" s="6">
        <v>18</v>
      </c>
      <c r="D2604" s="55">
        <v>-9</v>
      </c>
      <c r="E2604" s="56" t="s">
        <v>192</v>
      </c>
      <c r="F2604" s="167" t="s">
        <v>1230</v>
      </c>
      <c r="G2604" s="6" t="s">
        <v>2596</v>
      </c>
      <c r="H2604" s="13" t="s">
        <v>2754</v>
      </c>
      <c r="I2604" s="8" t="str" cm="1">
        <f t="array" aca="1" ref="I2604" ca="1">_xlfn.IFNA(INDIRECT("'"&amp;"Variable List"&amp;"'!"&amp;ADDRESS(MATCH(A2604,'Variable List'!A:A,0),3)),"")</f>
        <v>yes</v>
      </c>
      <c r="J2604" s="8" t="str" cm="1">
        <f t="array" aca="1" ref="J2604" ca="1">_xlfn.IFNA(INDIRECT("'"&amp;"Variable List"&amp;"'!"&amp;ADDRESS(MATCH(A2604,'Variable List'!A:A,0),4)),"")</f>
        <v>yes</v>
      </c>
      <c r="K2604" s="8" t="str" cm="1">
        <f t="array" aca="1" ref="K2604" ca="1">_xlfn.IFNA(INDIRECT("'"&amp;"Variable List"&amp;"'!"&amp;ADDRESS(MATCH(A2604,'Variable List'!A:A,0),5)),"")</f>
        <v>no</v>
      </c>
      <c r="L2604" s="8" t="str" cm="1">
        <f t="array" aca="1" ref="L2604" ca="1">_xlfn.IFNA(INDIRECT("'"&amp;"Variable List"&amp;"'!"&amp;ADDRESS(MATCH(A2604,'Variable List'!A:A,0),6)),"")</f>
        <v>no</v>
      </c>
    </row>
    <row r="2605" spans="1:12" s="3" customFormat="1" ht="30" x14ac:dyDescent="0.25">
      <c r="A2605" s="41" t="s">
        <v>2597</v>
      </c>
      <c r="B2605" s="6"/>
      <c r="C2605" s="6"/>
      <c r="D2605" s="104">
        <v>1</v>
      </c>
      <c r="E2605" s="62" t="s">
        <v>2598</v>
      </c>
      <c r="F2605" s="168"/>
      <c r="G2605" s="6"/>
      <c r="H2605" s="13"/>
      <c r="I2605" s="6" t="str" cm="1">
        <f t="array" aca="1" ref="I2605" ca="1">_xlfn.IFNA(INDIRECT("'"&amp;"Variable List"&amp;"'!"&amp;ADDRESS(MATCH(A2605,'Variable List'!A:A,0),3)),"")</f>
        <v/>
      </c>
      <c r="J2605" s="6" t="str" cm="1">
        <f t="array" aca="1" ref="J2605" ca="1">_xlfn.IFNA(INDIRECT("'"&amp;"Variable List"&amp;"'!"&amp;ADDRESS(MATCH(A2605,'Variable List'!A:A,0),4)),"")</f>
        <v/>
      </c>
      <c r="K2605" s="6" t="str" cm="1">
        <f t="array" aca="1" ref="K2605" ca="1">_xlfn.IFNA(INDIRECT("'"&amp;"Variable List"&amp;"'!"&amp;ADDRESS(MATCH(A2605,'Variable List'!A:A,0),5)),"")</f>
        <v/>
      </c>
      <c r="L2605" s="6" t="str" cm="1">
        <f t="array" aca="1" ref="L2605" ca="1">_xlfn.IFNA(INDIRECT("'"&amp;"Variable List"&amp;"'!"&amp;ADDRESS(MATCH(A2605,'Variable List'!A:A,0),6)),"")</f>
        <v/>
      </c>
    </row>
    <row r="2606" spans="1:12" s="3" customFormat="1" x14ac:dyDescent="0.25">
      <c r="A2606" s="41"/>
      <c r="B2606" s="6"/>
      <c r="C2606" s="6"/>
      <c r="D2606" s="104">
        <v>2</v>
      </c>
      <c r="E2606" s="62" t="s">
        <v>2599</v>
      </c>
      <c r="F2606" s="168"/>
      <c r="G2606" s="6"/>
      <c r="H2606" s="13"/>
      <c r="I2606" s="6" t="str" cm="1">
        <f t="array" aca="1" ref="I2606" ca="1">_xlfn.IFNA(INDIRECT("'"&amp;"Variable List"&amp;"'!"&amp;ADDRESS(MATCH(A2606,'Variable List'!A:A,0),3)),"")</f>
        <v/>
      </c>
      <c r="J2606" s="6" t="str" cm="1">
        <f t="array" aca="1" ref="J2606" ca="1">_xlfn.IFNA(INDIRECT("'"&amp;"Variable List"&amp;"'!"&amp;ADDRESS(MATCH(A2606,'Variable List'!A:A,0),4)),"")</f>
        <v/>
      </c>
      <c r="K2606" s="6" t="str" cm="1">
        <f t="array" aca="1" ref="K2606" ca="1">_xlfn.IFNA(INDIRECT("'"&amp;"Variable List"&amp;"'!"&amp;ADDRESS(MATCH(A2606,'Variable List'!A:A,0),5)),"")</f>
        <v/>
      </c>
      <c r="L2606" s="6" t="str" cm="1">
        <f t="array" aca="1" ref="L2606" ca="1">_xlfn.IFNA(INDIRECT("'"&amp;"Variable List"&amp;"'!"&amp;ADDRESS(MATCH(A2606,'Variable List'!A:A,0),6)),"")</f>
        <v/>
      </c>
    </row>
    <row r="2607" spans="1:12" s="3" customFormat="1" ht="30" x14ac:dyDescent="0.25">
      <c r="A2607" s="41"/>
      <c r="B2607" s="6"/>
      <c r="C2607" s="6"/>
      <c r="D2607" s="104">
        <v>3</v>
      </c>
      <c r="E2607" s="62" t="s">
        <v>2600</v>
      </c>
      <c r="F2607" s="168"/>
      <c r="G2607" s="6"/>
      <c r="H2607" s="13"/>
      <c r="I2607" s="6" t="str" cm="1">
        <f t="array" aca="1" ref="I2607" ca="1">_xlfn.IFNA(INDIRECT("'"&amp;"Variable List"&amp;"'!"&amp;ADDRESS(MATCH(A2607,'Variable List'!A:A,0),3)),"")</f>
        <v/>
      </c>
      <c r="J2607" s="6" t="str" cm="1">
        <f t="array" aca="1" ref="J2607" ca="1">_xlfn.IFNA(INDIRECT("'"&amp;"Variable List"&amp;"'!"&amp;ADDRESS(MATCH(A2607,'Variable List'!A:A,0),4)),"")</f>
        <v/>
      </c>
      <c r="K2607" s="6" t="str" cm="1">
        <f t="array" aca="1" ref="K2607" ca="1">_xlfn.IFNA(INDIRECT("'"&amp;"Variable List"&amp;"'!"&amp;ADDRESS(MATCH(A2607,'Variable List'!A:A,0),5)),"")</f>
        <v/>
      </c>
      <c r="L2607" s="6" t="str" cm="1">
        <f t="array" aca="1" ref="L2607" ca="1">_xlfn.IFNA(INDIRECT("'"&amp;"Variable List"&amp;"'!"&amp;ADDRESS(MATCH(A2607,'Variable List'!A:A,0),6)),"")</f>
        <v/>
      </c>
    </row>
    <row r="2608" spans="1:12" s="3" customFormat="1" x14ac:dyDescent="0.25">
      <c r="A2608" s="41"/>
      <c r="B2608" s="6"/>
      <c r="C2608" s="6"/>
      <c r="D2608" s="104">
        <v>4</v>
      </c>
      <c r="E2608" s="62" t="s">
        <v>2601</v>
      </c>
      <c r="F2608" s="168"/>
      <c r="G2608" s="6"/>
      <c r="H2608" s="13"/>
      <c r="I2608" s="6" t="str" cm="1">
        <f t="array" aca="1" ref="I2608" ca="1">_xlfn.IFNA(INDIRECT("'"&amp;"Variable List"&amp;"'!"&amp;ADDRESS(MATCH(A2608,'Variable List'!A:A,0),3)),"")</f>
        <v/>
      </c>
      <c r="J2608" s="6" t="str" cm="1">
        <f t="array" aca="1" ref="J2608" ca="1">_xlfn.IFNA(INDIRECT("'"&amp;"Variable List"&amp;"'!"&amp;ADDRESS(MATCH(A2608,'Variable List'!A:A,0),4)),"")</f>
        <v/>
      </c>
      <c r="K2608" s="6" t="str" cm="1">
        <f t="array" aca="1" ref="K2608" ca="1">_xlfn.IFNA(INDIRECT("'"&amp;"Variable List"&amp;"'!"&amp;ADDRESS(MATCH(A2608,'Variable List'!A:A,0),5)),"")</f>
        <v/>
      </c>
      <c r="L2608" s="6" t="str" cm="1">
        <f t="array" aca="1" ref="L2608" ca="1">_xlfn.IFNA(INDIRECT("'"&amp;"Variable List"&amp;"'!"&amp;ADDRESS(MATCH(A2608,'Variable List'!A:A,0),6)),"")</f>
        <v/>
      </c>
    </row>
    <row r="2609" spans="1:12" s="3" customFormat="1" x14ac:dyDescent="0.25">
      <c r="A2609" s="41"/>
      <c r="B2609" s="6"/>
      <c r="C2609" s="6"/>
      <c r="D2609" s="104">
        <v>5</v>
      </c>
      <c r="E2609" s="62" t="s">
        <v>2602</v>
      </c>
      <c r="F2609" s="168"/>
      <c r="G2609" s="6"/>
      <c r="H2609" s="13"/>
      <c r="I2609" s="6" t="str" cm="1">
        <f t="array" aca="1" ref="I2609" ca="1">_xlfn.IFNA(INDIRECT("'"&amp;"Variable List"&amp;"'!"&amp;ADDRESS(MATCH(A2609,'Variable List'!A:A,0),3)),"")</f>
        <v/>
      </c>
      <c r="J2609" s="6" t="str" cm="1">
        <f t="array" aca="1" ref="J2609" ca="1">_xlfn.IFNA(INDIRECT("'"&amp;"Variable List"&amp;"'!"&amp;ADDRESS(MATCH(A2609,'Variable List'!A:A,0),4)),"")</f>
        <v/>
      </c>
      <c r="K2609" s="6" t="str" cm="1">
        <f t="array" aca="1" ref="K2609" ca="1">_xlfn.IFNA(INDIRECT("'"&amp;"Variable List"&amp;"'!"&amp;ADDRESS(MATCH(A2609,'Variable List'!A:A,0),5)),"")</f>
        <v/>
      </c>
      <c r="L2609" s="6" t="str" cm="1">
        <f t="array" aca="1" ref="L2609" ca="1">_xlfn.IFNA(INDIRECT("'"&amp;"Variable List"&amp;"'!"&amp;ADDRESS(MATCH(A2609,'Variable List'!A:A,0),6)),"")</f>
        <v/>
      </c>
    </row>
    <row r="2610" spans="1:12" s="3" customFormat="1" ht="30" x14ac:dyDescent="0.25">
      <c r="A2610" s="41"/>
      <c r="B2610" s="6"/>
      <c r="C2610" s="6"/>
      <c r="D2610" s="104">
        <v>6</v>
      </c>
      <c r="E2610" s="62" t="s">
        <v>2603</v>
      </c>
      <c r="F2610" s="168"/>
      <c r="G2610" s="6"/>
      <c r="H2610" s="13"/>
      <c r="I2610" s="6" t="str" cm="1">
        <f t="array" aca="1" ref="I2610" ca="1">_xlfn.IFNA(INDIRECT("'"&amp;"Variable List"&amp;"'!"&amp;ADDRESS(MATCH(A2610,'Variable List'!A:A,0),3)),"")</f>
        <v/>
      </c>
      <c r="J2610" s="6" t="str" cm="1">
        <f t="array" aca="1" ref="J2610" ca="1">_xlfn.IFNA(INDIRECT("'"&amp;"Variable List"&amp;"'!"&amp;ADDRESS(MATCH(A2610,'Variable List'!A:A,0),4)),"")</f>
        <v/>
      </c>
      <c r="K2610" s="6" t="str" cm="1">
        <f t="array" aca="1" ref="K2610" ca="1">_xlfn.IFNA(INDIRECT("'"&amp;"Variable List"&amp;"'!"&amp;ADDRESS(MATCH(A2610,'Variable List'!A:A,0),5)),"")</f>
        <v/>
      </c>
      <c r="L2610" s="6" t="str" cm="1">
        <f t="array" aca="1" ref="L2610" ca="1">_xlfn.IFNA(INDIRECT("'"&amp;"Variable List"&amp;"'!"&amp;ADDRESS(MATCH(A2610,'Variable List'!A:A,0),6)),"")</f>
        <v/>
      </c>
    </row>
    <row r="2611" spans="1:12" s="3" customFormat="1" x14ac:dyDescent="0.25">
      <c r="A2611" s="41"/>
      <c r="B2611" s="6"/>
      <c r="C2611" s="6"/>
      <c r="D2611" s="104">
        <v>7</v>
      </c>
      <c r="E2611" s="62" t="s">
        <v>2604</v>
      </c>
      <c r="F2611" s="168"/>
      <c r="G2611" s="6"/>
      <c r="H2611" s="13"/>
      <c r="I2611" s="6" t="str" cm="1">
        <f t="array" aca="1" ref="I2611" ca="1">_xlfn.IFNA(INDIRECT("'"&amp;"Variable List"&amp;"'!"&amp;ADDRESS(MATCH(A2611,'Variable List'!A:A,0),3)),"")</f>
        <v/>
      </c>
      <c r="J2611" s="6" t="str" cm="1">
        <f t="array" aca="1" ref="J2611" ca="1">_xlfn.IFNA(INDIRECT("'"&amp;"Variable List"&amp;"'!"&amp;ADDRESS(MATCH(A2611,'Variable List'!A:A,0),4)),"")</f>
        <v/>
      </c>
      <c r="K2611" s="6" t="str" cm="1">
        <f t="array" aca="1" ref="K2611" ca="1">_xlfn.IFNA(INDIRECT("'"&amp;"Variable List"&amp;"'!"&amp;ADDRESS(MATCH(A2611,'Variable List'!A:A,0),5)),"")</f>
        <v/>
      </c>
      <c r="L2611" s="6" t="str" cm="1">
        <f t="array" aca="1" ref="L2611" ca="1">_xlfn.IFNA(INDIRECT("'"&amp;"Variable List"&amp;"'!"&amp;ADDRESS(MATCH(A2611,'Variable List'!A:A,0),6)),"")</f>
        <v/>
      </c>
    </row>
    <row r="2612" spans="1:12" s="3" customFormat="1" x14ac:dyDescent="0.25">
      <c r="A2612" s="41"/>
      <c r="B2612" s="6"/>
      <c r="C2612" s="6"/>
      <c r="D2612" s="104">
        <v>8</v>
      </c>
      <c r="E2612" s="62" t="s">
        <v>2605</v>
      </c>
      <c r="F2612" s="168"/>
      <c r="G2612" s="6"/>
      <c r="H2612" s="13"/>
      <c r="I2612" s="6" t="str" cm="1">
        <f t="array" aca="1" ref="I2612" ca="1">_xlfn.IFNA(INDIRECT("'"&amp;"Variable List"&amp;"'!"&amp;ADDRESS(MATCH(A2612,'Variable List'!A:A,0),3)),"")</f>
        <v/>
      </c>
      <c r="J2612" s="6" t="str" cm="1">
        <f t="array" aca="1" ref="J2612" ca="1">_xlfn.IFNA(INDIRECT("'"&amp;"Variable List"&amp;"'!"&amp;ADDRESS(MATCH(A2612,'Variable List'!A:A,0),4)),"")</f>
        <v/>
      </c>
      <c r="K2612" s="6" t="str" cm="1">
        <f t="array" aca="1" ref="K2612" ca="1">_xlfn.IFNA(INDIRECT("'"&amp;"Variable List"&amp;"'!"&amp;ADDRESS(MATCH(A2612,'Variable List'!A:A,0),5)),"")</f>
        <v/>
      </c>
      <c r="L2612" s="6" t="str" cm="1">
        <f t="array" aca="1" ref="L2612" ca="1">_xlfn.IFNA(INDIRECT("'"&amp;"Variable List"&amp;"'!"&amp;ADDRESS(MATCH(A2612,'Variable List'!A:A,0),6)),"")</f>
        <v/>
      </c>
    </row>
    <row r="2613" spans="1:12" s="3" customFormat="1" x14ac:dyDescent="0.25">
      <c r="A2613" s="41"/>
      <c r="B2613" s="6"/>
      <c r="C2613" s="6"/>
      <c r="D2613" s="104">
        <v>9</v>
      </c>
      <c r="E2613" s="62" t="s">
        <v>2606</v>
      </c>
      <c r="F2613" s="168"/>
      <c r="G2613" s="6"/>
      <c r="H2613" s="13"/>
      <c r="I2613" s="6" t="str" cm="1">
        <f t="array" aca="1" ref="I2613" ca="1">_xlfn.IFNA(INDIRECT("'"&amp;"Variable List"&amp;"'!"&amp;ADDRESS(MATCH(A2613,'Variable List'!A:A,0),3)),"")</f>
        <v/>
      </c>
      <c r="J2613" s="6" t="str" cm="1">
        <f t="array" aca="1" ref="J2613" ca="1">_xlfn.IFNA(INDIRECT("'"&amp;"Variable List"&amp;"'!"&amp;ADDRESS(MATCH(A2613,'Variable List'!A:A,0),4)),"")</f>
        <v/>
      </c>
      <c r="K2613" s="6" t="str" cm="1">
        <f t="array" aca="1" ref="K2613" ca="1">_xlfn.IFNA(INDIRECT("'"&amp;"Variable List"&amp;"'!"&amp;ADDRESS(MATCH(A2613,'Variable List'!A:A,0),5)),"")</f>
        <v/>
      </c>
      <c r="L2613" s="6" t="str" cm="1">
        <f t="array" aca="1" ref="L2613" ca="1">_xlfn.IFNA(INDIRECT("'"&amp;"Variable List"&amp;"'!"&amp;ADDRESS(MATCH(A2613,'Variable List'!A:A,0),6)),"")</f>
        <v/>
      </c>
    </row>
    <row r="2614" spans="1:12" s="3" customFormat="1" x14ac:dyDescent="0.25">
      <c r="A2614" s="41"/>
      <c r="B2614" s="6"/>
      <c r="C2614" s="6"/>
      <c r="D2614" s="104">
        <v>10</v>
      </c>
      <c r="E2614" s="62" t="s">
        <v>2607</v>
      </c>
      <c r="F2614" s="168"/>
      <c r="G2614" s="6"/>
      <c r="H2614" s="13"/>
      <c r="I2614" s="6" t="str" cm="1">
        <f t="array" aca="1" ref="I2614" ca="1">_xlfn.IFNA(INDIRECT("'"&amp;"Variable List"&amp;"'!"&amp;ADDRESS(MATCH(A2614,'Variable List'!A:A,0),3)),"")</f>
        <v/>
      </c>
      <c r="J2614" s="6" t="str" cm="1">
        <f t="array" aca="1" ref="J2614" ca="1">_xlfn.IFNA(INDIRECT("'"&amp;"Variable List"&amp;"'!"&amp;ADDRESS(MATCH(A2614,'Variable List'!A:A,0),4)),"")</f>
        <v/>
      </c>
      <c r="K2614" s="6" t="str" cm="1">
        <f t="array" aca="1" ref="K2614" ca="1">_xlfn.IFNA(INDIRECT("'"&amp;"Variable List"&amp;"'!"&amp;ADDRESS(MATCH(A2614,'Variable List'!A:A,0),5)),"")</f>
        <v/>
      </c>
      <c r="L2614" s="6" t="str" cm="1">
        <f t="array" aca="1" ref="L2614" ca="1">_xlfn.IFNA(INDIRECT("'"&amp;"Variable List"&amp;"'!"&amp;ADDRESS(MATCH(A2614,'Variable List'!A:A,0),6)),"")</f>
        <v/>
      </c>
    </row>
    <row r="2615" spans="1:12" s="3" customFormat="1" x14ac:dyDescent="0.25">
      <c r="A2615" s="41"/>
      <c r="B2615" s="6"/>
      <c r="C2615" s="6"/>
      <c r="D2615" s="104">
        <v>11</v>
      </c>
      <c r="E2615" s="62" t="s">
        <v>2608</v>
      </c>
      <c r="F2615" s="168"/>
      <c r="G2615" s="6"/>
      <c r="H2615" s="13"/>
      <c r="I2615" s="6" t="str" cm="1">
        <f t="array" aca="1" ref="I2615" ca="1">_xlfn.IFNA(INDIRECT("'"&amp;"Variable List"&amp;"'!"&amp;ADDRESS(MATCH(A2615,'Variable List'!A:A,0),3)),"")</f>
        <v/>
      </c>
      <c r="J2615" s="6" t="str" cm="1">
        <f t="array" aca="1" ref="J2615" ca="1">_xlfn.IFNA(INDIRECT("'"&amp;"Variable List"&amp;"'!"&amp;ADDRESS(MATCH(A2615,'Variable List'!A:A,0),4)),"")</f>
        <v/>
      </c>
      <c r="K2615" s="6" t="str" cm="1">
        <f t="array" aca="1" ref="K2615" ca="1">_xlfn.IFNA(INDIRECT("'"&amp;"Variable List"&amp;"'!"&amp;ADDRESS(MATCH(A2615,'Variable List'!A:A,0),5)),"")</f>
        <v/>
      </c>
      <c r="L2615" s="6" t="str" cm="1">
        <f t="array" aca="1" ref="L2615" ca="1">_xlfn.IFNA(INDIRECT("'"&amp;"Variable List"&amp;"'!"&amp;ADDRESS(MATCH(A2615,'Variable List'!A:A,0),6)),"")</f>
        <v/>
      </c>
    </row>
    <row r="2616" spans="1:12" s="3" customFormat="1" x14ac:dyDescent="0.25">
      <c r="A2616" s="41"/>
      <c r="B2616" s="6"/>
      <c r="C2616" s="6"/>
      <c r="D2616" s="104">
        <v>12</v>
      </c>
      <c r="E2616" s="62" t="s">
        <v>2609</v>
      </c>
      <c r="F2616" s="168"/>
      <c r="G2616" s="6"/>
      <c r="H2616" s="13"/>
      <c r="I2616" s="6" t="str" cm="1">
        <f t="array" aca="1" ref="I2616" ca="1">_xlfn.IFNA(INDIRECT("'"&amp;"Variable List"&amp;"'!"&amp;ADDRESS(MATCH(A2616,'Variable List'!A:A,0),3)),"")</f>
        <v/>
      </c>
      <c r="J2616" s="6" t="str" cm="1">
        <f t="array" aca="1" ref="J2616" ca="1">_xlfn.IFNA(INDIRECT("'"&amp;"Variable List"&amp;"'!"&amp;ADDRESS(MATCH(A2616,'Variable List'!A:A,0),4)),"")</f>
        <v/>
      </c>
      <c r="K2616" s="6" t="str" cm="1">
        <f t="array" aca="1" ref="K2616" ca="1">_xlfn.IFNA(INDIRECT("'"&amp;"Variable List"&amp;"'!"&amp;ADDRESS(MATCH(A2616,'Variable List'!A:A,0),5)),"")</f>
        <v/>
      </c>
      <c r="L2616" s="6" t="str" cm="1">
        <f t="array" aca="1" ref="L2616" ca="1">_xlfn.IFNA(INDIRECT("'"&amp;"Variable List"&amp;"'!"&amp;ADDRESS(MATCH(A2616,'Variable List'!A:A,0),6)),"")</f>
        <v/>
      </c>
    </row>
    <row r="2617" spans="1:12" s="3" customFormat="1" x14ac:dyDescent="0.25">
      <c r="A2617" s="41"/>
      <c r="B2617" s="6"/>
      <c r="C2617" s="6"/>
      <c r="D2617" s="104">
        <v>13</v>
      </c>
      <c r="E2617" s="62" t="s">
        <v>2610</v>
      </c>
      <c r="F2617" s="168"/>
      <c r="G2617" s="6"/>
      <c r="H2617" s="13"/>
      <c r="I2617" s="6" t="str" cm="1">
        <f t="array" aca="1" ref="I2617" ca="1">_xlfn.IFNA(INDIRECT("'"&amp;"Variable List"&amp;"'!"&amp;ADDRESS(MATCH(A2617,'Variable List'!A:A,0),3)),"")</f>
        <v/>
      </c>
      <c r="J2617" s="6" t="str" cm="1">
        <f t="array" aca="1" ref="J2617" ca="1">_xlfn.IFNA(INDIRECT("'"&amp;"Variable List"&amp;"'!"&amp;ADDRESS(MATCH(A2617,'Variable List'!A:A,0),4)),"")</f>
        <v/>
      </c>
      <c r="K2617" s="6" t="str" cm="1">
        <f t="array" aca="1" ref="K2617" ca="1">_xlfn.IFNA(INDIRECT("'"&amp;"Variable List"&amp;"'!"&amp;ADDRESS(MATCH(A2617,'Variable List'!A:A,0),5)),"")</f>
        <v/>
      </c>
      <c r="L2617" s="6" t="str" cm="1">
        <f t="array" aca="1" ref="L2617" ca="1">_xlfn.IFNA(INDIRECT("'"&amp;"Variable List"&amp;"'!"&amp;ADDRESS(MATCH(A2617,'Variable List'!A:A,0),6)),"")</f>
        <v/>
      </c>
    </row>
    <row r="2618" spans="1:12" s="3" customFormat="1" ht="30" x14ac:dyDescent="0.25">
      <c r="A2618" s="41"/>
      <c r="B2618" s="6"/>
      <c r="C2618" s="6"/>
      <c r="D2618" s="104">
        <v>14</v>
      </c>
      <c r="E2618" s="62" t="s">
        <v>2611</v>
      </c>
      <c r="F2618" s="168"/>
      <c r="G2618" s="6"/>
      <c r="H2618" s="13"/>
      <c r="I2618" s="6" t="str" cm="1">
        <f t="array" aca="1" ref="I2618" ca="1">_xlfn.IFNA(INDIRECT("'"&amp;"Variable List"&amp;"'!"&amp;ADDRESS(MATCH(A2618,'Variable List'!A:A,0),3)),"")</f>
        <v/>
      </c>
      <c r="J2618" s="6" t="str" cm="1">
        <f t="array" aca="1" ref="J2618" ca="1">_xlfn.IFNA(INDIRECT("'"&amp;"Variable List"&amp;"'!"&amp;ADDRESS(MATCH(A2618,'Variable List'!A:A,0),4)),"")</f>
        <v/>
      </c>
      <c r="K2618" s="6" t="str" cm="1">
        <f t="array" aca="1" ref="K2618" ca="1">_xlfn.IFNA(INDIRECT("'"&amp;"Variable List"&amp;"'!"&amp;ADDRESS(MATCH(A2618,'Variable List'!A:A,0),5)),"")</f>
        <v/>
      </c>
      <c r="L2618" s="6" t="str" cm="1">
        <f t="array" aca="1" ref="L2618" ca="1">_xlfn.IFNA(INDIRECT("'"&amp;"Variable List"&amp;"'!"&amp;ADDRESS(MATCH(A2618,'Variable List'!A:A,0),6)),"")</f>
        <v/>
      </c>
    </row>
    <row r="2619" spans="1:12" s="3" customFormat="1" ht="30" x14ac:dyDescent="0.25">
      <c r="A2619" s="41"/>
      <c r="B2619" s="6"/>
      <c r="C2619" s="6"/>
      <c r="D2619" s="104">
        <v>15</v>
      </c>
      <c r="E2619" s="62" t="s">
        <v>2612</v>
      </c>
      <c r="F2619" s="168"/>
      <c r="G2619" s="6"/>
      <c r="H2619" s="13"/>
      <c r="I2619" s="6" t="str" cm="1">
        <f t="array" aca="1" ref="I2619" ca="1">_xlfn.IFNA(INDIRECT("'"&amp;"Variable List"&amp;"'!"&amp;ADDRESS(MATCH(A2619,'Variable List'!A:A,0),3)),"")</f>
        <v/>
      </c>
      <c r="J2619" s="6" t="str" cm="1">
        <f t="array" aca="1" ref="J2619" ca="1">_xlfn.IFNA(INDIRECT("'"&amp;"Variable List"&amp;"'!"&amp;ADDRESS(MATCH(A2619,'Variable List'!A:A,0),4)),"")</f>
        <v/>
      </c>
      <c r="K2619" s="6" t="str" cm="1">
        <f t="array" aca="1" ref="K2619" ca="1">_xlfn.IFNA(INDIRECT("'"&amp;"Variable List"&amp;"'!"&amp;ADDRESS(MATCH(A2619,'Variable List'!A:A,0),5)),"")</f>
        <v/>
      </c>
      <c r="L2619" s="6" t="str" cm="1">
        <f t="array" aca="1" ref="L2619" ca="1">_xlfn.IFNA(INDIRECT("'"&amp;"Variable List"&amp;"'!"&amp;ADDRESS(MATCH(A2619,'Variable List'!A:A,0),6)),"")</f>
        <v/>
      </c>
    </row>
    <row r="2620" spans="1:12" s="3" customFormat="1" ht="30" x14ac:dyDescent="0.25">
      <c r="A2620" s="41"/>
      <c r="B2620" s="6"/>
      <c r="C2620" s="6"/>
      <c r="D2620" s="104">
        <v>16</v>
      </c>
      <c r="E2620" s="62" t="s">
        <v>2613</v>
      </c>
      <c r="F2620" s="168"/>
      <c r="G2620" s="6"/>
      <c r="H2620" s="13"/>
      <c r="I2620" s="6" t="str" cm="1">
        <f t="array" aca="1" ref="I2620" ca="1">_xlfn.IFNA(INDIRECT("'"&amp;"Variable List"&amp;"'!"&amp;ADDRESS(MATCH(A2620,'Variable List'!A:A,0),3)),"")</f>
        <v/>
      </c>
      <c r="J2620" s="6" t="str" cm="1">
        <f t="array" aca="1" ref="J2620" ca="1">_xlfn.IFNA(INDIRECT("'"&amp;"Variable List"&amp;"'!"&amp;ADDRESS(MATCH(A2620,'Variable List'!A:A,0),4)),"")</f>
        <v/>
      </c>
      <c r="K2620" s="6" t="str" cm="1">
        <f t="array" aca="1" ref="K2620" ca="1">_xlfn.IFNA(INDIRECT("'"&amp;"Variable List"&amp;"'!"&amp;ADDRESS(MATCH(A2620,'Variable List'!A:A,0),5)),"")</f>
        <v/>
      </c>
      <c r="L2620" s="6" t="str" cm="1">
        <f t="array" aca="1" ref="L2620" ca="1">_xlfn.IFNA(INDIRECT("'"&amp;"Variable List"&amp;"'!"&amp;ADDRESS(MATCH(A2620,'Variable List'!A:A,0),6)),"")</f>
        <v/>
      </c>
    </row>
    <row r="2621" spans="1:12" s="3" customFormat="1" ht="30" x14ac:dyDescent="0.25">
      <c r="A2621" s="42"/>
      <c r="B2621" s="7"/>
      <c r="C2621" s="7"/>
      <c r="D2621" s="105">
        <v>17</v>
      </c>
      <c r="E2621" s="99" t="s">
        <v>2614</v>
      </c>
      <c r="F2621" s="169"/>
      <c r="G2621" s="7"/>
      <c r="H2621" s="7"/>
      <c r="I2621" s="7" t="str" cm="1">
        <f t="array" aca="1" ref="I2621" ca="1">_xlfn.IFNA(INDIRECT("'"&amp;"Variable List"&amp;"'!"&amp;ADDRESS(MATCH(A2621,'Variable List'!A:A,0),3)),"")</f>
        <v/>
      </c>
      <c r="J2621" s="7" t="str" cm="1">
        <f t="array" aca="1" ref="J2621" ca="1">_xlfn.IFNA(INDIRECT("'"&amp;"Variable List"&amp;"'!"&amp;ADDRESS(MATCH(A2621,'Variable List'!A:A,0),4)),"")</f>
        <v/>
      </c>
      <c r="K2621" s="7" t="str" cm="1">
        <f t="array" aca="1" ref="K2621" ca="1">_xlfn.IFNA(INDIRECT("'"&amp;"Variable List"&amp;"'!"&amp;ADDRESS(MATCH(A2621,'Variable List'!A:A,0),5)),"")</f>
        <v/>
      </c>
      <c r="L2621" s="7" t="str" cm="1">
        <f t="array" aca="1" ref="L2621" ca="1">_xlfn.IFNA(INDIRECT("'"&amp;"Variable List"&amp;"'!"&amp;ADDRESS(MATCH(A2621,'Variable List'!A:A,0),6)),"")</f>
        <v/>
      </c>
    </row>
    <row r="2622" spans="1:12" s="3" customFormat="1" x14ac:dyDescent="0.25">
      <c r="A2622" s="106" t="s">
        <v>118</v>
      </c>
      <c r="B2622" s="8" t="s">
        <v>125</v>
      </c>
      <c r="C2622" s="8">
        <v>13</v>
      </c>
      <c r="D2622" s="65">
        <v>-9</v>
      </c>
      <c r="E2622" s="66" t="s">
        <v>192</v>
      </c>
      <c r="F2622" s="167" t="s">
        <v>2629</v>
      </c>
      <c r="G2622" s="8" t="s">
        <v>2615</v>
      </c>
      <c r="H2622" s="8" t="s">
        <v>2755</v>
      </c>
      <c r="I2622" s="8" t="str" cm="1">
        <f t="array" aca="1" ref="I2622" ca="1">_xlfn.IFNA(INDIRECT("'"&amp;"Variable List"&amp;"'!"&amp;ADDRESS(MATCH(A2622,'Variable List'!A:A,0),3)),"")</f>
        <v>yes</v>
      </c>
      <c r="J2622" s="6" t="str" cm="1">
        <f t="array" aca="1" ref="J2622" ca="1">_xlfn.IFNA(INDIRECT("'"&amp;"Variable List"&amp;"'!"&amp;ADDRESS(MATCH(A2622,'Variable List'!A:A,0),4)),"")</f>
        <v>yes</v>
      </c>
      <c r="K2622" s="6" t="str" cm="1">
        <f t="array" aca="1" ref="K2622" ca="1">_xlfn.IFNA(INDIRECT("'"&amp;"Variable List"&amp;"'!"&amp;ADDRESS(MATCH(A2622,'Variable List'!A:A,0),5)),"")</f>
        <v>yes</v>
      </c>
      <c r="L2622" s="6" t="str" cm="1">
        <f t="array" aca="1" ref="L2622" ca="1">_xlfn.IFNA(INDIRECT("'"&amp;"Variable List"&amp;"'!"&amp;ADDRESS(MATCH(A2622,'Variable List'!A:A,0),6)),"")</f>
        <v>yes</v>
      </c>
    </row>
    <row r="2623" spans="1:12" s="3" customFormat="1" x14ac:dyDescent="0.25">
      <c r="A2623" s="12" t="s">
        <v>2628</v>
      </c>
      <c r="B2623" s="6"/>
      <c r="C2623" s="6"/>
      <c r="D2623" s="55">
        <v>1</v>
      </c>
      <c r="E2623" s="56" t="s">
        <v>2616</v>
      </c>
      <c r="F2623" s="168"/>
      <c r="G2623" s="6"/>
      <c r="H2623" s="6"/>
      <c r="I2623" s="6" t="str" cm="1">
        <f t="array" aca="1" ref="I2623" ca="1">_xlfn.IFNA(INDIRECT("'"&amp;"Variable List"&amp;"'!"&amp;ADDRESS(MATCH(A2623,'Variable List'!A:A,0),3)),"")</f>
        <v/>
      </c>
      <c r="J2623" s="6" t="str" cm="1">
        <f t="array" aca="1" ref="J2623" ca="1">_xlfn.IFNA(INDIRECT("'"&amp;"Variable List"&amp;"'!"&amp;ADDRESS(MATCH(A2623,'Variable List'!A:A,0),4)),"")</f>
        <v/>
      </c>
      <c r="K2623" s="6" t="str" cm="1">
        <f t="array" aca="1" ref="K2623" ca="1">_xlfn.IFNA(INDIRECT("'"&amp;"Variable List"&amp;"'!"&amp;ADDRESS(MATCH(A2623,'Variable List'!A:A,0),5)),"")</f>
        <v/>
      </c>
      <c r="L2623" s="6" t="str" cm="1">
        <f t="array" aca="1" ref="L2623" ca="1">_xlfn.IFNA(INDIRECT("'"&amp;"Variable List"&amp;"'!"&amp;ADDRESS(MATCH(A2623,'Variable List'!A:A,0),6)),"")</f>
        <v/>
      </c>
    </row>
    <row r="2624" spans="1:12" x14ac:dyDescent="0.25">
      <c r="A2624" s="16"/>
      <c r="B2624" s="9"/>
      <c r="C2624" s="9"/>
      <c r="D2624" s="81">
        <v>2</v>
      </c>
      <c r="E2624" s="67" t="s">
        <v>2617</v>
      </c>
      <c r="F2624" s="168"/>
      <c r="G2624" s="9"/>
      <c r="H2624" s="9"/>
      <c r="I2624" s="9" t="str" cm="1">
        <f t="array" aca="1" ref="I2624" ca="1">_xlfn.IFNA(INDIRECT("'"&amp;"Variable List"&amp;"'!"&amp;ADDRESS(MATCH(A2624,'Variable List'!A:A,0),3)),"")</f>
        <v/>
      </c>
      <c r="J2624" s="9" t="str" cm="1">
        <f t="array" aca="1" ref="J2624" ca="1">_xlfn.IFNA(INDIRECT("'"&amp;"Variable List"&amp;"'!"&amp;ADDRESS(MATCH(A2624,'Variable List'!A:A,0),4)),"")</f>
        <v/>
      </c>
      <c r="K2624" s="9" t="str" cm="1">
        <f t="array" aca="1" ref="K2624" ca="1">_xlfn.IFNA(INDIRECT("'"&amp;"Variable List"&amp;"'!"&amp;ADDRESS(MATCH(A2624,'Variable List'!A:A,0),5)),"")</f>
        <v/>
      </c>
      <c r="L2624" s="9" t="str" cm="1">
        <f t="array" aca="1" ref="L2624" ca="1">_xlfn.IFNA(INDIRECT("'"&amp;"Variable List"&amp;"'!"&amp;ADDRESS(MATCH(A2624,'Variable List'!A:A,0),6)),"")</f>
        <v/>
      </c>
    </row>
    <row r="2625" spans="1:12" x14ac:dyDescent="0.25">
      <c r="A2625" s="16"/>
      <c r="B2625" s="9"/>
      <c r="C2625" s="9"/>
      <c r="D2625" s="81">
        <v>3</v>
      </c>
      <c r="E2625" s="67" t="s">
        <v>2618</v>
      </c>
      <c r="F2625" s="168"/>
      <c r="G2625" s="9"/>
      <c r="H2625" s="9"/>
      <c r="I2625" s="9" t="str" cm="1">
        <f t="array" aca="1" ref="I2625" ca="1">_xlfn.IFNA(INDIRECT("'"&amp;"Variable List"&amp;"'!"&amp;ADDRESS(MATCH(A2625,'Variable List'!A:A,0),3)),"")</f>
        <v/>
      </c>
      <c r="J2625" s="9" t="str" cm="1">
        <f t="array" aca="1" ref="J2625" ca="1">_xlfn.IFNA(INDIRECT("'"&amp;"Variable List"&amp;"'!"&amp;ADDRESS(MATCH(A2625,'Variable List'!A:A,0),4)),"")</f>
        <v/>
      </c>
      <c r="K2625" s="9" t="str" cm="1">
        <f t="array" aca="1" ref="K2625" ca="1">_xlfn.IFNA(INDIRECT("'"&amp;"Variable List"&amp;"'!"&amp;ADDRESS(MATCH(A2625,'Variable List'!A:A,0),5)),"")</f>
        <v/>
      </c>
      <c r="L2625" s="9" t="str" cm="1">
        <f t="array" aca="1" ref="L2625" ca="1">_xlfn.IFNA(INDIRECT("'"&amp;"Variable List"&amp;"'!"&amp;ADDRESS(MATCH(A2625,'Variable List'!A:A,0),6)),"")</f>
        <v/>
      </c>
    </row>
    <row r="2626" spans="1:12" x14ac:dyDescent="0.25">
      <c r="A2626" s="16"/>
      <c r="B2626" s="9"/>
      <c r="C2626" s="9"/>
      <c r="D2626" s="81">
        <v>4</v>
      </c>
      <c r="E2626" s="67" t="s">
        <v>2619</v>
      </c>
      <c r="F2626" s="168"/>
      <c r="G2626" s="9"/>
      <c r="H2626" s="9"/>
      <c r="I2626" s="9" t="str" cm="1">
        <f t="array" aca="1" ref="I2626" ca="1">_xlfn.IFNA(INDIRECT("'"&amp;"Variable List"&amp;"'!"&amp;ADDRESS(MATCH(A2626,'Variable List'!A:A,0),3)),"")</f>
        <v/>
      </c>
      <c r="J2626" s="9" t="str" cm="1">
        <f t="array" aca="1" ref="J2626" ca="1">_xlfn.IFNA(INDIRECT("'"&amp;"Variable List"&amp;"'!"&amp;ADDRESS(MATCH(A2626,'Variable List'!A:A,0),4)),"")</f>
        <v/>
      </c>
      <c r="K2626" s="9" t="str" cm="1">
        <f t="array" aca="1" ref="K2626" ca="1">_xlfn.IFNA(INDIRECT("'"&amp;"Variable List"&amp;"'!"&amp;ADDRESS(MATCH(A2626,'Variable List'!A:A,0),5)),"")</f>
        <v/>
      </c>
      <c r="L2626" s="9" t="str" cm="1">
        <f t="array" aca="1" ref="L2626" ca="1">_xlfn.IFNA(INDIRECT("'"&amp;"Variable List"&amp;"'!"&amp;ADDRESS(MATCH(A2626,'Variable List'!A:A,0),6)),"")</f>
        <v/>
      </c>
    </row>
    <row r="2627" spans="1:12" x14ac:dyDescent="0.25">
      <c r="A2627" s="16"/>
      <c r="B2627" s="9"/>
      <c r="C2627" s="9"/>
      <c r="D2627" s="81">
        <v>5</v>
      </c>
      <c r="E2627" s="67" t="s">
        <v>2620</v>
      </c>
      <c r="F2627" s="168"/>
      <c r="G2627" s="9"/>
      <c r="H2627" s="9"/>
      <c r="I2627" s="9" t="str" cm="1">
        <f t="array" aca="1" ref="I2627" ca="1">_xlfn.IFNA(INDIRECT("'"&amp;"Variable List"&amp;"'!"&amp;ADDRESS(MATCH(A2627,'Variable List'!A:A,0),3)),"")</f>
        <v/>
      </c>
      <c r="J2627" s="9" t="str" cm="1">
        <f t="array" aca="1" ref="J2627" ca="1">_xlfn.IFNA(INDIRECT("'"&amp;"Variable List"&amp;"'!"&amp;ADDRESS(MATCH(A2627,'Variable List'!A:A,0),4)),"")</f>
        <v/>
      </c>
      <c r="K2627" s="9" t="str" cm="1">
        <f t="array" aca="1" ref="K2627" ca="1">_xlfn.IFNA(INDIRECT("'"&amp;"Variable List"&amp;"'!"&amp;ADDRESS(MATCH(A2627,'Variable List'!A:A,0),5)),"")</f>
        <v/>
      </c>
      <c r="L2627" s="9" t="str" cm="1">
        <f t="array" aca="1" ref="L2627" ca="1">_xlfn.IFNA(INDIRECT("'"&amp;"Variable List"&amp;"'!"&amp;ADDRESS(MATCH(A2627,'Variable List'!A:A,0),6)),"")</f>
        <v/>
      </c>
    </row>
    <row r="2628" spans="1:12" x14ac:dyDescent="0.25">
      <c r="A2628" s="16"/>
      <c r="B2628" s="9"/>
      <c r="C2628" s="9"/>
      <c r="D2628" s="81">
        <v>6</v>
      </c>
      <c r="E2628" s="67" t="s">
        <v>2621</v>
      </c>
      <c r="F2628" s="168"/>
      <c r="G2628" s="9"/>
      <c r="H2628" s="9"/>
      <c r="I2628" s="9" t="str" cm="1">
        <f t="array" aca="1" ref="I2628" ca="1">_xlfn.IFNA(INDIRECT("'"&amp;"Variable List"&amp;"'!"&amp;ADDRESS(MATCH(A2628,'Variable List'!A:A,0),3)),"")</f>
        <v/>
      </c>
      <c r="J2628" s="9" t="str" cm="1">
        <f t="array" aca="1" ref="J2628" ca="1">_xlfn.IFNA(INDIRECT("'"&amp;"Variable List"&amp;"'!"&amp;ADDRESS(MATCH(A2628,'Variable List'!A:A,0),4)),"")</f>
        <v/>
      </c>
      <c r="K2628" s="9" t="str" cm="1">
        <f t="array" aca="1" ref="K2628" ca="1">_xlfn.IFNA(INDIRECT("'"&amp;"Variable List"&amp;"'!"&amp;ADDRESS(MATCH(A2628,'Variable List'!A:A,0),5)),"")</f>
        <v/>
      </c>
      <c r="L2628" s="9" t="str" cm="1">
        <f t="array" aca="1" ref="L2628" ca="1">_xlfn.IFNA(INDIRECT("'"&amp;"Variable List"&amp;"'!"&amp;ADDRESS(MATCH(A2628,'Variable List'!A:A,0),6)),"")</f>
        <v/>
      </c>
    </row>
    <row r="2629" spans="1:12" x14ac:dyDescent="0.25">
      <c r="A2629" s="16"/>
      <c r="B2629" s="9"/>
      <c r="C2629" s="9"/>
      <c r="D2629" s="81">
        <v>7</v>
      </c>
      <c r="E2629" s="67" t="s">
        <v>2622</v>
      </c>
      <c r="F2629" s="168"/>
      <c r="G2629" s="9"/>
      <c r="H2629" s="9"/>
      <c r="I2629" s="9" t="str" cm="1">
        <f t="array" aca="1" ref="I2629" ca="1">_xlfn.IFNA(INDIRECT("'"&amp;"Variable List"&amp;"'!"&amp;ADDRESS(MATCH(A2629,'Variable List'!A:A,0),3)),"")</f>
        <v/>
      </c>
      <c r="J2629" s="9" t="str" cm="1">
        <f t="array" aca="1" ref="J2629" ca="1">_xlfn.IFNA(INDIRECT("'"&amp;"Variable List"&amp;"'!"&amp;ADDRESS(MATCH(A2629,'Variable List'!A:A,0),4)),"")</f>
        <v/>
      </c>
      <c r="K2629" s="9" t="str" cm="1">
        <f t="array" aca="1" ref="K2629" ca="1">_xlfn.IFNA(INDIRECT("'"&amp;"Variable List"&amp;"'!"&amp;ADDRESS(MATCH(A2629,'Variable List'!A:A,0),5)),"")</f>
        <v/>
      </c>
      <c r="L2629" s="9" t="str" cm="1">
        <f t="array" aca="1" ref="L2629" ca="1">_xlfn.IFNA(INDIRECT("'"&amp;"Variable List"&amp;"'!"&amp;ADDRESS(MATCH(A2629,'Variable List'!A:A,0),6)),"")</f>
        <v/>
      </c>
    </row>
    <row r="2630" spans="1:12" x14ac:dyDescent="0.25">
      <c r="A2630" s="16"/>
      <c r="B2630" s="9"/>
      <c r="C2630" s="9"/>
      <c r="D2630" s="81">
        <v>8</v>
      </c>
      <c r="E2630" s="67" t="s">
        <v>2623</v>
      </c>
      <c r="F2630" s="168"/>
      <c r="G2630" s="9"/>
      <c r="H2630" s="9"/>
      <c r="I2630" s="9" t="str" cm="1">
        <f t="array" aca="1" ref="I2630" ca="1">_xlfn.IFNA(INDIRECT("'"&amp;"Variable List"&amp;"'!"&amp;ADDRESS(MATCH(A2630,'Variable List'!A:A,0),3)),"")</f>
        <v/>
      </c>
      <c r="J2630" s="9" t="str" cm="1">
        <f t="array" aca="1" ref="J2630" ca="1">_xlfn.IFNA(INDIRECT("'"&amp;"Variable List"&amp;"'!"&amp;ADDRESS(MATCH(A2630,'Variable List'!A:A,0),4)),"")</f>
        <v/>
      </c>
      <c r="K2630" s="9" t="str" cm="1">
        <f t="array" aca="1" ref="K2630" ca="1">_xlfn.IFNA(INDIRECT("'"&amp;"Variable List"&amp;"'!"&amp;ADDRESS(MATCH(A2630,'Variable List'!A:A,0),5)),"")</f>
        <v/>
      </c>
      <c r="L2630" s="9" t="str" cm="1">
        <f t="array" aca="1" ref="L2630" ca="1">_xlfn.IFNA(INDIRECT("'"&amp;"Variable List"&amp;"'!"&amp;ADDRESS(MATCH(A2630,'Variable List'!A:A,0),6)),"")</f>
        <v/>
      </c>
    </row>
    <row r="2631" spans="1:12" x14ac:dyDescent="0.25">
      <c r="A2631" s="16"/>
      <c r="B2631" s="9"/>
      <c r="C2631" s="9"/>
      <c r="D2631" s="81">
        <v>9</v>
      </c>
      <c r="E2631" s="67" t="s">
        <v>2624</v>
      </c>
      <c r="F2631" s="168"/>
      <c r="G2631" s="9"/>
      <c r="H2631" s="9"/>
      <c r="I2631" s="9" t="str" cm="1">
        <f t="array" aca="1" ref="I2631" ca="1">_xlfn.IFNA(INDIRECT("'"&amp;"Variable List"&amp;"'!"&amp;ADDRESS(MATCH(A2631,'Variable List'!A:A,0),3)),"")</f>
        <v/>
      </c>
      <c r="J2631" s="9" t="str" cm="1">
        <f t="array" aca="1" ref="J2631" ca="1">_xlfn.IFNA(INDIRECT("'"&amp;"Variable List"&amp;"'!"&amp;ADDRESS(MATCH(A2631,'Variable List'!A:A,0),4)),"")</f>
        <v/>
      </c>
      <c r="K2631" s="9" t="str" cm="1">
        <f t="array" aca="1" ref="K2631" ca="1">_xlfn.IFNA(INDIRECT("'"&amp;"Variable List"&amp;"'!"&amp;ADDRESS(MATCH(A2631,'Variable List'!A:A,0),5)),"")</f>
        <v/>
      </c>
      <c r="L2631" s="9" t="str" cm="1">
        <f t="array" aca="1" ref="L2631" ca="1">_xlfn.IFNA(INDIRECT("'"&amp;"Variable List"&amp;"'!"&amp;ADDRESS(MATCH(A2631,'Variable List'!A:A,0),6)),"")</f>
        <v/>
      </c>
    </row>
    <row r="2632" spans="1:12" x14ac:dyDescent="0.25">
      <c r="A2632" s="16"/>
      <c r="B2632" s="9"/>
      <c r="C2632" s="9"/>
      <c r="D2632" s="81">
        <v>10</v>
      </c>
      <c r="E2632" s="67" t="s">
        <v>2625</v>
      </c>
      <c r="F2632" s="168"/>
      <c r="G2632" s="9"/>
      <c r="H2632" s="9"/>
      <c r="I2632" s="9" t="str" cm="1">
        <f t="array" aca="1" ref="I2632" ca="1">_xlfn.IFNA(INDIRECT("'"&amp;"Variable List"&amp;"'!"&amp;ADDRESS(MATCH(A2632,'Variable List'!A:A,0),3)),"")</f>
        <v/>
      </c>
      <c r="J2632" s="9" t="str" cm="1">
        <f t="array" aca="1" ref="J2632" ca="1">_xlfn.IFNA(INDIRECT("'"&amp;"Variable List"&amp;"'!"&amp;ADDRESS(MATCH(A2632,'Variable List'!A:A,0),4)),"")</f>
        <v/>
      </c>
      <c r="K2632" s="9" t="str" cm="1">
        <f t="array" aca="1" ref="K2632" ca="1">_xlfn.IFNA(INDIRECT("'"&amp;"Variable List"&amp;"'!"&amp;ADDRESS(MATCH(A2632,'Variable List'!A:A,0),5)),"")</f>
        <v/>
      </c>
      <c r="L2632" s="9" t="str" cm="1">
        <f t="array" aca="1" ref="L2632" ca="1">_xlfn.IFNA(INDIRECT("'"&amp;"Variable List"&amp;"'!"&amp;ADDRESS(MATCH(A2632,'Variable List'!A:A,0),6)),"")</f>
        <v/>
      </c>
    </row>
    <row r="2633" spans="1:12" x14ac:dyDescent="0.25">
      <c r="A2633" s="16"/>
      <c r="B2633" s="9"/>
      <c r="C2633" s="9"/>
      <c r="D2633" s="81">
        <v>11</v>
      </c>
      <c r="E2633" s="67" t="s">
        <v>2626</v>
      </c>
      <c r="F2633" s="168"/>
      <c r="G2633" s="9"/>
      <c r="H2633" s="9"/>
      <c r="I2633" s="9" t="str" cm="1">
        <f t="array" aca="1" ref="I2633" ca="1">_xlfn.IFNA(INDIRECT("'"&amp;"Variable List"&amp;"'!"&amp;ADDRESS(MATCH(A2633,'Variable List'!A:A,0),3)),"")</f>
        <v/>
      </c>
      <c r="J2633" s="9" t="str" cm="1">
        <f t="array" aca="1" ref="J2633" ca="1">_xlfn.IFNA(INDIRECT("'"&amp;"Variable List"&amp;"'!"&amp;ADDRESS(MATCH(A2633,'Variable List'!A:A,0),4)),"")</f>
        <v/>
      </c>
      <c r="K2633" s="9" t="str" cm="1">
        <f t="array" aca="1" ref="K2633" ca="1">_xlfn.IFNA(INDIRECT("'"&amp;"Variable List"&amp;"'!"&amp;ADDRESS(MATCH(A2633,'Variable List'!A:A,0),5)),"")</f>
        <v/>
      </c>
      <c r="L2633" s="9" t="str" cm="1">
        <f t="array" aca="1" ref="L2633" ca="1">_xlfn.IFNA(INDIRECT("'"&amp;"Variable List"&amp;"'!"&amp;ADDRESS(MATCH(A2633,'Variable List'!A:A,0),6)),"")</f>
        <v/>
      </c>
    </row>
    <row r="2634" spans="1:12" x14ac:dyDescent="0.25">
      <c r="A2634" s="28"/>
      <c r="B2634" s="107"/>
      <c r="C2634" s="107"/>
      <c r="D2634" s="82">
        <v>12</v>
      </c>
      <c r="E2634" s="68" t="s">
        <v>2627</v>
      </c>
      <c r="F2634" s="169"/>
      <c r="G2634" s="107"/>
      <c r="H2634" s="107"/>
      <c r="I2634" s="107" t="str" cm="1">
        <f t="array" aca="1" ref="I2634" ca="1">_xlfn.IFNA(INDIRECT("'"&amp;"Variable List"&amp;"'!"&amp;ADDRESS(MATCH(A2634,'Variable List'!A:A,0),3)),"")</f>
        <v/>
      </c>
      <c r="J2634" s="107" t="str" cm="1">
        <f t="array" aca="1" ref="J2634" ca="1">_xlfn.IFNA(INDIRECT("'"&amp;"Variable List"&amp;"'!"&amp;ADDRESS(MATCH(A2634,'Variable List'!A:A,0),4)),"")</f>
        <v/>
      </c>
      <c r="K2634" s="107" t="str" cm="1">
        <f t="array" aca="1" ref="K2634" ca="1">_xlfn.IFNA(INDIRECT("'"&amp;"Variable List"&amp;"'!"&amp;ADDRESS(MATCH(A2634,'Variable List'!A:A,0),5)),"")</f>
        <v/>
      </c>
      <c r="L2634" s="107" t="str" cm="1">
        <f t="array" aca="1" ref="L2634" ca="1">_xlfn.IFNA(INDIRECT("'"&amp;"Variable List"&amp;"'!"&amp;ADDRESS(MATCH(A2634,'Variable List'!A:A,0),6)),"")</f>
        <v/>
      </c>
    </row>
  </sheetData>
  <sortState xmlns:xlrd2="http://schemas.microsoft.com/office/spreadsheetml/2017/richdata2" ref="D1826:E1833">
    <sortCondition ref="D1826:D1833"/>
  </sortState>
  <mergeCells count="184">
    <mergeCell ref="F1568:F1573"/>
    <mergeCell ref="F1538:F1549"/>
    <mergeCell ref="F38:F44"/>
    <mergeCell ref="F65:F71"/>
    <mergeCell ref="F84:F93"/>
    <mergeCell ref="F135:F140"/>
    <mergeCell ref="F167:F176"/>
    <mergeCell ref="F218:F243"/>
    <mergeCell ref="F260:F285"/>
    <mergeCell ref="F291:F294"/>
    <mergeCell ref="F390:F400"/>
    <mergeCell ref="F72:F83"/>
    <mergeCell ref="F94:F104"/>
    <mergeCell ref="F378:F383"/>
    <mergeCell ref="F384:F389"/>
    <mergeCell ref="F107:F126"/>
    <mergeCell ref="F204:F217"/>
    <mergeCell ref="F246:F259"/>
    <mergeCell ref="F350:F357"/>
    <mergeCell ref="F845:F849"/>
    <mergeCell ref="F532:F544"/>
    <mergeCell ref="F1377:F1386"/>
    <mergeCell ref="F1387:F1394"/>
    <mergeCell ref="F856:F869"/>
    <mergeCell ref="F2622:F2634"/>
    <mergeCell ref="F2483:F2485"/>
    <mergeCell ref="F2486:F2487"/>
    <mergeCell ref="F2508:F2510"/>
    <mergeCell ref="F2511:F2513"/>
    <mergeCell ref="F2585:F2592"/>
    <mergeCell ref="F2553:F2555"/>
    <mergeCell ref="F2556:F2559"/>
    <mergeCell ref="F2560:F2571"/>
    <mergeCell ref="F2572:F2579"/>
    <mergeCell ref="F2533:F2535"/>
    <mergeCell ref="F2536:F2538"/>
    <mergeCell ref="F2539:F2547"/>
    <mergeCell ref="F2597:F2603"/>
    <mergeCell ref="F2604:F2621"/>
    <mergeCell ref="F2488:F2496"/>
    <mergeCell ref="F2548:F2552"/>
    <mergeCell ref="F2580:F2584"/>
    <mergeCell ref="F2475:F2479"/>
    <mergeCell ref="F1731:F1739"/>
    <mergeCell ref="F2072:F2077"/>
    <mergeCell ref="F1750:F1766"/>
    <mergeCell ref="F1558:F1567"/>
    <mergeCell ref="F1399:F1402"/>
    <mergeCell ref="F1403:F1425"/>
    <mergeCell ref="F1395:F1398"/>
    <mergeCell ref="F1584:F1590"/>
    <mergeCell ref="F1722:F1726"/>
    <mergeCell ref="F1704:F1707"/>
    <mergeCell ref="F1678:F1689"/>
    <mergeCell ref="F1699:F1703"/>
    <mergeCell ref="F1690:F1698"/>
    <mergeCell ref="F1625:F1629"/>
    <mergeCell ref="F1630:F1633"/>
    <mergeCell ref="F1657:F1677"/>
    <mergeCell ref="F1426:F1518"/>
    <mergeCell ref="F1519:F1525"/>
    <mergeCell ref="F1550:F1557"/>
    <mergeCell ref="F1526:F1537"/>
    <mergeCell ref="F1608:F1620"/>
    <mergeCell ref="F1621:F1624"/>
    <mergeCell ref="F1591:F1593"/>
    <mergeCell ref="F870:F879"/>
    <mergeCell ref="F1333:F1336"/>
    <mergeCell ref="F1361:F1376"/>
    <mergeCell ref="F1339:F1360"/>
    <mergeCell ref="F898:F931"/>
    <mergeCell ref="F799:F803"/>
    <mergeCell ref="F804:F813"/>
    <mergeCell ref="F821:F832"/>
    <mergeCell ref="F1267:F1330"/>
    <mergeCell ref="F1337:F1338"/>
    <mergeCell ref="F853:F855"/>
    <mergeCell ref="F942:F946"/>
    <mergeCell ref="F947:F1237"/>
    <mergeCell ref="F880:F887"/>
    <mergeCell ref="F1246:F1266"/>
    <mergeCell ref="F932:F938"/>
    <mergeCell ref="F939:F941"/>
    <mergeCell ref="F1331:F1332"/>
    <mergeCell ref="F888:F889"/>
    <mergeCell ref="F890:F891"/>
    <mergeCell ref="F892:F897"/>
    <mergeCell ref="F838:F839"/>
    <mergeCell ref="F840:F841"/>
    <mergeCell ref="F850:F852"/>
    <mergeCell ref="F842:F844"/>
    <mergeCell ref="F2593:F2596"/>
    <mergeCell ref="F2524:F2532"/>
    <mergeCell ref="F2451:F2455"/>
    <mergeCell ref="F2456:F2460"/>
    <mergeCell ref="F2461:F2463"/>
    <mergeCell ref="F2472:F2474"/>
    <mergeCell ref="F2514:F2523"/>
    <mergeCell ref="F2480:F2482"/>
    <mergeCell ref="F2439:F2440"/>
    <mergeCell ref="F2441:F2442"/>
    <mergeCell ref="F2464:F2471"/>
    <mergeCell ref="F2497:F2507"/>
    <mergeCell ref="F2443:F2450"/>
    <mergeCell ref="F2191:F2204"/>
    <mergeCell ref="F2205:F2218"/>
    <mergeCell ref="F2219:F2412"/>
    <mergeCell ref="F2413:F2425"/>
    <mergeCell ref="F2437:F2438"/>
    <mergeCell ref="F2078:F2082"/>
    <mergeCell ref="F1815:F1824"/>
    <mergeCell ref="F1788:F1814"/>
    <mergeCell ref="F2426:F2436"/>
    <mergeCell ref="F2083:F2158"/>
    <mergeCell ref="F3:F9"/>
    <mergeCell ref="F10:F11"/>
    <mergeCell ref="F12:F13"/>
    <mergeCell ref="F14:F17"/>
    <mergeCell ref="F45:F47"/>
    <mergeCell ref="F330:F349"/>
    <mergeCell ref="F358:F377"/>
    <mergeCell ref="F189:F193"/>
    <mergeCell ref="F194:F198"/>
    <mergeCell ref="F199:F201"/>
    <mergeCell ref="F202:F203"/>
    <mergeCell ref="F244:F245"/>
    <mergeCell ref="F105:F106"/>
    <mergeCell ref="F127:F132"/>
    <mergeCell ref="F133:F134"/>
    <mergeCell ref="F141:F166"/>
    <mergeCell ref="F320:F325"/>
    <mergeCell ref="F286:F288"/>
    <mergeCell ref="F289:F290"/>
    <mergeCell ref="F295:F299"/>
    <mergeCell ref="F300:F304"/>
    <mergeCell ref="F177:F188"/>
    <mergeCell ref="F326:F329"/>
    <mergeCell ref="F308:F310"/>
    <mergeCell ref="F311:F313"/>
    <mergeCell ref="F314:F316"/>
    <mergeCell ref="F317:F319"/>
    <mergeCell ref="F18:F37"/>
    <mergeCell ref="F48:F64"/>
    <mergeCell ref="F833:F837"/>
    <mergeCell ref="F305:F307"/>
    <mergeCell ref="F423:F436"/>
    <mergeCell ref="F1574:F1583"/>
    <mergeCell ref="F401:F402"/>
    <mergeCell ref="F403:F422"/>
    <mergeCell ref="F454:F457"/>
    <mergeCell ref="F458:F479"/>
    <mergeCell ref="F510:F531"/>
    <mergeCell ref="F562:F788"/>
    <mergeCell ref="F789:F793"/>
    <mergeCell ref="F794:F796"/>
    <mergeCell ref="F797:F798"/>
    <mergeCell ref="F437:F453"/>
    <mergeCell ref="F545:F560"/>
    <mergeCell ref="F493:F509"/>
    <mergeCell ref="F480:F492"/>
    <mergeCell ref="F814:F820"/>
    <mergeCell ref="F1238:F1245"/>
    <mergeCell ref="F2159:F2180"/>
    <mergeCell ref="F2181:F2190"/>
    <mergeCell ref="F2046:F2058"/>
    <mergeCell ref="F1834:F2039"/>
    <mergeCell ref="F1594:F1596"/>
    <mergeCell ref="F1603:F1607"/>
    <mergeCell ref="F1597:F1602"/>
    <mergeCell ref="F1634:F1643"/>
    <mergeCell ref="F1644:F1656"/>
    <mergeCell ref="F2040:F2042"/>
    <mergeCell ref="F2043:F2045"/>
    <mergeCell ref="F2059:F2061"/>
    <mergeCell ref="F2062:F2071"/>
    <mergeCell ref="F1784:F1785"/>
    <mergeCell ref="F1825:F1833"/>
    <mergeCell ref="F1708:F1712"/>
    <mergeCell ref="F1713:F1721"/>
    <mergeCell ref="F1767:F1783"/>
    <mergeCell ref="F1786:F1787"/>
    <mergeCell ref="F1727:F1730"/>
    <mergeCell ref="F1740:F1744"/>
    <mergeCell ref="F1745:F1749"/>
  </mergeCells>
  <hyperlinks>
    <hyperlink ref="E105" location="'Appendix 1 - CA Codes'!A1" display="CA codes" xr:uid="{B8585646-EEBE-4E14-BC77-05371D92A705}"/>
    <hyperlink ref="E202" location="'Appendix 4 - Country Codes'!A1" display="Country codes" xr:uid="{7435DBE4-066F-46AC-A452-9E2B54106776}"/>
    <hyperlink ref="E244" location="'Appendix 4 - Country Codes'!A1" display="Country codes" xr:uid="{8F9FC91A-9329-40DC-B096-302BD42E2CCE}"/>
    <hyperlink ref="E1337" location="'Appendix 3 - SIC Codes'!A1" display="Standard Industrial Classification (SIC) codes" xr:uid="{93000BF0-0C90-43F3-8882-529BBCA9CAEB}"/>
    <hyperlink ref="E1633" location="'Appendix 1 - CA Codes'!A1" display="CA codes" xr:uid="{6F791389-931B-4BAC-8BBF-6488E1368B7A}"/>
    <hyperlink ref="E1784" location="'Appendix 4 - SOC Codes'!A1" display="SOC codes" xr:uid="{5E4B8B5C-CDB2-4513-A059-A077FE2C6095}"/>
    <hyperlink ref="E2559" location="'Appendix 1 - CA Codes'!A1" display="CA codes" xr:uid="{121C18C7-0C30-43B7-9DB4-14C0BFC9CE51}"/>
    <hyperlink ref="E1786" location="'Appendix 4 - SOC Codes'!D2" display="SOC 3 digit codes" xr:uid="{D9F50AFB-3A4A-4718-9987-D1445C893E61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42809-1B62-468E-8ABE-69590184B6CC}">
  <dimension ref="A1:B408"/>
  <sheetViews>
    <sheetView workbookViewId="0">
      <selection activeCell="B33" sqref="B33"/>
    </sheetView>
  </sheetViews>
  <sheetFormatPr defaultRowHeight="15" x14ac:dyDescent="0.25"/>
  <cols>
    <col min="1" max="1" width="40.140625" customWidth="1"/>
    <col min="2" max="2" width="34.85546875" customWidth="1"/>
  </cols>
  <sheetData>
    <row r="1" spans="1:2" ht="28.5" x14ac:dyDescent="0.45">
      <c r="A1" s="24" t="s">
        <v>187</v>
      </c>
      <c r="B1" s="25"/>
    </row>
    <row r="2" spans="1:2" x14ac:dyDescent="0.25">
      <c r="A2" s="26" t="s">
        <v>188</v>
      </c>
      <c r="B2" s="26" t="s">
        <v>189</v>
      </c>
    </row>
    <row r="3" spans="1:2" x14ac:dyDescent="0.25">
      <c r="A3" s="132" t="s">
        <v>2756</v>
      </c>
      <c r="B3" s="132" t="s">
        <v>2757</v>
      </c>
    </row>
    <row r="4" spans="1:2" x14ac:dyDescent="0.25">
      <c r="A4" s="9" t="s">
        <v>2758</v>
      </c>
      <c r="B4" s="9" t="s">
        <v>2759</v>
      </c>
    </row>
    <row r="5" spans="1:2" x14ac:dyDescent="0.25">
      <c r="A5" s="9" t="s">
        <v>2760</v>
      </c>
      <c r="B5" s="9" t="s">
        <v>2761</v>
      </c>
    </row>
    <row r="6" spans="1:2" x14ac:dyDescent="0.25">
      <c r="A6" s="9" t="s">
        <v>2762</v>
      </c>
      <c r="B6" s="9" t="s">
        <v>2763</v>
      </c>
    </row>
    <row r="7" spans="1:2" x14ac:dyDescent="0.25">
      <c r="A7" s="9" t="s">
        <v>2764</v>
      </c>
      <c r="B7" s="9" t="s">
        <v>2765</v>
      </c>
    </row>
    <row r="8" spans="1:2" x14ac:dyDescent="0.25">
      <c r="A8" s="9" t="s">
        <v>2766</v>
      </c>
      <c r="B8" s="9" t="s">
        <v>2767</v>
      </c>
    </row>
    <row r="9" spans="1:2" x14ac:dyDescent="0.25">
      <c r="A9" s="9" t="s">
        <v>2768</v>
      </c>
      <c r="B9" s="9" t="s">
        <v>2769</v>
      </c>
    </row>
    <row r="10" spans="1:2" x14ac:dyDescent="0.25">
      <c r="A10" s="9" t="s">
        <v>2770</v>
      </c>
      <c r="B10" s="9" t="s">
        <v>2771</v>
      </c>
    </row>
    <row r="11" spans="1:2" x14ac:dyDescent="0.25">
      <c r="A11" s="9" t="s">
        <v>2772</v>
      </c>
      <c r="B11" s="9" t="s">
        <v>2773</v>
      </c>
    </row>
    <row r="12" spans="1:2" x14ac:dyDescent="0.25">
      <c r="A12" s="9" t="s">
        <v>2774</v>
      </c>
      <c r="B12" s="9" t="s">
        <v>2775</v>
      </c>
    </row>
    <row r="13" spans="1:2" x14ac:dyDescent="0.25">
      <c r="A13" s="9" t="s">
        <v>2776</v>
      </c>
      <c r="B13" s="9" t="s">
        <v>2777</v>
      </c>
    </row>
    <row r="14" spans="1:2" x14ac:dyDescent="0.25">
      <c r="A14" s="9" t="s">
        <v>2778</v>
      </c>
      <c r="B14" s="9" t="s">
        <v>2779</v>
      </c>
    </row>
    <row r="15" spans="1:2" x14ac:dyDescent="0.25">
      <c r="A15" s="9" t="s">
        <v>2780</v>
      </c>
      <c r="B15" s="9" t="s">
        <v>2781</v>
      </c>
    </row>
    <row r="16" spans="1:2" x14ac:dyDescent="0.25">
      <c r="A16" s="9" t="s">
        <v>2782</v>
      </c>
      <c r="B16" s="9" t="s">
        <v>2783</v>
      </c>
    </row>
    <row r="17" spans="1:2" x14ac:dyDescent="0.25">
      <c r="A17" s="9" t="s">
        <v>2784</v>
      </c>
      <c r="B17" s="9" t="s">
        <v>2785</v>
      </c>
    </row>
    <row r="18" spans="1:2" x14ac:dyDescent="0.25">
      <c r="A18" s="9" t="s">
        <v>2786</v>
      </c>
      <c r="B18" s="9" t="s">
        <v>2787</v>
      </c>
    </row>
    <row r="19" spans="1:2" x14ac:dyDescent="0.25">
      <c r="A19" s="9" t="s">
        <v>2788</v>
      </c>
      <c r="B19" s="9" t="s">
        <v>2789</v>
      </c>
    </row>
    <row r="20" spans="1:2" x14ac:dyDescent="0.25">
      <c r="A20" s="9" t="s">
        <v>2790</v>
      </c>
      <c r="B20" s="9" t="s">
        <v>2791</v>
      </c>
    </row>
    <row r="21" spans="1:2" x14ac:dyDescent="0.25">
      <c r="A21" s="9" t="s">
        <v>2792</v>
      </c>
      <c r="B21" s="9" t="s">
        <v>2793</v>
      </c>
    </row>
    <row r="22" spans="1:2" x14ac:dyDescent="0.25">
      <c r="A22" s="9" t="s">
        <v>2794</v>
      </c>
      <c r="B22" s="9" t="s">
        <v>2795</v>
      </c>
    </row>
    <row r="23" spans="1:2" x14ac:dyDescent="0.25">
      <c r="A23" s="9" t="s">
        <v>2796</v>
      </c>
      <c r="B23" s="9" t="s">
        <v>2797</v>
      </c>
    </row>
    <row r="24" spans="1:2" x14ac:dyDescent="0.25">
      <c r="A24" s="9" t="s">
        <v>2798</v>
      </c>
      <c r="B24" s="9" t="s">
        <v>2799</v>
      </c>
    </row>
    <row r="25" spans="1:2" x14ac:dyDescent="0.25">
      <c r="A25" s="9" t="s">
        <v>2800</v>
      </c>
      <c r="B25" s="9" t="s">
        <v>2801</v>
      </c>
    </row>
    <row r="26" spans="1:2" x14ac:dyDescent="0.25">
      <c r="A26" s="9" t="s">
        <v>2802</v>
      </c>
      <c r="B26" s="9" t="s">
        <v>2803</v>
      </c>
    </row>
    <row r="27" spans="1:2" x14ac:dyDescent="0.25">
      <c r="A27" s="9" t="s">
        <v>2804</v>
      </c>
      <c r="B27" s="9" t="s">
        <v>2805</v>
      </c>
    </row>
    <row r="28" spans="1:2" x14ac:dyDescent="0.25">
      <c r="A28" s="9" t="s">
        <v>2806</v>
      </c>
      <c r="B28" s="9" t="s">
        <v>2807</v>
      </c>
    </row>
    <row r="29" spans="1:2" x14ac:dyDescent="0.25">
      <c r="A29" s="9" t="s">
        <v>2808</v>
      </c>
      <c r="B29" s="9" t="s">
        <v>2809</v>
      </c>
    </row>
    <row r="30" spans="1:2" x14ac:dyDescent="0.25">
      <c r="A30" s="9" t="s">
        <v>2810</v>
      </c>
      <c r="B30" s="9" t="s">
        <v>2811</v>
      </c>
    </row>
    <row r="31" spans="1:2" x14ac:dyDescent="0.25">
      <c r="A31" s="9" t="s">
        <v>2812</v>
      </c>
      <c r="B31" s="9" t="s">
        <v>2813</v>
      </c>
    </row>
    <row r="32" spans="1:2" x14ac:dyDescent="0.25">
      <c r="A32" s="9" t="s">
        <v>2814</v>
      </c>
      <c r="B32" s="9" t="s">
        <v>2815</v>
      </c>
    </row>
    <row r="33" spans="1:2" x14ac:dyDescent="0.25">
      <c r="A33" s="9" t="s">
        <v>2816</v>
      </c>
      <c r="B33" s="9" t="s">
        <v>2817</v>
      </c>
    </row>
    <row r="34" spans="1:2" x14ac:dyDescent="0.25">
      <c r="A34" s="107" t="s">
        <v>2818</v>
      </c>
      <c r="B34" s="107" t="s">
        <v>2819</v>
      </c>
    </row>
    <row r="407" spans="1:2" x14ac:dyDescent="0.25">
      <c r="A407" s="23"/>
      <c r="B407" s="23"/>
    </row>
    <row r="408" spans="1:2" x14ac:dyDescent="0.25">
      <c r="A408" s="23"/>
      <c r="B408" s="2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F50BB-5E5A-4679-A27C-EEF72ED3B81B}">
  <dimension ref="A1:B281"/>
  <sheetViews>
    <sheetView workbookViewId="0">
      <selection activeCell="A2" sqref="A2:XFD2"/>
    </sheetView>
  </sheetViews>
  <sheetFormatPr defaultRowHeight="15" x14ac:dyDescent="0.25"/>
  <cols>
    <col min="1" max="1" width="17.85546875" customWidth="1"/>
    <col min="2" max="2" width="61.140625" bestFit="1" customWidth="1"/>
  </cols>
  <sheetData>
    <row r="1" spans="1:2" ht="26.25" x14ac:dyDescent="0.4">
      <c r="A1" s="39" t="s">
        <v>1200</v>
      </c>
    </row>
    <row r="2" spans="1:2" ht="15.75" x14ac:dyDescent="0.25">
      <c r="A2" s="40" t="s">
        <v>534</v>
      </c>
      <c r="B2" s="40" t="s">
        <v>535</v>
      </c>
    </row>
    <row r="3" spans="1:2" x14ac:dyDescent="0.25">
      <c r="A3" s="29">
        <v>-9</v>
      </c>
      <c r="B3" s="10" t="s">
        <v>192</v>
      </c>
    </row>
    <row r="4" spans="1:2" x14ac:dyDescent="0.25">
      <c r="A4" s="30">
        <v>0</v>
      </c>
      <c r="B4" s="9" t="s">
        <v>254</v>
      </c>
    </row>
    <row r="5" spans="1:2" x14ac:dyDescent="0.25">
      <c r="A5" s="30">
        <v>4</v>
      </c>
      <c r="B5" s="9" t="s">
        <v>255</v>
      </c>
    </row>
    <row r="6" spans="1:2" x14ac:dyDescent="0.25">
      <c r="A6" s="30">
        <v>8</v>
      </c>
      <c r="B6" s="9" t="s">
        <v>256</v>
      </c>
    </row>
    <row r="7" spans="1:2" x14ac:dyDescent="0.25">
      <c r="A7" s="30">
        <v>10</v>
      </c>
      <c r="B7" s="9" t="s">
        <v>257</v>
      </c>
    </row>
    <row r="8" spans="1:2" x14ac:dyDescent="0.25">
      <c r="A8" s="30">
        <v>12</v>
      </c>
      <c r="B8" s="9" t="s">
        <v>258</v>
      </c>
    </row>
    <row r="9" spans="1:2" x14ac:dyDescent="0.25">
      <c r="A9" s="30">
        <v>16</v>
      </c>
      <c r="B9" s="9" t="s">
        <v>259</v>
      </c>
    </row>
    <row r="10" spans="1:2" x14ac:dyDescent="0.25">
      <c r="A10" s="30">
        <v>20</v>
      </c>
      <c r="B10" s="9" t="s">
        <v>260</v>
      </c>
    </row>
    <row r="11" spans="1:2" x14ac:dyDescent="0.25">
      <c r="A11" s="30">
        <v>24</v>
      </c>
      <c r="B11" s="9" t="s">
        <v>261</v>
      </c>
    </row>
    <row r="12" spans="1:2" x14ac:dyDescent="0.25">
      <c r="A12" s="30">
        <v>28</v>
      </c>
      <c r="B12" s="9" t="s">
        <v>262</v>
      </c>
    </row>
    <row r="13" spans="1:2" x14ac:dyDescent="0.25">
      <c r="A13" s="30">
        <v>31</v>
      </c>
      <c r="B13" s="9" t="s">
        <v>263</v>
      </c>
    </row>
    <row r="14" spans="1:2" x14ac:dyDescent="0.25">
      <c r="A14" s="30">
        <v>32</v>
      </c>
      <c r="B14" s="9" t="s">
        <v>264</v>
      </c>
    </row>
    <row r="15" spans="1:2" x14ac:dyDescent="0.25">
      <c r="A15" s="30">
        <v>36</v>
      </c>
      <c r="B15" s="9" t="s">
        <v>265</v>
      </c>
    </row>
    <row r="16" spans="1:2" x14ac:dyDescent="0.25">
      <c r="A16" s="30">
        <v>40</v>
      </c>
      <c r="B16" s="9" t="s">
        <v>266</v>
      </c>
    </row>
    <row r="17" spans="1:2" x14ac:dyDescent="0.25">
      <c r="A17" s="30">
        <v>44</v>
      </c>
      <c r="B17" s="9" t="s">
        <v>267</v>
      </c>
    </row>
    <row r="18" spans="1:2" x14ac:dyDescent="0.25">
      <c r="A18" s="30">
        <v>48</v>
      </c>
      <c r="B18" s="9" t="s">
        <v>268</v>
      </c>
    </row>
    <row r="19" spans="1:2" x14ac:dyDescent="0.25">
      <c r="A19" s="30">
        <v>50</v>
      </c>
      <c r="B19" s="9" t="s">
        <v>269</v>
      </c>
    </row>
    <row r="20" spans="1:2" x14ac:dyDescent="0.25">
      <c r="A20" s="30">
        <v>51</v>
      </c>
      <c r="B20" s="9" t="s">
        <v>270</v>
      </c>
    </row>
    <row r="21" spans="1:2" x14ac:dyDescent="0.25">
      <c r="A21" s="30">
        <v>52</v>
      </c>
      <c r="B21" s="9" t="s">
        <v>271</v>
      </c>
    </row>
    <row r="22" spans="1:2" x14ac:dyDescent="0.25">
      <c r="A22" s="30">
        <v>56</v>
      </c>
      <c r="B22" s="9" t="s">
        <v>272</v>
      </c>
    </row>
    <row r="23" spans="1:2" x14ac:dyDescent="0.25">
      <c r="A23" s="30">
        <v>60</v>
      </c>
      <c r="B23" s="9" t="s">
        <v>273</v>
      </c>
    </row>
    <row r="24" spans="1:2" x14ac:dyDescent="0.25">
      <c r="A24" s="30">
        <v>64</v>
      </c>
      <c r="B24" s="9" t="s">
        <v>274</v>
      </c>
    </row>
    <row r="25" spans="1:2" x14ac:dyDescent="0.25">
      <c r="A25" s="30">
        <v>68</v>
      </c>
      <c r="B25" s="9" t="s">
        <v>275</v>
      </c>
    </row>
    <row r="26" spans="1:2" x14ac:dyDescent="0.25">
      <c r="A26" s="30">
        <v>70</v>
      </c>
      <c r="B26" s="9" t="s">
        <v>276</v>
      </c>
    </row>
    <row r="27" spans="1:2" x14ac:dyDescent="0.25">
      <c r="A27" s="30">
        <v>72</v>
      </c>
      <c r="B27" s="9" t="s">
        <v>277</v>
      </c>
    </row>
    <row r="28" spans="1:2" x14ac:dyDescent="0.25">
      <c r="A28" s="30">
        <v>74</v>
      </c>
      <c r="B28" s="9" t="s">
        <v>278</v>
      </c>
    </row>
    <row r="29" spans="1:2" x14ac:dyDescent="0.25">
      <c r="A29" s="30">
        <v>76</v>
      </c>
      <c r="B29" s="9" t="s">
        <v>279</v>
      </c>
    </row>
    <row r="30" spans="1:2" x14ac:dyDescent="0.25">
      <c r="A30" s="30">
        <v>84</v>
      </c>
      <c r="B30" s="9" t="s">
        <v>280</v>
      </c>
    </row>
    <row r="31" spans="1:2" x14ac:dyDescent="0.25">
      <c r="A31" s="30">
        <v>86</v>
      </c>
      <c r="B31" s="9" t="s">
        <v>281</v>
      </c>
    </row>
    <row r="32" spans="1:2" x14ac:dyDescent="0.25">
      <c r="A32" s="30">
        <v>90</v>
      </c>
      <c r="B32" s="9" t="s">
        <v>282</v>
      </c>
    </row>
    <row r="33" spans="1:2" x14ac:dyDescent="0.25">
      <c r="A33" s="30">
        <v>92</v>
      </c>
      <c r="B33" s="9" t="s">
        <v>283</v>
      </c>
    </row>
    <row r="34" spans="1:2" x14ac:dyDescent="0.25">
      <c r="A34" s="30">
        <v>96</v>
      </c>
      <c r="B34" s="9" t="s">
        <v>284</v>
      </c>
    </row>
    <row r="35" spans="1:2" x14ac:dyDescent="0.25">
      <c r="A35" s="30">
        <v>100</v>
      </c>
      <c r="B35" s="9" t="s">
        <v>285</v>
      </c>
    </row>
    <row r="36" spans="1:2" x14ac:dyDescent="0.25">
      <c r="A36" s="30">
        <v>104</v>
      </c>
      <c r="B36" s="9" t="s">
        <v>286</v>
      </c>
    </row>
    <row r="37" spans="1:2" x14ac:dyDescent="0.25">
      <c r="A37" s="30">
        <v>108</v>
      </c>
      <c r="B37" s="9" t="s">
        <v>287</v>
      </c>
    </row>
    <row r="38" spans="1:2" x14ac:dyDescent="0.25">
      <c r="A38" s="30">
        <v>112</v>
      </c>
      <c r="B38" s="9" t="s">
        <v>288</v>
      </c>
    </row>
    <row r="39" spans="1:2" x14ac:dyDescent="0.25">
      <c r="A39" s="30">
        <v>116</v>
      </c>
      <c r="B39" s="9" t="s">
        <v>289</v>
      </c>
    </row>
    <row r="40" spans="1:2" x14ac:dyDescent="0.25">
      <c r="A40" s="30">
        <v>120</v>
      </c>
      <c r="B40" s="9" t="s">
        <v>290</v>
      </c>
    </row>
    <row r="41" spans="1:2" x14ac:dyDescent="0.25">
      <c r="A41" s="30">
        <v>124</v>
      </c>
      <c r="B41" s="9" t="s">
        <v>291</v>
      </c>
    </row>
    <row r="42" spans="1:2" x14ac:dyDescent="0.25">
      <c r="A42" s="30">
        <v>132</v>
      </c>
      <c r="B42" s="9" t="s">
        <v>292</v>
      </c>
    </row>
    <row r="43" spans="1:2" x14ac:dyDescent="0.25">
      <c r="A43" s="30">
        <v>136</v>
      </c>
      <c r="B43" s="9" t="s">
        <v>293</v>
      </c>
    </row>
    <row r="44" spans="1:2" x14ac:dyDescent="0.25">
      <c r="A44" s="30">
        <v>140</v>
      </c>
      <c r="B44" s="9" t="s">
        <v>294</v>
      </c>
    </row>
    <row r="45" spans="1:2" x14ac:dyDescent="0.25">
      <c r="A45" s="30">
        <v>144</v>
      </c>
      <c r="B45" s="9" t="s">
        <v>295</v>
      </c>
    </row>
    <row r="46" spans="1:2" x14ac:dyDescent="0.25">
      <c r="A46" s="30">
        <v>148</v>
      </c>
      <c r="B46" s="9" t="s">
        <v>296</v>
      </c>
    </row>
    <row r="47" spans="1:2" x14ac:dyDescent="0.25">
      <c r="A47" s="30">
        <v>152</v>
      </c>
      <c r="B47" s="9" t="s">
        <v>297</v>
      </c>
    </row>
    <row r="48" spans="1:2" x14ac:dyDescent="0.25">
      <c r="A48" s="30">
        <v>156</v>
      </c>
      <c r="B48" s="9" t="s">
        <v>298</v>
      </c>
    </row>
    <row r="49" spans="1:2" x14ac:dyDescent="0.25">
      <c r="A49" s="30">
        <v>158</v>
      </c>
      <c r="B49" s="9" t="s">
        <v>299</v>
      </c>
    </row>
    <row r="50" spans="1:2" x14ac:dyDescent="0.25">
      <c r="A50" s="30">
        <v>162</v>
      </c>
      <c r="B50" s="9" t="s">
        <v>300</v>
      </c>
    </row>
    <row r="51" spans="1:2" x14ac:dyDescent="0.25">
      <c r="A51" s="30">
        <v>166</v>
      </c>
      <c r="B51" s="9" t="s">
        <v>301</v>
      </c>
    </row>
    <row r="52" spans="1:2" x14ac:dyDescent="0.25">
      <c r="A52" s="30">
        <v>170</v>
      </c>
      <c r="B52" s="9" t="s">
        <v>302</v>
      </c>
    </row>
    <row r="53" spans="1:2" x14ac:dyDescent="0.25">
      <c r="A53" s="30">
        <v>174</v>
      </c>
      <c r="B53" s="9" t="s">
        <v>303</v>
      </c>
    </row>
    <row r="54" spans="1:2" x14ac:dyDescent="0.25">
      <c r="A54" s="30">
        <v>175</v>
      </c>
      <c r="B54" s="9" t="s">
        <v>304</v>
      </c>
    </row>
    <row r="55" spans="1:2" x14ac:dyDescent="0.25">
      <c r="A55" s="30">
        <v>178</v>
      </c>
      <c r="B55" s="9" t="s">
        <v>305</v>
      </c>
    </row>
    <row r="56" spans="1:2" x14ac:dyDescent="0.25">
      <c r="A56" s="30">
        <v>180</v>
      </c>
      <c r="B56" s="9" t="s">
        <v>306</v>
      </c>
    </row>
    <row r="57" spans="1:2" x14ac:dyDescent="0.25">
      <c r="A57" s="30">
        <v>184</v>
      </c>
      <c r="B57" s="9" t="s">
        <v>307</v>
      </c>
    </row>
    <row r="58" spans="1:2" x14ac:dyDescent="0.25">
      <c r="A58" s="30">
        <v>188</v>
      </c>
      <c r="B58" s="9" t="s">
        <v>308</v>
      </c>
    </row>
    <row r="59" spans="1:2" x14ac:dyDescent="0.25">
      <c r="A59" s="30">
        <v>191</v>
      </c>
      <c r="B59" s="9" t="s">
        <v>309</v>
      </c>
    </row>
    <row r="60" spans="1:2" x14ac:dyDescent="0.25">
      <c r="A60" s="30">
        <v>192</v>
      </c>
      <c r="B60" s="9" t="s">
        <v>310</v>
      </c>
    </row>
    <row r="61" spans="1:2" x14ac:dyDescent="0.25">
      <c r="A61" s="30">
        <v>203</v>
      </c>
      <c r="B61" s="9" t="s">
        <v>311</v>
      </c>
    </row>
    <row r="62" spans="1:2" x14ac:dyDescent="0.25">
      <c r="A62" s="30">
        <v>204</v>
      </c>
      <c r="B62" s="9" t="s">
        <v>312</v>
      </c>
    </row>
    <row r="63" spans="1:2" x14ac:dyDescent="0.25">
      <c r="A63" s="30">
        <v>208</v>
      </c>
      <c r="B63" s="9" t="s">
        <v>313</v>
      </c>
    </row>
    <row r="64" spans="1:2" x14ac:dyDescent="0.25">
      <c r="A64" s="30">
        <v>212</v>
      </c>
      <c r="B64" s="9" t="s">
        <v>314</v>
      </c>
    </row>
    <row r="65" spans="1:2" x14ac:dyDescent="0.25">
      <c r="A65" s="30">
        <v>214</v>
      </c>
      <c r="B65" s="9" t="s">
        <v>315</v>
      </c>
    </row>
    <row r="66" spans="1:2" x14ac:dyDescent="0.25">
      <c r="A66" s="30">
        <v>218</v>
      </c>
      <c r="B66" s="9" t="s">
        <v>316</v>
      </c>
    </row>
    <row r="67" spans="1:2" x14ac:dyDescent="0.25">
      <c r="A67" s="30">
        <v>222</v>
      </c>
      <c r="B67" s="9" t="s">
        <v>317</v>
      </c>
    </row>
    <row r="68" spans="1:2" x14ac:dyDescent="0.25">
      <c r="A68" s="30">
        <v>226</v>
      </c>
      <c r="B68" s="9" t="s">
        <v>318</v>
      </c>
    </row>
    <row r="69" spans="1:2" x14ac:dyDescent="0.25">
      <c r="A69" s="30">
        <v>231</v>
      </c>
      <c r="B69" s="9" t="s">
        <v>319</v>
      </c>
    </row>
    <row r="70" spans="1:2" x14ac:dyDescent="0.25">
      <c r="A70" s="30">
        <v>232</v>
      </c>
      <c r="B70" s="9" t="s">
        <v>320</v>
      </c>
    </row>
    <row r="71" spans="1:2" x14ac:dyDescent="0.25">
      <c r="A71" s="30">
        <v>233</v>
      </c>
      <c r="B71" s="9" t="s">
        <v>321</v>
      </c>
    </row>
    <row r="72" spans="1:2" x14ac:dyDescent="0.25">
      <c r="A72" s="30">
        <v>234</v>
      </c>
      <c r="B72" s="9" t="s">
        <v>322</v>
      </c>
    </row>
    <row r="73" spans="1:2" x14ac:dyDescent="0.25">
      <c r="A73" s="30">
        <v>238</v>
      </c>
      <c r="B73" s="9" t="s">
        <v>323</v>
      </c>
    </row>
    <row r="74" spans="1:2" x14ac:dyDescent="0.25">
      <c r="A74" s="30">
        <v>239</v>
      </c>
      <c r="B74" s="9" t="s">
        <v>324</v>
      </c>
    </row>
    <row r="75" spans="1:2" x14ac:dyDescent="0.25">
      <c r="A75" s="30">
        <v>242</v>
      </c>
      <c r="B75" s="9" t="s">
        <v>325</v>
      </c>
    </row>
    <row r="76" spans="1:2" x14ac:dyDescent="0.25">
      <c r="A76" s="30">
        <v>246</v>
      </c>
      <c r="B76" s="9" t="s">
        <v>326</v>
      </c>
    </row>
    <row r="77" spans="1:2" x14ac:dyDescent="0.25">
      <c r="A77" s="30">
        <v>248</v>
      </c>
      <c r="B77" s="9" t="s">
        <v>327</v>
      </c>
    </row>
    <row r="78" spans="1:2" x14ac:dyDescent="0.25">
      <c r="A78" s="30">
        <v>250</v>
      </c>
      <c r="B78" s="9" t="s">
        <v>328</v>
      </c>
    </row>
    <row r="79" spans="1:2" x14ac:dyDescent="0.25">
      <c r="A79" s="30">
        <v>254</v>
      </c>
      <c r="B79" s="9" t="s">
        <v>329</v>
      </c>
    </row>
    <row r="80" spans="1:2" x14ac:dyDescent="0.25">
      <c r="A80" s="30">
        <v>258</v>
      </c>
      <c r="B80" s="9" t="s">
        <v>330</v>
      </c>
    </row>
    <row r="81" spans="1:2" x14ac:dyDescent="0.25">
      <c r="A81" s="30">
        <v>260</v>
      </c>
      <c r="B81" s="9" t="s">
        <v>331</v>
      </c>
    </row>
    <row r="82" spans="1:2" x14ac:dyDescent="0.25">
      <c r="A82" s="30">
        <v>262</v>
      </c>
      <c r="B82" s="9" t="s">
        <v>332</v>
      </c>
    </row>
    <row r="83" spans="1:2" x14ac:dyDescent="0.25">
      <c r="A83" s="30">
        <v>266</v>
      </c>
      <c r="B83" s="9" t="s">
        <v>333</v>
      </c>
    </row>
    <row r="84" spans="1:2" x14ac:dyDescent="0.25">
      <c r="A84" s="30">
        <v>268</v>
      </c>
      <c r="B84" s="9" t="s">
        <v>334</v>
      </c>
    </row>
    <row r="85" spans="1:2" x14ac:dyDescent="0.25">
      <c r="A85" s="30">
        <v>270</v>
      </c>
      <c r="B85" s="9" t="s">
        <v>335</v>
      </c>
    </row>
    <row r="86" spans="1:2" x14ac:dyDescent="0.25">
      <c r="A86" s="30">
        <v>275</v>
      </c>
      <c r="B86" s="9" t="s">
        <v>336</v>
      </c>
    </row>
    <row r="87" spans="1:2" x14ac:dyDescent="0.25">
      <c r="A87" s="30">
        <v>276</v>
      </c>
      <c r="B87" s="9" t="s">
        <v>337</v>
      </c>
    </row>
    <row r="88" spans="1:2" x14ac:dyDescent="0.25">
      <c r="A88" s="30">
        <v>288</v>
      </c>
      <c r="B88" s="9" t="s">
        <v>338</v>
      </c>
    </row>
    <row r="89" spans="1:2" x14ac:dyDescent="0.25">
      <c r="A89" s="30">
        <v>292</v>
      </c>
      <c r="B89" s="9" t="s">
        <v>339</v>
      </c>
    </row>
    <row r="90" spans="1:2" x14ac:dyDescent="0.25">
      <c r="A90" s="30">
        <v>296</v>
      </c>
      <c r="B90" s="9" t="s">
        <v>340</v>
      </c>
    </row>
    <row r="91" spans="1:2" x14ac:dyDescent="0.25">
      <c r="A91" s="30">
        <v>300</v>
      </c>
      <c r="B91" s="9" t="s">
        <v>341</v>
      </c>
    </row>
    <row r="92" spans="1:2" x14ac:dyDescent="0.25">
      <c r="A92" s="30">
        <v>304</v>
      </c>
      <c r="B92" s="9" t="s">
        <v>342</v>
      </c>
    </row>
    <row r="93" spans="1:2" x14ac:dyDescent="0.25">
      <c r="A93" s="30">
        <v>308</v>
      </c>
      <c r="B93" s="9" t="s">
        <v>343</v>
      </c>
    </row>
    <row r="94" spans="1:2" x14ac:dyDescent="0.25">
      <c r="A94" s="30">
        <v>312</v>
      </c>
      <c r="B94" s="9" t="s">
        <v>344</v>
      </c>
    </row>
    <row r="95" spans="1:2" x14ac:dyDescent="0.25">
      <c r="A95" s="30">
        <v>316</v>
      </c>
      <c r="B95" s="9" t="s">
        <v>345</v>
      </c>
    </row>
    <row r="96" spans="1:2" x14ac:dyDescent="0.25">
      <c r="A96" s="30">
        <v>320</v>
      </c>
      <c r="B96" s="9" t="s">
        <v>346</v>
      </c>
    </row>
    <row r="97" spans="1:2" x14ac:dyDescent="0.25">
      <c r="A97" s="30">
        <v>324</v>
      </c>
      <c r="B97" s="9" t="s">
        <v>347</v>
      </c>
    </row>
    <row r="98" spans="1:2" x14ac:dyDescent="0.25">
      <c r="A98" s="30">
        <v>328</v>
      </c>
      <c r="B98" s="9" t="s">
        <v>348</v>
      </c>
    </row>
    <row r="99" spans="1:2" x14ac:dyDescent="0.25">
      <c r="A99" s="30">
        <v>332</v>
      </c>
      <c r="B99" s="9" t="s">
        <v>349</v>
      </c>
    </row>
    <row r="100" spans="1:2" x14ac:dyDescent="0.25">
      <c r="A100" s="30">
        <v>334</v>
      </c>
      <c r="B100" s="9" t="s">
        <v>350</v>
      </c>
    </row>
    <row r="101" spans="1:2" x14ac:dyDescent="0.25">
      <c r="A101" s="30">
        <v>336</v>
      </c>
      <c r="B101" s="9" t="s">
        <v>351</v>
      </c>
    </row>
    <row r="102" spans="1:2" x14ac:dyDescent="0.25">
      <c r="A102" s="30">
        <v>340</v>
      </c>
      <c r="B102" s="9" t="s">
        <v>352</v>
      </c>
    </row>
    <row r="103" spans="1:2" x14ac:dyDescent="0.25">
      <c r="A103" s="30">
        <v>344</v>
      </c>
      <c r="B103" s="9" t="s">
        <v>353</v>
      </c>
    </row>
    <row r="104" spans="1:2" x14ac:dyDescent="0.25">
      <c r="A104" s="30">
        <v>348</v>
      </c>
      <c r="B104" s="9" t="s">
        <v>354</v>
      </c>
    </row>
    <row r="105" spans="1:2" x14ac:dyDescent="0.25">
      <c r="A105" s="30">
        <v>352</v>
      </c>
      <c r="B105" s="9" t="s">
        <v>355</v>
      </c>
    </row>
    <row r="106" spans="1:2" x14ac:dyDescent="0.25">
      <c r="A106" s="30">
        <v>356</v>
      </c>
      <c r="B106" s="9" t="s">
        <v>356</v>
      </c>
    </row>
    <row r="107" spans="1:2" x14ac:dyDescent="0.25">
      <c r="A107" s="30">
        <v>360</v>
      </c>
      <c r="B107" s="9" t="s">
        <v>357</v>
      </c>
    </row>
    <row r="108" spans="1:2" x14ac:dyDescent="0.25">
      <c r="A108" s="30">
        <v>364</v>
      </c>
      <c r="B108" s="9" t="s">
        <v>358</v>
      </c>
    </row>
    <row r="109" spans="1:2" x14ac:dyDescent="0.25">
      <c r="A109" s="30">
        <v>368</v>
      </c>
      <c r="B109" s="9" t="s">
        <v>359</v>
      </c>
    </row>
    <row r="110" spans="1:2" x14ac:dyDescent="0.25">
      <c r="A110" s="30">
        <v>372</v>
      </c>
      <c r="B110" s="9" t="s">
        <v>360</v>
      </c>
    </row>
    <row r="111" spans="1:2" x14ac:dyDescent="0.25">
      <c r="A111" s="30">
        <v>373</v>
      </c>
      <c r="B111" s="9" t="s">
        <v>361</v>
      </c>
    </row>
    <row r="112" spans="1:2" x14ac:dyDescent="0.25">
      <c r="A112" s="30">
        <v>376</v>
      </c>
      <c r="B112" s="9" t="s">
        <v>362</v>
      </c>
    </row>
    <row r="113" spans="1:2" x14ac:dyDescent="0.25">
      <c r="A113" s="30">
        <v>380</v>
      </c>
      <c r="B113" s="9" t="s">
        <v>363</v>
      </c>
    </row>
    <row r="114" spans="1:2" x14ac:dyDescent="0.25">
      <c r="A114" s="30">
        <v>384</v>
      </c>
      <c r="B114" s="9" t="s">
        <v>364</v>
      </c>
    </row>
    <row r="115" spans="1:2" x14ac:dyDescent="0.25">
      <c r="A115" s="30">
        <v>388</v>
      </c>
      <c r="B115" s="9" t="s">
        <v>365</v>
      </c>
    </row>
    <row r="116" spans="1:2" x14ac:dyDescent="0.25">
      <c r="A116" s="30">
        <v>392</v>
      </c>
      <c r="B116" s="9" t="s">
        <v>366</v>
      </c>
    </row>
    <row r="117" spans="1:2" x14ac:dyDescent="0.25">
      <c r="A117" s="30">
        <v>398</v>
      </c>
      <c r="B117" s="9" t="s">
        <v>367</v>
      </c>
    </row>
    <row r="118" spans="1:2" x14ac:dyDescent="0.25">
      <c r="A118" s="30">
        <v>400</v>
      </c>
      <c r="B118" s="9" t="s">
        <v>368</v>
      </c>
    </row>
    <row r="119" spans="1:2" x14ac:dyDescent="0.25">
      <c r="A119" s="30">
        <v>404</v>
      </c>
      <c r="B119" s="9" t="s">
        <v>369</v>
      </c>
    </row>
    <row r="120" spans="1:2" x14ac:dyDescent="0.25">
      <c r="A120" s="30">
        <v>408</v>
      </c>
      <c r="B120" s="9" t="s">
        <v>370</v>
      </c>
    </row>
    <row r="121" spans="1:2" x14ac:dyDescent="0.25">
      <c r="A121" s="30">
        <v>410</v>
      </c>
      <c r="B121" s="9" t="s">
        <v>371</v>
      </c>
    </row>
    <row r="122" spans="1:2" x14ac:dyDescent="0.25">
      <c r="A122" s="30">
        <v>414</v>
      </c>
      <c r="B122" s="9" t="s">
        <v>372</v>
      </c>
    </row>
    <row r="123" spans="1:2" x14ac:dyDescent="0.25">
      <c r="A123" s="30">
        <v>417</v>
      </c>
      <c r="B123" s="9" t="s">
        <v>373</v>
      </c>
    </row>
    <row r="124" spans="1:2" x14ac:dyDescent="0.25">
      <c r="A124" s="30">
        <v>418</v>
      </c>
      <c r="B124" s="9" t="s">
        <v>374</v>
      </c>
    </row>
    <row r="125" spans="1:2" x14ac:dyDescent="0.25">
      <c r="A125" s="30">
        <v>422</v>
      </c>
      <c r="B125" s="9" t="s">
        <v>375</v>
      </c>
    </row>
    <row r="126" spans="1:2" x14ac:dyDescent="0.25">
      <c r="A126" s="30">
        <v>426</v>
      </c>
      <c r="B126" s="9" t="s">
        <v>376</v>
      </c>
    </row>
    <row r="127" spans="1:2" x14ac:dyDescent="0.25">
      <c r="A127" s="30">
        <v>428</v>
      </c>
      <c r="B127" s="9" t="s">
        <v>377</v>
      </c>
    </row>
    <row r="128" spans="1:2" x14ac:dyDescent="0.25">
      <c r="A128" s="30">
        <v>430</v>
      </c>
      <c r="B128" s="9" t="s">
        <v>378</v>
      </c>
    </row>
    <row r="129" spans="1:2" x14ac:dyDescent="0.25">
      <c r="A129" s="30">
        <v>434</v>
      </c>
      <c r="B129" s="9" t="s">
        <v>379</v>
      </c>
    </row>
    <row r="130" spans="1:2" x14ac:dyDescent="0.25">
      <c r="A130" s="30">
        <v>438</v>
      </c>
      <c r="B130" s="9" t="s">
        <v>380</v>
      </c>
    </row>
    <row r="131" spans="1:2" x14ac:dyDescent="0.25">
      <c r="A131" s="30">
        <v>440</v>
      </c>
      <c r="B131" s="9" t="s">
        <v>381</v>
      </c>
    </row>
    <row r="132" spans="1:2" x14ac:dyDescent="0.25">
      <c r="A132" s="30">
        <v>442</v>
      </c>
      <c r="B132" s="9" t="s">
        <v>382</v>
      </c>
    </row>
    <row r="133" spans="1:2" x14ac:dyDescent="0.25">
      <c r="A133" s="30">
        <v>446</v>
      </c>
      <c r="B133" s="9" t="s">
        <v>383</v>
      </c>
    </row>
    <row r="134" spans="1:2" x14ac:dyDescent="0.25">
      <c r="A134" s="30">
        <v>450</v>
      </c>
      <c r="B134" s="9" t="s">
        <v>384</v>
      </c>
    </row>
    <row r="135" spans="1:2" x14ac:dyDescent="0.25">
      <c r="A135" s="30">
        <v>454</v>
      </c>
      <c r="B135" s="9" t="s">
        <v>385</v>
      </c>
    </row>
    <row r="136" spans="1:2" x14ac:dyDescent="0.25">
      <c r="A136" s="30">
        <v>458</v>
      </c>
      <c r="B136" s="9" t="s">
        <v>386</v>
      </c>
    </row>
    <row r="137" spans="1:2" x14ac:dyDescent="0.25">
      <c r="A137" s="30">
        <v>462</v>
      </c>
      <c r="B137" s="9" t="s">
        <v>387</v>
      </c>
    </row>
    <row r="138" spans="1:2" x14ac:dyDescent="0.25">
      <c r="A138" s="30">
        <v>466</v>
      </c>
      <c r="B138" s="9" t="s">
        <v>388</v>
      </c>
    </row>
    <row r="139" spans="1:2" x14ac:dyDescent="0.25">
      <c r="A139" s="30">
        <v>470</v>
      </c>
      <c r="B139" s="9" t="s">
        <v>389</v>
      </c>
    </row>
    <row r="140" spans="1:2" x14ac:dyDescent="0.25">
      <c r="A140" s="30">
        <v>474</v>
      </c>
      <c r="B140" s="9" t="s">
        <v>390</v>
      </c>
    </row>
    <row r="141" spans="1:2" x14ac:dyDescent="0.25">
      <c r="A141" s="30">
        <v>478</v>
      </c>
      <c r="B141" s="9" t="s">
        <v>391</v>
      </c>
    </row>
    <row r="142" spans="1:2" x14ac:dyDescent="0.25">
      <c r="A142" s="30">
        <v>480</v>
      </c>
      <c r="B142" s="9" t="s">
        <v>392</v>
      </c>
    </row>
    <row r="143" spans="1:2" x14ac:dyDescent="0.25">
      <c r="A143" s="30">
        <v>484</v>
      </c>
      <c r="B143" s="9" t="s">
        <v>393</v>
      </c>
    </row>
    <row r="144" spans="1:2" x14ac:dyDescent="0.25">
      <c r="A144" s="30">
        <v>492</v>
      </c>
      <c r="B144" s="9" t="s">
        <v>394</v>
      </c>
    </row>
    <row r="145" spans="1:2" x14ac:dyDescent="0.25">
      <c r="A145" s="30">
        <v>496</v>
      </c>
      <c r="B145" s="9" t="s">
        <v>395</v>
      </c>
    </row>
    <row r="146" spans="1:2" x14ac:dyDescent="0.25">
      <c r="A146" s="30">
        <v>498</v>
      </c>
      <c r="B146" s="9" t="s">
        <v>396</v>
      </c>
    </row>
    <row r="147" spans="1:2" x14ac:dyDescent="0.25">
      <c r="A147" s="30">
        <v>499</v>
      </c>
      <c r="B147" s="9" t="s">
        <v>397</v>
      </c>
    </row>
    <row r="148" spans="1:2" x14ac:dyDescent="0.25">
      <c r="A148" s="30">
        <v>500</v>
      </c>
      <c r="B148" s="9" t="s">
        <v>398</v>
      </c>
    </row>
    <row r="149" spans="1:2" x14ac:dyDescent="0.25">
      <c r="A149" s="30">
        <v>504</v>
      </c>
      <c r="B149" s="9" t="s">
        <v>399</v>
      </c>
    </row>
    <row r="150" spans="1:2" x14ac:dyDescent="0.25">
      <c r="A150" s="30">
        <v>508</v>
      </c>
      <c r="B150" s="9" t="s">
        <v>400</v>
      </c>
    </row>
    <row r="151" spans="1:2" x14ac:dyDescent="0.25">
      <c r="A151" s="30">
        <v>512</v>
      </c>
      <c r="B151" s="9" t="s">
        <v>401</v>
      </c>
    </row>
    <row r="152" spans="1:2" x14ac:dyDescent="0.25">
      <c r="A152" s="30">
        <v>516</v>
      </c>
      <c r="B152" s="9" t="s">
        <v>402</v>
      </c>
    </row>
    <row r="153" spans="1:2" x14ac:dyDescent="0.25">
      <c r="A153" s="30">
        <v>520</v>
      </c>
      <c r="B153" s="9" t="s">
        <v>403</v>
      </c>
    </row>
    <row r="154" spans="1:2" x14ac:dyDescent="0.25">
      <c r="A154" s="30">
        <v>524</v>
      </c>
      <c r="B154" s="9" t="s">
        <v>404</v>
      </c>
    </row>
    <row r="155" spans="1:2" x14ac:dyDescent="0.25">
      <c r="A155" s="30">
        <v>528</v>
      </c>
      <c r="B155" s="9" t="s">
        <v>405</v>
      </c>
    </row>
    <row r="156" spans="1:2" x14ac:dyDescent="0.25">
      <c r="A156" s="30">
        <v>531</v>
      </c>
      <c r="B156" s="9" t="s">
        <v>406</v>
      </c>
    </row>
    <row r="157" spans="1:2" x14ac:dyDescent="0.25">
      <c r="A157" s="30">
        <v>533</v>
      </c>
      <c r="B157" s="9" t="s">
        <v>407</v>
      </c>
    </row>
    <row r="158" spans="1:2" x14ac:dyDescent="0.25">
      <c r="A158" s="30">
        <v>534</v>
      </c>
      <c r="B158" s="9" t="s">
        <v>408</v>
      </c>
    </row>
    <row r="159" spans="1:2" x14ac:dyDescent="0.25">
      <c r="A159" s="30">
        <v>535</v>
      </c>
      <c r="B159" s="9" t="s">
        <v>409</v>
      </c>
    </row>
    <row r="160" spans="1:2" x14ac:dyDescent="0.25">
      <c r="A160" s="30">
        <v>540</v>
      </c>
      <c r="B160" s="9" t="s">
        <v>410</v>
      </c>
    </row>
    <row r="161" spans="1:2" x14ac:dyDescent="0.25">
      <c r="A161" s="30">
        <v>548</v>
      </c>
      <c r="B161" s="9" t="s">
        <v>411</v>
      </c>
    </row>
    <row r="162" spans="1:2" x14ac:dyDescent="0.25">
      <c r="A162" s="30">
        <v>554</v>
      </c>
      <c r="B162" s="9" t="s">
        <v>412</v>
      </c>
    </row>
    <row r="163" spans="1:2" x14ac:dyDescent="0.25">
      <c r="A163" s="30">
        <v>558</v>
      </c>
      <c r="B163" s="9" t="s">
        <v>413</v>
      </c>
    </row>
    <row r="164" spans="1:2" x14ac:dyDescent="0.25">
      <c r="A164" s="30">
        <v>562</v>
      </c>
      <c r="B164" s="9" t="s">
        <v>414</v>
      </c>
    </row>
    <row r="165" spans="1:2" x14ac:dyDescent="0.25">
      <c r="A165" s="30">
        <v>566</v>
      </c>
      <c r="B165" s="9" t="s">
        <v>415</v>
      </c>
    </row>
    <row r="166" spans="1:2" x14ac:dyDescent="0.25">
      <c r="A166" s="30">
        <v>570</v>
      </c>
      <c r="B166" s="9" t="s">
        <v>416</v>
      </c>
    </row>
    <row r="167" spans="1:2" x14ac:dyDescent="0.25">
      <c r="A167" s="30">
        <v>574</v>
      </c>
      <c r="B167" s="9" t="s">
        <v>417</v>
      </c>
    </row>
    <row r="168" spans="1:2" x14ac:dyDescent="0.25">
      <c r="A168" s="30">
        <v>578</v>
      </c>
      <c r="B168" s="9" t="s">
        <v>418</v>
      </c>
    </row>
    <row r="169" spans="1:2" x14ac:dyDescent="0.25">
      <c r="A169" s="30">
        <v>580</v>
      </c>
      <c r="B169" s="9" t="s">
        <v>419</v>
      </c>
    </row>
    <row r="170" spans="1:2" x14ac:dyDescent="0.25">
      <c r="A170" s="30">
        <v>581</v>
      </c>
      <c r="B170" s="9" t="s">
        <v>420</v>
      </c>
    </row>
    <row r="171" spans="1:2" x14ac:dyDescent="0.25">
      <c r="A171" s="30">
        <v>583</v>
      </c>
      <c r="B171" s="9" t="s">
        <v>421</v>
      </c>
    </row>
    <row r="172" spans="1:2" x14ac:dyDescent="0.25">
      <c r="A172" s="30">
        <v>584</v>
      </c>
      <c r="B172" s="9" t="s">
        <v>422</v>
      </c>
    </row>
    <row r="173" spans="1:2" x14ac:dyDescent="0.25">
      <c r="A173" s="30">
        <v>585</v>
      </c>
      <c r="B173" s="9" t="s">
        <v>423</v>
      </c>
    </row>
    <row r="174" spans="1:2" x14ac:dyDescent="0.25">
      <c r="A174" s="30">
        <v>586</v>
      </c>
      <c r="B174" s="9" t="s">
        <v>424</v>
      </c>
    </row>
    <row r="175" spans="1:2" x14ac:dyDescent="0.25">
      <c r="A175" s="30">
        <v>591</v>
      </c>
      <c r="B175" s="9" t="s">
        <v>425</v>
      </c>
    </row>
    <row r="176" spans="1:2" x14ac:dyDescent="0.25">
      <c r="A176" s="30">
        <v>598</v>
      </c>
      <c r="B176" s="9" t="s">
        <v>426</v>
      </c>
    </row>
    <row r="177" spans="1:2" x14ac:dyDescent="0.25">
      <c r="A177" s="30">
        <v>600</v>
      </c>
      <c r="B177" s="9" t="s">
        <v>427</v>
      </c>
    </row>
    <row r="178" spans="1:2" x14ac:dyDescent="0.25">
      <c r="A178" s="30">
        <v>604</v>
      </c>
      <c r="B178" s="9" t="s">
        <v>428</v>
      </c>
    </row>
    <row r="179" spans="1:2" x14ac:dyDescent="0.25">
      <c r="A179" s="30">
        <v>608</v>
      </c>
      <c r="B179" s="9" t="s">
        <v>429</v>
      </c>
    </row>
    <row r="180" spans="1:2" x14ac:dyDescent="0.25">
      <c r="A180" s="30">
        <v>612</v>
      </c>
      <c r="B180" s="9" t="s">
        <v>430</v>
      </c>
    </row>
    <row r="181" spans="1:2" x14ac:dyDescent="0.25">
      <c r="A181" s="30">
        <v>616</v>
      </c>
      <c r="B181" s="9" t="s">
        <v>431</v>
      </c>
    </row>
    <row r="182" spans="1:2" x14ac:dyDescent="0.25">
      <c r="A182" s="30">
        <v>620</v>
      </c>
      <c r="B182" s="9" t="s">
        <v>432</v>
      </c>
    </row>
    <row r="183" spans="1:2" x14ac:dyDescent="0.25">
      <c r="A183" s="30">
        <v>624</v>
      </c>
      <c r="B183" s="9" t="s">
        <v>433</v>
      </c>
    </row>
    <row r="184" spans="1:2" x14ac:dyDescent="0.25">
      <c r="A184" s="30">
        <v>626</v>
      </c>
      <c r="B184" s="9" t="s">
        <v>434</v>
      </c>
    </row>
    <row r="185" spans="1:2" x14ac:dyDescent="0.25">
      <c r="A185" s="30">
        <v>630</v>
      </c>
      <c r="B185" s="9" t="s">
        <v>435</v>
      </c>
    </row>
    <row r="186" spans="1:2" x14ac:dyDescent="0.25">
      <c r="A186" s="30">
        <v>634</v>
      </c>
      <c r="B186" s="9" t="s">
        <v>436</v>
      </c>
    </row>
    <row r="187" spans="1:2" x14ac:dyDescent="0.25">
      <c r="A187" s="30">
        <v>638</v>
      </c>
      <c r="B187" s="9" t="s">
        <v>437</v>
      </c>
    </row>
    <row r="188" spans="1:2" x14ac:dyDescent="0.25">
      <c r="A188" s="30">
        <v>642</v>
      </c>
      <c r="B188" s="9" t="s">
        <v>438</v>
      </c>
    </row>
    <row r="189" spans="1:2" x14ac:dyDescent="0.25">
      <c r="A189" s="30">
        <v>643</v>
      </c>
      <c r="B189" s="9" t="s">
        <v>439</v>
      </c>
    </row>
    <row r="190" spans="1:2" x14ac:dyDescent="0.25">
      <c r="A190" s="30">
        <v>646</v>
      </c>
      <c r="B190" s="9" t="s">
        <v>440</v>
      </c>
    </row>
    <row r="191" spans="1:2" x14ac:dyDescent="0.25">
      <c r="A191" s="30">
        <v>652</v>
      </c>
      <c r="B191" s="9" t="s">
        <v>441</v>
      </c>
    </row>
    <row r="192" spans="1:2" x14ac:dyDescent="0.25">
      <c r="A192" s="30">
        <v>654</v>
      </c>
      <c r="B192" s="9" t="s">
        <v>442</v>
      </c>
    </row>
    <row r="193" spans="1:2" x14ac:dyDescent="0.25">
      <c r="A193" s="30">
        <v>659</v>
      </c>
      <c r="B193" s="9" t="s">
        <v>443</v>
      </c>
    </row>
    <row r="194" spans="1:2" x14ac:dyDescent="0.25">
      <c r="A194" s="30">
        <v>660</v>
      </c>
      <c r="B194" s="9" t="s">
        <v>444</v>
      </c>
    </row>
    <row r="195" spans="1:2" x14ac:dyDescent="0.25">
      <c r="A195" s="30">
        <v>662</v>
      </c>
      <c r="B195" s="9" t="s">
        <v>445</v>
      </c>
    </row>
    <row r="196" spans="1:2" x14ac:dyDescent="0.25">
      <c r="A196" s="30">
        <v>663</v>
      </c>
      <c r="B196" s="9" t="s">
        <v>446</v>
      </c>
    </row>
    <row r="197" spans="1:2" x14ac:dyDescent="0.25">
      <c r="A197" s="30">
        <v>666</v>
      </c>
      <c r="B197" s="9" t="s">
        <v>447</v>
      </c>
    </row>
    <row r="198" spans="1:2" x14ac:dyDescent="0.25">
      <c r="A198" s="30">
        <v>670</v>
      </c>
      <c r="B198" s="9" t="s">
        <v>448</v>
      </c>
    </row>
    <row r="199" spans="1:2" x14ac:dyDescent="0.25">
      <c r="A199" s="30">
        <v>674</v>
      </c>
      <c r="B199" s="9" t="s">
        <v>449</v>
      </c>
    </row>
    <row r="200" spans="1:2" x14ac:dyDescent="0.25">
      <c r="A200" s="30">
        <v>678</v>
      </c>
      <c r="B200" s="9" t="s">
        <v>450</v>
      </c>
    </row>
    <row r="201" spans="1:2" x14ac:dyDescent="0.25">
      <c r="A201" s="30">
        <v>682</v>
      </c>
      <c r="B201" s="9" t="s">
        <v>451</v>
      </c>
    </row>
    <row r="202" spans="1:2" x14ac:dyDescent="0.25">
      <c r="A202" s="30">
        <v>686</v>
      </c>
      <c r="B202" s="9" t="s">
        <v>452</v>
      </c>
    </row>
    <row r="203" spans="1:2" x14ac:dyDescent="0.25">
      <c r="A203" s="30">
        <v>688</v>
      </c>
      <c r="B203" s="9" t="s">
        <v>453</v>
      </c>
    </row>
    <row r="204" spans="1:2" x14ac:dyDescent="0.25">
      <c r="A204" s="30">
        <v>690</v>
      </c>
      <c r="B204" s="9" t="s">
        <v>454</v>
      </c>
    </row>
    <row r="205" spans="1:2" x14ac:dyDescent="0.25">
      <c r="A205" s="30">
        <v>694</v>
      </c>
      <c r="B205" s="9" t="s">
        <v>455</v>
      </c>
    </row>
    <row r="206" spans="1:2" x14ac:dyDescent="0.25">
      <c r="A206" s="30">
        <v>702</v>
      </c>
      <c r="B206" s="9" t="s">
        <v>456</v>
      </c>
    </row>
    <row r="207" spans="1:2" x14ac:dyDescent="0.25">
      <c r="A207" s="30">
        <v>703</v>
      </c>
      <c r="B207" s="9" t="s">
        <v>457</v>
      </c>
    </row>
    <row r="208" spans="1:2" x14ac:dyDescent="0.25">
      <c r="A208" s="30">
        <v>704</v>
      </c>
      <c r="B208" s="9" t="s">
        <v>458</v>
      </c>
    </row>
    <row r="209" spans="1:2" x14ac:dyDescent="0.25">
      <c r="A209" s="30">
        <v>705</v>
      </c>
      <c r="B209" s="9" t="s">
        <v>459</v>
      </c>
    </row>
    <row r="210" spans="1:2" x14ac:dyDescent="0.25">
      <c r="A210" s="30">
        <v>706</v>
      </c>
      <c r="B210" s="9" t="s">
        <v>460</v>
      </c>
    </row>
    <row r="211" spans="1:2" x14ac:dyDescent="0.25">
      <c r="A211" s="30">
        <v>710</v>
      </c>
      <c r="B211" s="9" t="s">
        <v>461</v>
      </c>
    </row>
    <row r="212" spans="1:2" x14ac:dyDescent="0.25">
      <c r="A212" s="30">
        <v>716</v>
      </c>
      <c r="B212" s="9" t="s">
        <v>462</v>
      </c>
    </row>
    <row r="213" spans="1:2" x14ac:dyDescent="0.25">
      <c r="A213" s="30">
        <v>728</v>
      </c>
      <c r="B213" s="9" t="s">
        <v>463</v>
      </c>
    </row>
    <row r="214" spans="1:2" x14ac:dyDescent="0.25">
      <c r="A214" s="30">
        <v>729</v>
      </c>
      <c r="B214" s="9" t="s">
        <v>464</v>
      </c>
    </row>
    <row r="215" spans="1:2" x14ac:dyDescent="0.25">
      <c r="A215" s="30">
        <v>732</v>
      </c>
      <c r="B215" s="9" t="s">
        <v>465</v>
      </c>
    </row>
    <row r="216" spans="1:2" x14ac:dyDescent="0.25">
      <c r="A216" s="30">
        <v>740</v>
      </c>
      <c r="B216" s="9" t="s">
        <v>466</v>
      </c>
    </row>
    <row r="217" spans="1:2" x14ac:dyDescent="0.25">
      <c r="A217" s="30">
        <v>744</v>
      </c>
      <c r="B217" s="9" t="s">
        <v>467</v>
      </c>
    </row>
    <row r="218" spans="1:2" x14ac:dyDescent="0.25">
      <c r="A218" s="30">
        <v>748</v>
      </c>
      <c r="B218" s="9" t="s">
        <v>468</v>
      </c>
    </row>
    <row r="219" spans="1:2" x14ac:dyDescent="0.25">
      <c r="A219" s="30">
        <v>752</v>
      </c>
      <c r="B219" s="9" t="s">
        <v>469</v>
      </c>
    </row>
    <row r="220" spans="1:2" x14ac:dyDescent="0.25">
      <c r="A220" s="30">
        <v>756</v>
      </c>
      <c r="B220" s="9" t="s">
        <v>470</v>
      </c>
    </row>
    <row r="221" spans="1:2" x14ac:dyDescent="0.25">
      <c r="A221" s="30">
        <v>760</v>
      </c>
      <c r="B221" s="9" t="s">
        <v>471</v>
      </c>
    </row>
    <row r="222" spans="1:2" x14ac:dyDescent="0.25">
      <c r="A222" s="30">
        <v>762</v>
      </c>
      <c r="B222" s="9" t="s">
        <v>472</v>
      </c>
    </row>
    <row r="223" spans="1:2" x14ac:dyDescent="0.25">
      <c r="A223" s="30">
        <v>764</v>
      </c>
      <c r="B223" s="9" t="s">
        <v>473</v>
      </c>
    </row>
    <row r="224" spans="1:2" x14ac:dyDescent="0.25">
      <c r="A224" s="30">
        <v>768</v>
      </c>
      <c r="B224" s="9" t="s">
        <v>474</v>
      </c>
    </row>
    <row r="225" spans="1:2" x14ac:dyDescent="0.25">
      <c r="A225" s="30">
        <v>772</v>
      </c>
      <c r="B225" s="9" t="s">
        <v>475</v>
      </c>
    </row>
    <row r="226" spans="1:2" x14ac:dyDescent="0.25">
      <c r="A226" s="30">
        <v>776</v>
      </c>
      <c r="B226" s="9" t="s">
        <v>476</v>
      </c>
    </row>
    <row r="227" spans="1:2" x14ac:dyDescent="0.25">
      <c r="A227" s="30">
        <v>780</v>
      </c>
      <c r="B227" s="9" t="s">
        <v>477</v>
      </c>
    </row>
    <row r="228" spans="1:2" x14ac:dyDescent="0.25">
      <c r="A228" s="30">
        <v>784</v>
      </c>
      <c r="B228" s="9" t="s">
        <v>478</v>
      </c>
    </row>
    <row r="229" spans="1:2" x14ac:dyDescent="0.25">
      <c r="A229" s="30">
        <v>788</v>
      </c>
      <c r="B229" s="9" t="s">
        <v>479</v>
      </c>
    </row>
    <row r="230" spans="1:2" x14ac:dyDescent="0.25">
      <c r="A230" s="30">
        <v>792</v>
      </c>
      <c r="B230" s="9" t="s">
        <v>480</v>
      </c>
    </row>
    <row r="231" spans="1:2" x14ac:dyDescent="0.25">
      <c r="A231" s="30">
        <v>795</v>
      </c>
      <c r="B231" s="9" t="s">
        <v>481</v>
      </c>
    </row>
    <row r="232" spans="1:2" x14ac:dyDescent="0.25">
      <c r="A232" s="30">
        <v>796</v>
      </c>
      <c r="B232" s="9" t="s">
        <v>482</v>
      </c>
    </row>
    <row r="233" spans="1:2" x14ac:dyDescent="0.25">
      <c r="A233" s="30">
        <v>798</v>
      </c>
      <c r="B233" s="9" t="s">
        <v>483</v>
      </c>
    </row>
    <row r="234" spans="1:2" x14ac:dyDescent="0.25">
      <c r="A234" s="30">
        <v>800</v>
      </c>
      <c r="B234" s="9" t="s">
        <v>484</v>
      </c>
    </row>
    <row r="235" spans="1:2" x14ac:dyDescent="0.25">
      <c r="A235" s="30">
        <v>804</v>
      </c>
      <c r="B235" s="9" t="s">
        <v>485</v>
      </c>
    </row>
    <row r="236" spans="1:2" x14ac:dyDescent="0.25">
      <c r="A236" s="30">
        <v>807</v>
      </c>
      <c r="B236" s="9" t="s">
        <v>486</v>
      </c>
    </row>
    <row r="237" spans="1:2" x14ac:dyDescent="0.25">
      <c r="A237" s="30">
        <v>818</v>
      </c>
      <c r="B237" s="9" t="s">
        <v>487</v>
      </c>
    </row>
    <row r="238" spans="1:2" x14ac:dyDescent="0.25">
      <c r="A238" s="30">
        <v>831</v>
      </c>
      <c r="B238" s="9" t="s">
        <v>488</v>
      </c>
    </row>
    <row r="239" spans="1:2" x14ac:dyDescent="0.25">
      <c r="A239" s="30">
        <v>832</v>
      </c>
      <c r="B239" s="9" t="s">
        <v>489</v>
      </c>
    </row>
    <row r="240" spans="1:2" x14ac:dyDescent="0.25">
      <c r="A240" s="30">
        <v>833</v>
      </c>
      <c r="B240" s="9" t="s">
        <v>490</v>
      </c>
    </row>
    <row r="241" spans="1:2" x14ac:dyDescent="0.25">
      <c r="A241" s="30">
        <v>834</v>
      </c>
      <c r="B241" s="9" t="s">
        <v>491</v>
      </c>
    </row>
    <row r="242" spans="1:2" x14ac:dyDescent="0.25">
      <c r="A242" s="30">
        <v>840</v>
      </c>
      <c r="B242" s="9" t="s">
        <v>492</v>
      </c>
    </row>
    <row r="243" spans="1:2" x14ac:dyDescent="0.25">
      <c r="A243" s="30">
        <v>850</v>
      </c>
      <c r="B243" s="9" t="s">
        <v>493</v>
      </c>
    </row>
    <row r="244" spans="1:2" x14ac:dyDescent="0.25">
      <c r="A244" s="30">
        <v>854</v>
      </c>
      <c r="B244" s="9" t="s">
        <v>494</v>
      </c>
    </row>
    <row r="245" spans="1:2" x14ac:dyDescent="0.25">
      <c r="A245" s="30">
        <v>858</v>
      </c>
      <c r="B245" s="9" t="s">
        <v>495</v>
      </c>
    </row>
    <row r="246" spans="1:2" x14ac:dyDescent="0.25">
      <c r="A246" s="30">
        <v>860</v>
      </c>
      <c r="B246" s="9" t="s">
        <v>496</v>
      </c>
    </row>
    <row r="247" spans="1:2" x14ac:dyDescent="0.25">
      <c r="A247" s="30">
        <v>862</v>
      </c>
      <c r="B247" s="9" t="s">
        <v>497</v>
      </c>
    </row>
    <row r="248" spans="1:2" x14ac:dyDescent="0.25">
      <c r="A248" s="30">
        <v>876</v>
      </c>
      <c r="B248" s="9" t="s">
        <v>498</v>
      </c>
    </row>
    <row r="249" spans="1:2" x14ac:dyDescent="0.25">
      <c r="A249" s="30">
        <v>882</v>
      </c>
      <c r="B249" s="9" t="s">
        <v>499</v>
      </c>
    </row>
    <row r="250" spans="1:2" x14ac:dyDescent="0.25">
      <c r="A250" s="30">
        <v>887</v>
      </c>
      <c r="B250" s="9" t="s">
        <v>500</v>
      </c>
    </row>
    <row r="251" spans="1:2" x14ac:dyDescent="0.25">
      <c r="A251" s="30">
        <v>894</v>
      </c>
      <c r="B251" s="9" t="s">
        <v>501</v>
      </c>
    </row>
    <row r="252" spans="1:2" x14ac:dyDescent="0.25">
      <c r="A252" s="30">
        <v>901</v>
      </c>
      <c r="B252" s="9" t="s">
        <v>502</v>
      </c>
    </row>
    <row r="253" spans="1:2" x14ac:dyDescent="0.25">
      <c r="A253" s="30">
        <v>902</v>
      </c>
      <c r="B253" s="9" t="s">
        <v>503</v>
      </c>
    </row>
    <row r="254" spans="1:2" x14ac:dyDescent="0.25">
      <c r="A254" s="30">
        <v>903</v>
      </c>
      <c r="B254" s="9" t="s">
        <v>504</v>
      </c>
    </row>
    <row r="255" spans="1:2" x14ac:dyDescent="0.25">
      <c r="A255" s="30">
        <v>911</v>
      </c>
      <c r="B255" s="9" t="s">
        <v>505</v>
      </c>
    </row>
    <row r="256" spans="1:2" x14ac:dyDescent="0.25">
      <c r="A256" s="30">
        <v>912</v>
      </c>
      <c r="B256" s="9" t="s">
        <v>506</v>
      </c>
    </row>
    <row r="257" spans="1:2" x14ac:dyDescent="0.25">
      <c r="A257" s="30">
        <v>913</v>
      </c>
      <c r="B257" s="9" t="s">
        <v>507</v>
      </c>
    </row>
    <row r="258" spans="1:2" x14ac:dyDescent="0.25">
      <c r="A258" s="30">
        <v>921</v>
      </c>
      <c r="B258" s="9" t="s">
        <v>508</v>
      </c>
    </row>
    <row r="259" spans="1:2" x14ac:dyDescent="0.25">
      <c r="A259" s="30">
        <v>922</v>
      </c>
      <c r="B259" s="9" t="s">
        <v>509</v>
      </c>
    </row>
    <row r="260" spans="1:2" x14ac:dyDescent="0.25">
      <c r="A260" s="30">
        <v>923</v>
      </c>
      <c r="B260" s="9" t="s">
        <v>510</v>
      </c>
    </row>
    <row r="261" spans="1:2" x14ac:dyDescent="0.25">
      <c r="A261" s="30">
        <v>924</v>
      </c>
      <c r="B261" s="9" t="s">
        <v>511</v>
      </c>
    </row>
    <row r="262" spans="1:2" x14ac:dyDescent="0.25">
      <c r="A262" s="30">
        <v>925</v>
      </c>
      <c r="B262" s="9" t="s">
        <v>512</v>
      </c>
    </row>
    <row r="263" spans="1:2" x14ac:dyDescent="0.25">
      <c r="A263" s="30">
        <v>926</v>
      </c>
      <c r="B263" s="9" t="s">
        <v>513</v>
      </c>
    </row>
    <row r="264" spans="1:2" x14ac:dyDescent="0.25">
      <c r="A264" s="30">
        <v>931</v>
      </c>
      <c r="B264" s="9" t="s">
        <v>514</v>
      </c>
    </row>
    <row r="265" spans="1:2" x14ac:dyDescent="0.25">
      <c r="A265" s="30">
        <v>951</v>
      </c>
      <c r="B265" s="9" t="s">
        <v>515</v>
      </c>
    </row>
    <row r="266" spans="1:2" x14ac:dyDescent="0.25">
      <c r="A266" s="30">
        <v>971</v>
      </c>
      <c r="B266" s="9" t="s">
        <v>516</v>
      </c>
    </row>
    <row r="267" spans="1:2" x14ac:dyDescent="0.25">
      <c r="A267" s="30">
        <v>972</v>
      </c>
      <c r="B267" s="9" t="s">
        <v>517</v>
      </c>
    </row>
    <row r="268" spans="1:2" x14ac:dyDescent="0.25">
      <c r="A268" s="30">
        <v>973</v>
      </c>
      <c r="B268" s="9" t="s">
        <v>518</v>
      </c>
    </row>
    <row r="269" spans="1:2" x14ac:dyDescent="0.25">
      <c r="A269" s="30">
        <v>974</v>
      </c>
      <c r="B269" s="9" t="s">
        <v>519</v>
      </c>
    </row>
    <row r="270" spans="1:2" x14ac:dyDescent="0.25">
      <c r="A270" s="30">
        <v>981</v>
      </c>
      <c r="B270" s="9" t="s">
        <v>520</v>
      </c>
    </row>
    <row r="271" spans="1:2" x14ac:dyDescent="0.25">
      <c r="A271" s="30">
        <v>982</v>
      </c>
      <c r="B271" s="9" t="s">
        <v>521</v>
      </c>
    </row>
    <row r="272" spans="1:2" x14ac:dyDescent="0.25">
      <c r="A272" s="30">
        <v>983</v>
      </c>
      <c r="B272" s="9" t="s">
        <v>522</v>
      </c>
    </row>
    <row r="273" spans="1:2" x14ac:dyDescent="0.25">
      <c r="A273" s="30">
        <v>984</v>
      </c>
      <c r="B273" s="9" t="s">
        <v>523</v>
      </c>
    </row>
    <row r="274" spans="1:2" x14ac:dyDescent="0.25">
      <c r="A274" s="30">
        <v>985</v>
      </c>
      <c r="B274" s="9" t="s">
        <v>524</v>
      </c>
    </row>
    <row r="275" spans="1:2" x14ac:dyDescent="0.25">
      <c r="A275" s="30">
        <v>986</v>
      </c>
      <c r="B275" s="9" t="s">
        <v>525</v>
      </c>
    </row>
    <row r="276" spans="1:2" x14ac:dyDescent="0.25">
      <c r="A276" s="30">
        <v>987</v>
      </c>
      <c r="B276" s="9" t="s">
        <v>526</v>
      </c>
    </row>
    <row r="277" spans="1:2" x14ac:dyDescent="0.25">
      <c r="A277" s="30">
        <v>988</v>
      </c>
      <c r="B277" s="9" t="s">
        <v>527</v>
      </c>
    </row>
    <row r="278" spans="1:2" x14ac:dyDescent="0.25">
      <c r="A278" s="30">
        <v>989</v>
      </c>
      <c r="B278" s="9" t="s">
        <v>528</v>
      </c>
    </row>
    <row r="279" spans="1:2" x14ac:dyDescent="0.25">
      <c r="A279" s="30">
        <v>991</v>
      </c>
      <c r="B279" s="9" t="s">
        <v>529</v>
      </c>
    </row>
    <row r="280" spans="1:2" x14ac:dyDescent="0.25">
      <c r="A280" s="30">
        <v>992</v>
      </c>
      <c r="B280" s="9" t="s">
        <v>530</v>
      </c>
    </row>
    <row r="281" spans="1:2" x14ac:dyDescent="0.25">
      <c r="A281" s="31">
        <v>999</v>
      </c>
      <c r="B281" s="107" t="s">
        <v>531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34285-0F2F-49CC-8895-3DA66B51B60A}">
  <dimension ref="A1:B15960"/>
  <sheetViews>
    <sheetView workbookViewId="0"/>
  </sheetViews>
  <sheetFormatPr defaultRowHeight="15" x14ac:dyDescent="0.25"/>
  <cols>
    <col min="1" max="1" width="22.28515625" customWidth="1"/>
    <col min="2" max="2" width="109.42578125" customWidth="1"/>
  </cols>
  <sheetData>
    <row r="1" spans="1:2" ht="26.25" x14ac:dyDescent="0.4">
      <c r="A1" s="39" t="s">
        <v>1604</v>
      </c>
    </row>
    <row r="2" spans="1:2" ht="15.75" x14ac:dyDescent="0.25">
      <c r="A2" s="40" t="s">
        <v>1602</v>
      </c>
      <c r="B2" s="40" t="s">
        <v>1601</v>
      </c>
    </row>
    <row r="3" spans="1:2" x14ac:dyDescent="0.25">
      <c r="A3" s="29">
        <v>-9</v>
      </c>
      <c r="B3" s="9" t="s">
        <v>192</v>
      </c>
    </row>
    <row r="4" spans="1:2" x14ac:dyDescent="0.25">
      <c r="A4" s="118">
        <v>15111</v>
      </c>
      <c r="B4" s="110" t="s">
        <v>2820</v>
      </c>
    </row>
    <row r="5" spans="1:2" x14ac:dyDescent="0.25">
      <c r="A5" s="118">
        <v>21120</v>
      </c>
      <c r="B5" s="110" t="s">
        <v>2821</v>
      </c>
    </row>
    <row r="6" spans="1:2" x14ac:dyDescent="0.25">
      <c r="A6" s="118">
        <v>26810</v>
      </c>
      <c r="B6" s="110" t="s">
        <v>2822</v>
      </c>
    </row>
    <row r="7" spans="1:2" x14ac:dyDescent="0.25">
      <c r="A7" s="118">
        <v>26810</v>
      </c>
      <c r="B7" s="110" t="s">
        <v>2823</v>
      </c>
    </row>
    <row r="8" spans="1:2" x14ac:dyDescent="0.25">
      <c r="A8" s="118">
        <v>26810</v>
      </c>
      <c r="B8" s="110" t="s">
        <v>2824</v>
      </c>
    </row>
    <row r="9" spans="1:2" x14ac:dyDescent="0.25">
      <c r="A9" s="118">
        <v>26810</v>
      </c>
      <c r="B9" s="110" t="s">
        <v>2825</v>
      </c>
    </row>
    <row r="10" spans="1:2" x14ac:dyDescent="0.25">
      <c r="A10" s="118">
        <v>26810</v>
      </c>
      <c r="B10" s="110" t="s">
        <v>2826</v>
      </c>
    </row>
    <row r="11" spans="1:2" x14ac:dyDescent="0.25">
      <c r="A11" s="118">
        <v>26810</v>
      </c>
      <c r="B11" s="110" t="s">
        <v>2827</v>
      </c>
    </row>
    <row r="12" spans="1:2" x14ac:dyDescent="0.25">
      <c r="A12" s="118">
        <v>26810</v>
      </c>
      <c r="B12" s="110" t="s">
        <v>2828</v>
      </c>
    </row>
    <row r="13" spans="1:2" x14ac:dyDescent="0.25">
      <c r="A13" s="118">
        <v>14500</v>
      </c>
      <c r="B13" s="110" t="s">
        <v>2829</v>
      </c>
    </row>
    <row r="14" spans="1:2" x14ac:dyDescent="0.25">
      <c r="A14" s="118">
        <v>26810</v>
      </c>
      <c r="B14" s="110" t="s">
        <v>2830</v>
      </c>
    </row>
    <row r="15" spans="1:2" x14ac:dyDescent="0.25">
      <c r="A15" s="118">
        <v>24511</v>
      </c>
      <c r="B15" s="110" t="s">
        <v>2831</v>
      </c>
    </row>
    <row r="16" spans="1:2" x14ac:dyDescent="0.25">
      <c r="A16" s="118">
        <v>26810</v>
      </c>
      <c r="B16" s="110" t="s">
        <v>2832</v>
      </c>
    </row>
    <row r="17" spans="1:2" x14ac:dyDescent="0.25">
      <c r="A17" s="118">
        <v>24422</v>
      </c>
      <c r="B17" s="110" t="s">
        <v>2833</v>
      </c>
    </row>
    <row r="18" spans="1:2" x14ac:dyDescent="0.25">
      <c r="A18" s="118">
        <v>33201</v>
      </c>
      <c r="B18" s="110" t="s">
        <v>2834</v>
      </c>
    </row>
    <row r="19" spans="1:2" x14ac:dyDescent="0.25">
      <c r="A19" s="118">
        <v>33202</v>
      </c>
      <c r="B19" s="110" t="s">
        <v>2835</v>
      </c>
    </row>
    <row r="20" spans="1:2" x14ac:dyDescent="0.25">
      <c r="A20" s="118">
        <v>26150</v>
      </c>
      <c r="B20" s="110" t="s">
        <v>2836</v>
      </c>
    </row>
    <row r="21" spans="1:2" x14ac:dyDescent="0.25">
      <c r="A21" s="118">
        <v>51870</v>
      </c>
      <c r="B21" s="110" t="s">
        <v>2837</v>
      </c>
    </row>
    <row r="22" spans="1:2" x14ac:dyDescent="0.25">
      <c r="A22" s="118">
        <v>91120</v>
      </c>
      <c r="B22" s="110" t="s">
        <v>2838</v>
      </c>
    </row>
    <row r="23" spans="1:2" x14ac:dyDescent="0.25">
      <c r="A23" s="118">
        <v>80429</v>
      </c>
      <c r="B23" s="110" t="s">
        <v>2839</v>
      </c>
    </row>
    <row r="24" spans="1:2" x14ac:dyDescent="0.25">
      <c r="A24" s="118">
        <v>24200</v>
      </c>
      <c r="B24" s="110" t="s">
        <v>2840</v>
      </c>
    </row>
    <row r="25" spans="1:2" x14ac:dyDescent="0.25">
      <c r="A25" s="118">
        <v>34300</v>
      </c>
      <c r="B25" s="110" t="s">
        <v>2841</v>
      </c>
    </row>
    <row r="26" spans="1:2" x14ac:dyDescent="0.25">
      <c r="A26" s="118">
        <v>33403</v>
      </c>
      <c r="B26" s="110" t="s">
        <v>2842</v>
      </c>
    </row>
    <row r="27" spans="1:2" x14ac:dyDescent="0.25">
      <c r="A27" s="118">
        <v>85112</v>
      </c>
      <c r="B27" s="110" t="s">
        <v>2843</v>
      </c>
    </row>
    <row r="28" spans="1:2" x14ac:dyDescent="0.25">
      <c r="A28" s="118">
        <v>85111</v>
      </c>
      <c r="B28" s="110" t="s">
        <v>2844</v>
      </c>
    </row>
    <row r="29" spans="1:2" x14ac:dyDescent="0.25">
      <c r="A29" s="118">
        <v>66031</v>
      </c>
      <c r="B29" s="110" t="s">
        <v>2845</v>
      </c>
    </row>
    <row r="30" spans="1:2" x14ac:dyDescent="0.25">
      <c r="A30" s="118">
        <v>71320</v>
      </c>
      <c r="B30" s="110" t="s">
        <v>2846</v>
      </c>
    </row>
    <row r="31" spans="1:2" x14ac:dyDescent="0.25">
      <c r="A31" s="118">
        <v>55210</v>
      </c>
      <c r="B31" s="110" t="s">
        <v>2847</v>
      </c>
    </row>
    <row r="32" spans="1:2" x14ac:dyDescent="0.25">
      <c r="A32" s="118">
        <v>36300</v>
      </c>
      <c r="B32" s="110" t="s">
        <v>2848</v>
      </c>
    </row>
    <row r="33" spans="1:2" x14ac:dyDescent="0.25">
      <c r="A33" s="118">
        <v>22220</v>
      </c>
      <c r="B33" s="110" t="s">
        <v>2849</v>
      </c>
    </row>
    <row r="34" spans="1:2" x14ac:dyDescent="0.25">
      <c r="A34" s="118">
        <v>74121</v>
      </c>
      <c r="B34" s="110" t="s">
        <v>2850</v>
      </c>
    </row>
    <row r="35" spans="1:2" x14ac:dyDescent="0.25">
      <c r="A35" s="118">
        <v>74121</v>
      </c>
      <c r="B35" s="110" t="s">
        <v>2851</v>
      </c>
    </row>
    <row r="36" spans="1:2" x14ac:dyDescent="0.25">
      <c r="A36" s="118">
        <v>91120</v>
      </c>
      <c r="B36" s="110" t="s">
        <v>2852</v>
      </c>
    </row>
    <row r="37" spans="1:2" x14ac:dyDescent="0.25">
      <c r="A37" s="118">
        <v>30010</v>
      </c>
      <c r="B37" s="110" t="s">
        <v>2853</v>
      </c>
    </row>
    <row r="38" spans="1:2" x14ac:dyDescent="0.25">
      <c r="A38" s="118">
        <v>71330</v>
      </c>
      <c r="B38" s="110" t="s">
        <v>2854</v>
      </c>
    </row>
    <row r="39" spans="1:2" x14ac:dyDescent="0.25">
      <c r="A39" s="118">
        <v>74142</v>
      </c>
      <c r="B39" s="110" t="s">
        <v>2855</v>
      </c>
    </row>
    <row r="40" spans="1:2" x14ac:dyDescent="0.25">
      <c r="A40" s="118">
        <v>31400</v>
      </c>
      <c r="B40" s="110" t="s">
        <v>2856</v>
      </c>
    </row>
    <row r="41" spans="1:2" x14ac:dyDescent="0.25">
      <c r="A41" s="118">
        <v>26150</v>
      </c>
      <c r="B41" s="110" t="s">
        <v>2857</v>
      </c>
    </row>
    <row r="42" spans="1:2" x14ac:dyDescent="0.25">
      <c r="A42" s="118">
        <v>29560</v>
      </c>
      <c r="B42" s="110" t="s">
        <v>2858</v>
      </c>
    </row>
    <row r="43" spans="1:2" x14ac:dyDescent="0.25">
      <c r="A43" s="118">
        <v>24140</v>
      </c>
      <c r="B43" s="110" t="s">
        <v>2859</v>
      </c>
    </row>
    <row r="44" spans="1:2" x14ac:dyDescent="0.25">
      <c r="A44" s="118">
        <v>24140</v>
      </c>
      <c r="B44" s="110" t="s">
        <v>2860</v>
      </c>
    </row>
    <row r="45" spans="1:2" x14ac:dyDescent="0.25">
      <c r="A45" s="118">
        <v>24110</v>
      </c>
      <c r="B45" s="110" t="s">
        <v>2861</v>
      </c>
    </row>
    <row r="46" spans="1:2" x14ac:dyDescent="0.25">
      <c r="A46" s="118">
        <v>51870</v>
      </c>
      <c r="B46" s="110" t="s">
        <v>2862</v>
      </c>
    </row>
    <row r="47" spans="1:2" x14ac:dyDescent="0.25">
      <c r="A47" s="118">
        <v>24130</v>
      </c>
      <c r="B47" s="110" t="s">
        <v>2863</v>
      </c>
    </row>
    <row r="48" spans="1:2" x14ac:dyDescent="0.25">
      <c r="A48" s="118">
        <v>24140</v>
      </c>
      <c r="B48" s="110" t="s">
        <v>2864</v>
      </c>
    </row>
    <row r="49" spans="1:2" x14ac:dyDescent="0.25">
      <c r="A49" s="118">
        <v>24120</v>
      </c>
      <c r="B49" s="110" t="s">
        <v>2865</v>
      </c>
    </row>
    <row r="50" spans="1:2" x14ac:dyDescent="0.25">
      <c r="A50" s="118">
        <v>51550</v>
      </c>
      <c r="B50" s="110" t="s">
        <v>2866</v>
      </c>
    </row>
    <row r="51" spans="1:2" x14ac:dyDescent="0.25">
      <c r="A51" s="118">
        <v>2010</v>
      </c>
      <c r="B51" s="110" t="s">
        <v>2867</v>
      </c>
    </row>
    <row r="52" spans="1:2" x14ac:dyDescent="0.25">
      <c r="A52" s="118">
        <v>45320</v>
      </c>
      <c r="B52" s="110" t="s">
        <v>2868</v>
      </c>
    </row>
    <row r="53" spans="1:2" x14ac:dyDescent="0.25">
      <c r="A53" s="118">
        <v>74204</v>
      </c>
      <c r="B53" s="110" t="s">
        <v>2869</v>
      </c>
    </row>
    <row r="54" spans="1:2" x14ac:dyDescent="0.25">
      <c r="A54" s="118">
        <v>74300</v>
      </c>
      <c r="B54" s="110" t="s">
        <v>2870</v>
      </c>
    </row>
    <row r="55" spans="1:2" x14ac:dyDescent="0.25">
      <c r="A55" s="118">
        <v>24620</v>
      </c>
      <c r="B55" s="110" t="s">
        <v>2871</v>
      </c>
    </row>
    <row r="56" spans="1:2" x14ac:dyDescent="0.25">
      <c r="A56" s="118">
        <v>24301</v>
      </c>
      <c r="B56" s="110" t="s">
        <v>2872</v>
      </c>
    </row>
    <row r="57" spans="1:2" x14ac:dyDescent="0.25">
      <c r="A57" s="118">
        <v>51120</v>
      </c>
      <c r="B57" s="110" t="s">
        <v>2873</v>
      </c>
    </row>
    <row r="58" spans="1:2" x14ac:dyDescent="0.25">
      <c r="A58" s="118">
        <v>51550</v>
      </c>
      <c r="B58" s="110" t="s">
        <v>2874</v>
      </c>
    </row>
    <row r="59" spans="1:2" x14ac:dyDescent="0.25">
      <c r="A59" s="118">
        <v>24160</v>
      </c>
      <c r="B59" s="110" t="s">
        <v>2875</v>
      </c>
    </row>
    <row r="60" spans="1:2" x14ac:dyDescent="0.25">
      <c r="A60" s="118">
        <v>24160</v>
      </c>
      <c r="B60" s="110" t="s">
        <v>2876</v>
      </c>
    </row>
    <row r="61" spans="1:2" x14ac:dyDescent="0.25">
      <c r="A61" s="118">
        <v>24140</v>
      </c>
      <c r="B61" s="110" t="s">
        <v>2877</v>
      </c>
    </row>
    <row r="62" spans="1:2" x14ac:dyDescent="0.25">
      <c r="A62" s="118">
        <v>24160</v>
      </c>
      <c r="B62" s="110" t="s">
        <v>2878</v>
      </c>
    </row>
    <row r="63" spans="1:2" x14ac:dyDescent="0.25">
      <c r="A63" s="118">
        <v>36509</v>
      </c>
      <c r="B63" s="110" t="s">
        <v>2879</v>
      </c>
    </row>
    <row r="64" spans="1:2" x14ac:dyDescent="0.25">
      <c r="A64" s="118">
        <v>24140</v>
      </c>
      <c r="B64" s="110" t="s">
        <v>2880</v>
      </c>
    </row>
    <row r="65" spans="1:2" x14ac:dyDescent="0.25">
      <c r="A65" s="118">
        <v>24660</v>
      </c>
      <c r="B65" s="110" t="s">
        <v>2881</v>
      </c>
    </row>
    <row r="66" spans="1:2" x14ac:dyDescent="0.25">
      <c r="A66" s="118">
        <v>24140</v>
      </c>
      <c r="B66" s="110" t="s">
        <v>2882</v>
      </c>
    </row>
    <row r="67" spans="1:2" x14ac:dyDescent="0.25">
      <c r="A67" s="118">
        <v>95000</v>
      </c>
      <c r="B67" s="110" t="s">
        <v>2883</v>
      </c>
    </row>
    <row r="68" spans="1:2" x14ac:dyDescent="0.25">
      <c r="A68" s="118">
        <v>95000</v>
      </c>
      <c r="B68" s="110" t="s">
        <v>2884</v>
      </c>
    </row>
    <row r="69" spans="1:2" x14ac:dyDescent="0.25">
      <c r="A69" s="118">
        <v>95000</v>
      </c>
      <c r="B69" s="110" t="s">
        <v>2885</v>
      </c>
    </row>
    <row r="70" spans="1:2" x14ac:dyDescent="0.25">
      <c r="A70" s="118">
        <v>95000</v>
      </c>
      <c r="B70" s="110" t="s">
        <v>2886</v>
      </c>
    </row>
    <row r="71" spans="1:2" x14ac:dyDescent="0.25">
      <c r="A71" s="118">
        <v>95000</v>
      </c>
      <c r="B71" s="110" t="s">
        <v>2887</v>
      </c>
    </row>
    <row r="72" spans="1:2" x14ac:dyDescent="0.25">
      <c r="A72" s="118">
        <v>95000</v>
      </c>
      <c r="B72" s="110" t="s">
        <v>2888</v>
      </c>
    </row>
    <row r="73" spans="1:2" x14ac:dyDescent="0.25">
      <c r="A73" s="118">
        <v>95000</v>
      </c>
      <c r="B73" s="110" t="s">
        <v>2889</v>
      </c>
    </row>
    <row r="74" spans="1:2" x14ac:dyDescent="0.25">
      <c r="A74" s="118">
        <v>95000</v>
      </c>
      <c r="B74" s="110" t="s">
        <v>2890</v>
      </c>
    </row>
    <row r="75" spans="1:2" x14ac:dyDescent="0.25">
      <c r="A75" s="118">
        <v>95000</v>
      </c>
      <c r="B75" s="110" t="s">
        <v>2891</v>
      </c>
    </row>
    <row r="76" spans="1:2" x14ac:dyDescent="0.25">
      <c r="A76" s="118">
        <v>95000</v>
      </c>
      <c r="B76" s="110" t="s">
        <v>2892</v>
      </c>
    </row>
    <row r="77" spans="1:2" x14ac:dyDescent="0.25">
      <c r="A77" s="118">
        <v>95000</v>
      </c>
      <c r="B77" s="110" t="s">
        <v>2893</v>
      </c>
    </row>
    <row r="78" spans="1:2" x14ac:dyDescent="0.25">
      <c r="A78" s="118">
        <v>95000</v>
      </c>
      <c r="B78" s="110" t="s">
        <v>2894</v>
      </c>
    </row>
    <row r="79" spans="1:2" x14ac:dyDescent="0.25">
      <c r="A79" s="118">
        <v>95000</v>
      </c>
      <c r="B79" s="110" t="s">
        <v>2895</v>
      </c>
    </row>
    <row r="80" spans="1:2" x14ac:dyDescent="0.25">
      <c r="A80" s="118">
        <v>95000</v>
      </c>
      <c r="B80" s="110" t="s">
        <v>2896</v>
      </c>
    </row>
    <row r="81" spans="1:2" x14ac:dyDescent="0.25">
      <c r="A81" s="118">
        <v>95000</v>
      </c>
      <c r="B81" s="110" t="s">
        <v>2897</v>
      </c>
    </row>
    <row r="82" spans="1:2" x14ac:dyDescent="0.25">
      <c r="A82" s="118">
        <v>95000</v>
      </c>
      <c r="B82" s="110" t="s">
        <v>2898</v>
      </c>
    </row>
    <row r="83" spans="1:2" x14ac:dyDescent="0.25">
      <c r="A83" s="118">
        <v>28520</v>
      </c>
      <c r="B83" s="110" t="s">
        <v>2899</v>
      </c>
    </row>
    <row r="84" spans="1:2" x14ac:dyDescent="0.25">
      <c r="A84" s="118">
        <v>74156</v>
      </c>
      <c r="B84" s="110" t="s">
        <v>2900</v>
      </c>
    </row>
    <row r="85" spans="1:2" x14ac:dyDescent="0.25">
      <c r="A85" s="118">
        <v>92619</v>
      </c>
      <c r="B85" s="110" t="s">
        <v>2901</v>
      </c>
    </row>
    <row r="86" spans="1:2" x14ac:dyDescent="0.25">
      <c r="A86" s="118">
        <v>92311</v>
      </c>
      <c r="B86" s="110" t="s">
        <v>2902</v>
      </c>
    </row>
    <row r="87" spans="1:2" x14ac:dyDescent="0.25">
      <c r="A87" s="118">
        <v>67200</v>
      </c>
      <c r="B87" s="110" t="s">
        <v>2903</v>
      </c>
    </row>
    <row r="88" spans="1:2" x14ac:dyDescent="0.25">
      <c r="A88" s="118">
        <v>31620</v>
      </c>
      <c r="B88" s="110" t="s">
        <v>2904</v>
      </c>
    </row>
    <row r="89" spans="1:2" x14ac:dyDescent="0.25">
      <c r="A89" s="118">
        <v>29122</v>
      </c>
      <c r="B89" s="110" t="s">
        <v>2905</v>
      </c>
    </row>
    <row r="90" spans="1:2" x14ac:dyDescent="0.25">
      <c r="A90" s="118">
        <v>24140</v>
      </c>
      <c r="B90" s="110" t="s">
        <v>2906</v>
      </c>
    </row>
    <row r="91" spans="1:2" x14ac:dyDescent="0.25">
      <c r="A91" s="118">
        <v>51120</v>
      </c>
      <c r="B91" s="110" t="s">
        <v>2907</v>
      </c>
    </row>
    <row r="92" spans="1:2" x14ac:dyDescent="0.25">
      <c r="A92" s="118">
        <v>24140</v>
      </c>
      <c r="B92" s="110" t="s">
        <v>2908</v>
      </c>
    </row>
    <row r="93" spans="1:2" x14ac:dyDescent="0.25">
      <c r="A93" s="118">
        <v>30010</v>
      </c>
      <c r="B93" s="110" t="s">
        <v>2909</v>
      </c>
    </row>
    <row r="94" spans="1:2" x14ac:dyDescent="0.25">
      <c r="A94" s="118">
        <v>51850</v>
      </c>
      <c r="B94" s="110" t="s">
        <v>2910</v>
      </c>
    </row>
    <row r="95" spans="1:2" x14ac:dyDescent="0.25">
      <c r="A95" s="118">
        <v>30010</v>
      </c>
      <c r="B95" s="110" t="s">
        <v>2911</v>
      </c>
    </row>
    <row r="96" spans="1:2" x14ac:dyDescent="0.25">
      <c r="A96" s="118">
        <v>30010</v>
      </c>
      <c r="B96" s="110" t="s">
        <v>2912</v>
      </c>
    </row>
    <row r="97" spans="1:2" x14ac:dyDescent="0.25">
      <c r="A97" s="118">
        <v>24620</v>
      </c>
      <c r="B97" s="110" t="s">
        <v>2913</v>
      </c>
    </row>
    <row r="98" spans="1:2" x14ac:dyDescent="0.25">
      <c r="A98" s="118">
        <v>22230</v>
      </c>
      <c r="B98" s="110" t="s">
        <v>2914</v>
      </c>
    </row>
    <row r="99" spans="1:2" x14ac:dyDescent="0.25">
      <c r="A99" s="118">
        <v>24620</v>
      </c>
      <c r="B99" s="110" t="s">
        <v>2915</v>
      </c>
    </row>
    <row r="100" spans="1:2" x14ac:dyDescent="0.25">
      <c r="A100" s="118">
        <v>51180</v>
      </c>
      <c r="B100" s="110" t="s">
        <v>2916</v>
      </c>
    </row>
    <row r="101" spans="1:2" x14ac:dyDescent="0.25">
      <c r="A101" s="118">
        <v>51460</v>
      </c>
      <c r="B101" s="110" t="s">
        <v>2917</v>
      </c>
    </row>
    <row r="102" spans="1:2" x14ac:dyDescent="0.25">
      <c r="A102" s="118">
        <v>25240</v>
      </c>
      <c r="B102" s="110" t="s">
        <v>2918</v>
      </c>
    </row>
    <row r="103" spans="1:2" x14ac:dyDescent="0.25">
      <c r="A103" s="118">
        <v>24620</v>
      </c>
      <c r="B103" s="110" t="s">
        <v>2919</v>
      </c>
    </row>
    <row r="104" spans="1:2" x14ac:dyDescent="0.25">
      <c r="A104" s="118">
        <v>21230</v>
      </c>
      <c r="B104" s="110" t="s">
        <v>2920</v>
      </c>
    </row>
    <row r="105" spans="1:2" x14ac:dyDescent="0.25">
      <c r="A105" s="118">
        <v>24620</v>
      </c>
      <c r="B105" s="110" t="s">
        <v>2921</v>
      </c>
    </row>
    <row r="106" spans="1:2" x14ac:dyDescent="0.25">
      <c r="A106" s="118">
        <v>24422</v>
      </c>
      <c r="B106" s="110" t="s">
        <v>2922</v>
      </c>
    </row>
    <row r="107" spans="1:2" x14ac:dyDescent="0.25">
      <c r="A107" s="118">
        <v>25130</v>
      </c>
      <c r="B107" s="110" t="s">
        <v>2923</v>
      </c>
    </row>
    <row r="108" spans="1:2" x14ac:dyDescent="0.25">
      <c r="A108" s="118">
        <v>25130</v>
      </c>
      <c r="B108" s="110" t="s">
        <v>2924</v>
      </c>
    </row>
    <row r="109" spans="1:2" x14ac:dyDescent="0.25">
      <c r="A109" s="118">
        <v>28630</v>
      </c>
      <c r="B109" s="110" t="s">
        <v>2925</v>
      </c>
    </row>
    <row r="110" spans="1:2" x14ac:dyDescent="0.25">
      <c r="A110" s="118">
        <v>67200</v>
      </c>
      <c r="B110" s="110" t="s">
        <v>2926</v>
      </c>
    </row>
    <row r="111" spans="1:2" x14ac:dyDescent="0.25">
      <c r="A111" s="118">
        <v>75230</v>
      </c>
      <c r="B111" s="110" t="s">
        <v>2927</v>
      </c>
    </row>
    <row r="112" spans="1:2" x14ac:dyDescent="0.25">
      <c r="A112" s="118">
        <v>75240</v>
      </c>
      <c r="B112" s="110" t="s">
        <v>2928</v>
      </c>
    </row>
    <row r="113" spans="1:2" x14ac:dyDescent="0.25">
      <c r="A113" s="118">
        <v>75240</v>
      </c>
      <c r="B113" s="110" t="s">
        <v>2929</v>
      </c>
    </row>
    <row r="114" spans="1:2" x14ac:dyDescent="0.25">
      <c r="A114" s="118">
        <v>75220</v>
      </c>
      <c r="B114" s="110" t="s">
        <v>2930</v>
      </c>
    </row>
    <row r="115" spans="1:2" x14ac:dyDescent="0.25">
      <c r="A115" s="118">
        <v>67200</v>
      </c>
      <c r="B115" s="110" t="s">
        <v>2931</v>
      </c>
    </row>
    <row r="116" spans="1:2" x14ac:dyDescent="0.25">
      <c r="A116" s="118">
        <v>75220</v>
      </c>
      <c r="B116" s="110" t="s">
        <v>2932</v>
      </c>
    </row>
    <row r="117" spans="1:2" x14ac:dyDescent="0.25">
      <c r="A117" s="118">
        <v>75220</v>
      </c>
      <c r="B117" s="110" t="s">
        <v>2933</v>
      </c>
    </row>
    <row r="118" spans="1:2" x14ac:dyDescent="0.25">
      <c r="A118" s="118">
        <v>75220</v>
      </c>
      <c r="B118" s="110" t="s">
        <v>2934</v>
      </c>
    </row>
    <row r="119" spans="1:2" x14ac:dyDescent="0.25">
      <c r="A119" s="118">
        <v>75220</v>
      </c>
      <c r="B119" s="110" t="s">
        <v>2935</v>
      </c>
    </row>
    <row r="120" spans="1:2" x14ac:dyDescent="0.25">
      <c r="A120" s="118">
        <v>75220</v>
      </c>
      <c r="B120" s="110" t="s">
        <v>2936</v>
      </c>
    </row>
    <row r="121" spans="1:2" x14ac:dyDescent="0.25">
      <c r="A121" s="118">
        <v>75220</v>
      </c>
      <c r="B121" s="110" t="s">
        <v>2937</v>
      </c>
    </row>
    <row r="122" spans="1:2" x14ac:dyDescent="0.25">
      <c r="A122" s="118">
        <v>75220</v>
      </c>
      <c r="B122" s="110" t="s">
        <v>2938</v>
      </c>
    </row>
    <row r="123" spans="1:2" x14ac:dyDescent="0.25">
      <c r="A123" s="118">
        <v>85321</v>
      </c>
      <c r="B123" s="110" t="s">
        <v>2939</v>
      </c>
    </row>
    <row r="124" spans="1:2" x14ac:dyDescent="0.25">
      <c r="A124" s="118">
        <v>85322</v>
      </c>
      <c r="B124" s="110" t="s">
        <v>2940</v>
      </c>
    </row>
    <row r="125" spans="1:2" x14ac:dyDescent="0.25">
      <c r="A125" s="118">
        <v>85321</v>
      </c>
      <c r="B125" s="110" t="s">
        <v>2941</v>
      </c>
    </row>
    <row r="126" spans="1:2" x14ac:dyDescent="0.25">
      <c r="A126" s="118">
        <v>85322</v>
      </c>
      <c r="B126" s="110" t="s">
        <v>2942</v>
      </c>
    </row>
    <row r="127" spans="1:2" x14ac:dyDescent="0.25">
      <c r="A127" s="118">
        <v>80429</v>
      </c>
      <c r="B127" s="110" t="s">
        <v>2943</v>
      </c>
    </row>
    <row r="128" spans="1:2" x14ac:dyDescent="0.25">
      <c r="A128" s="118">
        <v>80429</v>
      </c>
      <c r="B128" s="110" t="s">
        <v>2944</v>
      </c>
    </row>
    <row r="129" spans="1:2" x14ac:dyDescent="0.25">
      <c r="A129" s="118">
        <v>80429</v>
      </c>
      <c r="B129" s="110" t="s">
        <v>2945</v>
      </c>
    </row>
    <row r="130" spans="1:2" x14ac:dyDescent="0.25">
      <c r="A130" s="118">
        <v>51421</v>
      </c>
      <c r="B130" s="110" t="s">
        <v>2946</v>
      </c>
    </row>
    <row r="131" spans="1:2" x14ac:dyDescent="0.25">
      <c r="A131" s="118">
        <v>51421</v>
      </c>
      <c r="B131" s="110" t="s">
        <v>2947</v>
      </c>
    </row>
    <row r="132" spans="1:2" x14ac:dyDescent="0.25">
      <c r="A132" s="118">
        <v>92729</v>
      </c>
      <c r="B132" s="110" t="s">
        <v>2948</v>
      </c>
    </row>
    <row r="133" spans="1:2" x14ac:dyDescent="0.25">
      <c r="A133" s="118">
        <v>74402</v>
      </c>
      <c r="B133" s="110" t="s">
        <v>2949</v>
      </c>
    </row>
    <row r="134" spans="1:2" x14ac:dyDescent="0.25">
      <c r="A134" s="118">
        <v>74402</v>
      </c>
      <c r="B134" s="110" t="s">
        <v>2950</v>
      </c>
    </row>
    <row r="135" spans="1:2" x14ac:dyDescent="0.25">
      <c r="A135" s="118">
        <v>22220</v>
      </c>
      <c r="B135" s="110" t="s">
        <v>2951</v>
      </c>
    </row>
    <row r="136" spans="1:2" x14ac:dyDescent="0.25">
      <c r="A136" s="118">
        <v>74402</v>
      </c>
      <c r="B136" s="110" t="s">
        <v>2952</v>
      </c>
    </row>
    <row r="137" spans="1:2" x14ac:dyDescent="0.25">
      <c r="A137" s="118">
        <v>74402</v>
      </c>
      <c r="B137" s="110" t="s">
        <v>2953</v>
      </c>
    </row>
    <row r="138" spans="1:2" x14ac:dyDescent="0.25">
      <c r="A138" s="118">
        <v>92111</v>
      </c>
      <c r="B138" s="110" t="s">
        <v>2954</v>
      </c>
    </row>
    <row r="139" spans="1:2" x14ac:dyDescent="0.25">
      <c r="A139" s="118">
        <v>31500</v>
      </c>
      <c r="B139" s="110" t="s">
        <v>2955</v>
      </c>
    </row>
    <row r="140" spans="1:2" x14ac:dyDescent="0.25">
      <c r="A140" s="118">
        <v>22230</v>
      </c>
      <c r="B140" s="110" t="s">
        <v>2956</v>
      </c>
    </row>
    <row r="141" spans="1:2" x14ac:dyDescent="0.25">
      <c r="A141" s="118">
        <v>25240</v>
      </c>
      <c r="B141" s="110" t="s">
        <v>2957</v>
      </c>
    </row>
    <row r="142" spans="1:2" x14ac:dyDescent="0.25">
      <c r="A142" s="118">
        <v>74409</v>
      </c>
      <c r="B142" s="110" t="s">
        <v>2958</v>
      </c>
    </row>
    <row r="143" spans="1:2" x14ac:dyDescent="0.25">
      <c r="A143" s="118">
        <v>22150</v>
      </c>
      <c r="B143" s="110" t="s">
        <v>2959</v>
      </c>
    </row>
    <row r="144" spans="1:2" x14ac:dyDescent="0.25">
      <c r="A144" s="118">
        <v>22120</v>
      </c>
      <c r="B144" s="110" t="s">
        <v>2960</v>
      </c>
    </row>
    <row r="145" spans="1:2" x14ac:dyDescent="0.25">
      <c r="A145" s="118">
        <v>22220</v>
      </c>
      <c r="B145" s="110" t="s">
        <v>2961</v>
      </c>
    </row>
    <row r="146" spans="1:2" x14ac:dyDescent="0.25">
      <c r="A146" s="118">
        <v>74401</v>
      </c>
      <c r="B146" s="110" t="s">
        <v>2962</v>
      </c>
    </row>
    <row r="147" spans="1:2" x14ac:dyDescent="0.25">
      <c r="A147" s="118">
        <v>92629</v>
      </c>
      <c r="B147" s="110" t="s">
        <v>2963</v>
      </c>
    </row>
    <row r="148" spans="1:2" x14ac:dyDescent="0.25">
      <c r="A148" s="118">
        <v>74401</v>
      </c>
      <c r="B148" s="110" t="s">
        <v>2964</v>
      </c>
    </row>
    <row r="149" spans="1:2" x14ac:dyDescent="0.25">
      <c r="A149" s="118">
        <v>92111</v>
      </c>
      <c r="B149" s="110" t="s">
        <v>2965</v>
      </c>
    </row>
    <row r="150" spans="1:2" x14ac:dyDescent="0.25">
      <c r="A150" s="118">
        <v>74201</v>
      </c>
      <c r="B150" s="110" t="s">
        <v>2966</v>
      </c>
    </row>
    <row r="151" spans="1:2" x14ac:dyDescent="0.25">
      <c r="A151" s="118">
        <v>70310</v>
      </c>
      <c r="B151" s="110" t="s">
        <v>2967</v>
      </c>
    </row>
    <row r="152" spans="1:2" x14ac:dyDescent="0.25">
      <c r="A152" s="118">
        <v>74149</v>
      </c>
      <c r="B152" s="110" t="s">
        <v>2968</v>
      </c>
    </row>
    <row r="153" spans="1:2" x14ac:dyDescent="0.25">
      <c r="A153" s="118">
        <v>74143</v>
      </c>
      <c r="B153" s="110" t="s">
        <v>2969</v>
      </c>
    </row>
    <row r="154" spans="1:2" x14ac:dyDescent="0.25">
      <c r="A154" s="118">
        <v>74112</v>
      </c>
      <c r="B154" s="110" t="s">
        <v>2970</v>
      </c>
    </row>
    <row r="155" spans="1:2" x14ac:dyDescent="0.25">
      <c r="A155" s="118">
        <v>28620</v>
      </c>
      <c r="B155" s="110" t="s">
        <v>2971</v>
      </c>
    </row>
    <row r="156" spans="1:2" x14ac:dyDescent="0.25">
      <c r="A156" s="118">
        <v>15980</v>
      </c>
      <c r="B156" s="110" t="s">
        <v>2972</v>
      </c>
    </row>
    <row r="157" spans="1:2" x14ac:dyDescent="0.25">
      <c r="A157" s="118">
        <v>29240</v>
      </c>
      <c r="B157" s="110" t="s">
        <v>2973</v>
      </c>
    </row>
    <row r="158" spans="1:2" x14ac:dyDescent="0.25">
      <c r="A158" s="118">
        <v>32300</v>
      </c>
      <c r="B158" s="110" t="s">
        <v>2974</v>
      </c>
    </row>
    <row r="159" spans="1:2" x14ac:dyDescent="0.25">
      <c r="A159" s="118">
        <v>32300</v>
      </c>
      <c r="B159" s="110" t="s">
        <v>2975</v>
      </c>
    </row>
    <row r="160" spans="1:2" x14ac:dyDescent="0.25">
      <c r="A160" s="118">
        <v>74409</v>
      </c>
      <c r="B160" s="110" t="s">
        <v>2976</v>
      </c>
    </row>
    <row r="161" spans="1:2" x14ac:dyDescent="0.25">
      <c r="A161" s="118">
        <v>60219</v>
      </c>
      <c r="B161" s="110" t="s">
        <v>2977</v>
      </c>
    </row>
    <row r="162" spans="1:2" x14ac:dyDescent="0.25">
      <c r="A162" s="118">
        <v>45310</v>
      </c>
      <c r="B162" s="110" t="s">
        <v>2978</v>
      </c>
    </row>
    <row r="163" spans="1:2" x14ac:dyDescent="0.25">
      <c r="A163" s="118">
        <v>45250</v>
      </c>
      <c r="B163" s="110" t="s">
        <v>2979</v>
      </c>
    </row>
    <row r="164" spans="1:2" x14ac:dyDescent="0.25">
      <c r="A164" s="118">
        <v>74813</v>
      </c>
      <c r="B164" s="110" t="s">
        <v>2980</v>
      </c>
    </row>
    <row r="165" spans="1:2" x14ac:dyDescent="0.25">
      <c r="A165" s="118">
        <v>74206</v>
      </c>
      <c r="B165" s="110" t="s">
        <v>2981</v>
      </c>
    </row>
    <row r="166" spans="1:2" x14ac:dyDescent="0.25">
      <c r="A166" s="118">
        <v>32300</v>
      </c>
      <c r="B166" s="110" t="s">
        <v>2982</v>
      </c>
    </row>
    <row r="167" spans="1:2" x14ac:dyDescent="0.25">
      <c r="A167" s="118">
        <v>29220</v>
      </c>
      <c r="B167" s="110" t="s">
        <v>2983</v>
      </c>
    </row>
    <row r="168" spans="1:2" x14ac:dyDescent="0.25">
      <c r="A168" s="118">
        <v>32300</v>
      </c>
      <c r="B168" s="110" t="s">
        <v>2984</v>
      </c>
    </row>
    <row r="169" spans="1:2" x14ac:dyDescent="0.25">
      <c r="A169" s="118">
        <v>32300</v>
      </c>
      <c r="B169" s="110" t="s">
        <v>2985</v>
      </c>
    </row>
    <row r="170" spans="1:2" x14ac:dyDescent="0.25">
      <c r="A170" s="118">
        <v>74206</v>
      </c>
      <c r="B170" s="110" t="s">
        <v>2986</v>
      </c>
    </row>
    <row r="171" spans="1:2" x14ac:dyDescent="0.25">
      <c r="A171" s="118">
        <v>35300</v>
      </c>
      <c r="B171" s="110" t="s">
        <v>2987</v>
      </c>
    </row>
    <row r="172" spans="1:2" x14ac:dyDescent="0.25">
      <c r="A172" s="118">
        <v>35300</v>
      </c>
      <c r="B172" s="110" t="s">
        <v>2988</v>
      </c>
    </row>
    <row r="173" spans="1:2" x14ac:dyDescent="0.25">
      <c r="A173" s="118">
        <v>92349</v>
      </c>
      <c r="B173" s="110" t="s">
        <v>2989</v>
      </c>
    </row>
    <row r="174" spans="1:2" x14ac:dyDescent="0.25">
      <c r="A174" s="118">
        <v>63230</v>
      </c>
      <c r="B174" s="110" t="s">
        <v>2990</v>
      </c>
    </row>
    <row r="175" spans="1:2" x14ac:dyDescent="0.25">
      <c r="A175" s="118">
        <v>22250</v>
      </c>
      <c r="B175" s="110" t="s">
        <v>2991</v>
      </c>
    </row>
    <row r="176" spans="1:2" x14ac:dyDescent="0.25">
      <c r="A176" s="118">
        <v>74709</v>
      </c>
      <c r="B176" s="110" t="s">
        <v>2992</v>
      </c>
    </row>
    <row r="177" spans="1:2" x14ac:dyDescent="0.25">
      <c r="A177" s="118">
        <v>35300</v>
      </c>
      <c r="B177" s="110" t="s">
        <v>2993</v>
      </c>
    </row>
    <row r="178" spans="1:2" x14ac:dyDescent="0.25">
      <c r="A178" s="118">
        <v>28720</v>
      </c>
      <c r="B178" s="110" t="s">
        <v>2994</v>
      </c>
    </row>
    <row r="179" spans="1:2" x14ac:dyDescent="0.25">
      <c r="A179" s="118">
        <v>74820</v>
      </c>
      <c r="B179" s="110" t="s">
        <v>2995</v>
      </c>
    </row>
    <row r="180" spans="1:2" x14ac:dyDescent="0.25">
      <c r="A180" s="119">
        <v>51180</v>
      </c>
      <c r="B180" s="111" t="s">
        <v>2996</v>
      </c>
    </row>
    <row r="181" spans="1:2" x14ac:dyDescent="0.25">
      <c r="A181" s="120">
        <v>33100</v>
      </c>
      <c r="B181" s="111" t="s">
        <v>2997</v>
      </c>
    </row>
    <row r="182" spans="1:2" x14ac:dyDescent="0.25">
      <c r="A182" s="119">
        <v>51460</v>
      </c>
      <c r="B182" s="111" t="s">
        <v>2998</v>
      </c>
    </row>
    <row r="183" spans="1:2" x14ac:dyDescent="0.25">
      <c r="A183" s="118">
        <v>35300</v>
      </c>
      <c r="B183" s="110" t="s">
        <v>2999</v>
      </c>
    </row>
    <row r="184" spans="1:2" x14ac:dyDescent="0.25">
      <c r="A184" s="118">
        <v>24520</v>
      </c>
      <c r="B184" s="110" t="s">
        <v>3000</v>
      </c>
    </row>
    <row r="185" spans="1:2" x14ac:dyDescent="0.25">
      <c r="A185" s="118">
        <v>74879</v>
      </c>
      <c r="B185" s="110" t="s">
        <v>3001</v>
      </c>
    </row>
    <row r="186" spans="1:2" x14ac:dyDescent="0.25">
      <c r="A186" s="118">
        <v>74879</v>
      </c>
      <c r="B186" s="110" t="s">
        <v>3002</v>
      </c>
    </row>
    <row r="187" spans="1:2" x14ac:dyDescent="0.25">
      <c r="A187" s="118">
        <v>74879</v>
      </c>
      <c r="B187" s="110" t="s">
        <v>3003</v>
      </c>
    </row>
    <row r="188" spans="1:2" x14ac:dyDescent="0.25">
      <c r="A188" s="118">
        <v>74879</v>
      </c>
      <c r="B188" s="110" t="s">
        <v>3004</v>
      </c>
    </row>
    <row r="189" spans="1:2" x14ac:dyDescent="0.25">
      <c r="A189" s="118">
        <v>74879</v>
      </c>
      <c r="B189" s="110" t="s">
        <v>3005</v>
      </c>
    </row>
    <row r="190" spans="1:2" x14ac:dyDescent="0.25">
      <c r="A190" s="118">
        <v>74879</v>
      </c>
      <c r="B190" s="110" t="s">
        <v>3006</v>
      </c>
    </row>
    <row r="191" spans="1:2" x14ac:dyDescent="0.25">
      <c r="A191" s="118">
        <v>74879</v>
      </c>
      <c r="B191" s="110" t="s">
        <v>3007</v>
      </c>
    </row>
    <row r="192" spans="1:2" x14ac:dyDescent="0.25">
      <c r="A192" s="118">
        <v>26810</v>
      </c>
      <c r="B192" s="110" t="s">
        <v>3008</v>
      </c>
    </row>
    <row r="193" spans="1:2" x14ac:dyDescent="0.25">
      <c r="A193" s="118">
        <v>20520</v>
      </c>
      <c r="B193" s="110" t="s">
        <v>3009</v>
      </c>
    </row>
    <row r="194" spans="1:2" x14ac:dyDescent="0.25">
      <c r="A194" s="118">
        <v>23100</v>
      </c>
      <c r="B194" s="110" t="s">
        <v>3010</v>
      </c>
    </row>
    <row r="195" spans="1:2" x14ac:dyDescent="0.25">
      <c r="A195" s="118">
        <v>1429</v>
      </c>
      <c r="B195" s="110" t="s">
        <v>3011</v>
      </c>
    </row>
    <row r="196" spans="1:2" x14ac:dyDescent="0.25">
      <c r="A196" s="118">
        <v>51880</v>
      </c>
      <c r="B196" s="110" t="s">
        <v>3012</v>
      </c>
    </row>
    <row r="197" spans="1:2" x14ac:dyDescent="0.25">
      <c r="A197" s="118">
        <v>71310</v>
      </c>
      <c r="B197" s="110" t="s">
        <v>3013</v>
      </c>
    </row>
    <row r="198" spans="1:2" x14ac:dyDescent="0.25">
      <c r="A198" s="118">
        <v>29320</v>
      </c>
      <c r="B198" s="110" t="s">
        <v>3014</v>
      </c>
    </row>
    <row r="199" spans="1:2" x14ac:dyDescent="0.25">
      <c r="A199" s="118">
        <v>29320</v>
      </c>
      <c r="B199" s="110" t="s">
        <v>3015</v>
      </c>
    </row>
    <row r="200" spans="1:2" x14ac:dyDescent="0.25">
      <c r="A200" s="118">
        <v>26250</v>
      </c>
      <c r="B200" s="110" t="s">
        <v>3016</v>
      </c>
    </row>
    <row r="201" spans="1:2" x14ac:dyDescent="0.25">
      <c r="A201" s="118">
        <v>80220</v>
      </c>
      <c r="B201" s="110" t="s">
        <v>3017</v>
      </c>
    </row>
    <row r="202" spans="1:2" x14ac:dyDescent="0.25">
      <c r="A202" s="118">
        <v>1410</v>
      </c>
      <c r="B202" s="110" t="s">
        <v>3018</v>
      </c>
    </row>
    <row r="203" spans="1:2" x14ac:dyDescent="0.25">
      <c r="A203" s="118">
        <v>74300</v>
      </c>
      <c r="B203" s="110" t="s">
        <v>3019</v>
      </c>
    </row>
    <row r="204" spans="1:2" x14ac:dyDescent="0.25">
      <c r="A204" s="118">
        <v>28620</v>
      </c>
      <c r="B204" s="110" t="s">
        <v>3020</v>
      </c>
    </row>
    <row r="205" spans="1:2" x14ac:dyDescent="0.25">
      <c r="A205" s="118">
        <v>28620</v>
      </c>
      <c r="B205" s="110" t="s">
        <v>3021</v>
      </c>
    </row>
    <row r="206" spans="1:2" x14ac:dyDescent="0.25">
      <c r="A206" s="118">
        <v>45110</v>
      </c>
      <c r="B206" s="110" t="s">
        <v>3022</v>
      </c>
    </row>
    <row r="207" spans="1:2" x14ac:dyDescent="0.25">
      <c r="A207" s="118">
        <v>70209</v>
      </c>
      <c r="B207" s="110" t="s">
        <v>3023</v>
      </c>
    </row>
    <row r="208" spans="1:2" x14ac:dyDescent="0.25">
      <c r="A208" s="118">
        <v>1410</v>
      </c>
      <c r="B208" s="110" t="s">
        <v>3024</v>
      </c>
    </row>
    <row r="209" spans="1:2" x14ac:dyDescent="0.25">
      <c r="A209" s="118">
        <v>26520</v>
      </c>
      <c r="B209" s="110" t="s">
        <v>3025</v>
      </c>
    </row>
    <row r="210" spans="1:2" x14ac:dyDescent="0.25">
      <c r="A210" s="118">
        <v>51140</v>
      </c>
      <c r="B210" s="110" t="s">
        <v>3026</v>
      </c>
    </row>
    <row r="211" spans="1:2" x14ac:dyDescent="0.25">
      <c r="A211" s="118">
        <v>29320</v>
      </c>
      <c r="B211" s="110" t="s">
        <v>3027</v>
      </c>
    </row>
    <row r="212" spans="1:2" x14ac:dyDescent="0.25">
      <c r="A212" s="118">
        <v>51880</v>
      </c>
      <c r="B212" s="110" t="s">
        <v>3028</v>
      </c>
    </row>
    <row r="213" spans="1:2" x14ac:dyDescent="0.25">
      <c r="A213" s="118">
        <v>51880</v>
      </c>
      <c r="B213" s="110" t="s">
        <v>3029</v>
      </c>
    </row>
    <row r="214" spans="1:2" x14ac:dyDescent="0.25">
      <c r="A214" s="118">
        <v>71310</v>
      </c>
      <c r="B214" s="110" t="s">
        <v>3030</v>
      </c>
    </row>
    <row r="215" spans="1:2" x14ac:dyDescent="0.25">
      <c r="A215" s="118">
        <v>1410</v>
      </c>
      <c r="B215" s="110" t="s">
        <v>3031</v>
      </c>
    </row>
    <row r="216" spans="1:2" x14ac:dyDescent="0.25">
      <c r="A216" s="118">
        <v>29320</v>
      </c>
      <c r="B216" s="110" t="s">
        <v>3032</v>
      </c>
    </row>
    <row r="217" spans="1:2" x14ac:dyDescent="0.25">
      <c r="A217" s="118">
        <v>71310</v>
      </c>
      <c r="B217" s="110" t="s">
        <v>3033</v>
      </c>
    </row>
    <row r="218" spans="1:2" x14ac:dyDescent="0.25">
      <c r="A218" s="118">
        <v>29320</v>
      </c>
      <c r="B218" s="110" t="s">
        <v>3034</v>
      </c>
    </row>
    <row r="219" spans="1:2" x14ac:dyDescent="0.25">
      <c r="A219" s="118">
        <v>29320</v>
      </c>
      <c r="B219" s="110" t="s">
        <v>3035</v>
      </c>
    </row>
    <row r="220" spans="1:2" x14ac:dyDescent="0.25">
      <c r="A220" s="118">
        <v>51110</v>
      </c>
      <c r="B220" s="110" t="s">
        <v>3036</v>
      </c>
    </row>
    <row r="221" spans="1:2" x14ac:dyDescent="0.25">
      <c r="A221" s="118">
        <v>73100</v>
      </c>
      <c r="B221" s="110" t="s">
        <v>3037</v>
      </c>
    </row>
    <row r="222" spans="1:2" x14ac:dyDescent="0.25">
      <c r="A222" s="118">
        <v>29320</v>
      </c>
      <c r="B222" s="110" t="s">
        <v>3038</v>
      </c>
    </row>
    <row r="223" spans="1:2" x14ac:dyDescent="0.25">
      <c r="A223" s="118">
        <v>29320</v>
      </c>
      <c r="B223" s="110" t="s">
        <v>3039</v>
      </c>
    </row>
    <row r="224" spans="1:2" x14ac:dyDescent="0.25">
      <c r="A224" s="118">
        <v>29320</v>
      </c>
      <c r="B224" s="110" t="s">
        <v>3040</v>
      </c>
    </row>
    <row r="225" spans="1:2" x14ac:dyDescent="0.25">
      <c r="A225" s="118">
        <v>29320</v>
      </c>
      <c r="B225" s="110" t="s">
        <v>3041</v>
      </c>
    </row>
    <row r="226" spans="1:2" x14ac:dyDescent="0.25">
      <c r="A226" s="118">
        <v>75130</v>
      </c>
      <c r="B226" s="110" t="s">
        <v>3042</v>
      </c>
    </row>
    <row r="227" spans="1:2" x14ac:dyDescent="0.25">
      <c r="A227" s="118">
        <v>74879</v>
      </c>
      <c r="B227" s="110" t="s">
        <v>3043</v>
      </c>
    </row>
    <row r="228" spans="1:2" x14ac:dyDescent="0.25">
      <c r="A228" s="118">
        <v>17520</v>
      </c>
      <c r="B228" s="110" t="s">
        <v>3044</v>
      </c>
    </row>
    <row r="229" spans="1:2" x14ac:dyDescent="0.25">
      <c r="A229" s="118">
        <v>74879</v>
      </c>
      <c r="B229" s="110" t="s">
        <v>3045</v>
      </c>
    </row>
    <row r="230" spans="1:2" x14ac:dyDescent="0.25">
      <c r="A230" s="118">
        <v>51550</v>
      </c>
      <c r="B230" s="110" t="s">
        <v>3046</v>
      </c>
    </row>
    <row r="231" spans="1:2" x14ac:dyDescent="0.25">
      <c r="A231" s="118">
        <v>24200</v>
      </c>
      <c r="B231" s="110" t="s">
        <v>3047</v>
      </c>
    </row>
    <row r="232" spans="1:2" x14ac:dyDescent="0.25">
      <c r="A232" s="118">
        <v>74149</v>
      </c>
      <c r="B232" s="110" t="s">
        <v>3048</v>
      </c>
    </row>
    <row r="233" spans="1:2" x14ac:dyDescent="0.25">
      <c r="A233" s="118">
        <v>25240</v>
      </c>
      <c r="B233" s="110" t="s">
        <v>3049</v>
      </c>
    </row>
    <row r="234" spans="1:2" x14ac:dyDescent="0.25">
      <c r="A234" s="118">
        <v>63400</v>
      </c>
      <c r="B234" s="110" t="s">
        <v>3050</v>
      </c>
    </row>
    <row r="235" spans="1:2" x14ac:dyDescent="0.25">
      <c r="A235" s="118">
        <v>62209</v>
      </c>
      <c r="B235" s="110" t="s">
        <v>3051</v>
      </c>
    </row>
    <row r="236" spans="1:2" x14ac:dyDescent="0.25">
      <c r="A236" s="118">
        <v>62201</v>
      </c>
      <c r="B236" s="110" t="s">
        <v>3052</v>
      </c>
    </row>
    <row r="237" spans="1:2" x14ac:dyDescent="0.25">
      <c r="A237" s="118">
        <v>29230</v>
      </c>
      <c r="B237" s="110" t="s">
        <v>3053</v>
      </c>
    </row>
    <row r="238" spans="1:2" x14ac:dyDescent="0.25">
      <c r="A238" s="118">
        <v>29122</v>
      </c>
      <c r="B238" s="110" t="s">
        <v>3054</v>
      </c>
    </row>
    <row r="239" spans="1:2" x14ac:dyDescent="0.25">
      <c r="A239" s="118">
        <v>45330</v>
      </c>
      <c r="B239" s="110" t="s">
        <v>3055</v>
      </c>
    </row>
    <row r="240" spans="1:2" x14ac:dyDescent="0.25">
      <c r="A240" s="118">
        <v>29230</v>
      </c>
      <c r="B240" s="110" t="s">
        <v>3056</v>
      </c>
    </row>
    <row r="241" spans="1:2" x14ac:dyDescent="0.25">
      <c r="A241" s="118">
        <v>29230</v>
      </c>
      <c r="B241" s="110" t="s">
        <v>3057</v>
      </c>
    </row>
    <row r="242" spans="1:2" x14ac:dyDescent="0.25">
      <c r="A242" s="118">
        <v>51870</v>
      </c>
      <c r="B242" s="110" t="s">
        <v>3058</v>
      </c>
    </row>
    <row r="243" spans="1:2" x14ac:dyDescent="0.25">
      <c r="A243" s="118">
        <v>29230</v>
      </c>
      <c r="B243" s="110" t="s">
        <v>3059</v>
      </c>
    </row>
    <row r="244" spans="1:2" x14ac:dyDescent="0.25">
      <c r="A244" s="118">
        <v>35300</v>
      </c>
      <c r="B244" s="110" t="s">
        <v>3060</v>
      </c>
    </row>
    <row r="245" spans="1:2" x14ac:dyDescent="0.25">
      <c r="A245" s="118">
        <v>29230</v>
      </c>
      <c r="B245" s="110" t="s">
        <v>3061</v>
      </c>
    </row>
    <row r="246" spans="1:2" x14ac:dyDescent="0.25">
      <c r="A246" s="118">
        <v>63400</v>
      </c>
      <c r="B246" s="110" t="s">
        <v>3062</v>
      </c>
    </row>
    <row r="247" spans="1:2" x14ac:dyDescent="0.25">
      <c r="A247" s="118">
        <v>29600</v>
      </c>
      <c r="B247" s="110" t="s">
        <v>3063</v>
      </c>
    </row>
    <row r="248" spans="1:2" x14ac:dyDescent="0.25">
      <c r="A248" s="118">
        <v>51479</v>
      </c>
      <c r="B248" s="110" t="s">
        <v>3064</v>
      </c>
    </row>
    <row r="249" spans="1:2" x14ac:dyDescent="0.25">
      <c r="A249" s="118">
        <v>74300</v>
      </c>
      <c r="B249" s="110" t="s">
        <v>3065</v>
      </c>
    </row>
    <row r="250" spans="1:2" x14ac:dyDescent="0.25">
      <c r="A250" s="118">
        <v>33201</v>
      </c>
      <c r="B250" s="110" t="s">
        <v>3066</v>
      </c>
    </row>
    <row r="251" spans="1:2" x14ac:dyDescent="0.25">
      <c r="A251" s="118">
        <v>33202</v>
      </c>
      <c r="B251" s="110" t="s">
        <v>3067</v>
      </c>
    </row>
    <row r="252" spans="1:2" x14ac:dyDescent="0.25">
      <c r="A252" s="118">
        <v>63110</v>
      </c>
      <c r="B252" s="110" t="s">
        <v>3068</v>
      </c>
    </row>
    <row r="253" spans="1:2" x14ac:dyDescent="0.25">
      <c r="A253" s="118">
        <v>71231</v>
      </c>
      <c r="B253" s="110" t="s">
        <v>3069</v>
      </c>
    </row>
    <row r="254" spans="1:2" x14ac:dyDescent="0.25">
      <c r="A254" s="118">
        <v>29600</v>
      </c>
      <c r="B254" s="110" t="s">
        <v>3070</v>
      </c>
    </row>
    <row r="255" spans="1:2" x14ac:dyDescent="0.25">
      <c r="A255" s="118">
        <v>29122</v>
      </c>
      <c r="B255" s="110" t="s">
        <v>3071</v>
      </c>
    </row>
    <row r="256" spans="1:2" x14ac:dyDescent="0.25">
      <c r="A256" s="118">
        <v>29121</v>
      </c>
      <c r="B256" s="110" t="s">
        <v>3072</v>
      </c>
    </row>
    <row r="257" spans="1:2" x14ac:dyDescent="0.25">
      <c r="A257" s="118">
        <v>29600</v>
      </c>
      <c r="B257" s="110" t="s">
        <v>3073</v>
      </c>
    </row>
    <row r="258" spans="1:2" x14ac:dyDescent="0.25">
      <c r="A258" s="118">
        <v>62201</v>
      </c>
      <c r="B258" s="110" t="s">
        <v>3074</v>
      </c>
    </row>
    <row r="259" spans="1:2" x14ac:dyDescent="0.25">
      <c r="A259" s="118">
        <v>63230</v>
      </c>
      <c r="B259" s="110" t="s">
        <v>3075</v>
      </c>
    </row>
    <row r="260" spans="1:2" x14ac:dyDescent="0.25">
      <c r="A260" s="118">
        <v>63230</v>
      </c>
      <c r="B260" s="110" t="s">
        <v>3076</v>
      </c>
    </row>
    <row r="261" spans="1:2" x14ac:dyDescent="0.25">
      <c r="A261" s="118">
        <v>63230</v>
      </c>
      <c r="B261" s="110" t="s">
        <v>3077</v>
      </c>
    </row>
    <row r="262" spans="1:2" x14ac:dyDescent="0.25">
      <c r="A262" s="118">
        <v>71239</v>
      </c>
      <c r="B262" s="110" t="s">
        <v>3078</v>
      </c>
    </row>
    <row r="263" spans="1:2" x14ac:dyDescent="0.25">
      <c r="A263" s="118">
        <v>62109</v>
      </c>
      <c r="B263" s="110" t="s">
        <v>3079</v>
      </c>
    </row>
    <row r="264" spans="1:2" x14ac:dyDescent="0.25">
      <c r="A264" s="118">
        <v>62201</v>
      </c>
      <c r="B264" s="110" t="s">
        <v>3080</v>
      </c>
    </row>
    <row r="265" spans="1:2" x14ac:dyDescent="0.25">
      <c r="A265" s="118">
        <v>63230</v>
      </c>
      <c r="B265" s="110" t="s">
        <v>3081</v>
      </c>
    </row>
    <row r="266" spans="1:2" x14ac:dyDescent="0.25">
      <c r="A266" s="118">
        <v>34300</v>
      </c>
      <c r="B266" s="110" t="s">
        <v>3082</v>
      </c>
    </row>
    <row r="267" spans="1:2" x14ac:dyDescent="0.25">
      <c r="A267" s="118">
        <v>51140</v>
      </c>
      <c r="B267" s="110" t="s">
        <v>3083</v>
      </c>
    </row>
    <row r="268" spans="1:2" x14ac:dyDescent="0.25">
      <c r="A268" s="118">
        <v>35300</v>
      </c>
      <c r="B268" s="110" t="s">
        <v>3084</v>
      </c>
    </row>
    <row r="269" spans="1:2" x14ac:dyDescent="0.25">
      <c r="A269" s="118">
        <v>51870</v>
      </c>
      <c r="B269" s="110" t="s">
        <v>3085</v>
      </c>
    </row>
    <row r="270" spans="1:2" x14ac:dyDescent="0.25">
      <c r="A270" s="118">
        <v>29600</v>
      </c>
      <c r="B270" s="110" t="s">
        <v>3086</v>
      </c>
    </row>
    <row r="271" spans="1:2" x14ac:dyDescent="0.25">
      <c r="A271" s="118">
        <v>35300</v>
      </c>
      <c r="B271" s="110" t="s">
        <v>3087</v>
      </c>
    </row>
    <row r="272" spans="1:2" x14ac:dyDescent="0.25">
      <c r="A272" s="118">
        <v>35300</v>
      </c>
      <c r="B272" s="110" t="s">
        <v>3088</v>
      </c>
    </row>
    <row r="273" spans="1:2" x14ac:dyDescent="0.25">
      <c r="A273" s="118">
        <v>74300</v>
      </c>
      <c r="B273" s="110" t="s">
        <v>3089</v>
      </c>
    </row>
    <row r="274" spans="1:2" x14ac:dyDescent="0.25">
      <c r="A274" s="118">
        <v>33202</v>
      </c>
      <c r="B274" s="110" t="s">
        <v>3090</v>
      </c>
    </row>
    <row r="275" spans="1:2" x14ac:dyDescent="0.25">
      <c r="A275" s="118">
        <v>35300</v>
      </c>
      <c r="B275" s="110" t="s">
        <v>3091</v>
      </c>
    </row>
    <row r="276" spans="1:2" x14ac:dyDescent="0.25">
      <c r="A276" s="118">
        <v>71239</v>
      </c>
      <c r="B276" s="110" t="s">
        <v>3092</v>
      </c>
    </row>
    <row r="277" spans="1:2" x14ac:dyDescent="0.25">
      <c r="A277" s="118">
        <v>71231</v>
      </c>
      <c r="B277" s="110" t="s">
        <v>3093</v>
      </c>
    </row>
    <row r="278" spans="1:2" x14ac:dyDescent="0.25">
      <c r="A278" s="118">
        <v>51870</v>
      </c>
      <c r="B278" s="110" t="s">
        <v>3094</v>
      </c>
    </row>
    <row r="279" spans="1:2" x14ac:dyDescent="0.25">
      <c r="A279" s="118">
        <v>35300</v>
      </c>
      <c r="B279" s="110" t="s">
        <v>3095</v>
      </c>
    </row>
    <row r="280" spans="1:2" x14ac:dyDescent="0.25">
      <c r="A280" s="118">
        <v>25240</v>
      </c>
      <c r="B280" s="110" t="s">
        <v>3096</v>
      </c>
    </row>
    <row r="281" spans="1:2" x14ac:dyDescent="0.25">
      <c r="A281" s="118">
        <v>35300</v>
      </c>
      <c r="B281" s="110" t="s">
        <v>3097</v>
      </c>
    </row>
    <row r="282" spans="1:2" x14ac:dyDescent="0.25">
      <c r="A282" s="118">
        <v>35300</v>
      </c>
      <c r="B282" s="110" t="s">
        <v>3098</v>
      </c>
    </row>
    <row r="283" spans="1:2" x14ac:dyDescent="0.25">
      <c r="A283" s="118">
        <v>63230</v>
      </c>
      <c r="B283" s="110" t="s">
        <v>3099</v>
      </c>
    </row>
    <row r="284" spans="1:2" x14ac:dyDescent="0.25">
      <c r="A284" s="118">
        <v>36110</v>
      </c>
      <c r="B284" s="110" t="s">
        <v>3100</v>
      </c>
    </row>
    <row r="285" spans="1:2" x14ac:dyDescent="0.25">
      <c r="A285" s="118">
        <v>33201</v>
      </c>
      <c r="B285" s="110" t="s">
        <v>3101</v>
      </c>
    </row>
    <row r="286" spans="1:2" x14ac:dyDescent="0.25">
      <c r="A286" s="118">
        <v>63230</v>
      </c>
      <c r="B286" s="110" t="s">
        <v>3102</v>
      </c>
    </row>
    <row r="287" spans="1:2" x14ac:dyDescent="0.25">
      <c r="A287" s="118">
        <v>35200</v>
      </c>
      <c r="B287" s="110" t="s">
        <v>3103</v>
      </c>
    </row>
    <row r="288" spans="1:2" x14ac:dyDescent="0.25">
      <c r="A288" s="118">
        <v>45230</v>
      </c>
      <c r="B288" s="110" t="s">
        <v>3104</v>
      </c>
    </row>
    <row r="289" spans="1:2" x14ac:dyDescent="0.25">
      <c r="A289" s="118">
        <v>35300</v>
      </c>
      <c r="B289" s="110" t="s">
        <v>3105</v>
      </c>
    </row>
    <row r="290" spans="1:2" x14ac:dyDescent="0.25">
      <c r="A290" s="118">
        <v>35300</v>
      </c>
      <c r="B290" s="110" t="s">
        <v>3106</v>
      </c>
    </row>
    <row r="291" spans="1:2" x14ac:dyDescent="0.25">
      <c r="A291" s="118">
        <v>55520</v>
      </c>
      <c r="B291" s="110" t="s">
        <v>3107</v>
      </c>
    </row>
    <row r="292" spans="1:2" x14ac:dyDescent="0.25">
      <c r="A292" s="118">
        <v>60219</v>
      </c>
      <c r="B292" s="110" t="s">
        <v>3108</v>
      </c>
    </row>
    <row r="293" spans="1:2" x14ac:dyDescent="0.25">
      <c r="A293" s="118">
        <v>63230</v>
      </c>
      <c r="B293" s="110" t="s">
        <v>3109</v>
      </c>
    </row>
    <row r="294" spans="1:2" x14ac:dyDescent="0.25">
      <c r="A294" s="118">
        <v>63230</v>
      </c>
      <c r="B294" s="110" t="s">
        <v>3110</v>
      </c>
    </row>
    <row r="295" spans="1:2" x14ac:dyDescent="0.25">
      <c r="A295" s="118">
        <v>45230</v>
      </c>
      <c r="B295" s="110" t="s">
        <v>3111</v>
      </c>
    </row>
    <row r="296" spans="1:2" x14ac:dyDescent="0.25">
      <c r="A296" s="118">
        <v>90030</v>
      </c>
      <c r="B296" s="110" t="s">
        <v>3112</v>
      </c>
    </row>
    <row r="297" spans="1:2" x14ac:dyDescent="0.25">
      <c r="A297" s="118">
        <v>60231</v>
      </c>
      <c r="B297" s="110" t="s">
        <v>3113</v>
      </c>
    </row>
    <row r="298" spans="1:2" x14ac:dyDescent="0.25">
      <c r="A298" s="118">
        <v>35300</v>
      </c>
      <c r="B298" s="110" t="s">
        <v>3114</v>
      </c>
    </row>
    <row r="299" spans="1:2" x14ac:dyDescent="0.25">
      <c r="A299" s="118">
        <v>35300</v>
      </c>
      <c r="B299" s="110" t="s">
        <v>3115</v>
      </c>
    </row>
    <row r="300" spans="1:2" x14ac:dyDescent="0.25">
      <c r="A300" s="118">
        <v>92729</v>
      </c>
      <c r="B300" s="110" t="s">
        <v>3116</v>
      </c>
    </row>
    <row r="301" spans="1:2" x14ac:dyDescent="0.25">
      <c r="A301" s="118">
        <v>62101</v>
      </c>
      <c r="B301" s="110" t="s">
        <v>3117</v>
      </c>
    </row>
    <row r="302" spans="1:2" x14ac:dyDescent="0.25">
      <c r="A302" s="118">
        <v>63230</v>
      </c>
      <c r="B302" s="110" t="s">
        <v>3118</v>
      </c>
    </row>
    <row r="303" spans="1:2" x14ac:dyDescent="0.25">
      <c r="A303" s="118">
        <v>26700</v>
      </c>
      <c r="B303" s="110" t="s">
        <v>3119</v>
      </c>
    </row>
    <row r="304" spans="1:2" x14ac:dyDescent="0.25">
      <c r="A304" s="118">
        <v>14110</v>
      </c>
      <c r="B304" s="110" t="s">
        <v>3120</v>
      </c>
    </row>
    <row r="305" spans="1:2" x14ac:dyDescent="0.25">
      <c r="A305" s="118">
        <v>33500</v>
      </c>
      <c r="B305" s="110" t="s">
        <v>3121</v>
      </c>
    </row>
    <row r="306" spans="1:2" x14ac:dyDescent="0.25">
      <c r="A306" s="118">
        <v>74602</v>
      </c>
      <c r="B306" s="110" t="s">
        <v>3122</v>
      </c>
    </row>
    <row r="307" spans="1:2" x14ac:dyDescent="0.25">
      <c r="A307" s="118">
        <v>22220</v>
      </c>
      <c r="B307" s="110" t="s">
        <v>3123</v>
      </c>
    </row>
    <row r="308" spans="1:2" x14ac:dyDescent="0.25">
      <c r="A308" s="118">
        <v>51170</v>
      </c>
      <c r="B308" s="110" t="s">
        <v>3124</v>
      </c>
    </row>
    <row r="309" spans="1:2" x14ac:dyDescent="0.25">
      <c r="A309" s="118">
        <v>52250</v>
      </c>
      <c r="B309" s="110" t="s">
        <v>3125</v>
      </c>
    </row>
    <row r="310" spans="1:2" x14ac:dyDescent="0.25">
      <c r="A310" s="118">
        <v>51342</v>
      </c>
      <c r="B310" s="110" t="s">
        <v>3126</v>
      </c>
    </row>
    <row r="311" spans="1:2" x14ac:dyDescent="0.25">
      <c r="A311" s="118">
        <v>51342</v>
      </c>
      <c r="B311" s="110" t="s">
        <v>3127</v>
      </c>
    </row>
    <row r="312" spans="1:2" x14ac:dyDescent="0.25">
      <c r="A312" s="118">
        <v>51342</v>
      </c>
      <c r="B312" s="110" t="s">
        <v>3128</v>
      </c>
    </row>
    <row r="313" spans="1:2" x14ac:dyDescent="0.25">
      <c r="A313" s="118">
        <v>15910</v>
      </c>
      <c r="B313" s="110" t="s">
        <v>3129</v>
      </c>
    </row>
    <row r="314" spans="1:2" x14ac:dyDescent="0.25">
      <c r="A314" s="118">
        <v>24140</v>
      </c>
      <c r="B314" s="110" t="s">
        <v>3130</v>
      </c>
    </row>
    <row r="315" spans="1:2" x14ac:dyDescent="0.25">
      <c r="A315" s="118">
        <v>51120</v>
      </c>
      <c r="B315" s="110" t="s">
        <v>3131</v>
      </c>
    </row>
    <row r="316" spans="1:2" x14ac:dyDescent="0.25">
      <c r="A316" s="118">
        <v>51550</v>
      </c>
      <c r="B316" s="110" t="s">
        <v>3132</v>
      </c>
    </row>
    <row r="317" spans="1:2" x14ac:dyDescent="0.25">
      <c r="A317" s="118">
        <v>15960</v>
      </c>
      <c r="B317" s="110" t="s">
        <v>3133</v>
      </c>
    </row>
    <row r="318" spans="1:2" x14ac:dyDescent="0.25">
      <c r="A318" s="118">
        <v>15710</v>
      </c>
      <c r="B318" s="110" t="s">
        <v>3134</v>
      </c>
    </row>
    <row r="319" spans="1:2" x14ac:dyDescent="0.25">
      <c r="A319" s="118">
        <v>1110</v>
      </c>
      <c r="B319" s="110" t="s">
        <v>3135</v>
      </c>
    </row>
    <row r="320" spans="1:2" x14ac:dyDescent="0.25">
      <c r="A320" s="118">
        <v>5010</v>
      </c>
      <c r="B320" s="110" t="s">
        <v>3136</v>
      </c>
    </row>
    <row r="321" spans="1:2" x14ac:dyDescent="0.25">
      <c r="A321" s="118">
        <v>24160</v>
      </c>
      <c r="B321" s="110" t="s">
        <v>3137</v>
      </c>
    </row>
    <row r="322" spans="1:2" x14ac:dyDescent="0.25">
      <c r="A322" s="118">
        <v>75240</v>
      </c>
      <c r="B322" s="110" t="s">
        <v>3138</v>
      </c>
    </row>
    <row r="323" spans="1:2" x14ac:dyDescent="0.25">
      <c r="A323" s="118">
        <v>24120</v>
      </c>
      <c r="B323" s="110" t="s">
        <v>3139</v>
      </c>
    </row>
    <row r="324" spans="1:2" x14ac:dyDescent="0.25">
      <c r="A324" s="118">
        <v>24130</v>
      </c>
      <c r="B324" s="110" t="s">
        <v>3140</v>
      </c>
    </row>
    <row r="325" spans="1:2" x14ac:dyDescent="0.25">
      <c r="A325" s="118">
        <v>51120</v>
      </c>
      <c r="B325" s="110" t="s">
        <v>3141</v>
      </c>
    </row>
    <row r="326" spans="1:2" x14ac:dyDescent="0.25">
      <c r="A326" s="118">
        <v>24301</v>
      </c>
      <c r="B326" s="110" t="s">
        <v>3142</v>
      </c>
    </row>
    <row r="327" spans="1:2" x14ac:dyDescent="0.25">
      <c r="A327" s="118">
        <v>24160</v>
      </c>
      <c r="B327" s="110" t="s">
        <v>3143</v>
      </c>
    </row>
    <row r="328" spans="1:2" x14ac:dyDescent="0.25">
      <c r="A328" s="118">
        <v>1120</v>
      </c>
      <c r="B328" s="110" t="s">
        <v>3144</v>
      </c>
    </row>
    <row r="329" spans="1:2" x14ac:dyDescent="0.25">
      <c r="A329" s="118">
        <v>28400</v>
      </c>
      <c r="B329" s="110" t="s">
        <v>3145</v>
      </c>
    </row>
    <row r="330" spans="1:2" x14ac:dyDescent="0.25">
      <c r="A330" s="118">
        <v>27100</v>
      </c>
      <c r="B330" s="110" t="s">
        <v>3146</v>
      </c>
    </row>
    <row r="331" spans="1:2" x14ac:dyDescent="0.25">
      <c r="A331" s="118">
        <v>27100</v>
      </c>
      <c r="B331" s="110" t="s">
        <v>3147</v>
      </c>
    </row>
    <row r="332" spans="1:2" x14ac:dyDescent="0.25">
      <c r="A332" s="118">
        <v>27100</v>
      </c>
      <c r="B332" s="110" t="s">
        <v>3148</v>
      </c>
    </row>
    <row r="333" spans="1:2" x14ac:dyDescent="0.25">
      <c r="A333" s="118">
        <v>22220</v>
      </c>
      <c r="B333" s="110" t="s">
        <v>3149</v>
      </c>
    </row>
    <row r="334" spans="1:2" x14ac:dyDescent="0.25">
      <c r="A334" s="118">
        <v>15612</v>
      </c>
      <c r="B334" s="110" t="s">
        <v>3150</v>
      </c>
    </row>
    <row r="335" spans="1:2" x14ac:dyDescent="0.25">
      <c r="A335" s="118">
        <v>1139</v>
      </c>
      <c r="B335" s="110" t="s">
        <v>3151</v>
      </c>
    </row>
    <row r="336" spans="1:2" x14ac:dyDescent="0.25">
      <c r="A336" s="118">
        <v>17120</v>
      </c>
      <c r="B336" s="110" t="s">
        <v>3152</v>
      </c>
    </row>
    <row r="337" spans="1:2" x14ac:dyDescent="0.25">
      <c r="A337" s="118">
        <v>17130</v>
      </c>
      <c r="B337" s="110" t="s">
        <v>3153</v>
      </c>
    </row>
    <row r="338" spans="1:2" x14ac:dyDescent="0.25">
      <c r="A338" s="118">
        <v>17220</v>
      </c>
      <c r="B338" s="110" t="s">
        <v>3154</v>
      </c>
    </row>
    <row r="339" spans="1:2" x14ac:dyDescent="0.25">
      <c r="A339" s="118">
        <v>17230</v>
      </c>
      <c r="B339" s="110" t="s">
        <v>3155</v>
      </c>
    </row>
    <row r="340" spans="1:2" x14ac:dyDescent="0.25">
      <c r="A340" s="118">
        <v>31100</v>
      </c>
      <c r="B340" s="110" t="s">
        <v>3156</v>
      </c>
    </row>
    <row r="341" spans="1:2" x14ac:dyDescent="0.25">
      <c r="A341" s="118">
        <v>31100</v>
      </c>
      <c r="B341" s="110" t="s">
        <v>3157</v>
      </c>
    </row>
    <row r="342" spans="1:2" x14ac:dyDescent="0.25">
      <c r="A342" s="118">
        <v>31610</v>
      </c>
      <c r="B342" s="110" t="s">
        <v>3158</v>
      </c>
    </row>
    <row r="343" spans="1:2" x14ac:dyDescent="0.25">
      <c r="A343" s="118">
        <v>31100</v>
      </c>
      <c r="B343" s="110" t="s">
        <v>3159</v>
      </c>
    </row>
    <row r="344" spans="1:2" x14ac:dyDescent="0.25">
      <c r="A344" s="118">
        <v>33202</v>
      </c>
      <c r="B344" s="110" t="s">
        <v>3160</v>
      </c>
    </row>
    <row r="345" spans="1:2" x14ac:dyDescent="0.25">
      <c r="A345" s="118">
        <v>14300</v>
      </c>
      <c r="B345" s="110" t="s">
        <v>3161</v>
      </c>
    </row>
    <row r="346" spans="1:2" x14ac:dyDescent="0.25">
      <c r="A346" s="118">
        <v>27420</v>
      </c>
      <c r="B346" s="110" t="s">
        <v>3162</v>
      </c>
    </row>
    <row r="347" spans="1:2" x14ac:dyDescent="0.25">
      <c r="A347" s="118">
        <v>30020</v>
      </c>
      <c r="B347" s="110" t="s">
        <v>3163</v>
      </c>
    </row>
    <row r="348" spans="1:2" x14ac:dyDescent="0.25">
      <c r="A348" s="118">
        <v>27420</v>
      </c>
      <c r="B348" s="110" t="s">
        <v>3164</v>
      </c>
    </row>
    <row r="349" spans="1:2" x14ac:dyDescent="0.25">
      <c r="A349" s="118">
        <v>27420</v>
      </c>
      <c r="B349" s="110" t="s">
        <v>3165</v>
      </c>
    </row>
    <row r="350" spans="1:2" x14ac:dyDescent="0.25">
      <c r="A350" s="118">
        <v>27420</v>
      </c>
      <c r="B350" s="110" t="s">
        <v>3166</v>
      </c>
    </row>
    <row r="351" spans="1:2" x14ac:dyDescent="0.25">
      <c r="A351" s="118">
        <v>13200</v>
      </c>
      <c r="B351" s="110" t="s">
        <v>3167</v>
      </c>
    </row>
    <row r="352" spans="1:2" x14ac:dyDescent="0.25">
      <c r="A352" s="118">
        <v>27420</v>
      </c>
      <c r="B352" s="110" t="s">
        <v>3168</v>
      </c>
    </row>
    <row r="353" spans="1:2" x14ac:dyDescent="0.25">
      <c r="A353" s="118">
        <v>24301</v>
      </c>
      <c r="B353" s="110" t="s">
        <v>3169</v>
      </c>
    </row>
    <row r="354" spans="1:2" x14ac:dyDescent="0.25">
      <c r="A354" s="118">
        <v>24301</v>
      </c>
      <c r="B354" s="110" t="s">
        <v>3170</v>
      </c>
    </row>
    <row r="355" spans="1:2" x14ac:dyDescent="0.25">
      <c r="A355" s="118">
        <v>27420</v>
      </c>
      <c r="B355" s="110" t="s">
        <v>3171</v>
      </c>
    </row>
    <row r="356" spans="1:2" x14ac:dyDescent="0.25">
      <c r="A356" s="118">
        <v>27420</v>
      </c>
      <c r="B356" s="110" t="s">
        <v>3172</v>
      </c>
    </row>
    <row r="357" spans="1:2" x14ac:dyDescent="0.25">
      <c r="A357" s="118">
        <v>27420</v>
      </c>
      <c r="B357" s="110" t="s">
        <v>3173</v>
      </c>
    </row>
    <row r="358" spans="1:2" x14ac:dyDescent="0.25">
      <c r="A358" s="118">
        <v>27420</v>
      </c>
      <c r="B358" s="110" t="s">
        <v>3174</v>
      </c>
    </row>
    <row r="359" spans="1:2" x14ac:dyDescent="0.25">
      <c r="A359" s="118">
        <v>26510</v>
      </c>
      <c r="B359" s="110" t="s">
        <v>3175</v>
      </c>
    </row>
    <row r="360" spans="1:2" x14ac:dyDescent="0.25">
      <c r="A360" s="118">
        <v>24130</v>
      </c>
      <c r="B360" s="110" t="s">
        <v>3176</v>
      </c>
    </row>
    <row r="361" spans="1:2" x14ac:dyDescent="0.25">
      <c r="A361" s="118">
        <v>36639</v>
      </c>
      <c r="B361" s="110" t="s">
        <v>3177</v>
      </c>
    </row>
    <row r="362" spans="1:2" x14ac:dyDescent="0.25">
      <c r="A362" s="118">
        <v>34100</v>
      </c>
      <c r="B362" s="110" t="s">
        <v>3178</v>
      </c>
    </row>
    <row r="363" spans="1:2" x14ac:dyDescent="0.25">
      <c r="A363" s="118">
        <v>85140</v>
      </c>
      <c r="B363" s="110" t="s">
        <v>3179</v>
      </c>
    </row>
    <row r="364" spans="1:2" x14ac:dyDescent="0.25">
      <c r="A364" s="118">
        <v>50101</v>
      </c>
      <c r="B364" s="110" t="s">
        <v>3180</v>
      </c>
    </row>
    <row r="365" spans="1:2" x14ac:dyDescent="0.25">
      <c r="A365" s="118">
        <v>50101</v>
      </c>
      <c r="B365" s="110" t="s">
        <v>3181</v>
      </c>
    </row>
    <row r="366" spans="1:2" x14ac:dyDescent="0.25">
      <c r="A366" s="118">
        <v>50102</v>
      </c>
      <c r="B366" s="110" t="s">
        <v>3182</v>
      </c>
    </row>
    <row r="367" spans="1:2" x14ac:dyDescent="0.25">
      <c r="A367" s="118">
        <v>50102</v>
      </c>
      <c r="B367" s="110" t="s">
        <v>3183</v>
      </c>
    </row>
    <row r="368" spans="1:2" x14ac:dyDescent="0.25">
      <c r="A368" s="118">
        <v>51180</v>
      </c>
      <c r="B368" s="110" t="s">
        <v>3184</v>
      </c>
    </row>
    <row r="369" spans="1:2" x14ac:dyDescent="0.25">
      <c r="A369" s="118">
        <v>51120</v>
      </c>
      <c r="B369" s="110" t="s">
        <v>3185</v>
      </c>
    </row>
    <row r="370" spans="1:2" x14ac:dyDescent="0.25">
      <c r="A370" s="118">
        <v>24140</v>
      </c>
      <c r="B370" s="110" t="s">
        <v>3186</v>
      </c>
    </row>
    <row r="371" spans="1:2" x14ac:dyDescent="0.25">
      <c r="A371" s="118">
        <v>51120</v>
      </c>
      <c r="B371" s="110" t="s">
        <v>3187</v>
      </c>
    </row>
    <row r="372" spans="1:2" x14ac:dyDescent="0.25">
      <c r="A372" s="118">
        <v>51550</v>
      </c>
      <c r="B372" s="110" t="s">
        <v>3188</v>
      </c>
    </row>
    <row r="373" spans="1:2" x14ac:dyDescent="0.25">
      <c r="A373" s="118">
        <v>24160</v>
      </c>
      <c r="B373" s="110" t="s">
        <v>3189</v>
      </c>
    </row>
    <row r="374" spans="1:2" x14ac:dyDescent="0.25">
      <c r="A374" s="118">
        <v>33201</v>
      </c>
      <c r="B374" s="110" t="s">
        <v>3190</v>
      </c>
    </row>
    <row r="375" spans="1:2" x14ac:dyDescent="0.25">
      <c r="A375" s="118">
        <v>33202</v>
      </c>
      <c r="B375" s="110" t="s">
        <v>3191</v>
      </c>
    </row>
    <row r="376" spans="1:2" x14ac:dyDescent="0.25">
      <c r="A376" s="118">
        <v>24150</v>
      </c>
      <c r="B376" s="110" t="s">
        <v>3192</v>
      </c>
    </row>
    <row r="377" spans="1:2" x14ac:dyDescent="0.25">
      <c r="A377" s="118">
        <v>23100</v>
      </c>
      <c r="B377" s="110" t="s">
        <v>3193</v>
      </c>
    </row>
    <row r="378" spans="1:2" x14ac:dyDescent="0.25">
      <c r="A378" s="118">
        <v>24150</v>
      </c>
      <c r="B378" s="110" t="s">
        <v>3194</v>
      </c>
    </row>
    <row r="379" spans="1:2" x14ac:dyDescent="0.25">
      <c r="A379" s="118">
        <v>51120</v>
      </c>
      <c r="B379" s="110" t="s">
        <v>3195</v>
      </c>
    </row>
    <row r="380" spans="1:2" x14ac:dyDescent="0.25">
      <c r="A380" s="118">
        <v>24150</v>
      </c>
      <c r="B380" s="110" t="s">
        <v>3196</v>
      </c>
    </row>
    <row r="381" spans="1:2" x14ac:dyDescent="0.25">
      <c r="A381" s="118">
        <v>24610</v>
      </c>
      <c r="B381" s="110" t="s">
        <v>3197</v>
      </c>
    </row>
    <row r="382" spans="1:2" x14ac:dyDescent="0.25">
      <c r="A382" s="118">
        <v>24150</v>
      </c>
      <c r="B382" s="110" t="s">
        <v>3198</v>
      </c>
    </row>
    <row r="383" spans="1:2" x14ac:dyDescent="0.25">
      <c r="A383" s="118">
        <v>24150</v>
      </c>
      <c r="B383" s="110" t="s">
        <v>3199</v>
      </c>
    </row>
    <row r="384" spans="1:2" x14ac:dyDescent="0.25">
      <c r="A384" s="118">
        <v>23100</v>
      </c>
      <c r="B384" s="110" t="s">
        <v>3200</v>
      </c>
    </row>
    <row r="385" spans="1:2" x14ac:dyDescent="0.25">
      <c r="A385" s="118">
        <v>29600</v>
      </c>
      <c r="B385" s="110" t="s">
        <v>3201</v>
      </c>
    </row>
    <row r="386" spans="1:2" x14ac:dyDescent="0.25">
      <c r="A386" s="118">
        <v>52489</v>
      </c>
      <c r="B386" s="110" t="s">
        <v>3202</v>
      </c>
    </row>
    <row r="387" spans="1:2" x14ac:dyDescent="0.25">
      <c r="A387" s="118">
        <v>34100</v>
      </c>
      <c r="B387" s="110" t="s">
        <v>3203</v>
      </c>
    </row>
    <row r="388" spans="1:2" x14ac:dyDescent="0.25">
      <c r="A388" s="118">
        <v>32300</v>
      </c>
      <c r="B388" s="110" t="s">
        <v>3204</v>
      </c>
    </row>
    <row r="389" spans="1:2" x14ac:dyDescent="0.25">
      <c r="A389" s="118">
        <v>32300</v>
      </c>
      <c r="B389" s="110" t="s">
        <v>3205</v>
      </c>
    </row>
    <row r="390" spans="1:2" x14ac:dyDescent="0.25">
      <c r="A390" s="118">
        <v>32300</v>
      </c>
      <c r="B390" s="110" t="s">
        <v>3206</v>
      </c>
    </row>
    <row r="391" spans="1:2" x14ac:dyDescent="0.25">
      <c r="A391" s="118">
        <v>32100</v>
      </c>
      <c r="B391" s="110" t="s">
        <v>3207</v>
      </c>
    </row>
    <row r="392" spans="1:2" x14ac:dyDescent="0.25">
      <c r="A392" s="118">
        <v>26150</v>
      </c>
      <c r="B392" s="110" t="s">
        <v>3208</v>
      </c>
    </row>
    <row r="393" spans="1:2" x14ac:dyDescent="0.25">
      <c r="A393" s="118">
        <v>92710</v>
      </c>
      <c r="B393" s="110" t="s">
        <v>3209</v>
      </c>
    </row>
    <row r="394" spans="1:2" x14ac:dyDescent="0.25">
      <c r="A394" s="118">
        <v>51180</v>
      </c>
      <c r="B394" s="110" t="s">
        <v>3210</v>
      </c>
    </row>
    <row r="395" spans="1:2" x14ac:dyDescent="0.25">
      <c r="A395" s="118">
        <v>22220</v>
      </c>
      <c r="B395" s="110" t="s">
        <v>3211</v>
      </c>
    </row>
    <row r="396" spans="1:2" x14ac:dyDescent="0.25">
      <c r="A396" s="118">
        <v>22130</v>
      </c>
      <c r="B396" s="110" t="s">
        <v>3212</v>
      </c>
    </row>
    <row r="397" spans="1:2" x14ac:dyDescent="0.25">
      <c r="A397" s="118">
        <v>71340</v>
      </c>
      <c r="B397" s="110" t="s">
        <v>3213</v>
      </c>
    </row>
    <row r="398" spans="1:2" x14ac:dyDescent="0.25">
      <c r="A398" s="118">
        <v>36501</v>
      </c>
      <c r="B398" s="110" t="s">
        <v>3214</v>
      </c>
    </row>
    <row r="399" spans="1:2" x14ac:dyDescent="0.25">
      <c r="A399" s="118">
        <v>92330</v>
      </c>
      <c r="B399" s="110" t="s">
        <v>3215</v>
      </c>
    </row>
    <row r="400" spans="1:2" x14ac:dyDescent="0.25">
      <c r="A400" s="118">
        <v>92330</v>
      </c>
      <c r="B400" s="110" t="s">
        <v>3216</v>
      </c>
    </row>
    <row r="401" spans="1:2" x14ac:dyDescent="0.25">
      <c r="A401" s="118">
        <v>92330</v>
      </c>
      <c r="B401" s="110" t="s">
        <v>3217</v>
      </c>
    </row>
    <row r="402" spans="1:2" x14ac:dyDescent="0.25">
      <c r="A402" s="118">
        <v>24620</v>
      </c>
      <c r="B402" s="110" t="s">
        <v>3218</v>
      </c>
    </row>
    <row r="403" spans="1:2" x14ac:dyDescent="0.25">
      <c r="A403" s="118">
        <v>33100</v>
      </c>
      <c r="B403" s="110" t="s">
        <v>3219</v>
      </c>
    </row>
    <row r="404" spans="1:2" x14ac:dyDescent="0.25">
      <c r="A404" s="118">
        <v>24421</v>
      </c>
      <c r="B404" s="110" t="s">
        <v>3220</v>
      </c>
    </row>
    <row r="405" spans="1:2" x14ac:dyDescent="0.25">
      <c r="A405" s="118">
        <v>85111</v>
      </c>
      <c r="B405" s="110" t="s">
        <v>3221</v>
      </c>
    </row>
    <row r="406" spans="1:2" x14ac:dyDescent="0.25">
      <c r="A406" s="118">
        <v>24421</v>
      </c>
      <c r="B406" s="110" t="s">
        <v>3222</v>
      </c>
    </row>
    <row r="407" spans="1:2" x14ac:dyDescent="0.25">
      <c r="A407" s="118">
        <v>30020</v>
      </c>
      <c r="B407" s="110" t="s">
        <v>3223</v>
      </c>
    </row>
    <row r="408" spans="1:2" x14ac:dyDescent="0.25">
      <c r="A408" s="118">
        <v>74142</v>
      </c>
      <c r="B408" s="110" t="s">
        <v>3224</v>
      </c>
    </row>
    <row r="409" spans="1:2" x14ac:dyDescent="0.25">
      <c r="A409" s="118">
        <v>74300</v>
      </c>
      <c r="B409" s="110" t="s">
        <v>3225</v>
      </c>
    </row>
    <row r="410" spans="1:2" x14ac:dyDescent="0.25">
      <c r="A410" s="118">
        <v>28750</v>
      </c>
      <c r="B410" s="110" t="s">
        <v>3226</v>
      </c>
    </row>
    <row r="411" spans="1:2" x14ac:dyDescent="0.25">
      <c r="A411" s="118">
        <v>61102</v>
      </c>
      <c r="B411" s="110" t="s">
        <v>3227</v>
      </c>
    </row>
    <row r="412" spans="1:2" x14ac:dyDescent="0.25">
      <c r="A412" s="118">
        <v>15139</v>
      </c>
      <c r="B412" s="110" t="s">
        <v>3228</v>
      </c>
    </row>
    <row r="413" spans="1:2" x14ac:dyDescent="0.25">
      <c r="A413" s="118">
        <v>29522</v>
      </c>
      <c r="B413" s="110" t="s">
        <v>3229</v>
      </c>
    </row>
    <row r="414" spans="1:2" x14ac:dyDescent="0.25">
      <c r="A414" s="118">
        <v>27420</v>
      </c>
      <c r="B414" s="110" t="s">
        <v>3230</v>
      </c>
    </row>
    <row r="415" spans="1:2" x14ac:dyDescent="0.25">
      <c r="A415" s="118">
        <v>27100</v>
      </c>
      <c r="B415" s="110" t="s">
        <v>3231</v>
      </c>
    </row>
    <row r="416" spans="1:2" x14ac:dyDescent="0.25">
      <c r="A416" s="118">
        <v>1250</v>
      </c>
      <c r="B416" s="110" t="s">
        <v>3232</v>
      </c>
    </row>
    <row r="417" spans="1:2" x14ac:dyDescent="0.25">
      <c r="A417" s="118">
        <v>14120</v>
      </c>
      <c r="B417" s="110" t="s">
        <v>3233</v>
      </c>
    </row>
    <row r="418" spans="1:2" x14ac:dyDescent="0.25">
      <c r="A418" s="118">
        <v>26530</v>
      </c>
      <c r="B418" s="110" t="s">
        <v>3234</v>
      </c>
    </row>
    <row r="419" spans="1:2" x14ac:dyDescent="0.25">
      <c r="A419" s="118">
        <v>51550</v>
      </c>
      <c r="B419" s="110" t="s">
        <v>3235</v>
      </c>
    </row>
    <row r="420" spans="1:2" x14ac:dyDescent="0.25">
      <c r="A420" s="118">
        <v>24120</v>
      </c>
      <c r="B420" s="110" t="s">
        <v>3236</v>
      </c>
    </row>
    <row r="421" spans="1:2" x14ac:dyDescent="0.25">
      <c r="A421" s="118">
        <v>85200</v>
      </c>
      <c r="B421" s="110" t="s">
        <v>3237</v>
      </c>
    </row>
    <row r="422" spans="1:2" x14ac:dyDescent="0.25">
      <c r="A422" s="118">
        <v>15710</v>
      </c>
      <c r="B422" s="110" t="s">
        <v>3238</v>
      </c>
    </row>
    <row r="423" spans="1:2" x14ac:dyDescent="0.25">
      <c r="A423" s="118">
        <v>60239</v>
      </c>
      <c r="B423" s="110" t="s">
        <v>3239</v>
      </c>
    </row>
    <row r="424" spans="1:2" x14ac:dyDescent="0.25">
      <c r="A424" s="118">
        <v>15410</v>
      </c>
      <c r="B424" s="110" t="s">
        <v>3240</v>
      </c>
    </row>
    <row r="425" spans="1:2" x14ac:dyDescent="0.25">
      <c r="A425" s="118">
        <v>29530</v>
      </c>
      <c r="B425" s="110" t="s">
        <v>3241</v>
      </c>
    </row>
    <row r="426" spans="1:2" x14ac:dyDescent="0.25">
      <c r="A426" s="118">
        <v>51210</v>
      </c>
      <c r="B426" s="110" t="s">
        <v>3242</v>
      </c>
    </row>
    <row r="427" spans="1:2" x14ac:dyDescent="0.25">
      <c r="A427" s="118">
        <v>15710</v>
      </c>
      <c r="B427" s="110" t="s">
        <v>3243</v>
      </c>
    </row>
    <row r="428" spans="1:2" x14ac:dyDescent="0.25">
      <c r="A428" s="118">
        <v>74300</v>
      </c>
      <c r="B428" s="110" t="s">
        <v>3244</v>
      </c>
    </row>
    <row r="429" spans="1:2" x14ac:dyDescent="0.25">
      <c r="A429" s="118">
        <v>15112</v>
      </c>
      <c r="B429" s="110" t="s">
        <v>3245</v>
      </c>
    </row>
    <row r="430" spans="1:2" x14ac:dyDescent="0.25">
      <c r="A430" s="118">
        <v>1220</v>
      </c>
      <c r="B430" s="110" t="s">
        <v>3246</v>
      </c>
    </row>
    <row r="431" spans="1:2" x14ac:dyDescent="0.25">
      <c r="A431" s="118">
        <v>51210</v>
      </c>
      <c r="B431" s="110" t="s">
        <v>3247</v>
      </c>
    </row>
    <row r="432" spans="1:2" x14ac:dyDescent="0.25">
      <c r="A432" s="118">
        <v>85200</v>
      </c>
      <c r="B432" s="110" t="s">
        <v>3248</v>
      </c>
    </row>
    <row r="433" spans="1:2" x14ac:dyDescent="0.25">
      <c r="A433" s="118">
        <v>85200</v>
      </c>
      <c r="B433" s="110" t="s">
        <v>3249</v>
      </c>
    </row>
    <row r="434" spans="1:2" x14ac:dyDescent="0.25">
      <c r="A434" s="118">
        <v>85200</v>
      </c>
      <c r="B434" s="110" t="s">
        <v>3250</v>
      </c>
    </row>
    <row r="435" spans="1:2" x14ac:dyDescent="0.25">
      <c r="A435" s="118">
        <v>85200</v>
      </c>
      <c r="B435" s="110" t="s">
        <v>3251</v>
      </c>
    </row>
    <row r="436" spans="1:2" x14ac:dyDescent="0.25">
      <c r="A436" s="118">
        <v>1500</v>
      </c>
      <c r="B436" s="110" t="s">
        <v>3252</v>
      </c>
    </row>
    <row r="437" spans="1:2" x14ac:dyDescent="0.25">
      <c r="A437" s="118">
        <v>15112</v>
      </c>
      <c r="B437" s="110" t="s">
        <v>3253</v>
      </c>
    </row>
    <row r="438" spans="1:2" x14ac:dyDescent="0.25">
      <c r="A438" s="118">
        <v>15112</v>
      </c>
      <c r="B438" s="110" t="s">
        <v>3254</v>
      </c>
    </row>
    <row r="439" spans="1:2" x14ac:dyDescent="0.25">
      <c r="A439" s="118">
        <v>15420</v>
      </c>
      <c r="B439" s="110" t="s">
        <v>3255</v>
      </c>
    </row>
    <row r="440" spans="1:2" x14ac:dyDescent="0.25">
      <c r="A440" s="118">
        <v>1429</v>
      </c>
      <c r="B440" s="110" t="s">
        <v>3256</v>
      </c>
    </row>
    <row r="441" spans="1:2" x14ac:dyDescent="0.25">
      <c r="A441" s="118">
        <v>1429</v>
      </c>
      <c r="B441" s="110" t="s">
        <v>3257</v>
      </c>
    </row>
    <row r="442" spans="1:2" x14ac:dyDescent="0.25">
      <c r="A442" s="118">
        <v>91330</v>
      </c>
      <c r="B442" s="110" t="s">
        <v>3258</v>
      </c>
    </row>
    <row r="443" spans="1:2" x14ac:dyDescent="0.25">
      <c r="A443" s="118">
        <v>1250</v>
      </c>
      <c r="B443" s="110" t="s">
        <v>3259</v>
      </c>
    </row>
    <row r="444" spans="1:2" x14ac:dyDescent="0.25">
      <c r="A444" s="118">
        <v>1429</v>
      </c>
      <c r="B444" s="110" t="s">
        <v>3260</v>
      </c>
    </row>
    <row r="445" spans="1:2" x14ac:dyDescent="0.25">
      <c r="A445" s="118">
        <v>71340</v>
      </c>
      <c r="B445" s="110" t="s">
        <v>3261</v>
      </c>
    </row>
    <row r="446" spans="1:2" x14ac:dyDescent="0.25">
      <c r="A446" s="118">
        <v>92349</v>
      </c>
      <c r="B446" s="110" t="s">
        <v>3262</v>
      </c>
    </row>
    <row r="447" spans="1:2" x14ac:dyDescent="0.25">
      <c r="A447" s="118">
        <v>92111</v>
      </c>
      <c r="B447" s="110" t="s">
        <v>3263</v>
      </c>
    </row>
    <row r="448" spans="1:2" x14ac:dyDescent="0.25">
      <c r="A448" s="118">
        <v>92111</v>
      </c>
      <c r="B448" s="110" t="s">
        <v>3264</v>
      </c>
    </row>
    <row r="449" spans="1:2" x14ac:dyDescent="0.25">
      <c r="A449" s="118">
        <v>1139</v>
      </c>
      <c r="B449" s="110" t="s">
        <v>3265</v>
      </c>
    </row>
    <row r="450" spans="1:2" x14ac:dyDescent="0.25">
      <c r="A450" s="118">
        <v>29210</v>
      </c>
      <c r="B450" s="110" t="s">
        <v>3266</v>
      </c>
    </row>
    <row r="451" spans="1:2" x14ac:dyDescent="0.25">
      <c r="A451" s="118">
        <v>28510</v>
      </c>
      <c r="B451" s="110" t="s">
        <v>3267</v>
      </c>
    </row>
    <row r="452" spans="1:2" x14ac:dyDescent="0.25">
      <c r="A452" s="118">
        <v>18221</v>
      </c>
      <c r="B452" s="110" t="s">
        <v>3268</v>
      </c>
    </row>
    <row r="453" spans="1:2" x14ac:dyDescent="0.25">
      <c r="A453" s="118">
        <v>18222</v>
      </c>
      <c r="B453" s="110" t="s">
        <v>3269</v>
      </c>
    </row>
    <row r="454" spans="1:2" x14ac:dyDescent="0.25">
      <c r="A454" s="118">
        <v>24140</v>
      </c>
      <c r="B454" s="110" t="s">
        <v>3270</v>
      </c>
    </row>
    <row r="455" spans="1:2" x14ac:dyDescent="0.25">
      <c r="A455" s="118">
        <v>51180</v>
      </c>
      <c r="B455" s="110" t="s">
        <v>3271</v>
      </c>
    </row>
    <row r="456" spans="1:2" x14ac:dyDescent="0.25">
      <c r="A456" s="118">
        <v>24410</v>
      </c>
      <c r="B456" s="110" t="s">
        <v>3272</v>
      </c>
    </row>
    <row r="457" spans="1:2" x14ac:dyDescent="0.25">
      <c r="A457" s="118">
        <v>51460</v>
      </c>
      <c r="B457" s="110" t="s">
        <v>3273</v>
      </c>
    </row>
    <row r="458" spans="1:2" x14ac:dyDescent="0.25">
      <c r="A458" s="118">
        <v>45440</v>
      </c>
      <c r="B458" s="110" t="s">
        <v>3274</v>
      </c>
    </row>
    <row r="459" spans="1:2" x14ac:dyDescent="0.25">
      <c r="A459" s="118">
        <v>24301</v>
      </c>
      <c r="B459" s="110" t="s">
        <v>3275</v>
      </c>
    </row>
    <row r="460" spans="1:2" x14ac:dyDescent="0.25">
      <c r="A460" s="121">
        <v>85140</v>
      </c>
      <c r="B460" s="110" t="s">
        <v>3276</v>
      </c>
    </row>
    <row r="461" spans="1:2" x14ac:dyDescent="0.25">
      <c r="A461" s="118">
        <v>24660</v>
      </c>
      <c r="B461" s="110" t="s">
        <v>3277</v>
      </c>
    </row>
    <row r="462" spans="1:2" x14ac:dyDescent="0.25">
      <c r="A462" s="118">
        <v>51120</v>
      </c>
      <c r="B462" s="110" t="s">
        <v>3278</v>
      </c>
    </row>
    <row r="463" spans="1:2" x14ac:dyDescent="0.25">
      <c r="A463" s="118">
        <v>27450</v>
      </c>
      <c r="B463" s="110" t="s">
        <v>3279</v>
      </c>
    </row>
    <row r="464" spans="1:2" x14ac:dyDescent="0.25">
      <c r="A464" s="118">
        <v>35300</v>
      </c>
      <c r="B464" s="110" t="s">
        <v>3280</v>
      </c>
    </row>
    <row r="465" spans="1:2" x14ac:dyDescent="0.25">
      <c r="A465" s="118">
        <v>24421</v>
      </c>
      <c r="B465" s="110" t="s">
        <v>3281</v>
      </c>
    </row>
    <row r="466" spans="1:2" x14ac:dyDescent="0.25">
      <c r="A466" s="118">
        <v>24660</v>
      </c>
      <c r="B466" s="110" t="s">
        <v>3282</v>
      </c>
    </row>
    <row r="467" spans="1:2" x14ac:dyDescent="0.25">
      <c r="A467" s="118">
        <v>51120</v>
      </c>
      <c r="B467" s="110" t="s">
        <v>3283</v>
      </c>
    </row>
    <row r="468" spans="1:2" x14ac:dyDescent="0.25">
      <c r="A468" s="118">
        <v>27450</v>
      </c>
      <c r="B468" s="110" t="s">
        <v>3284</v>
      </c>
    </row>
    <row r="469" spans="1:2" x14ac:dyDescent="0.25">
      <c r="A469" s="118">
        <v>24520</v>
      </c>
      <c r="B469" s="110" t="s">
        <v>3285</v>
      </c>
    </row>
    <row r="470" spans="1:2" x14ac:dyDescent="0.25">
      <c r="A470" s="121">
        <v>52501</v>
      </c>
      <c r="B470" s="110" t="s">
        <v>3286</v>
      </c>
    </row>
    <row r="471" spans="1:2" x14ac:dyDescent="0.25">
      <c r="A471" s="118">
        <v>52501</v>
      </c>
      <c r="B471" s="110" t="s">
        <v>3287</v>
      </c>
    </row>
    <row r="472" spans="1:2" x14ac:dyDescent="0.25">
      <c r="A472" s="118">
        <v>26110</v>
      </c>
      <c r="B472" s="110" t="s">
        <v>3288</v>
      </c>
    </row>
    <row r="473" spans="1:2" x14ac:dyDescent="0.25">
      <c r="A473" s="118">
        <v>52501</v>
      </c>
      <c r="B473" s="110" t="s">
        <v>3289</v>
      </c>
    </row>
    <row r="474" spans="1:2" x14ac:dyDescent="0.25">
      <c r="A474" s="118">
        <v>51479</v>
      </c>
      <c r="B474" s="110" t="s">
        <v>3290</v>
      </c>
    </row>
    <row r="475" spans="1:2" x14ac:dyDescent="0.25">
      <c r="A475" s="118">
        <v>34300</v>
      </c>
      <c r="B475" s="110" t="s">
        <v>3291</v>
      </c>
    </row>
    <row r="476" spans="1:2" x14ac:dyDescent="0.25">
      <c r="A476" s="118">
        <v>24660</v>
      </c>
      <c r="B476" s="110" t="s">
        <v>3292</v>
      </c>
    </row>
    <row r="477" spans="1:2" x14ac:dyDescent="0.25">
      <c r="A477" s="118">
        <v>50200</v>
      </c>
      <c r="B477" s="110" t="s">
        <v>3293</v>
      </c>
    </row>
    <row r="478" spans="1:2" x14ac:dyDescent="0.25">
      <c r="A478" s="118">
        <v>24421</v>
      </c>
      <c r="B478" s="110" t="s">
        <v>3294</v>
      </c>
    </row>
    <row r="479" spans="1:2" x14ac:dyDescent="0.25">
      <c r="A479" s="118">
        <v>24421</v>
      </c>
      <c r="B479" s="110" t="s">
        <v>3295</v>
      </c>
    </row>
    <row r="480" spans="1:2" x14ac:dyDescent="0.25">
      <c r="A480" s="118">
        <v>51180</v>
      </c>
      <c r="B480" s="110" t="s">
        <v>3296</v>
      </c>
    </row>
    <row r="481" spans="1:2" x14ac:dyDescent="0.25">
      <c r="A481" s="118">
        <v>51460</v>
      </c>
      <c r="B481" s="110" t="s">
        <v>3297</v>
      </c>
    </row>
    <row r="482" spans="1:2" x14ac:dyDescent="0.25">
      <c r="A482" s="118">
        <v>24200</v>
      </c>
      <c r="B482" s="110" t="s">
        <v>3298</v>
      </c>
    </row>
    <row r="483" spans="1:2" x14ac:dyDescent="0.25">
      <c r="A483" s="118">
        <v>51550</v>
      </c>
      <c r="B483" s="110" t="s">
        <v>3299</v>
      </c>
    </row>
    <row r="484" spans="1:2" x14ac:dyDescent="0.25">
      <c r="A484" s="118">
        <v>28620</v>
      </c>
      <c r="B484" s="110" t="s">
        <v>3300</v>
      </c>
    </row>
    <row r="485" spans="1:2" x14ac:dyDescent="0.25">
      <c r="A485" s="118">
        <v>70120</v>
      </c>
      <c r="B485" s="110" t="s">
        <v>3301</v>
      </c>
    </row>
    <row r="486" spans="1:2" x14ac:dyDescent="0.25">
      <c r="A486" s="118">
        <v>70209</v>
      </c>
      <c r="B486" s="110" t="s">
        <v>3302</v>
      </c>
    </row>
    <row r="487" spans="1:2" x14ac:dyDescent="0.25">
      <c r="A487" s="118">
        <v>55232</v>
      </c>
      <c r="B487" s="110" t="s">
        <v>3303</v>
      </c>
    </row>
    <row r="488" spans="1:2" x14ac:dyDescent="0.25">
      <c r="A488" s="118">
        <v>15910</v>
      </c>
      <c r="B488" s="110" t="s">
        <v>3304</v>
      </c>
    </row>
    <row r="489" spans="1:2" x14ac:dyDescent="0.25">
      <c r="A489" s="118">
        <v>33403</v>
      </c>
      <c r="B489" s="110" t="s">
        <v>3305</v>
      </c>
    </row>
    <row r="490" spans="1:2" x14ac:dyDescent="0.25">
      <c r="A490" s="118">
        <v>29540</v>
      </c>
      <c r="B490" s="110" t="s">
        <v>3306</v>
      </c>
    </row>
    <row r="491" spans="1:2" x14ac:dyDescent="0.25">
      <c r="A491" s="118">
        <v>17210</v>
      </c>
      <c r="B491" s="110" t="s">
        <v>3307</v>
      </c>
    </row>
    <row r="492" spans="1:2" x14ac:dyDescent="0.25">
      <c r="A492" s="118">
        <v>18300</v>
      </c>
      <c r="B492" s="110" t="s">
        <v>3308</v>
      </c>
    </row>
    <row r="493" spans="1:2" x14ac:dyDescent="0.25">
      <c r="A493" s="118">
        <v>25240</v>
      </c>
      <c r="B493" s="110" t="s">
        <v>3309</v>
      </c>
    </row>
    <row r="494" spans="1:2" x14ac:dyDescent="0.25">
      <c r="A494" s="118">
        <v>25130</v>
      </c>
      <c r="B494" s="110" t="s">
        <v>3310</v>
      </c>
    </row>
    <row r="495" spans="1:2" x14ac:dyDescent="0.25">
      <c r="A495" s="118">
        <v>25130</v>
      </c>
      <c r="B495" s="110" t="s">
        <v>3311</v>
      </c>
    </row>
    <row r="496" spans="1:2" x14ac:dyDescent="0.25">
      <c r="A496" s="118">
        <v>29540</v>
      </c>
      <c r="B496" s="110" t="s">
        <v>3312</v>
      </c>
    </row>
    <row r="497" spans="1:2" x14ac:dyDescent="0.25">
      <c r="A497" s="118">
        <v>75230</v>
      </c>
      <c r="B497" s="110" t="s">
        <v>3313</v>
      </c>
    </row>
    <row r="498" spans="1:2" x14ac:dyDescent="0.25">
      <c r="A498" s="118">
        <v>1139</v>
      </c>
      <c r="B498" s="110" t="s">
        <v>3314</v>
      </c>
    </row>
    <row r="499" spans="1:2" x14ac:dyDescent="0.25">
      <c r="A499" s="118">
        <v>15899</v>
      </c>
      <c r="B499" s="110" t="s">
        <v>3315</v>
      </c>
    </row>
    <row r="500" spans="1:2" x14ac:dyDescent="0.25">
      <c r="A500" s="118">
        <v>15949</v>
      </c>
      <c r="B500" s="110" t="s">
        <v>3316</v>
      </c>
    </row>
    <row r="501" spans="1:2" x14ac:dyDescent="0.25">
      <c r="A501" s="118">
        <v>31300</v>
      </c>
      <c r="B501" s="110" t="s">
        <v>3317</v>
      </c>
    </row>
    <row r="502" spans="1:2" x14ac:dyDescent="0.25">
      <c r="A502" s="118">
        <v>74879</v>
      </c>
      <c r="B502" s="110" t="s">
        <v>3318</v>
      </c>
    </row>
    <row r="503" spans="1:2" x14ac:dyDescent="0.25">
      <c r="A503" s="118">
        <v>80220</v>
      </c>
      <c r="B503" s="110" t="s">
        <v>3319</v>
      </c>
    </row>
    <row r="504" spans="1:2" x14ac:dyDescent="0.25">
      <c r="A504" s="118">
        <v>1139</v>
      </c>
      <c r="B504" s="110" t="s">
        <v>3320</v>
      </c>
    </row>
    <row r="505" spans="1:2" x14ac:dyDescent="0.25">
      <c r="A505" s="118">
        <v>25130</v>
      </c>
      <c r="B505" s="110" t="s">
        <v>3321</v>
      </c>
    </row>
    <row r="506" spans="1:2" x14ac:dyDescent="0.25">
      <c r="A506" s="118">
        <v>18210</v>
      </c>
      <c r="B506" s="110" t="s">
        <v>3322</v>
      </c>
    </row>
    <row r="507" spans="1:2" x14ac:dyDescent="0.25">
      <c r="A507" s="118">
        <v>18210</v>
      </c>
      <c r="B507" s="110" t="s">
        <v>3323</v>
      </c>
    </row>
    <row r="508" spans="1:2" x14ac:dyDescent="0.25">
      <c r="A508" s="118">
        <v>92330</v>
      </c>
      <c r="B508" s="110" t="s">
        <v>3324</v>
      </c>
    </row>
    <row r="509" spans="1:2" x14ac:dyDescent="0.25">
      <c r="A509" s="118">
        <v>5020</v>
      </c>
      <c r="B509" s="110" t="s">
        <v>3325</v>
      </c>
    </row>
    <row r="510" spans="1:2" x14ac:dyDescent="0.25">
      <c r="A510" s="118">
        <v>5020</v>
      </c>
      <c r="B510" s="110" t="s">
        <v>3326</v>
      </c>
    </row>
    <row r="511" spans="1:2" x14ac:dyDescent="0.25">
      <c r="A511" s="118">
        <v>5020</v>
      </c>
      <c r="B511" s="110" t="s">
        <v>3327</v>
      </c>
    </row>
    <row r="512" spans="1:2" x14ac:dyDescent="0.25">
      <c r="A512" s="118">
        <v>29710</v>
      </c>
      <c r="B512" s="110" t="s">
        <v>3328</v>
      </c>
    </row>
    <row r="513" spans="1:2" x14ac:dyDescent="0.25">
      <c r="A513" s="118">
        <v>45240</v>
      </c>
      <c r="B513" s="110" t="s">
        <v>3329</v>
      </c>
    </row>
    <row r="514" spans="1:2" x14ac:dyDescent="0.25">
      <c r="A514" s="118">
        <v>75230</v>
      </c>
      <c r="B514" s="110" t="s">
        <v>3330</v>
      </c>
    </row>
    <row r="515" spans="1:2" x14ac:dyDescent="0.25">
      <c r="A515" s="118">
        <v>74149</v>
      </c>
      <c r="B515" s="110" t="s">
        <v>3331</v>
      </c>
    </row>
    <row r="516" spans="1:2" x14ac:dyDescent="0.25">
      <c r="A516" s="118">
        <v>74119</v>
      </c>
      <c r="B516" s="110" t="s">
        <v>3332</v>
      </c>
    </row>
    <row r="517" spans="1:2" x14ac:dyDescent="0.25">
      <c r="A517" s="118">
        <v>31500</v>
      </c>
      <c r="B517" s="110" t="s">
        <v>3333</v>
      </c>
    </row>
    <row r="518" spans="1:2" x14ac:dyDescent="0.25">
      <c r="A518" s="118">
        <v>74300</v>
      </c>
      <c r="B518" s="110" t="s">
        <v>3334</v>
      </c>
    </row>
    <row r="519" spans="1:2" x14ac:dyDescent="0.25">
      <c r="A519" s="118">
        <v>36400</v>
      </c>
      <c r="B519" s="110" t="s">
        <v>3335</v>
      </c>
    </row>
    <row r="520" spans="1:2" x14ac:dyDescent="0.25">
      <c r="A520" s="118">
        <v>29121</v>
      </c>
      <c r="B520" s="110" t="s">
        <v>3336</v>
      </c>
    </row>
    <row r="521" spans="1:2" x14ac:dyDescent="0.25">
      <c r="A521" s="118">
        <v>91120</v>
      </c>
      <c r="B521" s="110" t="s">
        <v>3337</v>
      </c>
    </row>
    <row r="522" spans="1:2" x14ac:dyDescent="0.25">
      <c r="A522" s="118">
        <v>74201</v>
      </c>
      <c r="B522" s="110" t="s">
        <v>3338</v>
      </c>
    </row>
    <row r="523" spans="1:2" x14ac:dyDescent="0.25">
      <c r="A523" s="118">
        <v>74201</v>
      </c>
      <c r="B523" s="110" t="s">
        <v>3339</v>
      </c>
    </row>
    <row r="524" spans="1:2" x14ac:dyDescent="0.25">
      <c r="A524" s="118">
        <v>22110</v>
      </c>
      <c r="B524" s="110" t="s">
        <v>3340</v>
      </c>
    </row>
    <row r="525" spans="1:2" x14ac:dyDescent="0.25">
      <c r="A525" s="118">
        <v>74204</v>
      </c>
      <c r="B525" s="110" t="s">
        <v>3341</v>
      </c>
    </row>
    <row r="526" spans="1:2" x14ac:dyDescent="0.25">
      <c r="A526" s="118">
        <v>26150</v>
      </c>
      <c r="B526" s="110" t="s">
        <v>3342</v>
      </c>
    </row>
    <row r="527" spans="1:2" x14ac:dyDescent="0.25">
      <c r="A527" s="118">
        <v>25239</v>
      </c>
      <c r="B527" s="110" t="s">
        <v>3343</v>
      </c>
    </row>
    <row r="528" spans="1:2" x14ac:dyDescent="0.25">
      <c r="A528" s="118">
        <v>92510</v>
      </c>
      <c r="B528" s="110" t="s">
        <v>3344</v>
      </c>
    </row>
    <row r="529" spans="1:2" x14ac:dyDescent="0.25">
      <c r="A529" s="118">
        <v>31100</v>
      </c>
      <c r="B529" s="110" t="s">
        <v>3345</v>
      </c>
    </row>
    <row r="530" spans="1:2" x14ac:dyDescent="0.25">
      <c r="A530" s="118">
        <v>24110</v>
      </c>
      <c r="B530" s="110" t="s">
        <v>3346</v>
      </c>
    </row>
    <row r="531" spans="1:2" x14ac:dyDescent="0.25">
      <c r="A531" s="118">
        <v>36110</v>
      </c>
      <c r="B531" s="110" t="s">
        <v>3347</v>
      </c>
    </row>
    <row r="532" spans="1:2" x14ac:dyDescent="0.25">
      <c r="A532" s="118">
        <v>36110</v>
      </c>
      <c r="B532" s="110" t="s">
        <v>3348</v>
      </c>
    </row>
    <row r="533" spans="1:2" x14ac:dyDescent="0.25">
      <c r="A533" s="118">
        <v>29600</v>
      </c>
      <c r="B533" s="110" t="s">
        <v>3349</v>
      </c>
    </row>
    <row r="534" spans="1:2" x14ac:dyDescent="0.25">
      <c r="A534" s="118">
        <v>34100</v>
      </c>
      <c r="B534" s="110" t="s">
        <v>3350</v>
      </c>
    </row>
    <row r="535" spans="1:2" x14ac:dyDescent="0.25">
      <c r="A535" s="118">
        <v>74602</v>
      </c>
      <c r="B535" s="110" t="s">
        <v>3351</v>
      </c>
    </row>
    <row r="536" spans="1:2" x14ac:dyDescent="0.25">
      <c r="A536" s="118">
        <v>28750</v>
      </c>
      <c r="B536" s="110" t="s">
        <v>3352</v>
      </c>
    </row>
    <row r="537" spans="1:2" x14ac:dyDescent="0.25">
      <c r="A537" s="118">
        <v>25130</v>
      </c>
      <c r="B537" s="110" t="s">
        <v>3353</v>
      </c>
    </row>
    <row r="538" spans="1:2" x14ac:dyDescent="0.25">
      <c r="A538" s="118">
        <v>51850</v>
      </c>
      <c r="B538" s="110" t="s">
        <v>3354</v>
      </c>
    </row>
    <row r="539" spans="1:2" x14ac:dyDescent="0.25">
      <c r="A539" s="118">
        <v>29600</v>
      </c>
      <c r="B539" s="110" t="s">
        <v>3355</v>
      </c>
    </row>
    <row r="540" spans="1:2" x14ac:dyDescent="0.25">
      <c r="A540" s="118">
        <v>19200</v>
      </c>
      <c r="B540" s="110" t="s">
        <v>3356</v>
      </c>
    </row>
    <row r="541" spans="1:2" x14ac:dyDescent="0.25">
      <c r="A541" s="118">
        <v>75220</v>
      </c>
      <c r="B541" s="110" t="s">
        <v>3357</v>
      </c>
    </row>
    <row r="542" spans="1:2" x14ac:dyDescent="0.25">
      <c r="A542" s="118">
        <v>75220</v>
      </c>
      <c r="B542" s="110" t="s">
        <v>3358</v>
      </c>
    </row>
    <row r="543" spans="1:2" x14ac:dyDescent="0.25">
      <c r="A543" s="118">
        <v>91310</v>
      </c>
      <c r="B543" s="110" t="s">
        <v>3359</v>
      </c>
    </row>
    <row r="544" spans="1:2" x14ac:dyDescent="0.25">
      <c r="A544" s="118">
        <v>1139</v>
      </c>
      <c r="B544" s="110" t="s">
        <v>3360</v>
      </c>
    </row>
    <row r="545" spans="1:2" x14ac:dyDescent="0.25">
      <c r="A545" s="118">
        <v>24630</v>
      </c>
      <c r="B545" s="110" t="s">
        <v>3361</v>
      </c>
    </row>
    <row r="546" spans="1:2" x14ac:dyDescent="0.25">
      <c r="A546" s="118">
        <v>24140</v>
      </c>
      <c r="B546" s="110" t="s">
        <v>3362</v>
      </c>
    </row>
    <row r="547" spans="1:2" x14ac:dyDescent="0.25">
      <c r="A547" s="118">
        <v>15620</v>
      </c>
      <c r="B547" s="110" t="s">
        <v>3363</v>
      </c>
    </row>
    <row r="548" spans="1:2" x14ac:dyDescent="0.25">
      <c r="A548" s="118">
        <v>27450</v>
      </c>
      <c r="B548" s="110" t="s">
        <v>3364</v>
      </c>
    </row>
    <row r="549" spans="1:2" x14ac:dyDescent="0.25">
      <c r="A549" s="118">
        <v>52486</v>
      </c>
      <c r="B549" s="110" t="s">
        <v>3365</v>
      </c>
    </row>
    <row r="550" spans="1:2" x14ac:dyDescent="0.25">
      <c r="A550" s="118">
        <v>91330</v>
      </c>
      <c r="B550" s="110" t="s">
        <v>3366</v>
      </c>
    </row>
    <row r="551" spans="1:2" x14ac:dyDescent="0.25">
      <c r="A551" s="118">
        <v>92319</v>
      </c>
      <c r="B551" s="110" t="s">
        <v>3367</v>
      </c>
    </row>
    <row r="552" spans="1:2" x14ac:dyDescent="0.25">
      <c r="A552" s="118">
        <v>92521</v>
      </c>
      <c r="B552" s="110" t="s">
        <v>3368</v>
      </c>
    </row>
    <row r="553" spans="1:2" x14ac:dyDescent="0.25">
      <c r="A553" s="118">
        <v>80429</v>
      </c>
      <c r="B553" s="110" t="s">
        <v>3369</v>
      </c>
    </row>
    <row r="554" spans="1:2" x14ac:dyDescent="0.25">
      <c r="A554" s="118">
        <v>19200</v>
      </c>
      <c r="B554" s="110" t="s">
        <v>3370</v>
      </c>
    </row>
    <row r="555" spans="1:2" x14ac:dyDescent="0.25">
      <c r="A555" s="118">
        <v>28750</v>
      </c>
      <c r="B555" s="110" t="s">
        <v>3371</v>
      </c>
    </row>
    <row r="556" spans="1:2" x14ac:dyDescent="0.25">
      <c r="A556" s="118">
        <v>92521</v>
      </c>
      <c r="B556" s="110" t="s">
        <v>3372</v>
      </c>
    </row>
    <row r="557" spans="1:2" x14ac:dyDescent="0.25">
      <c r="A557" s="118">
        <v>17403</v>
      </c>
      <c r="B557" s="110" t="s">
        <v>3373</v>
      </c>
    </row>
    <row r="558" spans="1:2" x14ac:dyDescent="0.25">
      <c r="A558" s="118">
        <v>26210</v>
      </c>
      <c r="B558" s="110" t="s">
        <v>3374</v>
      </c>
    </row>
    <row r="559" spans="1:2" x14ac:dyDescent="0.25">
      <c r="A559" s="118">
        <v>22150</v>
      </c>
      <c r="B559" s="110" t="s">
        <v>3375</v>
      </c>
    </row>
    <row r="560" spans="1:2" x14ac:dyDescent="0.25">
      <c r="A560" s="118">
        <v>92510</v>
      </c>
      <c r="B560" s="110" t="s">
        <v>3376</v>
      </c>
    </row>
    <row r="561" spans="1:2" x14ac:dyDescent="0.25">
      <c r="A561" s="118">
        <v>45250</v>
      </c>
      <c r="B561" s="110" t="s">
        <v>3377</v>
      </c>
    </row>
    <row r="562" spans="1:2" x14ac:dyDescent="0.25">
      <c r="A562" s="118">
        <v>1120</v>
      </c>
      <c r="B562" s="110" t="s">
        <v>3378</v>
      </c>
    </row>
    <row r="563" spans="1:2" x14ac:dyDescent="0.25">
      <c r="A563" s="118">
        <v>36220</v>
      </c>
      <c r="B563" s="110" t="s">
        <v>3379</v>
      </c>
    </row>
    <row r="564" spans="1:2" x14ac:dyDescent="0.25">
      <c r="A564" s="118">
        <v>17530</v>
      </c>
      <c r="B564" s="110" t="s">
        <v>3380</v>
      </c>
    </row>
    <row r="565" spans="1:2" x14ac:dyDescent="0.25">
      <c r="A565" s="118">
        <v>21259</v>
      </c>
      <c r="B565" s="110" t="s">
        <v>3381</v>
      </c>
    </row>
    <row r="566" spans="1:2" x14ac:dyDescent="0.25">
      <c r="A566" s="118">
        <v>52421</v>
      </c>
      <c r="B566" s="110" t="s">
        <v>3382</v>
      </c>
    </row>
    <row r="567" spans="1:2" x14ac:dyDescent="0.25">
      <c r="A567" s="118">
        <v>51870</v>
      </c>
      <c r="B567" s="110" t="s">
        <v>3383</v>
      </c>
    </row>
    <row r="568" spans="1:2" x14ac:dyDescent="0.25">
      <c r="A568" s="118">
        <v>29140</v>
      </c>
      <c r="B568" s="110" t="s">
        <v>3384</v>
      </c>
    </row>
    <row r="569" spans="1:2" x14ac:dyDescent="0.25">
      <c r="A569" s="118">
        <v>15899</v>
      </c>
      <c r="B569" s="110" t="s">
        <v>3385</v>
      </c>
    </row>
    <row r="570" spans="1:2" x14ac:dyDescent="0.25">
      <c r="A570" s="118">
        <v>26829</v>
      </c>
      <c r="B570" s="110" t="s">
        <v>3386</v>
      </c>
    </row>
    <row r="571" spans="1:2" x14ac:dyDescent="0.25">
      <c r="A571" s="118">
        <v>33100</v>
      </c>
      <c r="B571" s="110" t="s">
        <v>3387</v>
      </c>
    </row>
    <row r="572" spans="1:2" x14ac:dyDescent="0.25">
      <c r="A572" s="118">
        <v>36639</v>
      </c>
      <c r="B572" s="110" t="s">
        <v>3388</v>
      </c>
    </row>
    <row r="573" spans="1:2" x14ac:dyDescent="0.25">
      <c r="A573" s="118">
        <v>36639</v>
      </c>
      <c r="B573" s="110" t="s">
        <v>3389</v>
      </c>
    </row>
    <row r="574" spans="1:2" x14ac:dyDescent="0.25">
      <c r="A574" s="118">
        <v>36639</v>
      </c>
      <c r="B574" s="110" t="s">
        <v>3390</v>
      </c>
    </row>
    <row r="575" spans="1:2" x14ac:dyDescent="0.25">
      <c r="A575" s="118">
        <v>51479</v>
      </c>
      <c r="B575" s="110" t="s">
        <v>3391</v>
      </c>
    </row>
    <row r="576" spans="1:2" x14ac:dyDescent="0.25">
      <c r="A576" s="118">
        <v>18300</v>
      </c>
      <c r="B576" s="110" t="s">
        <v>3392</v>
      </c>
    </row>
    <row r="577" spans="1:2" x14ac:dyDescent="0.25">
      <c r="A577" s="118">
        <v>15620</v>
      </c>
      <c r="B577" s="110" t="s">
        <v>3393</v>
      </c>
    </row>
    <row r="578" spans="1:2" x14ac:dyDescent="0.25">
      <c r="A578" s="118">
        <v>33202</v>
      </c>
      <c r="B578" s="110" t="s">
        <v>3394</v>
      </c>
    </row>
    <row r="579" spans="1:2" x14ac:dyDescent="0.25">
      <c r="A579" s="118">
        <v>1429</v>
      </c>
      <c r="B579" s="110" t="s">
        <v>3395</v>
      </c>
    </row>
    <row r="580" spans="1:2" x14ac:dyDescent="0.25">
      <c r="A580" s="118">
        <v>51460</v>
      </c>
      <c r="B580" s="110" t="s">
        <v>3396</v>
      </c>
    </row>
    <row r="581" spans="1:2" x14ac:dyDescent="0.25">
      <c r="A581" s="118">
        <v>85140</v>
      </c>
      <c r="B581" s="110" t="s">
        <v>3397</v>
      </c>
    </row>
    <row r="582" spans="1:2" x14ac:dyDescent="0.25">
      <c r="A582" s="118">
        <v>33100</v>
      </c>
      <c r="B582" s="110" t="s">
        <v>3398</v>
      </c>
    </row>
    <row r="583" spans="1:2" x14ac:dyDescent="0.25">
      <c r="A583" s="118">
        <v>85140</v>
      </c>
      <c r="B583" s="110" t="s">
        <v>3399</v>
      </c>
    </row>
    <row r="584" spans="1:2" x14ac:dyDescent="0.25">
      <c r="A584" s="118">
        <v>24150</v>
      </c>
      <c r="B584" s="110" t="s">
        <v>3400</v>
      </c>
    </row>
    <row r="585" spans="1:2" x14ac:dyDescent="0.25">
      <c r="A585" s="118">
        <v>33100</v>
      </c>
      <c r="B585" s="110" t="s">
        <v>3401</v>
      </c>
    </row>
    <row r="586" spans="1:2" x14ac:dyDescent="0.25">
      <c r="A586" s="119">
        <v>51180</v>
      </c>
      <c r="B586" s="111" t="s">
        <v>3402</v>
      </c>
    </row>
    <row r="587" spans="1:2" x14ac:dyDescent="0.25">
      <c r="A587" s="120">
        <v>33100</v>
      </c>
      <c r="B587" s="111" t="s">
        <v>3403</v>
      </c>
    </row>
    <row r="588" spans="1:2" x14ac:dyDescent="0.25">
      <c r="A588" s="119">
        <v>51460</v>
      </c>
      <c r="B588" s="111" t="s">
        <v>3404</v>
      </c>
    </row>
    <row r="589" spans="1:2" x14ac:dyDescent="0.25">
      <c r="A589" s="118">
        <v>33100</v>
      </c>
      <c r="B589" s="110" t="s">
        <v>3405</v>
      </c>
    </row>
    <row r="590" spans="1:2" x14ac:dyDescent="0.25">
      <c r="A590" s="118">
        <v>25239</v>
      </c>
      <c r="B590" s="110" t="s">
        <v>3406</v>
      </c>
    </row>
    <row r="591" spans="1:2" x14ac:dyDescent="0.25">
      <c r="A591" s="118">
        <v>33100</v>
      </c>
      <c r="B591" s="110" t="s">
        <v>3407</v>
      </c>
    </row>
    <row r="592" spans="1:2" x14ac:dyDescent="0.25">
      <c r="A592" s="118">
        <v>51460</v>
      </c>
      <c r="B592" s="110" t="s">
        <v>3408</v>
      </c>
    </row>
    <row r="593" spans="1:2" x14ac:dyDescent="0.25">
      <c r="A593" s="118">
        <v>24512</v>
      </c>
      <c r="B593" s="110" t="s">
        <v>3409</v>
      </c>
    </row>
    <row r="594" spans="1:2" x14ac:dyDescent="0.25">
      <c r="A594" s="118">
        <v>29600</v>
      </c>
      <c r="B594" s="110" t="s">
        <v>3410</v>
      </c>
    </row>
    <row r="595" spans="1:2" x14ac:dyDescent="0.25">
      <c r="A595" s="118">
        <v>29600</v>
      </c>
      <c r="B595" s="110" t="s">
        <v>3411</v>
      </c>
    </row>
    <row r="596" spans="1:2" x14ac:dyDescent="0.25">
      <c r="A596" s="118">
        <v>92319</v>
      </c>
      <c r="B596" s="110" t="s">
        <v>3412</v>
      </c>
    </row>
    <row r="597" spans="1:2" x14ac:dyDescent="0.25">
      <c r="A597" s="118">
        <v>36620</v>
      </c>
      <c r="B597" s="110" t="s">
        <v>3413</v>
      </c>
    </row>
    <row r="598" spans="1:2" x14ac:dyDescent="0.25">
      <c r="A598" s="118">
        <v>17549</v>
      </c>
      <c r="B598" s="110" t="s">
        <v>3414</v>
      </c>
    </row>
    <row r="599" spans="1:2" x14ac:dyDescent="0.25">
      <c r="A599" s="118">
        <v>24301</v>
      </c>
      <c r="B599" s="110" t="s">
        <v>3415</v>
      </c>
    </row>
    <row r="600" spans="1:2" x14ac:dyDescent="0.25">
      <c r="A600" s="118">
        <v>93059</v>
      </c>
      <c r="B600" s="110" t="s">
        <v>3416</v>
      </c>
    </row>
    <row r="601" spans="1:2" x14ac:dyDescent="0.25">
      <c r="A601" s="118">
        <v>17549</v>
      </c>
      <c r="B601" s="110" t="s">
        <v>3417</v>
      </c>
    </row>
    <row r="602" spans="1:2" x14ac:dyDescent="0.25">
      <c r="A602" s="118">
        <v>51180</v>
      </c>
      <c r="B602" s="110" t="s">
        <v>3418</v>
      </c>
    </row>
    <row r="603" spans="1:2" x14ac:dyDescent="0.25">
      <c r="A603" s="118">
        <v>80220</v>
      </c>
      <c r="B603" s="110" t="s">
        <v>3419</v>
      </c>
    </row>
    <row r="604" spans="1:2" x14ac:dyDescent="0.25">
      <c r="A604" s="118">
        <v>92320</v>
      </c>
      <c r="B604" s="110" t="s">
        <v>3420</v>
      </c>
    </row>
    <row r="605" spans="1:2" x14ac:dyDescent="0.25">
      <c r="A605" s="118">
        <v>45211</v>
      </c>
      <c r="B605" s="110" t="s">
        <v>3421</v>
      </c>
    </row>
    <row r="606" spans="1:2" x14ac:dyDescent="0.25">
      <c r="A606" s="118">
        <v>26821</v>
      </c>
      <c r="B606" s="110" t="s">
        <v>3422</v>
      </c>
    </row>
    <row r="607" spans="1:2" x14ac:dyDescent="0.25">
      <c r="A607" s="118">
        <v>26650</v>
      </c>
      <c r="B607" s="110" t="s">
        <v>3423</v>
      </c>
    </row>
    <row r="608" spans="1:2" x14ac:dyDescent="0.25">
      <c r="A608" s="118">
        <v>26821</v>
      </c>
      <c r="B608" s="110" t="s">
        <v>3424</v>
      </c>
    </row>
    <row r="609" spans="1:2" x14ac:dyDescent="0.25">
      <c r="A609" s="118">
        <v>14500</v>
      </c>
      <c r="B609" s="110" t="s">
        <v>3425</v>
      </c>
    </row>
    <row r="610" spans="1:2" x14ac:dyDescent="0.25">
      <c r="A610" s="118">
        <v>26821</v>
      </c>
      <c r="B610" s="110" t="s">
        <v>3426</v>
      </c>
    </row>
    <row r="611" spans="1:2" x14ac:dyDescent="0.25">
      <c r="A611" s="118">
        <v>26821</v>
      </c>
      <c r="B611" s="110" t="s">
        <v>3427</v>
      </c>
    </row>
    <row r="612" spans="1:2" x14ac:dyDescent="0.25">
      <c r="A612" s="118">
        <v>90030</v>
      </c>
      <c r="B612" s="110" t="s">
        <v>3428</v>
      </c>
    </row>
    <row r="613" spans="1:2" x14ac:dyDescent="0.25">
      <c r="A613" s="118">
        <v>26821</v>
      </c>
      <c r="B613" s="110" t="s">
        <v>3429</v>
      </c>
    </row>
    <row r="614" spans="1:2" x14ac:dyDescent="0.25">
      <c r="A614" s="118">
        <v>26821</v>
      </c>
      <c r="B614" s="110" t="s">
        <v>3430</v>
      </c>
    </row>
    <row r="615" spans="1:2" x14ac:dyDescent="0.25">
      <c r="A615" s="118">
        <v>90030</v>
      </c>
      <c r="B615" s="110" t="s">
        <v>3431</v>
      </c>
    </row>
    <row r="616" spans="1:2" x14ac:dyDescent="0.25">
      <c r="A616" s="118">
        <v>33100</v>
      </c>
      <c r="B616" s="110" t="s">
        <v>3432</v>
      </c>
    </row>
    <row r="617" spans="1:2" x14ac:dyDescent="0.25">
      <c r="A617" s="118">
        <v>14500</v>
      </c>
      <c r="B617" s="110" t="s">
        <v>3433</v>
      </c>
    </row>
    <row r="618" spans="1:2" x14ac:dyDescent="0.25">
      <c r="A618" s="118">
        <v>1120</v>
      </c>
      <c r="B618" s="110" t="s">
        <v>3434</v>
      </c>
    </row>
    <row r="619" spans="1:2" x14ac:dyDescent="0.25">
      <c r="A619" s="118">
        <v>26829</v>
      </c>
      <c r="B619" s="110" t="s">
        <v>3435</v>
      </c>
    </row>
    <row r="620" spans="1:2" x14ac:dyDescent="0.25">
      <c r="A620" s="118">
        <v>14500</v>
      </c>
      <c r="B620" s="110" t="s">
        <v>3436</v>
      </c>
    </row>
    <row r="621" spans="1:2" x14ac:dyDescent="0.25">
      <c r="A621" s="118">
        <v>29523</v>
      </c>
      <c r="B621" s="110" t="s">
        <v>3437</v>
      </c>
    </row>
    <row r="622" spans="1:2" x14ac:dyDescent="0.25">
      <c r="A622" s="118">
        <v>26829</v>
      </c>
      <c r="B622" s="110" t="s">
        <v>3438</v>
      </c>
    </row>
    <row r="623" spans="1:2" x14ac:dyDescent="0.25">
      <c r="A623" s="118">
        <v>45230</v>
      </c>
      <c r="B623" s="110" t="s">
        <v>3439</v>
      </c>
    </row>
    <row r="624" spans="1:2" x14ac:dyDescent="0.25">
      <c r="A624" s="118">
        <v>29523</v>
      </c>
      <c r="B624" s="110" t="s">
        <v>3440</v>
      </c>
    </row>
    <row r="625" spans="1:2" x14ac:dyDescent="0.25">
      <c r="A625" s="118">
        <v>45230</v>
      </c>
      <c r="B625" s="110" t="s">
        <v>3441</v>
      </c>
    </row>
    <row r="626" spans="1:2" x14ac:dyDescent="0.25">
      <c r="A626" s="118">
        <v>14500</v>
      </c>
      <c r="B626" s="110" t="s">
        <v>3442</v>
      </c>
    </row>
    <row r="627" spans="1:2" x14ac:dyDescent="0.25">
      <c r="A627" s="119">
        <v>51180</v>
      </c>
      <c r="B627" s="111" t="s">
        <v>3443</v>
      </c>
    </row>
    <row r="628" spans="1:2" x14ac:dyDescent="0.25">
      <c r="A628" s="120">
        <v>33100</v>
      </c>
      <c r="B628" s="111" t="s">
        <v>3444</v>
      </c>
    </row>
    <row r="629" spans="1:2" x14ac:dyDescent="0.25">
      <c r="A629" s="119">
        <v>51460</v>
      </c>
      <c r="B629" s="111" t="s">
        <v>3445</v>
      </c>
    </row>
    <row r="630" spans="1:2" x14ac:dyDescent="0.25">
      <c r="A630" s="118">
        <v>29530</v>
      </c>
      <c r="B630" s="110" t="s">
        <v>3446</v>
      </c>
    </row>
    <row r="631" spans="1:2" x14ac:dyDescent="0.25">
      <c r="A631" s="118">
        <v>1220</v>
      </c>
      <c r="B631" s="110" t="s">
        <v>3447</v>
      </c>
    </row>
    <row r="632" spans="1:2" x14ac:dyDescent="0.25">
      <c r="A632" s="118">
        <v>74300</v>
      </c>
      <c r="B632" s="110" t="s">
        <v>3448</v>
      </c>
    </row>
    <row r="633" spans="1:2" x14ac:dyDescent="0.25">
      <c r="A633" s="121">
        <v>28750</v>
      </c>
      <c r="B633" s="110" t="s">
        <v>3449</v>
      </c>
    </row>
    <row r="634" spans="1:2" x14ac:dyDescent="0.25">
      <c r="A634" s="118">
        <v>22230</v>
      </c>
      <c r="B634" s="110" t="s">
        <v>3450</v>
      </c>
    </row>
    <row r="635" spans="1:2" x14ac:dyDescent="0.25">
      <c r="A635" s="118">
        <v>33301</v>
      </c>
      <c r="B635" s="110" t="s">
        <v>3451</v>
      </c>
    </row>
    <row r="636" spans="1:2" x14ac:dyDescent="0.25">
      <c r="A636" s="118">
        <v>33302</v>
      </c>
      <c r="B636" s="110" t="s">
        <v>3452</v>
      </c>
    </row>
    <row r="637" spans="1:2" x14ac:dyDescent="0.25">
      <c r="A637" s="118">
        <v>45211</v>
      </c>
      <c r="B637" s="110" t="s">
        <v>3453</v>
      </c>
    </row>
    <row r="638" spans="1:2" x14ac:dyDescent="0.25">
      <c r="A638" s="118">
        <v>28110</v>
      </c>
      <c r="B638" s="110" t="s">
        <v>3454</v>
      </c>
    </row>
    <row r="639" spans="1:2" x14ac:dyDescent="0.25">
      <c r="A639" s="118">
        <v>25239</v>
      </c>
      <c r="B639" s="110" t="s">
        <v>3455</v>
      </c>
    </row>
    <row r="640" spans="1:2" x14ac:dyDescent="0.25">
      <c r="A640" s="118">
        <v>20300</v>
      </c>
      <c r="B640" s="110" t="s">
        <v>3456</v>
      </c>
    </row>
    <row r="641" spans="1:2" x14ac:dyDescent="0.25">
      <c r="A641" s="118">
        <v>28110</v>
      </c>
      <c r="B641" s="110" t="s">
        <v>3457</v>
      </c>
    </row>
    <row r="642" spans="1:2" x14ac:dyDescent="0.25">
      <c r="A642" s="118">
        <v>25239</v>
      </c>
      <c r="B642" s="110" t="s">
        <v>3458</v>
      </c>
    </row>
    <row r="643" spans="1:2" x14ac:dyDescent="0.25">
      <c r="A643" s="118">
        <v>20300</v>
      </c>
      <c r="B643" s="110" t="s">
        <v>3459</v>
      </c>
    </row>
    <row r="644" spans="1:2" x14ac:dyDescent="0.25">
      <c r="A644" s="118">
        <v>85311</v>
      </c>
      <c r="B644" s="110" t="s">
        <v>3460</v>
      </c>
    </row>
    <row r="645" spans="1:2" x14ac:dyDescent="0.25">
      <c r="A645" s="118">
        <v>85312</v>
      </c>
      <c r="B645" s="110" t="s">
        <v>3461</v>
      </c>
    </row>
    <row r="646" spans="1:2" x14ac:dyDescent="0.25">
      <c r="A646" s="118">
        <v>91120</v>
      </c>
      <c r="B646" s="110" t="s">
        <v>3462</v>
      </c>
    </row>
    <row r="647" spans="1:2" x14ac:dyDescent="0.25">
      <c r="A647" s="118">
        <v>91330</v>
      </c>
      <c r="B647" s="110" t="s">
        <v>3463</v>
      </c>
    </row>
    <row r="648" spans="1:2" x14ac:dyDescent="0.25">
      <c r="A648" s="118">
        <v>66011</v>
      </c>
      <c r="B648" s="110" t="s">
        <v>3464</v>
      </c>
    </row>
    <row r="649" spans="1:2" x14ac:dyDescent="0.25">
      <c r="A649" s="118">
        <v>93059</v>
      </c>
      <c r="B649" s="110" t="s">
        <v>3465</v>
      </c>
    </row>
    <row r="650" spans="1:2" x14ac:dyDescent="0.25">
      <c r="A650" s="118">
        <v>33402</v>
      </c>
      <c r="B650" s="110" t="s">
        <v>3466</v>
      </c>
    </row>
    <row r="651" spans="1:2" x14ac:dyDescent="0.25">
      <c r="A651" s="118">
        <v>73100</v>
      </c>
      <c r="B651" s="110" t="s">
        <v>3467</v>
      </c>
    </row>
    <row r="652" spans="1:2" x14ac:dyDescent="0.25">
      <c r="A652" s="118">
        <v>85112</v>
      </c>
      <c r="B652" s="110" t="s">
        <v>3468</v>
      </c>
    </row>
    <row r="653" spans="1:2" x14ac:dyDescent="0.25">
      <c r="A653" s="118">
        <v>85111</v>
      </c>
      <c r="B653" s="110" t="s">
        <v>3469</v>
      </c>
    </row>
    <row r="654" spans="1:2" x14ac:dyDescent="0.25">
      <c r="A654" s="118">
        <v>92629</v>
      </c>
      <c r="B654" s="110" t="s">
        <v>3470</v>
      </c>
    </row>
    <row r="655" spans="1:2" x14ac:dyDescent="0.25">
      <c r="A655" s="118">
        <v>18249</v>
      </c>
      <c r="B655" s="110" t="s">
        <v>3471</v>
      </c>
    </row>
    <row r="656" spans="1:2" x14ac:dyDescent="0.25">
      <c r="A656" s="118">
        <v>92629</v>
      </c>
      <c r="B656" s="110" t="s">
        <v>3472</v>
      </c>
    </row>
    <row r="657" spans="1:2" x14ac:dyDescent="0.25">
      <c r="A657" s="118">
        <v>36400</v>
      </c>
      <c r="B657" s="110" t="s">
        <v>3473</v>
      </c>
    </row>
    <row r="658" spans="1:2" x14ac:dyDescent="0.25">
      <c r="A658" s="118">
        <v>19300</v>
      </c>
      <c r="B658" s="110" t="s">
        <v>3474</v>
      </c>
    </row>
    <row r="659" spans="1:2" x14ac:dyDescent="0.25">
      <c r="A659" s="118">
        <v>22220</v>
      </c>
      <c r="B659" s="110" t="s">
        <v>3475</v>
      </c>
    </row>
    <row r="660" spans="1:2" x14ac:dyDescent="0.25">
      <c r="A660" s="118">
        <v>22110</v>
      </c>
      <c r="B660" s="110" t="s">
        <v>3476</v>
      </c>
    </row>
    <row r="661" spans="1:2" x14ac:dyDescent="0.25">
      <c r="A661" s="118">
        <v>29230</v>
      </c>
      <c r="B661" s="110" t="s">
        <v>3477</v>
      </c>
    </row>
    <row r="662" spans="1:2" x14ac:dyDescent="0.25">
      <c r="A662" s="118">
        <v>73100</v>
      </c>
      <c r="B662" s="110" t="s">
        <v>3478</v>
      </c>
    </row>
    <row r="663" spans="1:2" x14ac:dyDescent="0.25">
      <c r="A663" s="118">
        <v>19200</v>
      </c>
      <c r="B663" s="110" t="s">
        <v>3479</v>
      </c>
    </row>
    <row r="664" spans="1:2" x14ac:dyDescent="0.25">
      <c r="A664" s="118">
        <v>74121</v>
      </c>
      <c r="B664" s="110" t="s">
        <v>3480</v>
      </c>
    </row>
    <row r="665" spans="1:2" x14ac:dyDescent="0.25">
      <c r="A665" s="118">
        <v>29710</v>
      </c>
      <c r="B665" s="110" t="s">
        <v>3481</v>
      </c>
    </row>
    <row r="666" spans="1:2" x14ac:dyDescent="0.25">
      <c r="A666" s="118">
        <v>74113</v>
      </c>
      <c r="B666" s="110" t="s">
        <v>3482</v>
      </c>
    </row>
    <row r="667" spans="1:2" x14ac:dyDescent="0.25">
      <c r="A667" s="118">
        <v>34100</v>
      </c>
      <c r="B667" s="110" t="s">
        <v>3483</v>
      </c>
    </row>
    <row r="668" spans="1:2" x14ac:dyDescent="0.25">
      <c r="A668" s="118">
        <v>1120</v>
      </c>
      <c r="B668" s="110" t="s">
        <v>3484</v>
      </c>
    </row>
    <row r="669" spans="1:2" x14ac:dyDescent="0.25">
      <c r="A669" s="118">
        <v>52630</v>
      </c>
      <c r="B669" s="110" t="s">
        <v>3485</v>
      </c>
    </row>
    <row r="670" spans="1:2" x14ac:dyDescent="0.25">
      <c r="A670" s="118">
        <v>52450</v>
      </c>
      <c r="B670" s="110" t="s">
        <v>3486</v>
      </c>
    </row>
    <row r="671" spans="1:2" x14ac:dyDescent="0.25">
      <c r="A671" s="118">
        <v>22110</v>
      </c>
      <c r="B671" s="110" t="s">
        <v>3487</v>
      </c>
    </row>
    <row r="672" spans="1:2" x14ac:dyDescent="0.25">
      <c r="A672" s="118">
        <v>52450</v>
      </c>
      <c r="B672" s="110" t="s">
        <v>3488</v>
      </c>
    </row>
    <row r="673" spans="1:2" x14ac:dyDescent="0.25">
      <c r="A673" s="118">
        <v>32300</v>
      </c>
      <c r="B673" s="110" t="s">
        <v>3489</v>
      </c>
    </row>
    <row r="674" spans="1:2" x14ac:dyDescent="0.25">
      <c r="A674" s="118">
        <v>51431</v>
      </c>
      <c r="B674" s="110" t="s">
        <v>3490</v>
      </c>
    </row>
    <row r="675" spans="1:2" x14ac:dyDescent="0.25">
      <c r="A675" s="118">
        <v>22310</v>
      </c>
      <c r="B675" s="110" t="s">
        <v>3491</v>
      </c>
    </row>
    <row r="676" spans="1:2" x14ac:dyDescent="0.25">
      <c r="A676" s="118">
        <v>52450</v>
      </c>
      <c r="B676" s="110" t="s">
        <v>3492</v>
      </c>
    </row>
    <row r="677" spans="1:2" x14ac:dyDescent="0.25">
      <c r="A677" s="118">
        <v>52450</v>
      </c>
      <c r="B677" s="110" t="s">
        <v>3493</v>
      </c>
    </row>
    <row r="678" spans="1:2" x14ac:dyDescent="0.25">
      <c r="A678" s="118">
        <v>52450</v>
      </c>
      <c r="B678" s="110" t="s">
        <v>3494</v>
      </c>
    </row>
    <row r="679" spans="1:2" x14ac:dyDescent="0.25">
      <c r="A679" s="118">
        <v>71340</v>
      </c>
      <c r="B679" s="110" t="s">
        <v>3495</v>
      </c>
    </row>
    <row r="680" spans="1:2" x14ac:dyDescent="0.25">
      <c r="A680" s="118">
        <v>33100</v>
      </c>
      <c r="B680" s="110" t="s">
        <v>3496</v>
      </c>
    </row>
    <row r="681" spans="1:2" x14ac:dyDescent="0.25">
      <c r="A681" s="118">
        <v>74121</v>
      </c>
      <c r="B681" s="110" t="s">
        <v>3497</v>
      </c>
    </row>
    <row r="682" spans="1:2" x14ac:dyDescent="0.25">
      <c r="A682" s="118">
        <v>28620</v>
      </c>
      <c r="B682" s="110" t="s">
        <v>3498</v>
      </c>
    </row>
    <row r="683" spans="1:2" x14ac:dyDescent="0.25">
      <c r="A683" s="118">
        <v>17401</v>
      </c>
      <c r="B683" s="110" t="s">
        <v>3499</v>
      </c>
    </row>
    <row r="684" spans="1:2" x14ac:dyDescent="0.25">
      <c r="A684" s="118">
        <v>92319</v>
      </c>
      <c r="B684" s="110" t="s">
        <v>3500</v>
      </c>
    </row>
    <row r="685" spans="1:2" x14ac:dyDescent="0.25">
      <c r="A685" s="118">
        <v>33402</v>
      </c>
      <c r="B685" s="110" t="s">
        <v>3501</v>
      </c>
    </row>
    <row r="686" spans="1:2" x14ac:dyDescent="0.25">
      <c r="A686" s="118">
        <v>31610</v>
      </c>
      <c r="B686" s="110" t="s">
        <v>3502</v>
      </c>
    </row>
    <row r="687" spans="1:2" x14ac:dyDescent="0.25">
      <c r="A687" s="118">
        <v>34300</v>
      </c>
      <c r="B687" s="110" t="s">
        <v>3503</v>
      </c>
    </row>
    <row r="688" spans="1:2" x14ac:dyDescent="0.25">
      <c r="A688" s="118">
        <v>33100</v>
      </c>
      <c r="B688" s="110" t="s">
        <v>3504</v>
      </c>
    </row>
    <row r="689" spans="1:2" x14ac:dyDescent="0.25">
      <c r="A689" s="118">
        <v>35410</v>
      </c>
      <c r="B689" s="110" t="s">
        <v>3505</v>
      </c>
    </row>
    <row r="690" spans="1:2" x14ac:dyDescent="0.25">
      <c r="A690" s="118">
        <v>71330</v>
      </c>
      <c r="B690" s="110" t="s">
        <v>3506</v>
      </c>
    </row>
    <row r="691" spans="1:2" x14ac:dyDescent="0.25">
      <c r="A691" s="118">
        <v>29600</v>
      </c>
      <c r="B691" s="110" t="s">
        <v>3507</v>
      </c>
    </row>
    <row r="692" spans="1:2" x14ac:dyDescent="0.25">
      <c r="A692" s="118">
        <v>36300</v>
      </c>
      <c r="B692" s="110" t="s">
        <v>3508</v>
      </c>
    </row>
    <row r="693" spans="1:2" x14ac:dyDescent="0.25">
      <c r="A693" s="118">
        <v>33201</v>
      </c>
      <c r="B693" s="110" t="s">
        <v>3509</v>
      </c>
    </row>
    <row r="694" spans="1:2" x14ac:dyDescent="0.25">
      <c r="A694" s="118">
        <v>33202</v>
      </c>
      <c r="B694" s="110" t="s">
        <v>3510</v>
      </c>
    </row>
    <row r="695" spans="1:2" x14ac:dyDescent="0.25">
      <c r="A695" s="118">
        <v>29130</v>
      </c>
      <c r="B695" s="110" t="s">
        <v>3511</v>
      </c>
    </row>
    <row r="696" spans="1:2" x14ac:dyDescent="0.25">
      <c r="A696" s="118">
        <v>51870</v>
      </c>
      <c r="B696" s="110" t="s">
        <v>3512</v>
      </c>
    </row>
    <row r="697" spans="1:2" x14ac:dyDescent="0.25">
      <c r="A697" s="118">
        <v>29540</v>
      </c>
      <c r="B697" s="110" t="s">
        <v>3513</v>
      </c>
    </row>
    <row r="698" spans="1:2" x14ac:dyDescent="0.25">
      <c r="A698" s="118">
        <v>30020</v>
      </c>
      <c r="B698" s="110" t="s">
        <v>3514</v>
      </c>
    </row>
    <row r="699" spans="1:2" x14ac:dyDescent="0.25">
      <c r="A699" s="118">
        <v>51850</v>
      </c>
      <c r="B699" s="110" t="s">
        <v>3515</v>
      </c>
    </row>
    <row r="700" spans="1:2" x14ac:dyDescent="0.25">
      <c r="A700" s="118">
        <v>91330</v>
      </c>
      <c r="B700" s="110" t="s">
        <v>3516</v>
      </c>
    </row>
    <row r="701" spans="1:2" x14ac:dyDescent="0.25">
      <c r="A701" s="118">
        <v>50200</v>
      </c>
      <c r="B701" s="110" t="s">
        <v>3517</v>
      </c>
    </row>
    <row r="702" spans="1:2" x14ac:dyDescent="0.25">
      <c r="A702" s="118">
        <v>50200</v>
      </c>
      <c r="B702" s="110" t="s">
        <v>3518</v>
      </c>
    </row>
    <row r="703" spans="1:2" x14ac:dyDescent="0.25">
      <c r="A703" s="118">
        <v>71100</v>
      </c>
      <c r="B703" s="110" t="s">
        <v>3519</v>
      </c>
    </row>
    <row r="704" spans="1:2" x14ac:dyDescent="0.25">
      <c r="A704" s="118">
        <v>33202</v>
      </c>
      <c r="B704" s="110" t="s">
        <v>3520</v>
      </c>
    </row>
    <row r="705" spans="1:2" x14ac:dyDescent="0.25">
      <c r="A705" s="118">
        <v>74205</v>
      </c>
      <c r="B705" s="110" t="s">
        <v>3521</v>
      </c>
    </row>
    <row r="706" spans="1:2" x14ac:dyDescent="0.25">
      <c r="A706" s="118">
        <v>17542</v>
      </c>
      <c r="B706" s="110" t="s">
        <v>3522</v>
      </c>
    </row>
    <row r="707" spans="1:2" x14ac:dyDescent="0.25">
      <c r="A707" s="118">
        <v>75250</v>
      </c>
      <c r="B707" s="110" t="s">
        <v>3523</v>
      </c>
    </row>
    <row r="708" spans="1:2" x14ac:dyDescent="0.25">
      <c r="A708" s="118">
        <v>51830</v>
      </c>
      <c r="B708" s="110" t="s">
        <v>3524</v>
      </c>
    </row>
    <row r="709" spans="1:2" x14ac:dyDescent="0.25">
      <c r="A709" s="118">
        <v>28300</v>
      </c>
      <c r="B709" s="110" t="s">
        <v>3525</v>
      </c>
    </row>
    <row r="710" spans="1:2" x14ac:dyDescent="0.25">
      <c r="A710" s="118">
        <v>35300</v>
      </c>
      <c r="B710" s="110" t="s">
        <v>3526</v>
      </c>
    </row>
    <row r="711" spans="1:2" x14ac:dyDescent="0.25">
      <c r="A711" s="118">
        <v>67200</v>
      </c>
      <c r="B711" s="110" t="s">
        <v>3527</v>
      </c>
    </row>
    <row r="712" spans="1:2" x14ac:dyDescent="0.25">
      <c r="A712" s="118">
        <v>66031</v>
      </c>
      <c r="B712" s="110" t="s">
        <v>3528</v>
      </c>
    </row>
    <row r="713" spans="1:2" x14ac:dyDescent="0.25">
      <c r="A713" s="118">
        <v>23201</v>
      </c>
      <c r="B713" s="110" t="s">
        <v>3529</v>
      </c>
    </row>
    <row r="714" spans="1:2" x14ac:dyDescent="0.25">
      <c r="A714" s="118">
        <v>23201</v>
      </c>
      <c r="B714" s="110" t="s">
        <v>3530</v>
      </c>
    </row>
    <row r="715" spans="1:2" x14ac:dyDescent="0.25">
      <c r="A715" s="118">
        <v>1139</v>
      </c>
      <c r="B715" s="110" t="s">
        <v>3531</v>
      </c>
    </row>
    <row r="716" spans="1:2" x14ac:dyDescent="0.25">
      <c r="A716" s="118">
        <v>17250</v>
      </c>
      <c r="B716" s="110" t="s">
        <v>3532</v>
      </c>
    </row>
    <row r="717" spans="1:2" x14ac:dyDescent="0.25">
      <c r="A717" s="118">
        <v>17402</v>
      </c>
      <c r="B717" s="110" t="s">
        <v>3533</v>
      </c>
    </row>
    <row r="718" spans="1:2" x14ac:dyDescent="0.25">
      <c r="A718" s="118">
        <v>52410</v>
      </c>
      <c r="B718" s="110" t="s">
        <v>3534</v>
      </c>
    </row>
    <row r="719" spans="1:2" x14ac:dyDescent="0.25">
      <c r="A719" s="118">
        <v>51410</v>
      </c>
      <c r="B719" s="110" t="s">
        <v>3535</v>
      </c>
    </row>
    <row r="720" spans="1:2" x14ac:dyDescent="0.25">
      <c r="A720" s="118">
        <v>25240</v>
      </c>
      <c r="B720" s="110" t="s">
        <v>3536</v>
      </c>
    </row>
    <row r="721" spans="1:2" x14ac:dyDescent="0.25">
      <c r="A721" s="118">
        <v>28620</v>
      </c>
      <c r="B721" s="110" t="s">
        <v>3537</v>
      </c>
    </row>
    <row r="722" spans="1:2" x14ac:dyDescent="0.25">
      <c r="A722" s="118">
        <v>29122</v>
      </c>
      <c r="B722" s="110" t="s">
        <v>3538</v>
      </c>
    </row>
    <row r="723" spans="1:2" x14ac:dyDescent="0.25">
      <c r="A723" s="118">
        <v>29121</v>
      </c>
      <c r="B723" s="110" t="s">
        <v>3539</v>
      </c>
    </row>
    <row r="724" spans="1:2" x14ac:dyDescent="0.25">
      <c r="A724" s="118">
        <v>34300</v>
      </c>
      <c r="B724" s="110" t="s">
        <v>3540</v>
      </c>
    </row>
    <row r="725" spans="1:2" x14ac:dyDescent="0.25">
      <c r="A725" s="118">
        <v>35410</v>
      </c>
      <c r="B725" s="110" t="s">
        <v>3541</v>
      </c>
    </row>
    <row r="726" spans="1:2" x14ac:dyDescent="0.25">
      <c r="A726" s="118">
        <v>35200</v>
      </c>
      <c r="B726" s="110" t="s">
        <v>3542</v>
      </c>
    </row>
    <row r="727" spans="1:2" x14ac:dyDescent="0.25">
      <c r="A727" s="118">
        <v>35200</v>
      </c>
      <c r="B727" s="110" t="s">
        <v>3543</v>
      </c>
    </row>
    <row r="728" spans="1:2" x14ac:dyDescent="0.25">
      <c r="A728" s="118">
        <v>35200</v>
      </c>
      <c r="B728" s="110" t="s">
        <v>3544</v>
      </c>
    </row>
    <row r="729" spans="1:2" x14ac:dyDescent="0.25">
      <c r="A729" s="118">
        <v>17511</v>
      </c>
      <c r="B729" s="110" t="s">
        <v>3545</v>
      </c>
    </row>
    <row r="730" spans="1:2" x14ac:dyDescent="0.25">
      <c r="A730" s="118">
        <v>24120</v>
      </c>
      <c r="B730" s="110" t="s">
        <v>3546</v>
      </c>
    </row>
    <row r="731" spans="1:2" x14ac:dyDescent="0.25">
      <c r="A731" s="118">
        <v>18249</v>
      </c>
      <c r="B731" s="110" t="s">
        <v>3547</v>
      </c>
    </row>
    <row r="732" spans="1:2" x14ac:dyDescent="0.25">
      <c r="A732" s="118">
        <v>25240</v>
      </c>
      <c r="B732" s="110" t="s">
        <v>3548</v>
      </c>
    </row>
    <row r="733" spans="1:2" x14ac:dyDescent="0.25">
      <c r="A733" s="118">
        <v>36639</v>
      </c>
      <c r="B733" s="110" t="s">
        <v>3549</v>
      </c>
    </row>
    <row r="734" spans="1:2" x14ac:dyDescent="0.25">
      <c r="A734" s="118">
        <v>52489</v>
      </c>
      <c r="B734" s="110" t="s">
        <v>3550</v>
      </c>
    </row>
    <row r="735" spans="1:2" x14ac:dyDescent="0.25">
      <c r="A735" s="118">
        <v>51479</v>
      </c>
      <c r="B735" s="110" t="s">
        <v>3551</v>
      </c>
    </row>
    <row r="736" spans="1:2" x14ac:dyDescent="0.25">
      <c r="A736" s="118">
        <v>18249</v>
      </c>
      <c r="B736" s="110" t="s">
        <v>3552</v>
      </c>
    </row>
    <row r="737" spans="1:2" x14ac:dyDescent="0.25">
      <c r="A737" s="118">
        <v>51380</v>
      </c>
      <c r="B737" s="110" t="s">
        <v>3553</v>
      </c>
    </row>
    <row r="738" spans="1:2" x14ac:dyDescent="0.25">
      <c r="A738" s="118">
        <v>15880</v>
      </c>
      <c r="B738" s="110" t="s">
        <v>3554</v>
      </c>
    </row>
    <row r="739" spans="1:2" x14ac:dyDescent="0.25">
      <c r="A739" s="118">
        <v>15880</v>
      </c>
      <c r="B739" s="110" t="s">
        <v>3555</v>
      </c>
    </row>
    <row r="740" spans="1:2" x14ac:dyDescent="0.25">
      <c r="A740" s="118">
        <v>18249</v>
      </c>
      <c r="B740" s="110" t="s">
        <v>3556</v>
      </c>
    </row>
    <row r="741" spans="1:2" x14ac:dyDescent="0.25">
      <c r="A741" s="118">
        <v>17403</v>
      </c>
      <c r="B741" s="110" t="s">
        <v>3557</v>
      </c>
    </row>
    <row r="742" spans="1:2" x14ac:dyDescent="0.25">
      <c r="A742" s="118">
        <v>29540</v>
      </c>
      <c r="B742" s="110" t="s">
        <v>3558</v>
      </c>
    </row>
    <row r="743" spans="1:2" x14ac:dyDescent="0.25">
      <c r="A743" s="118">
        <v>31620</v>
      </c>
      <c r="B743" s="110" t="s">
        <v>3559</v>
      </c>
    </row>
    <row r="744" spans="1:2" x14ac:dyDescent="0.25">
      <c r="A744" s="118">
        <v>15131</v>
      </c>
      <c r="B744" s="110" t="s">
        <v>3560</v>
      </c>
    </row>
    <row r="745" spans="1:2" x14ac:dyDescent="0.25">
      <c r="A745" s="118">
        <v>15131</v>
      </c>
      <c r="B745" s="110" t="s">
        <v>3561</v>
      </c>
    </row>
    <row r="746" spans="1:2" x14ac:dyDescent="0.25">
      <c r="A746" s="118">
        <v>15131</v>
      </c>
      <c r="B746" s="110" t="s">
        <v>3562</v>
      </c>
    </row>
    <row r="747" spans="1:2" x14ac:dyDescent="0.25">
      <c r="A747" s="118">
        <v>26240</v>
      </c>
      <c r="B747" s="110" t="s">
        <v>3563</v>
      </c>
    </row>
    <row r="748" spans="1:2" x14ac:dyDescent="0.25">
      <c r="A748" s="118">
        <v>74300</v>
      </c>
      <c r="B748" s="110" t="s">
        <v>3564</v>
      </c>
    </row>
    <row r="749" spans="1:2" x14ac:dyDescent="0.25">
      <c r="A749" s="118">
        <v>17542</v>
      </c>
      <c r="B749" s="110" t="s">
        <v>3565</v>
      </c>
    </row>
    <row r="750" spans="1:2" x14ac:dyDescent="0.25">
      <c r="A750" s="118">
        <v>28750</v>
      </c>
      <c r="B750" s="110" t="s">
        <v>3566</v>
      </c>
    </row>
    <row r="751" spans="1:2" x14ac:dyDescent="0.25">
      <c r="A751" s="118">
        <v>1139</v>
      </c>
      <c r="B751" s="110" t="s">
        <v>3567</v>
      </c>
    </row>
    <row r="752" spans="1:2" x14ac:dyDescent="0.25">
      <c r="A752" s="118">
        <v>92629</v>
      </c>
      <c r="B752" s="110" t="s">
        <v>3568</v>
      </c>
    </row>
    <row r="753" spans="1:2" x14ac:dyDescent="0.25">
      <c r="A753" s="118">
        <v>36400</v>
      </c>
      <c r="B753" s="110" t="s">
        <v>3569</v>
      </c>
    </row>
    <row r="754" spans="1:2" x14ac:dyDescent="0.25">
      <c r="A754" s="118">
        <v>28750</v>
      </c>
      <c r="B754" s="110" t="s">
        <v>3570</v>
      </c>
    </row>
    <row r="755" spans="1:2" x14ac:dyDescent="0.25">
      <c r="A755" s="118">
        <v>28750</v>
      </c>
      <c r="B755" s="110" t="s">
        <v>3571</v>
      </c>
    </row>
    <row r="756" spans="1:2" x14ac:dyDescent="0.25">
      <c r="A756" s="118">
        <v>36509</v>
      </c>
      <c r="B756" s="110" t="s">
        <v>3572</v>
      </c>
    </row>
    <row r="757" spans="1:2" x14ac:dyDescent="0.25">
      <c r="A757" s="118">
        <v>33100</v>
      </c>
      <c r="B757" s="110" t="s">
        <v>3573</v>
      </c>
    </row>
    <row r="758" spans="1:2" x14ac:dyDescent="0.25">
      <c r="A758" s="118">
        <v>17250</v>
      </c>
      <c r="B758" s="110" t="s">
        <v>3574</v>
      </c>
    </row>
    <row r="759" spans="1:2" x14ac:dyDescent="0.25">
      <c r="A759" s="118">
        <v>36300</v>
      </c>
      <c r="B759" s="110" t="s">
        <v>3575</v>
      </c>
    </row>
    <row r="760" spans="1:2" x14ac:dyDescent="0.25">
      <c r="A760" s="118">
        <v>17402</v>
      </c>
      <c r="B760" s="110" t="s">
        <v>3576</v>
      </c>
    </row>
    <row r="761" spans="1:2" x14ac:dyDescent="0.25">
      <c r="A761" s="118">
        <v>17402</v>
      </c>
      <c r="B761" s="110" t="s">
        <v>3577</v>
      </c>
    </row>
    <row r="762" spans="1:2" x14ac:dyDescent="0.25">
      <c r="A762" s="118">
        <v>36610</v>
      </c>
      <c r="B762" s="110" t="s">
        <v>3578</v>
      </c>
    </row>
    <row r="763" spans="1:2" x14ac:dyDescent="0.25">
      <c r="A763" s="118">
        <v>19200</v>
      </c>
      <c r="B763" s="110" t="s">
        <v>3579</v>
      </c>
    </row>
    <row r="764" spans="1:2" x14ac:dyDescent="0.25">
      <c r="A764" s="118">
        <v>21211</v>
      </c>
      <c r="B764" s="110" t="s">
        <v>3580</v>
      </c>
    </row>
    <row r="765" spans="1:2" x14ac:dyDescent="0.25">
      <c r="A765" s="118">
        <v>25220</v>
      </c>
      <c r="B765" s="110" t="s">
        <v>3581</v>
      </c>
    </row>
    <row r="766" spans="1:2" x14ac:dyDescent="0.25">
      <c r="A766" s="118">
        <v>25220</v>
      </c>
      <c r="B766" s="110" t="s">
        <v>3582</v>
      </c>
    </row>
    <row r="767" spans="1:2" x14ac:dyDescent="0.25">
      <c r="A767" s="118">
        <v>25220</v>
      </c>
      <c r="B767" s="110" t="s">
        <v>3583</v>
      </c>
    </row>
    <row r="768" spans="1:2" x14ac:dyDescent="0.25">
      <c r="A768" s="118">
        <v>25220</v>
      </c>
      <c r="B768" s="110" t="s">
        <v>3584</v>
      </c>
    </row>
    <row r="769" spans="1:2" x14ac:dyDescent="0.25">
      <c r="A769" s="118">
        <v>74119</v>
      </c>
      <c r="B769" s="110" t="s">
        <v>3585</v>
      </c>
    </row>
    <row r="770" spans="1:2" x14ac:dyDescent="0.25">
      <c r="A770" s="118">
        <v>1250</v>
      </c>
      <c r="B770" s="110" t="s">
        <v>3586</v>
      </c>
    </row>
    <row r="771" spans="1:2" x14ac:dyDescent="0.25">
      <c r="A771" s="118">
        <v>1250</v>
      </c>
      <c r="B771" s="110" t="s">
        <v>3587</v>
      </c>
    </row>
    <row r="772" spans="1:2" x14ac:dyDescent="0.25">
      <c r="A772" s="118">
        <v>17549</v>
      </c>
      <c r="B772" s="110" t="s">
        <v>3588</v>
      </c>
    </row>
    <row r="773" spans="1:2" x14ac:dyDescent="0.25">
      <c r="A773" s="118">
        <v>52240</v>
      </c>
      <c r="B773" s="110" t="s">
        <v>3589</v>
      </c>
    </row>
    <row r="774" spans="1:2" x14ac:dyDescent="0.25">
      <c r="A774" s="118">
        <v>15899</v>
      </c>
      <c r="B774" s="110" t="s">
        <v>3590</v>
      </c>
    </row>
    <row r="775" spans="1:2" x14ac:dyDescent="0.25">
      <c r="A775" s="118">
        <v>15810</v>
      </c>
      <c r="B775" s="110" t="s">
        <v>3591</v>
      </c>
    </row>
    <row r="776" spans="1:2" x14ac:dyDescent="0.25">
      <c r="A776" s="118">
        <v>52240</v>
      </c>
      <c r="B776" s="110" t="s">
        <v>3592</v>
      </c>
    </row>
    <row r="777" spans="1:2" x14ac:dyDescent="0.25">
      <c r="A777" s="118">
        <v>29530</v>
      </c>
      <c r="B777" s="110" t="s">
        <v>3593</v>
      </c>
    </row>
    <row r="778" spans="1:2" x14ac:dyDescent="0.25">
      <c r="A778" s="118">
        <v>29530</v>
      </c>
      <c r="B778" s="110" t="s">
        <v>3594</v>
      </c>
    </row>
    <row r="779" spans="1:2" x14ac:dyDescent="0.25">
      <c r="A779" s="118">
        <v>29530</v>
      </c>
      <c r="B779" s="110" t="s">
        <v>3595</v>
      </c>
    </row>
    <row r="780" spans="1:2" x14ac:dyDescent="0.25">
      <c r="A780" s="118">
        <v>51870</v>
      </c>
      <c r="B780" s="110" t="s">
        <v>3596</v>
      </c>
    </row>
    <row r="781" spans="1:2" x14ac:dyDescent="0.25">
      <c r="A781" s="118">
        <v>51360</v>
      </c>
      <c r="B781" s="110" t="s">
        <v>3597</v>
      </c>
    </row>
    <row r="782" spans="1:2" x14ac:dyDescent="0.25">
      <c r="A782" s="118">
        <v>28750</v>
      </c>
      <c r="B782" s="110" t="s">
        <v>3598</v>
      </c>
    </row>
    <row r="783" spans="1:2" x14ac:dyDescent="0.25">
      <c r="A783" s="118">
        <v>15899</v>
      </c>
      <c r="B783" s="110" t="s">
        <v>3599</v>
      </c>
    </row>
    <row r="784" spans="1:2" x14ac:dyDescent="0.25">
      <c r="A784" s="118">
        <v>18241</v>
      </c>
      <c r="B784" s="110" t="s">
        <v>3600</v>
      </c>
    </row>
    <row r="785" spans="1:2" x14ac:dyDescent="0.25">
      <c r="A785" s="118">
        <v>51870</v>
      </c>
      <c r="B785" s="110" t="s">
        <v>3601</v>
      </c>
    </row>
    <row r="786" spans="1:2" x14ac:dyDescent="0.25">
      <c r="A786" s="118">
        <v>33201</v>
      </c>
      <c r="B786" s="110" t="s">
        <v>3602</v>
      </c>
    </row>
    <row r="787" spans="1:2" x14ac:dyDescent="0.25">
      <c r="A787" s="118">
        <v>33202</v>
      </c>
      <c r="B787" s="110" t="s">
        <v>3603</v>
      </c>
    </row>
    <row r="788" spans="1:2" x14ac:dyDescent="0.25">
      <c r="A788" s="118">
        <v>25130</v>
      </c>
      <c r="B788" s="110" t="s">
        <v>3604</v>
      </c>
    </row>
    <row r="789" spans="1:2" x14ac:dyDescent="0.25">
      <c r="A789" s="118">
        <v>2010</v>
      </c>
      <c r="B789" s="110" t="s">
        <v>3605</v>
      </c>
    </row>
    <row r="790" spans="1:2" x14ac:dyDescent="0.25">
      <c r="A790" s="118">
        <v>25130</v>
      </c>
      <c r="B790" s="110" t="s">
        <v>3606</v>
      </c>
    </row>
    <row r="791" spans="1:2" x14ac:dyDescent="0.25">
      <c r="A791" s="118">
        <v>29540</v>
      </c>
      <c r="B791" s="110" t="s">
        <v>3607</v>
      </c>
    </row>
    <row r="792" spans="1:2" x14ac:dyDescent="0.25">
      <c r="A792" s="118">
        <v>29320</v>
      </c>
      <c r="B792" s="110" t="s">
        <v>3608</v>
      </c>
    </row>
    <row r="793" spans="1:2" x14ac:dyDescent="0.25">
      <c r="A793" s="118">
        <v>29320</v>
      </c>
      <c r="B793" s="110" t="s">
        <v>3609</v>
      </c>
    </row>
    <row r="794" spans="1:2" x14ac:dyDescent="0.25">
      <c r="A794" s="118">
        <v>17520</v>
      </c>
      <c r="B794" s="110" t="s">
        <v>3610</v>
      </c>
    </row>
    <row r="795" spans="1:2" x14ac:dyDescent="0.25">
      <c r="A795" s="118">
        <v>29240</v>
      </c>
      <c r="B795" s="110" t="s">
        <v>3611</v>
      </c>
    </row>
    <row r="796" spans="1:2" x14ac:dyDescent="0.25">
      <c r="A796" s="118">
        <v>51870</v>
      </c>
      <c r="B796" s="110" t="s">
        <v>3612</v>
      </c>
    </row>
    <row r="797" spans="1:2" x14ac:dyDescent="0.25">
      <c r="A797" s="118">
        <v>29140</v>
      </c>
      <c r="B797" s="110" t="s">
        <v>3613</v>
      </c>
    </row>
    <row r="798" spans="1:2" x14ac:dyDescent="0.25">
      <c r="A798" s="118">
        <v>14220</v>
      </c>
      <c r="B798" s="110" t="s">
        <v>3614</v>
      </c>
    </row>
    <row r="799" spans="1:2" x14ac:dyDescent="0.25">
      <c r="A799" s="118">
        <v>25130</v>
      </c>
      <c r="B799" s="110" t="s">
        <v>3615</v>
      </c>
    </row>
    <row r="800" spans="1:2" x14ac:dyDescent="0.25">
      <c r="A800" s="118">
        <v>29130</v>
      </c>
      <c r="B800" s="110" t="s">
        <v>3616</v>
      </c>
    </row>
    <row r="801" spans="1:2" x14ac:dyDescent="0.25">
      <c r="A801" s="118">
        <v>51870</v>
      </c>
      <c r="B801" s="110" t="s">
        <v>3617</v>
      </c>
    </row>
    <row r="802" spans="1:2" x14ac:dyDescent="0.25">
      <c r="A802" s="118">
        <v>92311</v>
      </c>
      <c r="B802" s="110" t="s">
        <v>3618</v>
      </c>
    </row>
    <row r="803" spans="1:2" x14ac:dyDescent="0.25">
      <c r="A803" s="118">
        <v>80220</v>
      </c>
      <c r="B803" s="110" t="s">
        <v>3619</v>
      </c>
    </row>
    <row r="804" spans="1:2" x14ac:dyDescent="0.25">
      <c r="A804" s="118">
        <v>19300</v>
      </c>
      <c r="B804" s="110" t="s">
        <v>3620</v>
      </c>
    </row>
    <row r="805" spans="1:2" x14ac:dyDescent="0.25">
      <c r="A805" s="118">
        <v>29600</v>
      </c>
      <c r="B805" s="110" t="s">
        <v>3621</v>
      </c>
    </row>
    <row r="806" spans="1:2" x14ac:dyDescent="0.25">
      <c r="A806" s="118">
        <v>35300</v>
      </c>
      <c r="B806" s="110" t="s">
        <v>3622</v>
      </c>
    </row>
    <row r="807" spans="1:2" x14ac:dyDescent="0.25">
      <c r="A807" s="118">
        <v>51479</v>
      </c>
      <c r="B807" s="110" t="s">
        <v>3623</v>
      </c>
    </row>
    <row r="808" spans="1:2" x14ac:dyDescent="0.25">
      <c r="A808" s="118">
        <v>25130</v>
      </c>
      <c r="B808" s="110" t="s">
        <v>3624</v>
      </c>
    </row>
    <row r="809" spans="1:2" x14ac:dyDescent="0.25">
      <c r="A809" s="118">
        <v>26150</v>
      </c>
      <c r="B809" s="110" t="s">
        <v>3625</v>
      </c>
    </row>
    <row r="810" spans="1:2" x14ac:dyDescent="0.25">
      <c r="A810" s="118">
        <v>36631</v>
      </c>
      <c r="B810" s="110" t="s">
        <v>3626</v>
      </c>
    </row>
    <row r="811" spans="1:2" x14ac:dyDescent="0.25">
      <c r="A811" s="118">
        <v>51479</v>
      </c>
      <c r="B811" s="110" t="s">
        <v>3627</v>
      </c>
    </row>
    <row r="812" spans="1:2" x14ac:dyDescent="0.25">
      <c r="A812" s="118">
        <v>36400</v>
      </c>
      <c r="B812" s="110" t="s">
        <v>3628</v>
      </c>
    </row>
    <row r="813" spans="1:2" x14ac:dyDescent="0.25">
      <c r="A813" s="118">
        <v>2010</v>
      </c>
      <c r="B813" s="110" t="s">
        <v>3629</v>
      </c>
    </row>
    <row r="814" spans="1:2" x14ac:dyDescent="0.25">
      <c r="A814" s="118">
        <v>36140</v>
      </c>
      <c r="B814" s="110" t="s">
        <v>3630</v>
      </c>
    </row>
    <row r="815" spans="1:2" x14ac:dyDescent="0.25">
      <c r="A815" s="118">
        <v>20520</v>
      </c>
      <c r="B815" s="110" t="s">
        <v>3631</v>
      </c>
    </row>
    <row r="816" spans="1:2" x14ac:dyDescent="0.25">
      <c r="A816" s="118">
        <v>15330</v>
      </c>
      <c r="B816" s="110" t="s">
        <v>3632</v>
      </c>
    </row>
    <row r="817" spans="1:2" x14ac:dyDescent="0.25">
      <c r="A817" s="118">
        <v>1139</v>
      </c>
      <c r="B817" s="110" t="s">
        <v>3633</v>
      </c>
    </row>
    <row r="818" spans="1:2" x14ac:dyDescent="0.25">
      <c r="A818" s="118">
        <v>92311</v>
      </c>
      <c r="B818" s="110" t="s">
        <v>3634</v>
      </c>
    </row>
    <row r="819" spans="1:2" x14ac:dyDescent="0.25">
      <c r="A819" s="118">
        <v>74879</v>
      </c>
      <c r="B819" s="110" t="s">
        <v>3635</v>
      </c>
    </row>
    <row r="820" spans="1:2" x14ac:dyDescent="0.25">
      <c r="A820" s="118">
        <v>17210</v>
      </c>
      <c r="B820" s="110" t="s">
        <v>3636</v>
      </c>
    </row>
    <row r="821" spans="1:2" x14ac:dyDescent="0.25">
      <c r="A821" s="118">
        <v>17542</v>
      </c>
      <c r="B821" s="110" t="s">
        <v>3637</v>
      </c>
    </row>
    <row r="822" spans="1:2" x14ac:dyDescent="0.25">
      <c r="A822" s="118">
        <v>25130</v>
      </c>
      <c r="B822" s="110" t="s">
        <v>3638</v>
      </c>
    </row>
    <row r="823" spans="1:2" x14ac:dyDescent="0.25">
      <c r="A823" s="118">
        <v>28730</v>
      </c>
      <c r="B823" s="110" t="s">
        <v>3639</v>
      </c>
    </row>
    <row r="824" spans="1:2" x14ac:dyDescent="0.25">
      <c r="A824" s="118">
        <v>25130</v>
      </c>
      <c r="B824" s="110" t="s">
        <v>3640</v>
      </c>
    </row>
    <row r="825" spans="1:2" x14ac:dyDescent="0.25">
      <c r="A825" s="118">
        <v>28730</v>
      </c>
      <c r="B825" s="110" t="s">
        <v>3641</v>
      </c>
    </row>
    <row r="826" spans="1:2" x14ac:dyDescent="0.25">
      <c r="A826" s="118">
        <v>28730</v>
      </c>
      <c r="B826" s="110" t="s">
        <v>3642</v>
      </c>
    </row>
    <row r="827" spans="1:2" x14ac:dyDescent="0.25">
      <c r="A827" s="118">
        <v>28620</v>
      </c>
      <c r="B827" s="110" t="s">
        <v>3643</v>
      </c>
    </row>
    <row r="828" spans="1:2" x14ac:dyDescent="0.25">
      <c r="A828" s="118">
        <v>65234</v>
      </c>
      <c r="B828" s="110" t="s">
        <v>3644</v>
      </c>
    </row>
    <row r="829" spans="1:2" x14ac:dyDescent="0.25">
      <c r="A829" s="118">
        <v>30010</v>
      </c>
      <c r="B829" s="110" t="s">
        <v>3645</v>
      </c>
    </row>
    <row r="830" spans="1:2" x14ac:dyDescent="0.25">
      <c r="A830" s="118">
        <v>21120</v>
      </c>
      <c r="B830" s="110" t="s">
        <v>3646</v>
      </c>
    </row>
    <row r="831" spans="1:2" x14ac:dyDescent="0.25">
      <c r="A831" s="118">
        <v>22220</v>
      </c>
      <c r="B831" s="110" t="s">
        <v>3647</v>
      </c>
    </row>
    <row r="832" spans="1:2" x14ac:dyDescent="0.25">
      <c r="A832" s="118">
        <v>65110</v>
      </c>
      <c r="B832" s="110" t="s">
        <v>3648</v>
      </c>
    </row>
    <row r="833" spans="1:2" x14ac:dyDescent="0.25">
      <c r="A833" s="118">
        <v>67110</v>
      </c>
      <c r="B833" s="110" t="s">
        <v>3649</v>
      </c>
    </row>
    <row r="834" spans="1:2" x14ac:dyDescent="0.25">
      <c r="A834" s="118">
        <v>65229</v>
      </c>
      <c r="B834" s="110" t="s">
        <v>3650</v>
      </c>
    </row>
    <row r="835" spans="1:2" x14ac:dyDescent="0.25">
      <c r="A835" s="118">
        <v>30010</v>
      </c>
      <c r="B835" s="110" t="s">
        <v>3651</v>
      </c>
    </row>
    <row r="836" spans="1:2" x14ac:dyDescent="0.25">
      <c r="A836" s="118">
        <v>65121</v>
      </c>
      <c r="B836" s="110" t="s">
        <v>3652</v>
      </c>
    </row>
    <row r="837" spans="1:2" x14ac:dyDescent="0.25">
      <c r="A837" s="118">
        <v>65229</v>
      </c>
      <c r="B837" s="110" t="s">
        <v>3653</v>
      </c>
    </row>
    <row r="838" spans="1:2" x14ac:dyDescent="0.25">
      <c r="A838" s="118">
        <v>17402</v>
      </c>
      <c r="B838" s="110" t="s">
        <v>3654</v>
      </c>
    </row>
    <row r="839" spans="1:2" x14ac:dyDescent="0.25">
      <c r="A839" s="118">
        <v>20300</v>
      </c>
      <c r="B839" s="110" t="s">
        <v>3655</v>
      </c>
    </row>
    <row r="840" spans="1:2" x14ac:dyDescent="0.25">
      <c r="A840" s="118">
        <v>55520</v>
      </c>
      <c r="B840" s="110" t="s">
        <v>3656</v>
      </c>
    </row>
    <row r="841" spans="1:2" x14ac:dyDescent="0.25">
      <c r="A841" s="118">
        <v>91310</v>
      </c>
      <c r="B841" s="110" t="s">
        <v>3657</v>
      </c>
    </row>
    <row r="842" spans="1:2" x14ac:dyDescent="0.25">
      <c r="A842" s="118">
        <v>74879</v>
      </c>
      <c r="B842" s="110" t="s">
        <v>3658</v>
      </c>
    </row>
    <row r="843" spans="1:2" x14ac:dyDescent="0.25">
      <c r="A843" s="118">
        <v>51540</v>
      </c>
      <c r="B843" s="110" t="s">
        <v>3659</v>
      </c>
    </row>
    <row r="844" spans="1:2" x14ac:dyDescent="0.25">
      <c r="A844" s="118">
        <v>28730</v>
      </c>
      <c r="B844" s="110" t="s">
        <v>3660</v>
      </c>
    </row>
    <row r="845" spans="1:2" x14ac:dyDescent="0.25">
      <c r="A845" s="118">
        <v>93020</v>
      </c>
      <c r="B845" s="110" t="s">
        <v>3661</v>
      </c>
    </row>
    <row r="846" spans="1:2" x14ac:dyDescent="0.25">
      <c r="A846" s="118">
        <v>51460</v>
      </c>
      <c r="B846" s="110" t="s">
        <v>3662</v>
      </c>
    </row>
    <row r="847" spans="1:2" x14ac:dyDescent="0.25">
      <c r="A847" s="121">
        <v>33100</v>
      </c>
      <c r="B847" s="110" t="s">
        <v>3663</v>
      </c>
    </row>
    <row r="848" spans="1:2" x14ac:dyDescent="0.25">
      <c r="A848" s="118">
        <v>30020</v>
      </c>
      <c r="B848" s="110" t="s">
        <v>3664</v>
      </c>
    </row>
    <row r="849" spans="1:2" x14ac:dyDescent="0.25">
      <c r="A849" s="118">
        <v>32100</v>
      </c>
      <c r="B849" s="110" t="s">
        <v>3665</v>
      </c>
    </row>
    <row r="850" spans="1:2" x14ac:dyDescent="0.25">
      <c r="A850" s="118">
        <v>35110</v>
      </c>
      <c r="B850" s="110" t="s">
        <v>3666</v>
      </c>
    </row>
    <row r="851" spans="1:2" x14ac:dyDescent="0.25">
      <c r="A851" s="118">
        <v>61209</v>
      </c>
      <c r="B851" s="110" t="s">
        <v>3667</v>
      </c>
    </row>
    <row r="852" spans="1:2" x14ac:dyDescent="0.25">
      <c r="A852" s="118">
        <v>61201</v>
      </c>
      <c r="B852" s="110" t="s">
        <v>3668</v>
      </c>
    </row>
    <row r="853" spans="1:2" x14ac:dyDescent="0.25">
      <c r="A853" s="118">
        <v>61102</v>
      </c>
      <c r="B853" s="110" t="s">
        <v>3669</v>
      </c>
    </row>
    <row r="854" spans="1:2" x14ac:dyDescent="0.25">
      <c r="A854" s="118">
        <v>20100</v>
      </c>
      <c r="B854" s="110" t="s">
        <v>3670</v>
      </c>
    </row>
    <row r="855" spans="1:2" x14ac:dyDescent="0.25">
      <c r="A855" s="118">
        <v>14300</v>
      </c>
      <c r="B855" s="110" t="s">
        <v>3671</v>
      </c>
    </row>
    <row r="856" spans="1:2" x14ac:dyDescent="0.25">
      <c r="A856" s="118">
        <v>1110</v>
      </c>
      <c r="B856" s="110" t="s">
        <v>3672</v>
      </c>
    </row>
    <row r="857" spans="1:2" x14ac:dyDescent="0.25">
      <c r="A857" s="118">
        <v>15970</v>
      </c>
      <c r="B857" s="110" t="s">
        <v>3673</v>
      </c>
    </row>
    <row r="858" spans="1:2" x14ac:dyDescent="0.25">
      <c r="A858" s="118">
        <v>15611</v>
      </c>
      <c r="B858" s="110" t="s">
        <v>3674</v>
      </c>
    </row>
    <row r="859" spans="1:2" x14ac:dyDescent="0.25">
      <c r="A859" s="118">
        <v>15611</v>
      </c>
      <c r="B859" s="110" t="s">
        <v>3675</v>
      </c>
    </row>
    <row r="860" spans="1:2" x14ac:dyDescent="0.25">
      <c r="A860" s="118">
        <v>15611</v>
      </c>
      <c r="B860" s="110" t="s">
        <v>3676</v>
      </c>
    </row>
    <row r="861" spans="1:2" x14ac:dyDescent="0.25">
      <c r="A861" s="118">
        <v>33201</v>
      </c>
      <c r="B861" s="110" t="s">
        <v>3677</v>
      </c>
    </row>
    <row r="862" spans="1:2" x14ac:dyDescent="0.25">
      <c r="A862" s="118">
        <v>33202</v>
      </c>
      <c r="B862" s="110" t="s">
        <v>3678</v>
      </c>
    </row>
    <row r="863" spans="1:2" x14ac:dyDescent="0.25">
      <c r="A863" s="118">
        <v>28720</v>
      </c>
      <c r="B863" s="110" t="s">
        <v>3679</v>
      </c>
    </row>
    <row r="864" spans="1:2" x14ac:dyDescent="0.25">
      <c r="A864" s="118">
        <v>28710</v>
      </c>
      <c r="B864" s="110" t="s">
        <v>3680</v>
      </c>
    </row>
    <row r="865" spans="1:2" x14ac:dyDescent="0.25">
      <c r="A865" s="118">
        <v>25220</v>
      </c>
      <c r="B865" s="110" t="s">
        <v>3681</v>
      </c>
    </row>
    <row r="866" spans="1:2" x14ac:dyDescent="0.25">
      <c r="A866" s="118">
        <v>20400</v>
      </c>
      <c r="B866" s="110" t="s">
        <v>3682</v>
      </c>
    </row>
    <row r="867" spans="1:2" x14ac:dyDescent="0.25">
      <c r="A867" s="118">
        <v>74112</v>
      </c>
      <c r="B867" s="110" t="s">
        <v>3683</v>
      </c>
    </row>
    <row r="868" spans="1:2" x14ac:dyDescent="0.25">
      <c r="A868" s="118">
        <v>71219</v>
      </c>
      <c r="B868" s="110" t="s">
        <v>3684</v>
      </c>
    </row>
    <row r="869" spans="1:2" x14ac:dyDescent="0.25">
      <c r="A869" s="118">
        <v>27420</v>
      </c>
      <c r="B869" s="110" t="s">
        <v>3685</v>
      </c>
    </row>
    <row r="870" spans="1:2" x14ac:dyDescent="0.25">
      <c r="A870" s="118">
        <v>27440</v>
      </c>
      <c r="B870" s="110" t="s">
        <v>3686</v>
      </c>
    </row>
    <row r="871" spans="1:2" x14ac:dyDescent="0.25">
      <c r="A871" s="118">
        <v>27440</v>
      </c>
      <c r="B871" s="110" t="s">
        <v>3687</v>
      </c>
    </row>
    <row r="872" spans="1:2" x14ac:dyDescent="0.25">
      <c r="A872" s="118">
        <v>26150</v>
      </c>
      <c r="B872" s="110" t="s">
        <v>3688</v>
      </c>
    </row>
    <row r="873" spans="1:2" x14ac:dyDescent="0.25">
      <c r="A873" s="118">
        <v>27100</v>
      </c>
      <c r="B873" s="110" t="s">
        <v>3689</v>
      </c>
    </row>
    <row r="874" spans="1:2" x14ac:dyDescent="0.25">
      <c r="A874" s="118">
        <v>27430</v>
      </c>
      <c r="B874" s="110" t="s">
        <v>3690</v>
      </c>
    </row>
    <row r="875" spans="1:2" x14ac:dyDescent="0.25">
      <c r="A875" s="118">
        <v>27430</v>
      </c>
      <c r="B875" s="110" t="s">
        <v>3691</v>
      </c>
    </row>
    <row r="876" spans="1:2" x14ac:dyDescent="0.25">
      <c r="A876" s="118">
        <v>27430</v>
      </c>
      <c r="B876" s="110" t="s">
        <v>3692</v>
      </c>
    </row>
    <row r="877" spans="1:2" x14ac:dyDescent="0.25">
      <c r="A877" s="118">
        <v>14300</v>
      </c>
      <c r="B877" s="110" t="s">
        <v>3693</v>
      </c>
    </row>
    <row r="878" spans="1:2" x14ac:dyDescent="0.25">
      <c r="A878" s="118">
        <v>14110</v>
      </c>
      <c r="B878" s="110" t="s">
        <v>3694</v>
      </c>
    </row>
    <row r="879" spans="1:2" x14ac:dyDescent="0.25">
      <c r="A879" s="118">
        <v>29240</v>
      </c>
      <c r="B879" s="110" t="s">
        <v>3695</v>
      </c>
    </row>
    <row r="880" spans="1:2" x14ac:dyDescent="0.25">
      <c r="A880" s="118">
        <v>28750</v>
      </c>
      <c r="B880" s="110" t="s">
        <v>3696</v>
      </c>
    </row>
    <row r="881" spans="1:2" x14ac:dyDescent="0.25">
      <c r="A881" s="118">
        <v>21120</v>
      </c>
      <c r="B881" s="110" t="s">
        <v>3697</v>
      </c>
    </row>
    <row r="882" spans="1:2" x14ac:dyDescent="0.25">
      <c r="A882" s="118">
        <v>26150</v>
      </c>
      <c r="B882" s="110" t="s">
        <v>3698</v>
      </c>
    </row>
    <row r="883" spans="1:2" x14ac:dyDescent="0.25">
      <c r="A883" s="118">
        <v>24120</v>
      </c>
      <c r="B883" s="110" t="s">
        <v>3699</v>
      </c>
    </row>
    <row r="884" spans="1:2" x14ac:dyDescent="0.25">
      <c r="A884" s="118">
        <v>24150</v>
      </c>
      <c r="B884" s="110" t="s">
        <v>3700</v>
      </c>
    </row>
    <row r="885" spans="1:2" x14ac:dyDescent="0.25">
      <c r="A885" s="118">
        <v>1139</v>
      </c>
      <c r="B885" s="110" t="s">
        <v>3701</v>
      </c>
    </row>
    <row r="886" spans="1:2" x14ac:dyDescent="0.25">
      <c r="A886" s="118">
        <v>26650</v>
      </c>
      <c r="B886" s="110" t="s">
        <v>3702</v>
      </c>
    </row>
    <row r="887" spans="1:2" x14ac:dyDescent="0.25">
      <c r="A887" s="118">
        <v>28750</v>
      </c>
      <c r="B887" s="110" t="s">
        <v>3703</v>
      </c>
    </row>
    <row r="888" spans="1:2" x14ac:dyDescent="0.25">
      <c r="A888" s="118">
        <v>36110</v>
      </c>
      <c r="B888" s="110" t="s">
        <v>3704</v>
      </c>
    </row>
    <row r="889" spans="1:2" x14ac:dyDescent="0.25">
      <c r="A889" s="118">
        <v>36140</v>
      </c>
      <c r="B889" s="110" t="s">
        <v>3705</v>
      </c>
    </row>
    <row r="890" spans="1:2" x14ac:dyDescent="0.25">
      <c r="A890" s="118">
        <v>20520</v>
      </c>
      <c r="B890" s="110" t="s">
        <v>3706</v>
      </c>
    </row>
    <row r="891" spans="1:2" x14ac:dyDescent="0.25">
      <c r="A891" s="118">
        <v>25240</v>
      </c>
      <c r="B891" s="110" t="s">
        <v>3707</v>
      </c>
    </row>
    <row r="892" spans="1:2" x14ac:dyDescent="0.25">
      <c r="A892" s="118">
        <v>20520</v>
      </c>
      <c r="B892" s="110" t="s">
        <v>3708</v>
      </c>
    </row>
    <row r="893" spans="1:2" x14ac:dyDescent="0.25">
      <c r="A893" s="118">
        <v>26660</v>
      </c>
      <c r="B893" s="110" t="s">
        <v>3709</v>
      </c>
    </row>
    <row r="894" spans="1:2" x14ac:dyDescent="0.25">
      <c r="A894" s="118">
        <v>17250</v>
      </c>
      <c r="B894" s="110" t="s">
        <v>3710</v>
      </c>
    </row>
    <row r="895" spans="1:2" x14ac:dyDescent="0.25">
      <c r="A895" s="118">
        <v>17170</v>
      </c>
      <c r="B895" s="110" t="s">
        <v>3711</v>
      </c>
    </row>
    <row r="896" spans="1:2" x14ac:dyDescent="0.25">
      <c r="A896" s="118">
        <v>72300</v>
      </c>
      <c r="B896" s="110" t="s">
        <v>3712</v>
      </c>
    </row>
    <row r="897" spans="1:2" x14ac:dyDescent="0.25">
      <c r="A897" s="118">
        <v>24520</v>
      </c>
      <c r="B897" s="110" t="s">
        <v>3713</v>
      </c>
    </row>
    <row r="898" spans="1:2" x14ac:dyDescent="0.25">
      <c r="A898" s="118">
        <v>24520</v>
      </c>
      <c r="B898" s="110" t="s">
        <v>3714</v>
      </c>
    </row>
    <row r="899" spans="1:2" x14ac:dyDescent="0.25">
      <c r="A899" s="118">
        <v>17403</v>
      </c>
      <c r="B899" s="110" t="s">
        <v>3715</v>
      </c>
    </row>
    <row r="900" spans="1:2" x14ac:dyDescent="0.25">
      <c r="A900" s="118">
        <v>25240</v>
      </c>
      <c r="B900" s="110" t="s">
        <v>3716</v>
      </c>
    </row>
    <row r="901" spans="1:2" x14ac:dyDescent="0.25">
      <c r="A901" s="118">
        <v>25130</v>
      </c>
      <c r="B901" s="110" t="s">
        <v>3717</v>
      </c>
    </row>
    <row r="902" spans="1:2" x14ac:dyDescent="0.25">
      <c r="A902" s="118">
        <v>92619</v>
      </c>
      <c r="B902" s="110" t="s">
        <v>3718</v>
      </c>
    </row>
    <row r="903" spans="1:2" x14ac:dyDescent="0.25">
      <c r="A903" s="118">
        <v>51530</v>
      </c>
      <c r="B903" s="110" t="s">
        <v>3719</v>
      </c>
    </row>
    <row r="904" spans="1:2" x14ac:dyDescent="0.25">
      <c r="A904" s="118">
        <v>26220</v>
      </c>
      <c r="B904" s="110" t="s">
        <v>3720</v>
      </c>
    </row>
    <row r="905" spans="1:2" x14ac:dyDescent="0.25">
      <c r="A905" s="118">
        <v>25239</v>
      </c>
      <c r="B905" s="110" t="s">
        <v>3721</v>
      </c>
    </row>
    <row r="906" spans="1:2" x14ac:dyDescent="0.25">
      <c r="A906" s="118">
        <v>28750</v>
      </c>
      <c r="B906" s="110" t="s">
        <v>3722</v>
      </c>
    </row>
    <row r="907" spans="1:2" x14ac:dyDescent="0.25">
      <c r="A907" s="118">
        <v>25239</v>
      </c>
      <c r="B907" s="110" t="s">
        <v>3723</v>
      </c>
    </row>
    <row r="908" spans="1:2" x14ac:dyDescent="0.25">
      <c r="A908" s="118">
        <v>36400</v>
      </c>
      <c r="B908" s="110" t="s">
        <v>3724</v>
      </c>
    </row>
    <row r="909" spans="1:2" x14ac:dyDescent="0.25">
      <c r="A909" s="118">
        <v>26260</v>
      </c>
      <c r="B909" s="110" t="s">
        <v>3725</v>
      </c>
    </row>
    <row r="910" spans="1:2" x14ac:dyDescent="0.25">
      <c r="A910" s="118">
        <v>20200</v>
      </c>
      <c r="B910" s="110" t="s">
        <v>3726</v>
      </c>
    </row>
    <row r="911" spans="1:2" x14ac:dyDescent="0.25">
      <c r="A911" s="118">
        <v>31400</v>
      </c>
      <c r="B911" s="110" t="s">
        <v>3727</v>
      </c>
    </row>
    <row r="912" spans="1:2" x14ac:dyDescent="0.25">
      <c r="A912" s="118">
        <v>31100</v>
      </c>
      <c r="B912" s="110" t="s">
        <v>3728</v>
      </c>
    </row>
    <row r="913" spans="1:2" x14ac:dyDescent="0.25">
      <c r="A913" s="118">
        <v>31400</v>
      </c>
      <c r="B913" s="110" t="s">
        <v>3729</v>
      </c>
    </row>
    <row r="914" spans="1:2" x14ac:dyDescent="0.25">
      <c r="A914" s="118">
        <v>31400</v>
      </c>
      <c r="B914" s="110" t="s">
        <v>3730</v>
      </c>
    </row>
    <row r="915" spans="1:2" x14ac:dyDescent="0.25">
      <c r="A915" s="118">
        <v>29560</v>
      </c>
      <c r="B915" s="110" t="s">
        <v>3731</v>
      </c>
    </row>
    <row r="916" spans="1:2" x14ac:dyDescent="0.25">
      <c r="A916" s="118">
        <v>34100</v>
      </c>
      <c r="B916" s="110" t="s">
        <v>3732</v>
      </c>
    </row>
    <row r="917" spans="1:2" x14ac:dyDescent="0.25">
      <c r="A917" s="118">
        <v>18210</v>
      </c>
      <c r="B917" s="110" t="s">
        <v>3733</v>
      </c>
    </row>
    <row r="918" spans="1:2" x14ac:dyDescent="0.25">
      <c r="A918" s="118">
        <v>18210</v>
      </c>
      <c r="B918" s="110" t="s">
        <v>3734</v>
      </c>
    </row>
    <row r="919" spans="1:2" x14ac:dyDescent="0.25">
      <c r="A919" s="118">
        <v>1139</v>
      </c>
      <c r="B919" s="110" t="s">
        <v>3735</v>
      </c>
    </row>
    <row r="920" spans="1:2" x14ac:dyDescent="0.25">
      <c r="A920" s="118">
        <v>28750</v>
      </c>
      <c r="B920" s="110" t="s">
        <v>3736</v>
      </c>
    </row>
    <row r="921" spans="1:2" x14ac:dyDescent="0.25">
      <c r="A921" s="118">
        <v>71401</v>
      </c>
      <c r="B921" s="110" t="s">
        <v>3737</v>
      </c>
    </row>
    <row r="922" spans="1:2" x14ac:dyDescent="0.25">
      <c r="A922" s="118">
        <v>92729</v>
      </c>
      <c r="B922" s="110" t="s">
        <v>3738</v>
      </c>
    </row>
    <row r="923" spans="1:2" x14ac:dyDescent="0.25">
      <c r="A923" s="118">
        <v>19300</v>
      </c>
      <c r="B923" s="110" t="s">
        <v>3739</v>
      </c>
    </row>
    <row r="924" spans="1:2" x14ac:dyDescent="0.25">
      <c r="A924" s="118">
        <v>92729</v>
      </c>
      <c r="B924" s="110" t="s">
        <v>3740</v>
      </c>
    </row>
    <row r="925" spans="1:2" x14ac:dyDescent="0.25">
      <c r="A925" s="118">
        <v>18249</v>
      </c>
      <c r="B925" s="110" t="s">
        <v>3741</v>
      </c>
    </row>
    <row r="926" spans="1:2" x14ac:dyDescent="0.25">
      <c r="A926" s="118">
        <v>35110</v>
      </c>
      <c r="B926" s="110" t="s">
        <v>3742</v>
      </c>
    </row>
    <row r="927" spans="1:2" x14ac:dyDescent="0.25">
      <c r="A927" s="118">
        <v>35110</v>
      </c>
      <c r="B927" s="110" t="s">
        <v>3743</v>
      </c>
    </row>
    <row r="928" spans="1:2" x14ac:dyDescent="0.25">
      <c r="A928" s="118">
        <v>20100</v>
      </c>
      <c r="B928" s="110" t="s">
        <v>3744</v>
      </c>
    </row>
    <row r="929" spans="1:2" x14ac:dyDescent="0.25">
      <c r="A929" s="118">
        <v>20300</v>
      </c>
      <c r="B929" s="110" t="s">
        <v>3745</v>
      </c>
    </row>
    <row r="930" spans="1:2" x14ac:dyDescent="0.25">
      <c r="A930" s="118">
        <v>20300</v>
      </c>
      <c r="B930" s="110" t="s">
        <v>3746</v>
      </c>
    </row>
    <row r="931" spans="1:2" x14ac:dyDescent="0.25">
      <c r="A931" s="118">
        <v>26150</v>
      </c>
      <c r="B931" s="110" t="s">
        <v>3747</v>
      </c>
    </row>
    <row r="932" spans="1:2" x14ac:dyDescent="0.25">
      <c r="A932" s="118">
        <v>20510</v>
      </c>
      <c r="B932" s="110" t="s">
        <v>3748</v>
      </c>
    </row>
    <row r="933" spans="1:2" x14ac:dyDescent="0.25">
      <c r="A933" s="118">
        <v>21220</v>
      </c>
      <c r="B933" s="110" t="s">
        <v>3749</v>
      </c>
    </row>
    <row r="934" spans="1:2" x14ac:dyDescent="0.25">
      <c r="A934" s="118">
        <v>29540</v>
      </c>
      <c r="B934" s="110" t="s">
        <v>3750</v>
      </c>
    </row>
    <row r="935" spans="1:2" x14ac:dyDescent="0.25">
      <c r="A935" s="118">
        <v>20300</v>
      </c>
      <c r="B935" s="110" t="s">
        <v>3751</v>
      </c>
    </row>
    <row r="936" spans="1:2" x14ac:dyDescent="0.25">
      <c r="A936" s="118">
        <v>15612</v>
      </c>
      <c r="B936" s="110" t="s">
        <v>3752</v>
      </c>
    </row>
    <row r="937" spans="1:2" x14ac:dyDescent="0.25">
      <c r="A937" s="118">
        <v>1120</v>
      </c>
      <c r="B937" s="110" t="s">
        <v>3753</v>
      </c>
    </row>
    <row r="938" spans="1:2" x14ac:dyDescent="0.25">
      <c r="A938" s="118">
        <v>15612</v>
      </c>
      <c r="B938" s="110" t="s">
        <v>3754</v>
      </c>
    </row>
    <row r="939" spans="1:2" x14ac:dyDescent="0.25">
      <c r="A939" s="118">
        <v>15612</v>
      </c>
      <c r="B939" s="110" t="s">
        <v>3755</v>
      </c>
    </row>
    <row r="940" spans="1:2" x14ac:dyDescent="0.25">
      <c r="A940" s="118">
        <v>93020</v>
      </c>
      <c r="B940" s="110" t="s">
        <v>3756</v>
      </c>
    </row>
    <row r="941" spans="1:2" x14ac:dyDescent="0.25">
      <c r="A941" s="118">
        <v>29140</v>
      </c>
      <c r="B941" s="110" t="s">
        <v>3757</v>
      </c>
    </row>
    <row r="942" spans="1:2" x14ac:dyDescent="0.25">
      <c r="A942" s="118">
        <v>51870</v>
      </c>
      <c r="B942" s="110" t="s">
        <v>3758</v>
      </c>
    </row>
    <row r="943" spans="1:2" x14ac:dyDescent="0.25">
      <c r="A943" s="118">
        <v>29140</v>
      </c>
      <c r="B943" s="110" t="s">
        <v>3759</v>
      </c>
    </row>
    <row r="944" spans="1:2" x14ac:dyDescent="0.25">
      <c r="A944" s="118">
        <v>29140</v>
      </c>
      <c r="B944" s="110" t="s">
        <v>3760</v>
      </c>
    </row>
    <row r="945" spans="1:2" x14ac:dyDescent="0.25">
      <c r="A945" s="118">
        <v>24520</v>
      </c>
      <c r="B945" s="110" t="s">
        <v>3761</v>
      </c>
    </row>
    <row r="946" spans="1:2" x14ac:dyDescent="0.25">
      <c r="A946" s="118">
        <v>93020</v>
      </c>
      <c r="B946" s="110" t="s">
        <v>3762</v>
      </c>
    </row>
    <row r="947" spans="1:2" x14ac:dyDescent="0.25">
      <c r="A947" s="118">
        <v>93020</v>
      </c>
      <c r="B947" s="110" t="s">
        <v>3763</v>
      </c>
    </row>
    <row r="948" spans="1:2" x14ac:dyDescent="0.25">
      <c r="A948" s="118">
        <v>93020</v>
      </c>
      <c r="B948" s="110" t="s">
        <v>3764</v>
      </c>
    </row>
    <row r="949" spans="1:2" x14ac:dyDescent="0.25">
      <c r="A949" s="118">
        <v>51180</v>
      </c>
      <c r="B949" s="110" t="s">
        <v>3765</v>
      </c>
    </row>
    <row r="950" spans="1:2" x14ac:dyDescent="0.25">
      <c r="A950" s="118">
        <v>55232</v>
      </c>
      <c r="B950" s="110" t="s">
        <v>3766</v>
      </c>
    </row>
    <row r="951" spans="1:2" x14ac:dyDescent="0.25">
      <c r="A951" s="118">
        <v>51160</v>
      </c>
      <c r="B951" s="110" t="s">
        <v>3767</v>
      </c>
    </row>
    <row r="952" spans="1:2" x14ac:dyDescent="0.25">
      <c r="A952" s="118">
        <v>36140</v>
      </c>
      <c r="B952" s="110" t="s">
        <v>3768</v>
      </c>
    </row>
    <row r="953" spans="1:2" x14ac:dyDescent="0.25">
      <c r="A953" s="118">
        <v>17403</v>
      </c>
      <c r="B953" s="110" t="s">
        <v>3769</v>
      </c>
    </row>
    <row r="954" spans="1:2" x14ac:dyDescent="0.25">
      <c r="A954" s="118">
        <v>52410</v>
      </c>
      <c r="B954" s="110" t="s">
        <v>3770</v>
      </c>
    </row>
    <row r="955" spans="1:2" x14ac:dyDescent="0.25">
      <c r="A955" s="118">
        <v>36110</v>
      </c>
      <c r="B955" s="110" t="s">
        <v>3771</v>
      </c>
    </row>
    <row r="956" spans="1:2" x14ac:dyDescent="0.25">
      <c r="A956" s="118">
        <v>52410</v>
      </c>
      <c r="B956" s="110" t="s">
        <v>3772</v>
      </c>
    </row>
    <row r="957" spans="1:2" x14ac:dyDescent="0.25">
      <c r="A957" s="118">
        <v>36639</v>
      </c>
      <c r="B957" s="110" t="s">
        <v>3773</v>
      </c>
    </row>
    <row r="958" spans="1:2" x14ac:dyDescent="0.25">
      <c r="A958" s="118">
        <v>17210</v>
      </c>
      <c r="B958" s="110" t="s">
        <v>3774</v>
      </c>
    </row>
    <row r="959" spans="1:2" x14ac:dyDescent="0.25">
      <c r="A959" s="118">
        <v>17230</v>
      </c>
      <c r="B959" s="110" t="s">
        <v>3775</v>
      </c>
    </row>
    <row r="960" spans="1:2" x14ac:dyDescent="0.25">
      <c r="A960" s="118">
        <v>36150</v>
      </c>
      <c r="B960" s="110" t="s">
        <v>3776</v>
      </c>
    </row>
    <row r="961" spans="1:2" x14ac:dyDescent="0.25">
      <c r="A961" s="118">
        <v>52440</v>
      </c>
      <c r="B961" s="110" t="s">
        <v>3777</v>
      </c>
    </row>
    <row r="962" spans="1:2" x14ac:dyDescent="0.25">
      <c r="A962" s="118">
        <v>17710</v>
      </c>
      <c r="B962" s="110" t="s">
        <v>3778</v>
      </c>
    </row>
    <row r="963" spans="1:2" x14ac:dyDescent="0.25">
      <c r="A963" s="118">
        <v>17403</v>
      </c>
      <c r="B963" s="110" t="s">
        <v>3779</v>
      </c>
    </row>
    <row r="964" spans="1:2" x14ac:dyDescent="0.25">
      <c r="A964" s="118">
        <v>17403</v>
      </c>
      <c r="B964" s="110" t="s">
        <v>3780</v>
      </c>
    </row>
    <row r="965" spans="1:2" x14ac:dyDescent="0.25">
      <c r="A965" s="118">
        <v>36140</v>
      </c>
      <c r="B965" s="110" t="s">
        <v>3781</v>
      </c>
    </row>
    <row r="966" spans="1:2" x14ac:dyDescent="0.25">
      <c r="A966" s="118">
        <v>36140</v>
      </c>
      <c r="B966" s="110" t="s">
        <v>3782</v>
      </c>
    </row>
    <row r="967" spans="1:2" x14ac:dyDescent="0.25">
      <c r="A967" s="118">
        <v>1250</v>
      </c>
      <c r="B967" s="110" t="s">
        <v>3783</v>
      </c>
    </row>
    <row r="968" spans="1:2" x14ac:dyDescent="0.25">
      <c r="A968" s="118">
        <v>15139</v>
      </c>
      <c r="B968" s="110" t="s">
        <v>3784</v>
      </c>
    </row>
    <row r="969" spans="1:2" x14ac:dyDescent="0.25">
      <c r="A969" s="118">
        <v>15139</v>
      </c>
      <c r="B969" s="110" t="s">
        <v>3785</v>
      </c>
    </row>
    <row r="970" spans="1:2" x14ac:dyDescent="0.25">
      <c r="A970" s="118">
        <v>15139</v>
      </c>
      <c r="B970" s="110" t="s">
        <v>3786</v>
      </c>
    </row>
    <row r="971" spans="1:2" x14ac:dyDescent="0.25">
      <c r="A971" s="118">
        <v>20510</v>
      </c>
      <c r="B971" s="110" t="s">
        <v>3787</v>
      </c>
    </row>
    <row r="972" spans="1:2" x14ac:dyDescent="0.25">
      <c r="A972" s="118">
        <v>29320</v>
      </c>
      <c r="B972" s="110" t="s">
        <v>3788</v>
      </c>
    </row>
    <row r="973" spans="1:2" x14ac:dyDescent="0.25">
      <c r="A973" s="118">
        <v>51880</v>
      </c>
      <c r="B973" s="110" t="s">
        <v>3789</v>
      </c>
    </row>
    <row r="974" spans="1:2" x14ac:dyDescent="0.25">
      <c r="A974" s="118">
        <v>15960</v>
      </c>
      <c r="B974" s="110" t="s">
        <v>3790</v>
      </c>
    </row>
    <row r="975" spans="1:2" x14ac:dyDescent="0.25">
      <c r="A975" s="118">
        <v>52250</v>
      </c>
      <c r="B975" s="110" t="s">
        <v>3791</v>
      </c>
    </row>
    <row r="976" spans="1:2" x14ac:dyDescent="0.25">
      <c r="A976" s="118">
        <v>15960</v>
      </c>
      <c r="B976" s="110" t="s">
        <v>3792</v>
      </c>
    </row>
    <row r="977" spans="1:2" x14ac:dyDescent="0.25">
      <c r="A977" s="118">
        <v>55402</v>
      </c>
      <c r="B977" s="110" t="s">
        <v>3793</v>
      </c>
    </row>
    <row r="978" spans="1:2" x14ac:dyDescent="0.25">
      <c r="A978" s="118">
        <v>55404</v>
      </c>
      <c r="B978" s="110" t="s">
        <v>3794</v>
      </c>
    </row>
    <row r="979" spans="1:2" x14ac:dyDescent="0.25">
      <c r="A979" s="118">
        <v>55403</v>
      </c>
      <c r="B979" s="110" t="s">
        <v>3795</v>
      </c>
    </row>
    <row r="980" spans="1:2" x14ac:dyDescent="0.25">
      <c r="A980" s="118">
        <v>55402</v>
      </c>
      <c r="B980" s="110" t="s">
        <v>3796</v>
      </c>
    </row>
    <row r="981" spans="1:2" x14ac:dyDescent="0.25">
      <c r="A981" s="118">
        <v>55404</v>
      </c>
      <c r="B981" s="110" t="s">
        <v>3797</v>
      </c>
    </row>
    <row r="982" spans="1:2" x14ac:dyDescent="0.25">
      <c r="A982" s="118">
        <v>55403</v>
      </c>
      <c r="B982" s="110" t="s">
        <v>3798</v>
      </c>
    </row>
    <row r="983" spans="1:2" x14ac:dyDescent="0.25">
      <c r="A983" s="118">
        <v>51110</v>
      </c>
      <c r="B983" s="110" t="s">
        <v>3799</v>
      </c>
    </row>
    <row r="984" spans="1:2" x14ac:dyDescent="0.25">
      <c r="A984" s="118">
        <v>51342</v>
      </c>
      <c r="B984" s="110" t="s">
        <v>3800</v>
      </c>
    </row>
    <row r="985" spans="1:2" x14ac:dyDescent="0.25">
      <c r="A985" s="118">
        <v>15830</v>
      </c>
      <c r="B985" s="110" t="s">
        <v>3801</v>
      </c>
    </row>
    <row r="986" spans="1:2" x14ac:dyDescent="0.25">
      <c r="A986" s="118">
        <v>1110</v>
      </c>
      <c r="B986" s="110" t="s">
        <v>3802</v>
      </c>
    </row>
    <row r="987" spans="1:2" x14ac:dyDescent="0.25">
      <c r="A987" s="118">
        <v>15830</v>
      </c>
      <c r="B987" s="110" t="s">
        <v>3803</v>
      </c>
    </row>
    <row r="988" spans="1:2" x14ac:dyDescent="0.25">
      <c r="A988" s="118">
        <v>1410</v>
      </c>
      <c r="B988" s="110" t="s">
        <v>3804</v>
      </c>
    </row>
    <row r="989" spans="1:2" x14ac:dyDescent="0.25">
      <c r="A989" s="118">
        <v>1120</v>
      </c>
      <c r="B989" s="110" t="s">
        <v>3805</v>
      </c>
    </row>
    <row r="990" spans="1:2" x14ac:dyDescent="0.25">
      <c r="A990" s="118">
        <v>31620</v>
      </c>
      <c r="B990" s="110" t="s">
        <v>3806</v>
      </c>
    </row>
    <row r="991" spans="1:2" x14ac:dyDescent="0.25">
      <c r="A991" s="118">
        <v>27540</v>
      </c>
      <c r="B991" s="110" t="s">
        <v>3807</v>
      </c>
    </row>
    <row r="992" spans="1:2" x14ac:dyDescent="0.25">
      <c r="A992" s="118">
        <v>28740</v>
      </c>
      <c r="B992" s="110" t="s">
        <v>3808</v>
      </c>
    </row>
    <row r="993" spans="1:2" x14ac:dyDescent="0.25">
      <c r="A993" s="118">
        <v>25130</v>
      </c>
      <c r="B993" s="110" t="s">
        <v>3809</v>
      </c>
    </row>
    <row r="994" spans="1:2" x14ac:dyDescent="0.25">
      <c r="A994" s="118">
        <v>31620</v>
      </c>
      <c r="B994" s="110" t="s">
        <v>3810</v>
      </c>
    </row>
    <row r="995" spans="1:2" x14ac:dyDescent="0.25">
      <c r="A995" s="118">
        <v>28750</v>
      </c>
      <c r="B995" s="110" t="s">
        <v>3811</v>
      </c>
    </row>
    <row r="996" spans="1:2" x14ac:dyDescent="0.25">
      <c r="A996" s="118">
        <v>32201</v>
      </c>
      <c r="B996" s="110" t="s">
        <v>3812</v>
      </c>
    </row>
    <row r="997" spans="1:2" x14ac:dyDescent="0.25">
      <c r="A997" s="118">
        <v>28750</v>
      </c>
      <c r="B997" s="110" t="s">
        <v>3813</v>
      </c>
    </row>
    <row r="998" spans="1:2" x14ac:dyDescent="0.25">
      <c r="A998" s="118">
        <v>17210</v>
      </c>
      <c r="B998" s="110" t="s">
        <v>3814</v>
      </c>
    </row>
    <row r="999" spans="1:2" x14ac:dyDescent="0.25">
      <c r="A999" s="118">
        <v>25130</v>
      </c>
      <c r="B999" s="110" t="s">
        <v>3815</v>
      </c>
    </row>
    <row r="1000" spans="1:2" x14ac:dyDescent="0.25">
      <c r="A1000" s="118">
        <v>25210</v>
      </c>
      <c r="B1000" s="110" t="s">
        <v>3816</v>
      </c>
    </row>
    <row r="1001" spans="1:2" x14ac:dyDescent="0.25">
      <c r="A1001" s="118">
        <v>25130</v>
      </c>
      <c r="B1001" s="110" t="s">
        <v>3817</v>
      </c>
    </row>
    <row r="1002" spans="1:2" x14ac:dyDescent="0.25">
      <c r="A1002" s="118">
        <v>19200</v>
      </c>
      <c r="B1002" s="110" t="s">
        <v>3818</v>
      </c>
    </row>
    <row r="1003" spans="1:2" x14ac:dyDescent="0.25">
      <c r="A1003" s="118">
        <v>36110</v>
      </c>
      <c r="B1003" s="110" t="s">
        <v>3819</v>
      </c>
    </row>
    <row r="1004" spans="1:2" x14ac:dyDescent="0.25">
      <c r="A1004" s="118">
        <v>28620</v>
      </c>
      <c r="B1004" s="110" t="s">
        <v>3820</v>
      </c>
    </row>
    <row r="1005" spans="1:2" x14ac:dyDescent="0.25">
      <c r="A1005" s="118">
        <v>29420</v>
      </c>
      <c r="B1005" s="110" t="s">
        <v>3821</v>
      </c>
    </row>
    <row r="1006" spans="1:2" x14ac:dyDescent="0.25">
      <c r="A1006" s="118">
        <v>27220</v>
      </c>
      <c r="B1006" s="110" t="s">
        <v>3822</v>
      </c>
    </row>
    <row r="1007" spans="1:2" x14ac:dyDescent="0.25">
      <c r="A1007" s="118">
        <v>85321</v>
      </c>
      <c r="B1007" s="110" t="s">
        <v>3823</v>
      </c>
    </row>
    <row r="1008" spans="1:2" x14ac:dyDescent="0.25">
      <c r="A1008" s="118">
        <v>66031</v>
      </c>
      <c r="B1008" s="110" t="s">
        <v>3824</v>
      </c>
    </row>
    <row r="1009" spans="1:2" x14ac:dyDescent="0.25">
      <c r="A1009" s="118">
        <v>15410</v>
      </c>
      <c r="B1009" s="110" t="s">
        <v>3825</v>
      </c>
    </row>
    <row r="1010" spans="1:2" x14ac:dyDescent="0.25">
      <c r="A1010" s="118">
        <v>15420</v>
      </c>
      <c r="B1010" s="110" t="s">
        <v>3826</v>
      </c>
    </row>
    <row r="1011" spans="1:2" x14ac:dyDescent="0.25">
      <c r="A1011" s="118">
        <v>20100</v>
      </c>
      <c r="B1011" s="110" t="s">
        <v>3827</v>
      </c>
    </row>
    <row r="1012" spans="1:2" x14ac:dyDescent="0.25">
      <c r="A1012" s="118">
        <v>36140</v>
      </c>
      <c r="B1012" s="110" t="s">
        <v>3828</v>
      </c>
    </row>
    <row r="1013" spans="1:2" x14ac:dyDescent="0.25">
      <c r="A1013" s="118">
        <v>24140</v>
      </c>
      <c r="B1013" s="110" t="s">
        <v>3829</v>
      </c>
    </row>
    <row r="1014" spans="1:2" x14ac:dyDescent="0.25">
      <c r="A1014" s="118">
        <v>18241</v>
      </c>
      <c r="B1014" s="110" t="s">
        <v>3830</v>
      </c>
    </row>
    <row r="1015" spans="1:2" x14ac:dyDescent="0.25">
      <c r="A1015" s="118">
        <v>18241</v>
      </c>
      <c r="B1015" s="110" t="s">
        <v>3831</v>
      </c>
    </row>
    <row r="1016" spans="1:2" x14ac:dyDescent="0.25">
      <c r="A1016" s="118">
        <v>1139</v>
      </c>
      <c r="B1016" s="110" t="s">
        <v>3832</v>
      </c>
    </row>
    <row r="1017" spans="1:2" x14ac:dyDescent="0.25">
      <c r="A1017" s="118">
        <v>63220</v>
      </c>
      <c r="B1017" s="110" t="s">
        <v>3833</v>
      </c>
    </row>
    <row r="1018" spans="1:2" x14ac:dyDescent="0.25">
      <c r="A1018" s="118">
        <v>27450</v>
      </c>
      <c r="B1018" s="110" t="s">
        <v>3834</v>
      </c>
    </row>
    <row r="1019" spans="1:2" x14ac:dyDescent="0.25">
      <c r="A1019" s="118">
        <v>36620</v>
      </c>
      <c r="B1019" s="110" t="s">
        <v>3835</v>
      </c>
    </row>
    <row r="1020" spans="1:2" x14ac:dyDescent="0.25">
      <c r="A1020" s="118">
        <v>92710</v>
      </c>
      <c r="B1020" s="110" t="s">
        <v>3836</v>
      </c>
    </row>
    <row r="1021" spans="1:2" x14ac:dyDescent="0.25">
      <c r="A1021" s="118">
        <v>92710</v>
      </c>
      <c r="B1021" s="110" t="s">
        <v>3837</v>
      </c>
    </row>
    <row r="1022" spans="1:2" x14ac:dyDescent="0.25">
      <c r="A1022" s="118">
        <v>74820</v>
      </c>
      <c r="B1022" s="110" t="s">
        <v>3838</v>
      </c>
    </row>
    <row r="1023" spans="1:2" x14ac:dyDescent="0.25">
      <c r="A1023" s="118">
        <v>29530</v>
      </c>
      <c r="B1023" s="110" t="s">
        <v>3839</v>
      </c>
    </row>
    <row r="1024" spans="1:2" x14ac:dyDescent="0.25">
      <c r="A1024" s="118">
        <v>51170</v>
      </c>
      <c r="B1024" s="110" t="s">
        <v>3840</v>
      </c>
    </row>
    <row r="1025" spans="1:2" x14ac:dyDescent="0.25">
      <c r="A1025" s="118">
        <v>15950</v>
      </c>
      <c r="B1025" s="110" t="s">
        <v>3841</v>
      </c>
    </row>
    <row r="1026" spans="1:2" x14ac:dyDescent="0.25">
      <c r="A1026" s="118">
        <v>51390</v>
      </c>
      <c r="B1026" s="110" t="s">
        <v>3842</v>
      </c>
    </row>
    <row r="1027" spans="1:2" x14ac:dyDescent="0.25">
      <c r="A1027" s="118">
        <v>15949</v>
      </c>
      <c r="B1027" s="110" t="s">
        <v>3843</v>
      </c>
    </row>
    <row r="1028" spans="1:2" x14ac:dyDescent="0.25">
      <c r="A1028" s="118">
        <v>17542</v>
      </c>
      <c r="B1028" s="110" t="s">
        <v>3844</v>
      </c>
    </row>
    <row r="1029" spans="1:2" x14ac:dyDescent="0.25">
      <c r="A1029" s="118">
        <v>21120</v>
      </c>
      <c r="B1029" s="110" t="s">
        <v>3845</v>
      </c>
    </row>
    <row r="1030" spans="1:2" x14ac:dyDescent="0.25">
      <c r="A1030" s="118">
        <v>91310</v>
      </c>
      <c r="B1030" s="110" t="s">
        <v>3846</v>
      </c>
    </row>
    <row r="1031" spans="1:2" x14ac:dyDescent="0.25">
      <c r="A1031" s="118">
        <v>29140</v>
      </c>
      <c r="B1031" s="110" t="s">
        <v>3847</v>
      </c>
    </row>
    <row r="1032" spans="1:2" x14ac:dyDescent="0.25">
      <c r="A1032" s="118">
        <v>71401</v>
      </c>
      <c r="B1032" s="110" t="s">
        <v>3848</v>
      </c>
    </row>
    <row r="1033" spans="1:2" x14ac:dyDescent="0.25">
      <c r="A1033" s="118">
        <v>28630</v>
      </c>
      <c r="B1033" s="110" t="s">
        <v>3849</v>
      </c>
    </row>
    <row r="1034" spans="1:2" x14ac:dyDescent="0.25">
      <c r="A1034" s="118">
        <v>63210</v>
      </c>
      <c r="B1034" s="110" t="s">
        <v>3850</v>
      </c>
    </row>
    <row r="1035" spans="1:2" x14ac:dyDescent="0.25">
      <c r="A1035" s="118">
        <v>29121</v>
      </c>
      <c r="B1035" s="110" t="s">
        <v>3851</v>
      </c>
    </row>
    <row r="1036" spans="1:2" x14ac:dyDescent="0.25">
      <c r="A1036" s="118">
        <v>51150</v>
      </c>
      <c r="B1036" s="110" t="s">
        <v>3852</v>
      </c>
    </row>
    <row r="1037" spans="1:2" x14ac:dyDescent="0.25">
      <c r="A1037" s="118">
        <v>35420</v>
      </c>
      <c r="B1037" s="110" t="s">
        <v>3853</v>
      </c>
    </row>
    <row r="1038" spans="1:2" x14ac:dyDescent="0.25">
      <c r="A1038" s="118">
        <v>52485</v>
      </c>
      <c r="B1038" s="110" t="s">
        <v>3854</v>
      </c>
    </row>
    <row r="1039" spans="1:2" x14ac:dyDescent="0.25">
      <c r="A1039" s="118">
        <v>35420</v>
      </c>
      <c r="B1039" s="110" t="s">
        <v>3855</v>
      </c>
    </row>
    <row r="1040" spans="1:2" x14ac:dyDescent="0.25">
      <c r="A1040" s="118">
        <v>51479</v>
      </c>
      <c r="B1040" s="110" t="s">
        <v>3856</v>
      </c>
    </row>
    <row r="1041" spans="1:2" x14ac:dyDescent="0.25">
      <c r="A1041" s="118">
        <v>36509</v>
      </c>
      <c r="B1041" s="110" t="s">
        <v>3857</v>
      </c>
    </row>
    <row r="1042" spans="1:2" x14ac:dyDescent="0.25">
      <c r="A1042" s="118">
        <v>26220</v>
      </c>
      <c r="B1042" s="110" t="s">
        <v>3858</v>
      </c>
    </row>
    <row r="1043" spans="1:2" x14ac:dyDescent="0.25">
      <c r="A1043" s="118">
        <v>28740</v>
      </c>
      <c r="B1043" s="110" t="s">
        <v>3859</v>
      </c>
    </row>
    <row r="1044" spans="1:2" x14ac:dyDescent="0.25">
      <c r="A1044" s="118">
        <v>15112</v>
      </c>
      <c r="B1044" s="110" t="s">
        <v>3860</v>
      </c>
    </row>
    <row r="1045" spans="1:2" x14ac:dyDescent="0.25">
      <c r="A1045" s="118">
        <v>63400</v>
      </c>
      <c r="B1045" s="110" t="s">
        <v>3861</v>
      </c>
    </row>
    <row r="1046" spans="1:2" x14ac:dyDescent="0.25">
      <c r="A1046" s="118">
        <v>65233</v>
      </c>
      <c r="B1046" s="110" t="s">
        <v>3862</v>
      </c>
    </row>
    <row r="1047" spans="1:2" x14ac:dyDescent="0.25">
      <c r="A1047" s="118">
        <v>67122</v>
      </c>
      <c r="B1047" s="110" t="s">
        <v>3863</v>
      </c>
    </row>
    <row r="1048" spans="1:2" x14ac:dyDescent="0.25">
      <c r="A1048" s="118">
        <v>74871</v>
      </c>
      <c r="B1048" s="110" t="s">
        <v>3864</v>
      </c>
    </row>
    <row r="1049" spans="1:2" x14ac:dyDescent="0.25">
      <c r="A1049" s="118">
        <v>74402</v>
      </c>
      <c r="B1049" s="110" t="s">
        <v>3865</v>
      </c>
    </row>
    <row r="1050" spans="1:2" x14ac:dyDescent="0.25">
      <c r="A1050" s="118">
        <v>27420</v>
      </c>
      <c r="B1050" s="110" t="s">
        <v>3866</v>
      </c>
    </row>
    <row r="1051" spans="1:2" x14ac:dyDescent="0.25">
      <c r="A1051" s="118">
        <v>27440</v>
      </c>
      <c r="B1051" s="110" t="s">
        <v>3867</v>
      </c>
    </row>
    <row r="1052" spans="1:2" x14ac:dyDescent="0.25">
      <c r="A1052" s="118">
        <v>27440</v>
      </c>
      <c r="B1052" s="110" t="s">
        <v>3868</v>
      </c>
    </row>
    <row r="1053" spans="1:2" x14ac:dyDescent="0.25">
      <c r="A1053" s="118">
        <v>27100</v>
      </c>
      <c r="B1053" s="110" t="s">
        <v>3869</v>
      </c>
    </row>
    <row r="1054" spans="1:2" x14ac:dyDescent="0.25">
      <c r="A1054" s="118">
        <v>19200</v>
      </c>
      <c r="B1054" s="110" t="s">
        <v>3870</v>
      </c>
    </row>
    <row r="1055" spans="1:2" x14ac:dyDescent="0.25">
      <c r="A1055" s="118">
        <v>36501</v>
      </c>
      <c r="B1055" s="110" t="s">
        <v>3871</v>
      </c>
    </row>
    <row r="1056" spans="1:2" x14ac:dyDescent="0.25">
      <c r="A1056" s="118">
        <v>36501</v>
      </c>
      <c r="B1056" s="110" t="s">
        <v>3872</v>
      </c>
    </row>
    <row r="1057" spans="1:2" x14ac:dyDescent="0.25">
      <c r="A1057" s="118">
        <v>92629</v>
      </c>
      <c r="B1057" s="110" t="s">
        <v>3873</v>
      </c>
    </row>
    <row r="1058" spans="1:2" x14ac:dyDescent="0.25">
      <c r="A1058" s="118">
        <v>36501</v>
      </c>
      <c r="B1058" s="110" t="s">
        <v>3874</v>
      </c>
    </row>
    <row r="1059" spans="1:2" x14ac:dyDescent="0.25">
      <c r="A1059" s="118">
        <v>17549</v>
      </c>
      <c r="B1059" s="110" t="s">
        <v>3875</v>
      </c>
    </row>
    <row r="1060" spans="1:2" x14ac:dyDescent="0.25">
      <c r="A1060" s="118">
        <v>92629</v>
      </c>
      <c r="B1060" s="110" t="s">
        <v>3876</v>
      </c>
    </row>
    <row r="1061" spans="1:2" x14ac:dyDescent="0.25">
      <c r="A1061" s="118">
        <v>25220</v>
      </c>
      <c r="B1061" s="110" t="s">
        <v>3877</v>
      </c>
    </row>
    <row r="1062" spans="1:2" x14ac:dyDescent="0.25">
      <c r="A1062" s="118">
        <v>17520</v>
      </c>
      <c r="B1062" s="110" t="s">
        <v>3878</v>
      </c>
    </row>
    <row r="1063" spans="1:2" x14ac:dyDescent="0.25">
      <c r="A1063" s="118">
        <v>17542</v>
      </c>
      <c r="B1063" s="110" t="s">
        <v>3879</v>
      </c>
    </row>
    <row r="1064" spans="1:2" x14ac:dyDescent="0.25">
      <c r="A1064" s="118">
        <v>22230</v>
      </c>
      <c r="B1064" s="110" t="s">
        <v>3880</v>
      </c>
    </row>
    <row r="1065" spans="1:2" x14ac:dyDescent="0.25">
      <c r="A1065" s="118">
        <v>17300</v>
      </c>
      <c r="B1065" s="110" t="s">
        <v>3881</v>
      </c>
    </row>
    <row r="1066" spans="1:2" x14ac:dyDescent="0.25">
      <c r="A1066" s="118">
        <v>22230</v>
      </c>
      <c r="B1066" s="110" t="s">
        <v>3882</v>
      </c>
    </row>
    <row r="1067" spans="1:2" x14ac:dyDescent="0.25">
      <c r="A1067" s="118">
        <v>30010</v>
      </c>
      <c r="B1067" s="110" t="s">
        <v>3883</v>
      </c>
    </row>
    <row r="1068" spans="1:2" x14ac:dyDescent="0.25">
      <c r="A1068" s="118">
        <v>92710</v>
      </c>
      <c r="B1068" s="110" t="s">
        <v>3884</v>
      </c>
    </row>
    <row r="1069" spans="1:2" x14ac:dyDescent="0.25">
      <c r="A1069" s="118">
        <v>33402</v>
      </c>
      <c r="B1069" s="110" t="s">
        <v>3885</v>
      </c>
    </row>
    <row r="1070" spans="1:2" x14ac:dyDescent="0.25">
      <c r="A1070" s="118">
        <v>28750</v>
      </c>
      <c r="B1070" s="110" t="s">
        <v>3886</v>
      </c>
    </row>
    <row r="1071" spans="1:2" x14ac:dyDescent="0.25">
      <c r="A1071" s="118">
        <v>25240</v>
      </c>
      <c r="B1071" s="110" t="s">
        <v>3887</v>
      </c>
    </row>
    <row r="1072" spans="1:2" x14ac:dyDescent="0.25">
      <c r="A1072" s="118">
        <v>33201</v>
      </c>
      <c r="B1072" s="110" t="s">
        <v>3888</v>
      </c>
    </row>
    <row r="1073" spans="1:2" x14ac:dyDescent="0.25">
      <c r="A1073" s="118">
        <v>24200</v>
      </c>
      <c r="B1073" s="110" t="s">
        <v>3889</v>
      </c>
    </row>
    <row r="1074" spans="1:2" x14ac:dyDescent="0.25">
      <c r="A1074" s="118">
        <v>23201</v>
      </c>
      <c r="B1074" s="110" t="s">
        <v>3890</v>
      </c>
    </row>
    <row r="1075" spans="1:2" x14ac:dyDescent="0.25">
      <c r="A1075" s="118">
        <v>73100</v>
      </c>
      <c r="B1075" s="110" t="s">
        <v>3891</v>
      </c>
    </row>
    <row r="1076" spans="1:2" x14ac:dyDescent="0.25">
      <c r="A1076" s="118">
        <v>24421</v>
      </c>
      <c r="B1076" s="110" t="s">
        <v>3892</v>
      </c>
    </row>
    <row r="1077" spans="1:2" x14ac:dyDescent="0.25">
      <c r="A1077" s="118">
        <v>73100</v>
      </c>
      <c r="B1077" s="110" t="s">
        <v>3893</v>
      </c>
    </row>
    <row r="1078" spans="1:2" x14ac:dyDescent="0.25">
      <c r="A1078" s="118">
        <v>36620</v>
      </c>
      <c r="B1078" s="110" t="s">
        <v>3894</v>
      </c>
    </row>
    <row r="1079" spans="1:2" x14ac:dyDescent="0.25">
      <c r="A1079" s="118">
        <v>15720</v>
      </c>
      <c r="B1079" s="110" t="s">
        <v>3895</v>
      </c>
    </row>
    <row r="1080" spans="1:2" x14ac:dyDescent="0.25">
      <c r="A1080" s="118">
        <v>1250</v>
      </c>
      <c r="B1080" s="110" t="s">
        <v>3896</v>
      </c>
    </row>
    <row r="1081" spans="1:2" x14ac:dyDescent="0.25">
      <c r="A1081" s="118">
        <v>1500</v>
      </c>
      <c r="B1081" s="110" t="s">
        <v>3897</v>
      </c>
    </row>
    <row r="1082" spans="1:2" x14ac:dyDescent="0.25">
      <c r="A1082" s="118">
        <v>1250</v>
      </c>
      <c r="B1082" s="110" t="s">
        <v>3898</v>
      </c>
    </row>
    <row r="1083" spans="1:2" x14ac:dyDescent="0.25">
      <c r="A1083" s="118">
        <v>29530</v>
      </c>
      <c r="B1083" s="110" t="s">
        <v>3899</v>
      </c>
    </row>
    <row r="1084" spans="1:2" x14ac:dyDescent="0.25">
      <c r="A1084" s="118">
        <v>26300</v>
      </c>
      <c r="B1084" s="110" t="s">
        <v>3900</v>
      </c>
    </row>
    <row r="1085" spans="1:2" x14ac:dyDescent="0.25">
      <c r="A1085" s="118">
        <v>15820</v>
      </c>
      <c r="B1085" s="110" t="s">
        <v>3901</v>
      </c>
    </row>
    <row r="1086" spans="1:2" x14ac:dyDescent="0.25">
      <c r="A1086" s="118">
        <v>91330</v>
      </c>
      <c r="B1086" s="110" t="s">
        <v>3902</v>
      </c>
    </row>
    <row r="1087" spans="1:2" x14ac:dyDescent="0.25">
      <c r="A1087" s="118">
        <v>27450</v>
      </c>
      <c r="B1087" s="110" t="s">
        <v>3903</v>
      </c>
    </row>
    <row r="1088" spans="1:2" x14ac:dyDescent="0.25">
      <c r="A1088" s="118">
        <v>28620</v>
      </c>
      <c r="B1088" s="110" t="s">
        <v>3904</v>
      </c>
    </row>
    <row r="1089" spans="1:2" x14ac:dyDescent="0.25">
      <c r="A1089" s="118">
        <v>23201</v>
      </c>
      <c r="B1089" s="110" t="s">
        <v>3905</v>
      </c>
    </row>
    <row r="1090" spans="1:2" x14ac:dyDescent="0.25">
      <c r="A1090" s="118">
        <v>26829</v>
      </c>
      <c r="B1090" s="110" t="s">
        <v>3906</v>
      </c>
    </row>
    <row r="1091" spans="1:2" x14ac:dyDescent="0.25">
      <c r="A1091" s="118">
        <v>14500</v>
      </c>
      <c r="B1091" s="110" t="s">
        <v>3907</v>
      </c>
    </row>
    <row r="1092" spans="1:2" x14ac:dyDescent="0.25">
      <c r="A1092" s="118">
        <v>29523</v>
      </c>
      <c r="B1092" s="110" t="s">
        <v>3908</v>
      </c>
    </row>
    <row r="1093" spans="1:2" x14ac:dyDescent="0.25">
      <c r="A1093" s="118">
        <v>21120</v>
      </c>
      <c r="B1093" s="110" t="s">
        <v>3909</v>
      </c>
    </row>
    <row r="1094" spans="1:2" x14ac:dyDescent="0.25">
      <c r="A1094" s="118">
        <v>51130</v>
      </c>
      <c r="B1094" s="110" t="s">
        <v>3910</v>
      </c>
    </row>
    <row r="1095" spans="1:2" x14ac:dyDescent="0.25">
      <c r="A1095" s="118">
        <v>11100</v>
      </c>
      <c r="B1095" s="110" t="s">
        <v>3911</v>
      </c>
    </row>
    <row r="1096" spans="1:2" x14ac:dyDescent="0.25">
      <c r="A1096" s="118">
        <v>24301</v>
      </c>
      <c r="B1096" s="110" t="s">
        <v>3912</v>
      </c>
    </row>
    <row r="1097" spans="1:2" x14ac:dyDescent="0.25">
      <c r="A1097" s="118">
        <v>26829</v>
      </c>
      <c r="B1097" s="110" t="s">
        <v>3913</v>
      </c>
    </row>
    <row r="1098" spans="1:2" x14ac:dyDescent="0.25">
      <c r="A1098" s="118">
        <v>5020</v>
      </c>
      <c r="B1098" s="110" t="s">
        <v>3914</v>
      </c>
    </row>
    <row r="1099" spans="1:2" x14ac:dyDescent="0.25">
      <c r="A1099" s="118">
        <v>15960</v>
      </c>
      <c r="B1099" s="110" t="s">
        <v>3915</v>
      </c>
    </row>
    <row r="1100" spans="1:2" x14ac:dyDescent="0.25">
      <c r="A1100" s="118">
        <v>24610</v>
      </c>
      <c r="B1100" s="110" t="s">
        <v>3916</v>
      </c>
    </row>
    <row r="1101" spans="1:2" x14ac:dyDescent="0.25">
      <c r="A1101" s="118">
        <v>15139</v>
      </c>
      <c r="B1101" s="110" t="s">
        <v>3917</v>
      </c>
    </row>
    <row r="1102" spans="1:2" x14ac:dyDescent="0.25">
      <c r="A1102" s="118">
        <v>1139</v>
      </c>
      <c r="B1102" s="110" t="s">
        <v>3918</v>
      </c>
    </row>
    <row r="1103" spans="1:2" x14ac:dyDescent="0.25">
      <c r="A1103" s="118">
        <v>29560</v>
      </c>
      <c r="B1103" s="110" t="s">
        <v>3919</v>
      </c>
    </row>
    <row r="1104" spans="1:2" x14ac:dyDescent="0.25">
      <c r="A1104" s="118">
        <v>36120</v>
      </c>
      <c r="B1104" s="110" t="s">
        <v>3920</v>
      </c>
    </row>
    <row r="1105" spans="1:2" x14ac:dyDescent="0.25">
      <c r="A1105" s="118">
        <v>1139</v>
      </c>
      <c r="B1105" s="110" t="s">
        <v>3921</v>
      </c>
    </row>
    <row r="1106" spans="1:2" x14ac:dyDescent="0.25">
      <c r="A1106" s="118">
        <v>27100</v>
      </c>
      <c r="B1106" s="110" t="s">
        <v>3922</v>
      </c>
    </row>
    <row r="1107" spans="1:2" x14ac:dyDescent="0.25">
      <c r="A1107" s="118">
        <v>28520</v>
      </c>
      <c r="B1107" s="110" t="s">
        <v>3923</v>
      </c>
    </row>
    <row r="1108" spans="1:2" x14ac:dyDescent="0.25">
      <c r="A1108" s="118">
        <v>28620</v>
      </c>
      <c r="B1108" s="110" t="s">
        <v>3924</v>
      </c>
    </row>
    <row r="1109" spans="1:2" x14ac:dyDescent="0.25">
      <c r="A1109" s="118">
        <v>14110</v>
      </c>
      <c r="B1109" s="110" t="s">
        <v>3925</v>
      </c>
    </row>
    <row r="1110" spans="1:2" x14ac:dyDescent="0.25">
      <c r="A1110" s="118">
        <v>36639</v>
      </c>
      <c r="B1110" s="110" t="s">
        <v>3926</v>
      </c>
    </row>
    <row r="1111" spans="1:2" x14ac:dyDescent="0.25">
      <c r="A1111" s="118">
        <v>15112</v>
      </c>
      <c r="B1111" s="110" t="s">
        <v>3927</v>
      </c>
    </row>
    <row r="1112" spans="1:2" x14ac:dyDescent="0.25">
      <c r="A1112" s="118">
        <v>51820</v>
      </c>
      <c r="B1112" s="110" t="s">
        <v>3928</v>
      </c>
    </row>
    <row r="1113" spans="1:2" x14ac:dyDescent="0.25">
      <c r="A1113" s="118">
        <v>15899</v>
      </c>
      <c r="B1113" s="110" t="s">
        <v>3929</v>
      </c>
    </row>
    <row r="1114" spans="1:2" x14ac:dyDescent="0.25">
      <c r="A1114" s="118">
        <v>51431</v>
      </c>
      <c r="B1114" s="110" t="s">
        <v>3930</v>
      </c>
    </row>
    <row r="1115" spans="1:2" x14ac:dyDescent="0.25">
      <c r="A1115" s="118">
        <v>24650</v>
      </c>
      <c r="B1115" s="110" t="s">
        <v>3931</v>
      </c>
    </row>
    <row r="1116" spans="1:2" x14ac:dyDescent="0.25">
      <c r="A1116" s="118">
        <v>24650</v>
      </c>
      <c r="B1116" s="110" t="s">
        <v>3932</v>
      </c>
    </row>
    <row r="1117" spans="1:2" x14ac:dyDescent="0.25">
      <c r="A1117" s="118">
        <v>52450</v>
      </c>
      <c r="B1117" s="110" t="s">
        <v>3933</v>
      </c>
    </row>
    <row r="1118" spans="1:2" x14ac:dyDescent="0.25">
      <c r="A1118" s="118">
        <v>17403</v>
      </c>
      <c r="B1118" s="110" t="s">
        <v>3934</v>
      </c>
    </row>
    <row r="1119" spans="1:2" x14ac:dyDescent="0.25">
      <c r="A1119" s="118">
        <v>29710</v>
      </c>
      <c r="B1119" s="110" t="s">
        <v>3935</v>
      </c>
    </row>
    <row r="1120" spans="1:2" x14ac:dyDescent="0.25">
      <c r="A1120" s="118">
        <v>17403</v>
      </c>
      <c r="B1120" s="110" t="s">
        <v>3936</v>
      </c>
    </row>
    <row r="1121" spans="1:2" x14ac:dyDescent="0.25">
      <c r="A1121" s="118">
        <v>17403</v>
      </c>
      <c r="B1121" s="110" t="s">
        <v>3937</v>
      </c>
    </row>
    <row r="1122" spans="1:2" x14ac:dyDescent="0.25">
      <c r="A1122" s="118">
        <v>17403</v>
      </c>
      <c r="B1122" s="110" t="s">
        <v>3938</v>
      </c>
    </row>
    <row r="1123" spans="1:2" x14ac:dyDescent="0.25">
      <c r="A1123" s="118">
        <v>26150</v>
      </c>
      <c r="B1123" s="110" t="s">
        <v>3939</v>
      </c>
    </row>
    <row r="1124" spans="1:2" x14ac:dyDescent="0.25">
      <c r="A1124" s="118">
        <v>27420</v>
      </c>
      <c r="B1124" s="110" t="s">
        <v>3940</v>
      </c>
    </row>
    <row r="1125" spans="1:2" x14ac:dyDescent="0.25">
      <c r="A1125" s="118">
        <v>63121</v>
      </c>
      <c r="B1125" s="110" t="s">
        <v>3941</v>
      </c>
    </row>
    <row r="1126" spans="1:2" x14ac:dyDescent="0.25">
      <c r="A1126" s="118">
        <v>63121</v>
      </c>
      <c r="B1126" s="110" t="s">
        <v>3942</v>
      </c>
    </row>
    <row r="1127" spans="1:2" x14ac:dyDescent="0.25">
      <c r="A1127" s="118">
        <v>63121</v>
      </c>
      <c r="B1127" s="110" t="s">
        <v>3943</v>
      </c>
    </row>
    <row r="1128" spans="1:2" x14ac:dyDescent="0.25">
      <c r="A1128" s="118">
        <v>29210</v>
      </c>
      <c r="B1128" s="110" t="s">
        <v>3944</v>
      </c>
    </row>
    <row r="1129" spans="1:2" x14ac:dyDescent="0.25">
      <c r="A1129" s="118">
        <v>45110</v>
      </c>
      <c r="B1129" s="110" t="s">
        <v>3945</v>
      </c>
    </row>
    <row r="1130" spans="1:2" x14ac:dyDescent="0.25">
      <c r="A1130" s="118">
        <v>45110</v>
      </c>
      <c r="B1130" s="110" t="s">
        <v>3946</v>
      </c>
    </row>
    <row r="1131" spans="1:2" x14ac:dyDescent="0.25">
      <c r="A1131" s="118">
        <v>24610</v>
      </c>
      <c r="B1131" s="110" t="s">
        <v>3947</v>
      </c>
    </row>
    <row r="1132" spans="1:2" x14ac:dyDescent="0.25">
      <c r="A1132" s="118">
        <v>18221</v>
      </c>
      <c r="B1132" s="110" t="s">
        <v>3948</v>
      </c>
    </row>
    <row r="1133" spans="1:2" x14ac:dyDescent="0.25">
      <c r="A1133" s="118">
        <v>18222</v>
      </c>
      <c r="B1133" s="110" t="s">
        <v>3949</v>
      </c>
    </row>
    <row r="1134" spans="1:2" x14ac:dyDescent="0.25">
      <c r="A1134" s="118">
        <v>17300</v>
      </c>
      <c r="B1134" s="110" t="s">
        <v>3950</v>
      </c>
    </row>
    <row r="1135" spans="1:2" x14ac:dyDescent="0.25">
      <c r="A1135" s="118">
        <v>21110</v>
      </c>
      <c r="B1135" s="110" t="s">
        <v>3951</v>
      </c>
    </row>
    <row r="1136" spans="1:2" x14ac:dyDescent="0.25">
      <c r="A1136" s="118">
        <v>21110</v>
      </c>
      <c r="B1136" s="110" t="s">
        <v>3952</v>
      </c>
    </row>
    <row r="1137" spans="1:2" x14ac:dyDescent="0.25">
      <c r="A1137" s="118">
        <v>21110</v>
      </c>
      <c r="B1137" s="110" t="s">
        <v>3953</v>
      </c>
    </row>
    <row r="1138" spans="1:2" x14ac:dyDescent="0.25">
      <c r="A1138" s="118">
        <v>21110</v>
      </c>
      <c r="B1138" s="110" t="s">
        <v>3954</v>
      </c>
    </row>
    <row r="1139" spans="1:2" x14ac:dyDescent="0.25">
      <c r="A1139" s="118">
        <v>17300</v>
      </c>
      <c r="B1139" s="110" t="s">
        <v>3955</v>
      </c>
    </row>
    <row r="1140" spans="1:2" x14ac:dyDescent="0.25">
      <c r="A1140" s="118">
        <v>17300</v>
      </c>
      <c r="B1140" s="110" t="s">
        <v>3956</v>
      </c>
    </row>
    <row r="1141" spans="1:2" x14ac:dyDescent="0.25">
      <c r="A1141" s="118">
        <v>17300</v>
      </c>
      <c r="B1141" s="110" t="s">
        <v>3957</v>
      </c>
    </row>
    <row r="1142" spans="1:2" x14ac:dyDescent="0.25">
      <c r="A1142" s="118">
        <v>17300</v>
      </c>
      <c r="B1142" s="110" t="s">
        <v>3958</v>
      </c>
    </row>
    <row r="1143" spans="1:2" x14ac:dyDescent="0.25">
      <c r="A1143" s="118">
        <v>29540</v>
      </c>
      <c r="B1143" s="110" t="s">
        <v>3959</v>
      </c>
    </row>
    <row r="1144" spans="1:2" x14ac:dyDescent="0.25">
      <c r="A1144" s="118">
        <v>17300</v>
      </c>
      <c r="B1144" s="110" t="s">
        <v>3960</v>
      </c>
    </row>
    <row r="1145" spans="1:2" x14ac:dyDescent="0.25">
      <c r="A1145" s="118">
        <v>17300</v>
      </c>
      <c r="B1145" s="110" t="s">
        <v>3961</v>
      </c>
    </row>
    <row r="1146" spans="1:2" x14ac:dyDescent="0.25">
      <c r="A1146" s="118">
        <v>29710</v>
      </c>
      <c r="B1146" s="110" t="s">
        <v>3962</v>
      </c>
    </row>
    <row r="1147" spans="1:2" x14ac:dyDescent="0.25">
      <c r="A1147" s="118">
        <v>29530</v>
      </c>
      <c r="B1147" s="110" t="s">
        <v>3963</v>
      </c>
    </row>
    <row r="1148" spans="1:2" x14ac:dyDescent="0.25">
      <c r="A1148" s="118">
        <v>29530</v>
      </c>
      <c r="B1148" s="110" t="s">
        <v>3964</v>
      </c>
    </row>
    <row r="1149" spans="1:2" x14ac:dyDescent="0.25">
      <c r="A1149" s="118">
        <v>15910</v>
      </c>
      <c r="B1149" s="110" t="s">
        <v>3965</v>
      </c>
    </row>
    <row r="1150" spans="1:2" x14ac:dyDescent="0.25">
      <c r="A1150" s="118">
        <v>15910</v>
      </c>
      <c r="B1150" s="110" t="s">
        <v>3966</v>
      </c>
    </row>
    <row r="1151" spans="1:2" x14ac:dyDescent="0.25">
      <c r="A1151" s="118">
        <v>51342</v>
      </c>
      <c r="B1151" s="110" t="s">
        <v>3967</v>
      </c>
    </row>
    <row r="1152" spans="1:2" x14ac:dyDescent="0.25">
      <c r="A1152" s="118">
        <v>17130</v>
      </c>
      <c r="B1152" s="110" t="s">
        <v>3968</v>
      </c>
    </row>
    <row r="1153" spans="1:2" x14ac:dyDescent="0.25">
      <c r="A1153" s="118">
        <v>17401</v>
      </c>
      <c r="B1153" s="110" t="s">
        <v>3969</v>
      </c>
    </row>
    <row r="1154" spans="1:2" x14ac:dyDescent="0.25">
      <c r="A1154" s="118">
        <v>17402</v>
      </c>
      <c r="B1154" s="110" t="s">
        <v>3970</v>
      </c>
    </row>
    <row r="1155" spans="1:2" x14ac:dyDescent="0.25">
      <c r="A1155" s="118">
        <v>21259</v>
      </c>
      <c r="B1155" s="110" t="s">
        <v>3971</v>
      </c>
    </row>
    <row r="1156" spans="1:2" x14ac:dyDescent="0.25">
      <c r="A1156" s="118">
        <v>25239</v>
      </c>
      <c r="B1156" s="110" t="s">
        <v>3972</v>
      </c>
    </row>
    <row r="1157" spans="1:2" x14ac:dyDescent="0.25">
      <c r="A1157" s="118">
        <v>20510</v>
      </c>
      <c r="B1157" s="110" t="s">
        <v>3973</v>
      </c>
    </row>
    <row r="1158" spans="1:2" x14ac:dyDescent="0.25">
      <c r="A1158" s="118">
        <v>27440</v>
      </c>
      <c r="B1158" s="110" t="s">
        <v>3974</v>
      </c>
    </row>
    <row r="1159" spans="1:2" x14ac:dyDescent="0.25">
      <c r="A1159" s="118">
        <v>74820</v>
      </c>
      <c r="B1159" s="110" t="s">
        <v>3975</v>
      </c>
    </row>
    <row r="1160" spans="1:2" x14ac:dyDescent="0.25">
      <c r="A1160" s="118">
        <v>26400</v>
      </c>
      <c r="B1160" s="110" t="s">
        <v>3976</v>
      </c>
    </row>
    <row r="1161" spans="1:2" x14ac:dyDescent="0.25">
      <c r="A1161" s="118">
        <v>22220</v>
      </c>
      <c r="B1161" s="110" t="s">
        <v>3977</v>
      </c>
    </row>
    <row r="1162" spans="1:2" x14ac:dyDescent="0.25">
      <c r="A1162" s="118">
        <v>20200</v>
      </c>
      <c r="B1162" s="110" t="s">
        <v>3978</v>
      </c>
    </row>
    <row r="1163" spans="1:2" x14ac:dyDescent="0.25">
      <c r="A1163" s="118">
        <v>22250</v>
      </c>
      <c r="B1163" s="110" t="s">
        <v>3979</v>
      </c>
    </row>
    <row r="1164" spans="1:2" x14ac:dyDescent="0.25">
      <c r="A1164" s="118">
        <v>29560</v>
      </c>
      <c r="B1164" s="110" t="s">
        <v>3980</v>
      </c>
    </row>
    <row r="1165" spans="1:2" x14ac:dyDescent="0.25">
      <c r="A1165" s="118">
        <v>29110</v>
      </c>
      <c r="B1165" s="110" t="s">
        <v>3981</v>
      </c>
    </row>
    <row r="1166" spans="1:2" x14ac:dyDescent="0.25">
      <c r="A1166" s="118">
        <v>36639</v>
      </c>
      <c r="B1166" s="110" t="s">
        <v>3982</v>
      </c>
    </row>
    <row r="1167" spans="1:2" x14ac:dyDescent="0.25">
      <c r="A1167" s="118">
        <v>26610</v>
      </c>
      <c r="B1167" s="110" t="s">
        <v>3983</v>
      </c>
    </row>
    <row r="1168" spans="1:2" x14ac:dyDescent="0.25">
      <c r="A1168" s="118">
        <v>26610</v>
      </c>
      <c r="B1168" s="110" t="s">
        <v>3984</v>
      </c>
    </row>
    <row r="1169" spans="1:2" x14ac:dyDescent="0.25">
      <c r="A1169" s="118">
        <v>26260</v>
      </c>
      <c r="B1169" s="110" t="s">
        <v>3985</v>
      </c>
    </row>
    <row r="1170" spans="1:2" x14ac:dyDescent="0.25">
      <c r="A1170" s="118">
        <v>25210</v>
      </c>
      <c r="B1170" s="110" t="s">
        <v>3986</v>
      </c>
    </row>
    <row r="1171" spans="1:2" x14ac:dyDescent="0.25">
      <c r="A1171" s="118">
        <v>72400</v>
      </c>
      <c r="B1171" s="110" t="s">
        <v>3987</v>
      </c>
    </row>
    <row r="1172" spans="1:2" x14ac:dyDescent="0.25">
      <c r="A1172" s="118">
        <v>85140</v>
      </c>
      <c r="B1172" s="110" t="s">
        <v>3988</v>
      </c>
    </row>
    <row r="1173" spans="1:2" x14ac:dyDescent="0.25">
      <c r="A1173" s="118">
        <v>93059</v>
      </c>
      <c r="B1173" s="110" t="s">
        <v>3989</v>
      </c>
    </row>
    <row r="1174" spans="1:2" x14ac:dyDescent="0.25">
      <c r="A1174" s="118">
        <v>24410</v>
      </c>
      <c r="B1174" s="110" t="s">
        <v>3990</v>
      </c>
    </row>
    <row r="1175" spans="1:2" x14ac:dyDescent="0.25">
      <c r="A1175" s="118">
        <v>15139</v>
      </c>
      <c r="B1175" s="110" t="s">
        <v>3991</v>
      </c>
    </row>
    <row r="1176" spans="1:2" x14ac:dyDescent="0.25">
      <c r="A1176" s="118">
        <v>85140</v>
      </c>
      <c r="B1176" s="110" t="s">
        <v>3992</v>
      </c>
    </row>
    <row r="1177" spans="1:2" x14ac:dyDescent="0.25">
      <c r="A1177" s="118">
        <v>24421</v>
      </c>
      <c r="B1177" s="110" t="s">
        <v>3993</v>
      </c>
    </row>
    <row r="1178" spans="1:2" x14ac:dyDescent="0.25">
      <c r="A1178" s="118">
        <v>27440</v>
      </c>
      <c r="B1178" s="110" t="s">
        <v>3994</v>
      </c>
    </row>
    <row r="1179" spans="1:2" x14ac:dyDescent="0.25">
      <c r="A1179" s="118">
        <v>27100</v>
      </c>
      <c r="B1179" s="110" t="s">
        <v>3995</v>
      </c>
    </row>
    <row r="1180" spans="1:2" x14ac:dyDescent="0.25">
      <c r="A1180" s="118">
        <v>21120</v>
      </c>
      <c r="B1180" s="110" t="s">
        <v>3996</v>
      </c>
    </row>
    <row r="1181" spans="1:2" x14ac:dyDescent="0.25">
      <c r="A1181" s="118">
        <v>18232</v>
      </c>
      <c r="B1181" s="110" t="s">
        <v>3997</v>
      </c>
    </row>
    <row r="1182" spans="1:2" x14ac:dyDescent="0.25">
      <c r="A1182" s="118">
        <v>28620</v>
      </c>
      <c r="B1182" s="110" t="s">
        <v>3998</v>
      </c>
    </row>
    <row r="1183" spans="1:2" x14ac:dyDescent="0.25">
      <c r="A1183" s="118">
        <v>29560</v>
      </c>
      <c r="B1183" s="110" t="s">
        <v>3999</v>
      </c>
    </row>
    <row r="1184" spans="1:2" x14ac:dyDescent="0.25">
      <c r="A1184" s="118">
        <v>26110</v>
      </c>
      <c r="B1184" s="110" t="s">
        <v>4000</v>
      </c>
    </row>
    <row r="1185" spans="1:2" x14ac:dyDescent="0.25">
      <c r="A1185" s="118">
        <v>29521</v>
      </c>
      <c r="B1185" s="110" t="s">
        <v>4001</v>
      </c>
    </row>
    <row r="1186" spans="1:2" x14ac:dyDescent="0.25">
      <c r="A1186" s="118">
        <v>29430</v>
      </c>
      <c r="B1186" s="110" t="s">
        <v>4002</v>
      </c>
    </row>
    <row r="1187" spans="1:2" x14ac:dyDescent="0.25">
      <c r="A1187" s="118">
        <v>29540</v>
      </c>
      <c r="B1187" s="110" t="s">
        <v>4003</v>
      </c>
    </row>
    <row r="1188" spans="1:2" x14ac:dyDescent="0.25">
      <c r="A1188" s="118">
        <v>26400</v>
      </c>
      <c r="B1188" s="110" t="s">
        <v>4004</v>
      </c>
    </row>
    <row r="1189" spans="1:2" x14ac:dyDescent="0.25">
      <c r="A1189" s="118">
        <v>26520</v>
      </c>
      <c r="B1189" s="110" t="s">
        <v>4005</v>
      </c>
    </row>
    <row r="1190" spans="1:2" x14ac:dyDescent="0.25">
      <c r="A1190" s="118">
        <v>14110</v>
      </c>
      <c r="B1190" s="110" t="s">
        <v>4006</v>
      </c>
    </row>
    <row r="1191" spans="1:2" x14ac:dyDescent="0.25">
      <c r="A1191" s="118">
        <v>1139</v>
      </c>
      <c r="B1191" s="110" t="s">
        <v>4007</v>
      </c>
    </row>
    <row r="1192" spans="1:2" x14ac:dyDescent="0.25">
      <c r="A1192" s="118">
        <v>74850</v>
      </c>
      <c r="B1192" s="110" t="s">
        <v>4008</v>
      </c>
    </row>
    <row r="1193" spans="1:2" x14ac:dyDescent="0.25">
      <c r="A1193" s="118">
        <v>36509</v>
      </c>
      <c r="B1193" s="110" t="s">
        <v>4009</v>
      </c>
    </row>
    <row r="1194" spans="1:2" x14ac:dyDescent="0.25">
      <c r="A1194" s="118">
        <v>29550</v>
      </c>
      <c r="B1194" s="110" t="s">
        <v>4010</v>
      </c>
    </row>
    <row r="1195" spans="1:2" x14ac:dyDescent="0.25">
      <c r="A1195" s="118">
        <v>55239</v>
      </c>
      <c r="B1195" s="110" t="s">
        <v>4011</v>
      </c>
    </row>
    <row r="1196" spans="1:2" x14ac:dyDescent="0.25">
      <c r="A1196" s="118">
        <v>93059</v>
      </c>
      <c r="B1196" s="110" t="s">
        <v>4012</v>
      </c>
    </row>
    <row r="1197" spans="1:2" x14ac:dyDescent="0.25">
      <c r="A1197" s="118">
        <v>55239</v>
      </c>
      <c r="B1197" s="110" t="s">
        <v>4013</v>
      </c>
    </row>
    <row r="1198" spans="1:2" x14ac:dyDescent="0.25">
      <c r="A1198" s="118">
        <v>26821</v>
      </c>
      <c r="B1198" s="110" t="s">
        <v>4014</v>
      </c>
    </row>
    <row r="1199" spans="1:2" x14ac:dyDescent="0.25">
      <c r="A1199" s="118">
        <v>26610</v>
      </c>
      <c r="B1199" s="110" t="s">
        <v>4015</v>
      </c>
    </row>
    <row r="1200" spans="1:2" x14ac:dyDescent="0.25">
      <c r="A1200" s="118">
        <v>26140</v>
      </c>
      <c r="B1200" s="110" t="s">
        <v>4016</v>
      </c>
    </row>
    <row r="1201" spans="1:2" x14ac:dyDescent="0.25">
      <c r="A1201" s="118">
        <v>26620</v>
      </c>
      <c r="B1201" s="110" t="s">
        <v>4017</v>
      </c>
    </row>
    <row r="1202" spans="1:2" x14ac:dyDescent="0.25">
      <c r="A1202" s="118">
        <v>71229</v>
      </c>
      <c r="B1202" s="110" t="s">
        <v>4018</v>
      </c>
    </row>
    <row r="1203" spans="1:2" x14ac:dyDescent="0.25">
      <c r="A1203" s="118">
        <v>71221</v>
      </c>
      <c r="B1203" s="110" t="s">
        <v>4019</v>
      </c>
    </row>
    <row r="1204" spans="1:2" x14ac:dyDescent="0.25">
      <c r="A1204" s="118">
        <v>35120</v>
      </c>
      <c r="B1204" s="110" t="s">
        <v>4020</v>
      </c>
    </row>
    <row r="1205" spans="1:2" x14ac:dyDescent="0.25">
      <c r="A1205" s="118">
        <v>61101</v>
      </c>
      <c r="B1205" s="110" t="s">
        <v>4021</v>
      </c>
    </row>
    <row r="1206" spans="1:2" x14ac:dyDescent="0.25">
      <c r="A1206" s="118">
        <v>61201</v>
      </c>
      <c r="B1206" s="110" t="s">
        <v>4022</v>
      </c>
    </row>
    <row r="1207" spans="1:2" x14ac:dyDescent="0.25">
      <c r="A1207" s="118">
        <v>61102</v>
      </c>
      <c r="B1207" s="110" t="s">
        <v>4023</v>
      </c>
    </row>
    <row r="1208" spans="1:2" x14ac:dyDescent="0.25">
      <c r="A1208" s="118">
        <v>61209</v>
      </c>
      <c r="B1208" s="110" t="s">
        <v>4024</v>
      </c>
    </row>
    <row r="1209" spans="1:2" x14ac:dyDescent="0.25">
      <c r="A1209" s="118">
        <v>35120</v>
      </c>
      <c r="B1209" s="110" t="s">
        <v>4025</v>
      </c>
    </row>
    <row r="1210" spans="1:2" x14ac:dyDescent="0.25">
      <c r="A1210" s="118">
        <v>52485</v>
      </c>
      <c r="B1210" s="110" t="s">
        <v>4026</v>
      </c>
    </row>
    <row r="1211" spans="1:2" x14ac:dyDescent="0.25">
      <c r="A1211" s="118">
        <v>29540</v>
      </c>
      <c r="B1211" s="110" t="s">
        <v>4027</v>
      </c>
    </row>
    <row r="1212" spans="1:2" x14ac:dyDescent="0.25">
      <c r="A1212" s="118">
        <v>21259</v>
      </c>
      <c r="B1212" s="110" t="s">
        <v>4028</v>
      </c>
    </row>
    <row r="1213" spans="1:2" x14ac:dyDescent="0.25">
      <c r="A1213" s="118">
        <v>20510</v>
      </c>
      <c r="B1213" s="110" t="s">
        <v>4029</v>
      </c>
    </row>
    <row r="1214" spans="1:2" x14ac:dyDescent="0.25">
      <c r="A1214" s="118">
        <v>21259</v>
      </c>
      <c r="B1214" s="110" t="s">
        <v>4030</v>
      </c>
    </row>
    <row r="1215" spans="1:2" x14ac:dyDescent="0.25">
      <c r="A1215" s="118">
        <v>34201</v>
      </c>
      <c r="B1215" s="110" t="s">
        <v>4031</v>
      </c>
    </row>
    <row r="1216" spans="1:2" x14ac:dyDescent="0.25">
      <c r="A1216" s="118">
        <v>34201</v>
      </c>
      <c r="B1216" s="110" t="s">
        <v>4032</v>
      </c>
    </row>
    <row r="1217" spans="1:2" x14ac:dyDescent="0.25">
      <c r="A1217" s="118">
        <v>34201</v>
      </c>
      <c r="B1217" s="110" t="s">
        <v>4033</v>
      </c>
    </row>
    <row r="1218" spans="1:2" x14ac:dyDescent="0.25">
      <c r="A1218" s="118">
        <v>34201</v>
      </c>
      <c r="B1218" s="110" t="s">
        <v>4034</v>
      </c>
    </row>
    <row r="1219" spans="1:2" x14ac:dyDescent="0.25">
      <c r="A1219" s="118">
        <v>34201</v>
      </c>
      <c r="B1219" s="110" t="s">
        <v>4035</v>
      </c>
    </row>
    <row r="1220" spans="1:2" x14ac:dyDescent="0.25">
      <c r="A1220" s="118">
        <v>34201</v>
      </c>
      <c r="B1220" s="110" t="s">
        <v>4036</v>
      </c>
    </row>
    <row r="1221" spans="1:2" x14ac:dyDescent="0.25">
      <c r="A1221" s="118">
        <v>35200</v>
      </c>
      <c r="B1221" s="110" t="s">
        <v>4037</v>
      </c>
    </row>
    <row r="1222" spans="1:2" x14ac:dyDescent="0.25">
      <c r="A1222" s="118">
        <v>93059</v>
      </c>
      <c r="B1222" s="110" t="s">
        <v>4038</v>
      </c>
    </row>
    <row r="1223" spans="1:2" x14ac:dyDescent="0.25">
      <c r="A1223" s="118">
        <v>34201</v>
      </c>
      <c r="B1223" s="110" t="s">
        <v>4039</v>
      </c>
    </row>
    <row r="1224" spans="1:2" x14ac:dyDescent="0.25">
      <c r="A1224" s="118">
        <v>34201</v>
      </c>
      <c r="B1224" s="110" t="s">
        <v>4040</v>
      </c>
    </row>
    <row r="1225" spans="1:2" x14ac:dyDescent="0.25">
      <c r="A1225" s="118">
        <v>93040</v>
      </c>
      <c r="B1225" s="110" t="s">
        <v>4041</v>
      </c>
    </row>
    <row r="1226" spans="1:2" x14ac:dyDescent="0.25">
      <c r="A1226" s="118">
        <v>74602</v>
      </c>
      <c r="B1226" s="110" t="s">
        <v>4042</v>
      </c>
    </row>
    <row r="1227" spans="1:2" x14ac:dyDescent="0.25">
      <c r="A1227" s="118">
        <v>35200</v>
      </c>
      <c r="B1227" s="110" t="s">
        <v>4043</v>
      </c>
    </row>
    <row r="1228" spans="1:2" x14ac:dyDescent="0.25">
      <c r="A1228" s="118">
        <v>35200</v>
      </c>
      <c r="B1228" s="110" t="s">
        <v>4044</v>
      </c>
    </row>
    <row r="1229" spans="1:2" x14ac:dyDescent="0.25">
      <c r="A1229" s="118">
        <v>15131</v>
      </c>
      <c r="B1229" s="110" t="s">
        <v>4045</v>
      </c>
    </row>
    <row r="1230" spans="1:2" x14ac:dyDescent="0.25">
      <c r="A1230" s="118">
        <v>15842</v>
      </c>
      <c r="B1230" s="110" t="s">
        <v>4046</v>
      </c>
    </row>
    <row r="1231" spans="1:2" x14ac:dyDescent="0.25">
      <c r="A1231" s="118">
        <v>28300</v>
      </c>
      <c r="B1231" s="110" t="s">
        <v>4047</v>
      </c>
    </row>
    <row r="1232" spans="1:2" x14ac:dyDescent="0.25">
      <c r="A1232" s="118">
        <v>26260</v>
      </c>
      <c r="B1232" s="110" t="s">
        <v>4048</v>
      </c>
    </row>
    <row r="1233" spans="1:2" x14ac:dyDescent="0.25">
      <c r="A1233" s="118">
        <v>74705</v>
      </c>
      <c r="B1233" s="110" t="s">
        <v>4049</v>
      </c>
    </row>
    <row r="1234" spans="1:2" x14ac:dyDescent="0.25">
      <c r="A1234" s="118">
        <v>36639</v>
      </c>
      <c r="B1234" s="110" t="s">
        <v>4050</v>
      </c>
    </row>
    <row r="1235" spans="1:2" x14ac:dyDescent="0.25">
      <c r="A1235" s="118">
        <v>28300</v>
      </c>
      <c r="B1235" s="110" t="s">
        <v>4051</v>
      </c>
    </row>
    <row r="1236" spans="1:2" x14ac:dyDescent="0.25">
      <c r="A1236" s="118">
        <v>28300</v>
      </c>
      <c r="B1236" s="110" t="s">
        <v>4052</v>
      </c>
    </row>
    <row r="1237" spans="1:2" x14ac:dyDescent="0.25">
      <c r="A1237" s="118">
        <v>28220</v>
      </c>
      <c r="B1237" s="110" t="s">
        <v>4053</v>
      </c>
    </row>
    <row r="1238" spans="1:2" x14ac:dyDescent="0.25">
      <c r="A1238" s="118">
        <v>29720</v>
      </c>
      <c r="B1238" s="110" t="s">
        <v>4054</v>
      </c>
    </row>
    <row r="1239" spans="1:2" x14ac:dyDescent="0.25">
      <c r="A1239" s="118">
        <v>29720</v>
      </c>
      <c r="B1239" s="110" t="s">
        <v>4055</v>
      </c>
    </row>
    <row r="1240" spans="1:2" x14ac:dyDescent="0.25">
      <c r="A1240" s="118">
        <v>28300</v>
      </c>
      <c r="B1240" s="110" t="s">
        <v>4056</v>
      </c>
    </row>
    <row r="1241" spans="1:2" x14ac:dyDescent="0.25">
      <c r="A1241" s="118">
        <v>28300</v>
      </c>
      <c r="B1241" s="110" t="s">
        <v>4057</v>
      </c>
    </row>
    <row r="1242" spans="1:2" x14ac:dyDescent="0.25">
      <c r="A1242" s="118">
        <v>28300</v>
      </c>
      <c r="B1242" s="110" t="s">
        <v>4058</v>
      </c>
    </row>
    <row r="1243" spans="1:2" x14ac:dyDescent="0.25">
      <c r="A1243" s="118">
        <v>28300</v>
      </c>
      <c r="B1243" s="110" t="s">
        <v>4059</v>
      </c>
    </row>
    <row r="1244" spans="1:2" x14ac:dyDescent="0.25">
      <c r="A1244" s="118">
        <v>66031</v>
      </c>
      <c r="B1244" s="110" t="s">
        <v>4060</v>
      </c>
    </row>
    <row r="1245" spans="1:2" x14ac:dyDescent="0.25">
      <c r="A1245" s="118">
        <v>36639</v>
      </c>
      <c r="B1245" s="110" t="s">
        <v>4061</v>
      </c>
    </row>
    <row r="1246" spans="1:2" x14ac:dyDescent="0.25">
      <c r="A1246" s="118">
        <v>26821</v>
      </c>
      <c r="B1246" s="110" t="s">
        <v>4062</v>
      </c>
    </row>
    <row r="1247" spans="1:2" x14ac:dyDescent="0.25">
      <c r="A1247" s="118">
        <v>18210</v>
      </c>
      <c r="B1247" s="110" t="s">
        <v>4063</v>
      </c>
    </row>
    <row r="1248" spans="1:2" x14ac:dyDescent="0.25">
      <c r="A1248" s="118">
        <v>28300</v>
      </c>
      <c r="B1248" s="110" t="s">
        <v>4064</v>
      </c>
    </row>
    <row r="1249" spans="1:2" x14ac:dyDescent="0.25">
      <c r="A1249" s="118">
        <v>29110</v>
      </c>
      <c r="B1249" s="110" t="s">
        <v>4065</v>
      </c>
    </row>
    <row r="1250" spans="1:2" x14ac:dyDescent="0.25">
      <c r="A1250" s="118">
        <v>15139</v>
      </c>
      <c r="B1250" s="110" t="s">
        <v>4066</v>
      </c>
    </row>
    <row r="1251" spans="1:2" x14ac:dyDescent="0.25">
      <c r="A1251" s="118">
        <v>17401</v>
      </c>
      <c r="B1251" s="110" t="s">
        <v>4067</v>
      </c>
    </row>
    <row r="1252" spans="1:2" x14ac:dyDescent="0.25">
      <c r="A1252" s="118">
        <v>17403</v>
      </c>
      <c r="B1252" s="110" t="s">
        <v>4068</v>
      </c>
    </row>
    <row r="1253" spans="1:2" x14ac:dyDescent="0.25">
      <c r="A1253" s="118">
        <v>28740</v>
      </c>
      <c r="B1253" s="110" t="s">
        <v>4069</v>
      </c>
    </row>
    <row r="1254" spans="1:2" x14ac:dyDescent="0.25">
      <c r="A1254" s="118">
        <v>28620</v>
      </c>
      <c r="B1254" s="110" t="s">
        <v>4070</v>
      </c>
    </row>
    <row r="1255" spans="1:2" x14ac:dyDescent="0.25">
      <c r="A1255" s="118">
        <v>28740</v>
      </c>
      <c r="B1255" s="110" t="s">
        <v>4071</v>
      </c>
    </row>
    <row r="1256" spans="1:2" x14ac:dyDescent="0.25">
      <c r="A1256" s="118">
        <v>17549</v>
      </c>
      <c r="B1256" s="110" t="s">
        <v>4072</v>
      </c>
    </row>
    <row r="1257" spans="1:2" x14ac:dyDescent="0.25">
      <c r="A1257" s="118">
        <v>29600</v>
      </c>
      <c r="B1257" s="110" t="s">
        <v>4073</v>
      </c>
    </row>
    <row r="1258" spans="1:2" x14ac:dyDescent="0.25">
      <c r="A1258" s="118">
        <v>51870</v>
      </c>
      <c r="B1258" s="110" t="s">
        <v>4074</v>
      </c>
    </row>
    <row r="1259" spans="1:2" x14ac:dyDescent="0.25">
      <c r="A1259" s="118">
        <v>21259</v>
      </c>
      <c r="B1259" s="110" t="s">
        <v>4075</v>
      </c>
    </row>
    <row r="1260" spans="1:2" x14ac:dyDescent="0.25">
      <c r="A1260" s="118">
        <v>26810</v>
      </c>
      <c r="B1260" s="110" t="s">
        <v>4076</v>
      </c>
    </row>
    <row r="1261" spans="1:2" x14ac:dyDescent="0.25">
      <c r="A1261" s="118">
        <v>17519</v>
      </c>
      <c r="B1261" s="110" t="s">
        <v>4077</v>
      </c>
    </row>
    <row r="1262" spans="1:2" x14ac:dyDescent="0.25">
      <c r="A1262" s="118">
        <v>17530</v>
      </c>
      <c r="B1262" s="110" t="s">
        <v>4078</v>
      </c>
    </row>
    <row r="1263" spans="1:2" x14ac:dyDescent="0.25">
      <c r="A1263" s="118">
        <v>63129</v>
      </c>
      <c r="B1263" s="110" t="s">
        <v>4079</v>
      </c>
    </row>
    <row r="1264" spans="1:2" x14ac:dyDescent="0.25">
      <c r="A1264" s="118">
        <v>63129</v>
      </c>
      <c r="B1264" s="110" t="s">
        <v>4080</v>
      </c>
    </row>
    <row r="1265" spans="1:2" x14ac:dyDescent="0.25">
      <c r="A1265" s="118">
        <v>63129</v>
      </c>
      <c r="B1265" s="110" t="s">
        <v>4081</v>
      </c>
    </row>
    <row r="1266" spans="1:2" x14ac:dyDescent="0.25">
      <c r="A1266" s="118">
        <v>17300</v>
      </c>
      <c r="B1266" s="110" t="s">
        <v>4082</v>
      </c>
    </row>
    <row r="1267" spans="1:2" x14ac:dyDescent="0.25">
      <c r="A1267" s="118">
        <v>15112</v>
      </c>
      <c r="B1267" s="110" t="s">
        <v>4083</v>
      </c>
    </row>
    <row r="1268" spans="1:2" x14ac:dyDescent="0.25">
      <c r="A1268" s="118">
        <v>15112</v>
      </c>
      <c r="B1268" s="110" t="s">
        <v>4084</v>
      </c>
    </row>
    <row r="1269" spans="1:2" x14ac:dyDescent="0.25">
      <c r="A1269" s="118">
        <v>15112</v>
      </c>
      <c r="B1269" s="110" t="s">
        <v>4085</v>
      </c>
    </row>
    <row r="1270" spans="1:2" x14ac:dyDescent="0.25">
      <c r="A1270" s="118">
        <v>15112</v>
      </c>
      <c r="B1270" s="110" t="s">
        <v>4086</v>
      </c>
    </row>
    <row r="1271" spans="1:2" x14ac:dyDescent="0.25">
      <c r="A1271" s="118">
        <v>24620</v>
      </c>
      <c r="B1271" s="110" t="s">
        <v>4087</v>
      </c>
    </row>
    <row r="1272" spans="1:2" x14ac:dyDescent="0.25">
      <c r="A1272" s="118">
        <v>15112</v>
      </c>
      <c r="B1272" s="110" t="s">
        <v>4088</v>
      </c>
    </row>
    <row r="1273" spans="1:2" x14ac:dyDescent="0.25">
      <c r="A1273" s="118">
        <v>15112</v>
      </c>
      <c r="B1273" s="110" t="s">
        <v>4089</v>
      </c>
    </row>
    <row r="1274" spans="1:2" x14ac:dyDescent="0.25">
      <c r="A1274" s="118">
        <v>15410</v>
      </c>
      <c r="B1274" s="110" t="s">
        <v>4090</v>
      </c>
    </row>
    <row r="1275" spans="1:2" x14ac:dyDescent="0.25">
      <c r="A1275" s="118">
        <v>33100</v>
      </c>
      <c r="B1275" s="110" t="s">
        <v>4091</v>
      </c>
    </row>
    <row r="1276" spans="1:2" x14ac:dyDescent="0.25">
      <c r="A1276" s="118">
        <v>24422</v>
      </c>
      <c r="B1276" s="110" t="s">
        <v>4092</v>
      </c>
    </row>
    <row r="1277" spans="1:2" x14ac:dyDescent="0.25">
      <c r="A1277" s="118">
        <v>15112</v>
      </c>
      <c r="B1277" s="110" t="s">
        <v>4093</v>
      </c>
    </row>
    <row r="1278" spans="1:2" x14ac:dyDescent="0.25">
      <c r="A1278" s="118">
        <v>15112</v>
      </c>
      <c r="B1278" s="110" t="s">
        <v>4094</v>
      </c>
    </row>
    <row r="1279" spans="1:2" x14ac:dyDescent="0.25">
      <c r="A1279" s="118">
        <v>36639</v>
      </c>
      <c r="B1279" s="110" t="s">
        <v>4095</v>
      </c>
    </row>
    <row r="1280" spans="1:2" x14ac:dyDescent="0.25">
      <c r="A1280" s="118">
        <v>17210</v>
      </c>
      <c r="B1280" s="110" t="s">
        <v>4096</v>
      </c>
    </row>
    <row r="1281" spans="1:2" x14ac:dyDescent="0.25">
      <c r="A1281" s="118">
        <v>30010</v>
      </c>
      <c r="B1281" s="110" t="s">
        <v>4097</v>
      </c>
    </row>
    <row r="1282" spans="1:2" x14ac:dyDescent="0.25">
      <c r="A1282" s="118">
        <v>92510</v>
      </c>
      <c r="B1282" s="110" t="s">
        <v>4098</v>
      </c>
    </row>
    <row r="1283" spans="1:2" x14ac:dyDescent="0.25">
      <c r="A1283" s="118">
        <v>22220</v>
      </c>
      <c r="B1283" s="110" t="s">
        <v>4099</v>
      </c>
    </row>
    <row r="1284" spans="1:2" x14ac:dyDescent="0.25">
      <c r="A1284" s="118">
        <v>22110</v>
      </c>
      <c r="B1284" s="110" t="s">
        <v>4100</v>
      </c>
    </row>
    <row r="1285" spans="1:2" x14ac:dyDescent="0.25">
      <c r="A1285" s="118">
        <v>71409</v>
      </c>
      <c r="B1285" s="110" t="s">
        <v>4101</v>
      </c>
    </row>
    <row r="1286" spans="1:2" x14ac:dyDescent="0.25">
      <c r="A1286" s="118">
        <v>22230</v>
      </c>
      <c r="B1286" s="110" t="s">
        <v>4102</v>
      </c>
    </row>
    <row r="1287" spans="1:2" x14ac:dyDescent="0.25">
      <c r="A1287" s="118">
        <v>51870</v>
      </c>
      <c r="B1287" s="110" t="s">
        <v>4103</v>
      </c>
    </row>
    <row r="1288" spans="1:2" x14ac:dyDescent="0.25">
      <c r="A1288" s="118">
        <v>29560</v>
      </c>
      <c r="B1288" s="110" t="s">
        <v>4104</v>
      </c>
    </row>
    <row r="1289" spans="1:2" x14ac:dyDescent="0.25">
      <c r="A1289" s="118">
        <v>36120</v>
      </c>
      <c r="B1289" s="110" t="s">
        <v>4105</v>
      </c>
    </row>
    <row r="1290" spans="1:2" x14ac:dyDescent="0.25">
      <c r="A1290" s="118">
        <v>36140</v>
      </c>
      <c r="B1290" s="110" t="s">
        <v>4106</v>
      </c>
    </row>
    <row r="1291" spans="1:2" x14ac:dyDescent="0.25">
      <c r="A1291" s="118">
        <v>74122</v>
      </c>
      <c r="B1291" s="110" t="s">
        <v>4107</v>
      </c>
    </row>
    <row r="1292" spans="1:2" x14ac:dyDescent="0.25">
      <c r="A1292" s="118">
        <v>92710</v>
      </c>
      <c r="B1292" s="110" t="s">
        <v>4108</v>
      </c>
    </row>
    <row r="1293" spans="1:2" x14ac:dyDescent="0.25">
      <c r="A1293" s="118">
        <v>52470</v>
      </c>
      <c r="B1293" s="110" t="s">
        <v>4109</v>
      </c>
    </row>
    <row r="1294" spans="1:2" x14ac:dyDescent="0.25">
      <c r="A1294" s="118">
        <v>51479</v>
      </c>
      <c r="B1294" s="110" t="s">
        <v>4110</v>
      </c>
    </row>
    <row r="1295" spans="1:2" x14ac:dyDescent="0.25">
      <c r="A1295" s="118">
        <v>71409</v>
      </c>
      <c r="B1295" s="110" t="s">
        <v>4111</v>
      </c>
    </row>
    <row r="1296" spans="1:2" x14ac:dyDescent="0.25">
      <c r="A1296" s="118">
        <v>19300</v>
      </c>
      <c r="B1296" s="110" t="s">
        <v>4112</v>
      </c>
    </row>
    <row r="1297" spans="1:2" x14ac:dyDescent="0.25">
      <c r="A1297" s="118">
        <v>21120</v>
      </c>
      <c r="B1297" s="110" t="s">
        <v>4113</v>
      </c>
    </row>
    <row r="1298" spans="1:2" x14ac:dyDescent="0.25">
      <c r="A1298" s="118">
        <v>74872</v>
      </c>
      <c r="B1298" s="110" t="s">
        <v>4114</v>
      </c>
    </row>
    <row r="1299" spans="1:2" x14ac:dyDescent="0.25">
      <c r="A1299" s="118">
        <v>19300</v>
      </c>
      <c r="B1299" s="110" t="s">
        <v>4115</v>
      </c>
    </row>
    <row r="1300" spans="1:2" x14ac:dyDescent="0.25">
      <c r="A1300" s="119">
        <v>51160</v>
      </c>
      <c r="B1300" s="111" t="s">
        <v>4116</v>
      </c>
    </row>
    <row r="1301" spans="1:2" x14ac:dyDescent="0.25">
      <c r="A1301" s="119">
        <v>52610</v>
      </c>
      <c r="B1301" s="111" t="s">
        <v>4117</v>
      </c>
    </row>
    <row r="1302" spans="1:2" x14ac:dyDescent="0.25">
      <c r="A1302" s="120">
        <v>21220</v>
      </c>
      <c r="B1302" s="111" t="s">
        <v>4118</v>
      </c>
    </row>
    <row r="1303" spans="1:2" x14ac:dyDescent="0.25">
      <c r="A1303" s="119">
        <v>52423</v>
      </c>
      <c r="B1303" s="111" t="s">
        <v>4119</v>
      </c>
    </row>
    <row r="1304" spans="1:2" x14ac:dyDescent="0.25">
      <c r="A1304" s="119">
        <v>51479</v>
      </c>
      <c r="B1304" s="111" t="s">
        <v>4120</v>
      </c>
    </row>
    <row r="1305" spans="1:2" x14ac:dyDescent="0.25">
      <c r="A1305" s="119">
        <v>51160</v>
      </c>
      <c r="B1305" s="111" t="s">
        <v>4121</v>
      </c>
    </row>
    <row r="1306" spans="1:2" x14ac:dyDescent="0.25">
      <c r="A1306" s="119">
        <v>52610</v>
      </c>
      <c r="B1306" s="111" t="s">
        <v>4122</v>
      </c>
    </row>
    <row r="1307" spans="1:2" x14ac:dyDescent="0.25">
      <c r="A1307" s="120">
        <v>25240</v>
      </c>
      <c r="B1307" s="111" t="s">
        <v>4123</v>
      </c>
    </row>
    <row r="1308" spans="1:2" x14ac:dyDescent="0.25">
      <c r="A1308" s="119">
        <v>52423</v>
      </c>
      <c r="B1308" s="111" t="s">
        <v>4124</v>
      </c>
    </row>
    <row r="1309" spans="1:2" x14ac:dyDescent="0.25">
      <c r="A1309" s="119">
        <v>51429</v>
      </c>
      <c r="B1309" s="111" t="s">
        <v>4125</v>
      </c>
    </row>
    <row r="1310" spans="1:2" x14ac:dyDescent="0.25">
      <c r="A1310" s="119">
        <v>51160</v>
      </c>
      <c r="B1310" s="111" t="s">
        <v>4126</v>
      </c>
    </row>
    <row r="1311" spans="1:2" x14ac:dyDescent="0.25">
      <c r="A1311" s="119">
        <v>52610</v>
      </c>
      <c r="B1311" s="111" t="s">
        <v>4127</v>
      </c>
    </row>
    <row r="1312" spans="1:2" x14ac:dyDescent="0.25">
      <c r="A1312" s="120">
        <v>17403</v>
      </c>
      <c r="B1312" s="111" t="s">
        <v>4128</v>
      </c>
    </row>
    <row r="1313" spans="1:2" x14ac:dyDescent="0.25">
      <c r="A1313" s="119">
        <v>52423</v>
      </c>
      <c r="B1313" s="111" t="s">
        <v>4129</v>
      </c>
    </row>
    <row r="1314" spans="1:2" x14ac:dyDescent="0.25">
      <c r="A1314" s="119">
        <v>51429</v>
      </c>
      <c r="B1314" s="111" t="s">
        <v>4130</v>
      </c>
    </row>
    <row r="1315" spans="1:2" x14ac:dyDescent="0.25">
      <c r="A1315" s="118">
        <v>17542</v>
      </c>
      <c r="B1315" s="110" t="s">
        <v>4131</v>
      </c>
    </row>
    <row r="1316" spans="1:2" x14ac:dyDescent="0.25">
      <c r="A1316" s="118">
        <v>20510</v>
      </c>
      <c r="B1316" s="110" t="s">
        <v>4132</v>
      </c>
    </row>
    <row r="1317" spans="1:2" x14ac:dyDescent="0.25">
      <c r="A1317" s="118">
        <v>19300</v>
      </c>
      <c r="B1317" s="110" t="s">
        <v>4133</v>
      </c>
    </row>
    <row r="1318" spans="1:2" x14ac:dyDescent="0.25">
      <c r="A1318" s="118">
        <v>19300</v>
      </c>
      <c r="B1318" s="110" t="s">
        <v>4134</v>
      </c>
    </row>
    <row r="1319" spans="1:2" x14ac:dyDescent="0.25">
      <c r="A1319" s="118">
        <v>93059</v>
      </c>
      <c r="B1319" s="110" t="s">
        <v>4135</v>
      </c>
    </row>
    <row r="1320" spans="1:2" x14ac:dyDescent="0.25">
      <c r="A1320" s="118">
        <v>19300</v>
      </c>
      <c r="B1320" s="110" t="s">
        <v>4136</v>
      </c>
    </row>
    <row r="1321" spans="1:2" x14ac:dyDescent="0.25">
      <c r="A1321" s="118">
        <v>52431</v>
      </c>
      <c r="B1321" s="110" t="s">
        <v>4137</v>
      </c>
    </row>
    <row r="1322" spans="1:2" x14ac:dyDescent="0.25">
      <c r="A1322" s="118">
        <v>14300</v>
      </c>
      <c r="B1322" s="110" t="s">
        <v>4138</v>
      </c>
    </row>
    <row r="1323" spans="1:2" x14ac:dyDescent="0.25">
      <c r="A1323" s="118">
        <v>75240</v>
      </c>
      <c r="B1323" s="110" t="s">
        <v>4139</v>
      </c>
    </row>
    <row r="1324" spans="1:2" x14ac:dyDescent="0.25">
      <c r="A1324" s="118">
        <v>45120</v>
      </c>
      <c r="B1324" s="110" t="s">
        <v>4140</v>
      </c>
    </row>
    <row r="1325" spans="1:2" x14ac:dyDescent="0.25">
      <c r="A1325" s="118">
        <v>74206</v>
      </c>
      <c r="B1325" s="110" t="s">
        <v>4141</v>
      </c>
    </row>
    <row r="1326" spans="1:2" x14ac:dyDescent="0.25">
      <c r="A1326" s="118">
        <v>29521</v>
      </c>
      <c r="B1326" s="110" t="s">
        <v>4142</v>
      </c>
    </row>
    <row r="1327" spans="1:2" x14ac:dyDescent="0.25">
      <c r="A1327" s="118">
        <v>45250</v>
      </c>
      <c r="B1327" s="110" t="s">
        <v>4143</v>
      </c>
    </row>
    <row r="1328" spans="1:2" x14ac:dyDescent="0.25">
      <c r="A1328" s="118">
        <v>51820</v>
      </c>
      <c r="B1328" s="110" t="s">
        <v>4144</v>
      </c>
    </row>
    <row r="1329" spans="1:2" x14ac:dyDescent="0.25">
      <c r="A1329" s="118">
        <v>29420</v>
      </c>
      <c r="B1329" s="110" t="s">
        <v>4145</v>
      </c>
    </row>
    <row r="1330" spans="1:2" x14ac:dyDescent="0.25">
      <c r="A1330" s="118">
        <v>27100</v>
      </c>
      <c r="B1330" s="110" t="s">
        <v>4146</v>
      </c>
    </row>
    <row r="1331" spans="1:2" x14ac:dyDescent="0.25">
      <c r="A1331" s="118">
        <v>92530</v>
      </c>
      <c r="B1331" s="110" t="s">
        <v>4147</v>
      </c>
    </row>
    <row r="1332" spans="1:2" x14ac:dyDescent="0.25">
      <c r="A1332" s="118">
        <v>24421</v>
      </c>
      <c r="B1332" s="110" t="s">
        <v>4148</v>
      </c>
    </row>
    <row r="1333" spans="1:2" x14ac:dyDescent="0.25">
      <c r="A1333" s="118">
        <v>17130</v>
      </c>
      <c r="B1333" s="110" t="s">
        <v>4149</v>
      </c>
    </row>
    <row r="1334" spans="1:2" x14ac:dyDescent="0.25">
      <c r="A1334" s="118">
        <v>74709</v>
      </c>
      <c r="B1334" s="110" t="s">
        <v>4150</v>
      </c>
    </row>
    <row r="1335" spans="1:2" x14ac:dyDescent="0.25">
      <c r="A1335" s="118">
        <v>29240</v>
      </c>
      <c r="B1335" s="110" t="s">
        <v>4151</v>
      </c>
    </row>
    <row r="1336" spans="1:2" x14ac:dyDescent="0.25">
      <c r="A1336" s="118">
        <v>25220</v>
      </c>
      <c r="B1336" s="110" t="s">
        <v>4152</v>
      </c>
    </row>
    <row r="1337" spans="1:2" x14ac:dyDescent="0.25">
      <c r="A1337" s="118">
        <v>26130</v>
      </c>
      <c r="B1337" s="110" t="s">
        <v>4153</v>
      </c>
    </row>
    <row r="1338" spans="1:2" x14ac:dyDescent="0.25">
      <c r="A1338" s="118">
        <v>51560</v>
      </c>
      <c r="B1338" s="110" t="s">
        <v>4154</v>
      </c>
    </row>
    <row r="1339" spans="1:2" x14ac:dyDescent="0.25">
      <c r="A1339" s="118">
        <v>28720</v>
      </c>
      <c r="B1339" s="110" t="s">
        <v>4155</v>
      </c>
    </row>
    <row r="1340" spans="1:2" x14ac:dyDescent="0.25">
      <c r="A1340" s="118">
        <v>51120</v>
      </c>
      <c r="B1340" s="110" t="s">
        <v>4156</v>
      </c>
    </row>
    <row r="1341" spans="1:2" x14ac:dyDescent="0.25">
      <c r="A1341" s="118">
        <v>26130</v>
      </c>
      <c r="B1341" s="110" t="s">
        <v>4157</v>
      </c>
    </row>
    <row r="1342" spans="1:2" x14ac:dyDescent="0.25">
      <c r="A1342" s="118">
        <v>25220</v>
      </c>
      <c r="B1342" s="110" t="s">
        <v>4158</v>
      </c>
    </row>
    <row r="1343" spans="1:2" x14ac:dyDescent="0.25">
      <c r="A1343" s="118">
        <v>29240</v>
      </c>
      <c r="B1343" s="110" t="s">
        <v>4159</v>
      </c>
    </row>
    <row r="1344" spans="1:2" x14ac:dyDescent="0.25">
      <c r="A1344" s="118">
        <v>15330</v>
      </c>
      <c r="B1344" s="110" t="s">
        <v>4160</v>
      </c>
    </row>
    <row r="1345" spans="1:2" x14ac:dyDescent="0.25">
      <c r="A1345" s="118">
        <v>74820</v>
      </c>
      <c r="B1345" s="110" t="s">
        <v>4161</v>
      </c>
    </row>
    <row r="1346" spans="1:2" x14ac:dyDescent="0.25">
      <c r="A1346" s="118">
        <v>74206</v>
      </c>
      <c r="B1346" s="110" t="s">
        <v>4162</v>
      </c>
    </row>
    <row r="1347" spans="1:2" x14ac:dyDescent="0.25">
      <c r="A1347" s="118">
        <v>15111</v>
      </c>
      <c r="B1347" s="110" t="s">
        <v>4163</v>
      </c>
    </row>
    <row r="1348" spans="1:2" x14ac:dyDescent="0.25">
      <c r="A1348" s="118">
        <v>1210</v>
      </c>
      <c r="B1348" s="110" t="s">
        <v>4164</v>
      </c>
    </row>
    <row r="1349" spans="1:2" x14ac:dyDescent="0.25">
      <c r="A1349" s="118">
        <v>29560</v>
      </c>
      <c r="B1349" s="110" t="s">
        <v>4165</v>
      </c>
    </row>
    <row r="1350" spans="1:2" x14ac:dyDescent="0.25">
      <c r="A1350" s="118">
        <v>92629</v>
      </c>
      <c r="B1350" s="110" t="s">
        <v>4166</v>
      </c>
    </row>
    <row r="1351" spans="1:2" x14ac:dyDescent="0.25">
      <c r="A1351" s="118">
        <v>36501</v>
      </c>
      <c r="B1351" s="110" t="s">
        <v>4167</v>
      </c>
    </row>
    <row r="1352" spans="1:2" x14ac:dyDescent="0.25">
      <c r="A1352" s="118">
        <v>92629</v>
      </c>
      <c r="B1352" s="110" t="s">
        <v>4168</v>
      </c>
    </row>
    <row r="1353" spans="1:2" x14ac:dyDescent="0.25">
      <c r="A1353" s="118">
        <v>92619</v>
      </c>
      <c r="B1353" s="110" t="s">
        <v>4169</v>
      </c>
    </row>
    <row r="1354" spans="1:2" x14ac:dyDescent="0.25">
      <c r="A1354" s="118">
        <v>36400</v>
      </c>
      <c r="B1354" s="110" t="s">
        <v>4170</v>
      </c>
    </row>
    <row r="1355" spans="1:2" x14ac:dyDescent="0.25">
      <c r="A1355" s="118">
        <v>92629</v>
      </c>
      <c r="B1355" s="110" t="s">
        <v>4171</v>
      </c>
    </row>
    <row r="1356" spans="1:2" x14ac:dyDescent="0.25">
      <c r="A1356" s="118">
        <v>26130</v>
      </c>
      <c r="B1356" s="110" t="s">
        <v>4172</v>
      </c>
    </row>
    <row r="1357" spans="1:2" x14ac:dyDescent="0.25">
      <c r="A1357" s="118">
        <v>25240</v>
      </c>
      <c r="B1357" s="110" t="s">
        <v>4173</v>
      </c>
    </row>
    <row r="1358" spans="1:2" x14ac:dyDescent="0.25">
      <c r="A1358" s="118">
        <v>36400</v>
      </c>
      <c r="B1358" s="110" t="s">
        <v>4174</v>
      </c>
    </row>
    <row r="1359" spans="1:2" x14ac:dyDescent="0.25">
      <c r="A1359" s="118">
        <v>34202</v>
      </c>
      <c r="B1359" s="110" t="s">
        <v>4175</v>
      </c>
    </row>
    <row r="1360" spans="1:2" x14ac:dyDescent="0.25">
      <c r="A1360" s="118">
        <v>19100</v>
      </c>
      <c r="B1360" s="110" t="s">
        <v>4176</v>
      </c>
    </row>
    <row r="1361" spans="1:2" x14ac:dyDescent="0.25">
      <c r="A1361" s="118">
        <v>29210</v>
      </c>
      <c r="B1361" s="110" t="s">
        <v>4177</v>
      </c>
    </row>
    <row r="1362" spans="1:2" x14ac:dyDescent="0.25">
      <c r="A1362" s="118">
        <v>20400</v>
      </c>
      <c r="B1362" s="110" t="s">
        <v>4178</v>
      </c>
    </row>
    <row r="1363" spans="1:2" x14ac:dyDescent="0.25">
      <c r="A1363" s="118">
        <v>36150</v>
      </c>
      <c r="B1363" s="110" t="s">
        <v>4179</v>
      </c>
    </row>
    <row r="1364" spans="1:2" x14ac:dyDescent="0.25">
      <c r="A1364" s="121">
        <v>21219</v>
      </c>
      <c r="B1364" s="110" t="s">
        <v>4180</v>
      </c>
    </row>
    <row r="1365" spans="1:2" x14ac:dyDescent="0.25">
      <c r="A1365" s="118">
        <v>36509</v>
      </c>
      <c r="B1365" s="110" t="s">
        <v>4181</v>
      </c>
    </row>
    <row r="1366" spans="1:2" x14ac:dyDescent="0.25">
      <c r="A1366" s="118">
        <v>21230</v>
      </c>
      <c r="B1366" s="110" t="s">
        <v>4182</v>
      </c>
    </row>
    <row r="1367" spans="1:2" x14ac:dyDescent="0.25">
      <c r="A1367" s="118">
        <v>28710</v>
      </c>
      <c r="B1367" s="110" t="s">
        <v>4183</v>
      </c>
    </row>
    <row r="1368" spans="1:2" x14ac:dyDescent="0.25">
      <c r="A1368" s="118">
        <v>28720</v>
      </c>
      <c r="B1368" s="110" t="s">
        <v>4184</v>
      </c>
    </row>
    <row r="1369" spans="1:2" x14ac:dyDescent="0.25">
      <c r="A1369" s="118">
        <v>21213</v>
      </c>
      <c r="B1369" s="110" t="s">
        <v>4185</v>
      </c>
    </row>
    <row r="1370" spans="1:2" x14ac:dyDescent="0.25">
      <c r="A1370" s="118">
        <v>21213</v>
      </c>
      <c r="B1370" s="110" t="s">
        <v>4186</v>
      </c>
    </row>
    <row r="1371" spans="1:2" x14ac:dyDescent="0.25">
      <c r="A1371" s="118">
        <v>28710</v>
      </c>
      <c r="B1371" s="110" t="s">
        <v>4187</v>
      </c>
    </row>
    <row r="1372" spans="1:2" x14ac:dyDescent="0.25">
      <c r="A1372" s="118">
        <v>28720</v>
      </c>
      <c r="B1372" s="110" t="s">
        <v>4188</v>
      </c>
    </row>
    <row r="1373" spans="1:2" x14ac:dyDescent="0.25">
      <c r="A1373" s="118">
        <v>21214</v>
      </c>
      <c r="B1373" s="110" t="s">
        <v>4189</v>
      </c>
    </row>
    <row r="1374" spans="1:2" x14ac:dyDescent="0.25">
      <c r="A1374" s="118">
        <v>21214</v>
      </c>
      <c r="B1374" s="110" t="s">
        <v>4190</v>
      </c>
    </row>
    <row r="1375" spans="1:2" x14ac:dyDescent="0.25">
      <c r="A1375" s="118">
        <v>25220</v>
      </c>
      <c r="B1375" s="110" t="s">
        <v>4191</v>
      </c>
    </row>
    <row r="1376" spans="1:2" x14ac:dyDescent="0.25">
      <c r="A1376" s="118">
        <v>21214</v>
      </c>
      <c r="B1376" s="110" t="s">
        <v>4192</v>
      </c>
    </row>
    <row r="1377" spans="1:2" x14ac:dyDescent="0.25">
      <c r="A1377" s="118">
        <v>21213</v>
      </c>
      <c r="B1377" s="110" t="s">
        <v>4193</v>
      </c>
    </row>
    <row r="1378" spans="1:2" x14ac:dyDescent="0.25">
      <c r="A1378" s="118">
        <v>20400</v>
      </c>
      <c r="B1378" s="110" t="s">
        <v>4194</v>
      </c>
    </row>
    <row r="1379" spans="1:2" x14ac:dyDescent="0.25">
      <c r="A1379" s="118">
        <v>20400</v>
      </c>
      <c r="B1379" s="110" t="s">
        <v>4195</v>
      </c>
    </row>
    <row r="1380" spans="1:2" x14ac:dyDescent="0.25">
      <c r="A1380" s="118">
        <v>92629</v>
      </c>
      <c r="B1380" s="110" t="s">
        <v>4196</v>
      </c>
    </row>
    <row r="1381" spans="1:2" x14ac:dyDescent="0.25">
      <c r="A1381" s="118">
        <v>92619</v>
      </c>
      <c r="B1381" s="110" t="s">
        <v>4197</v>
      </c>
    </row>
    <row r="1382" spans="1:2" x14ac:dyDescent="0.25">
      <c r="A1382" s="118">
        <v>92629</v>
      </c>
      <c r="B1382" s="110" t="s">
        <v>4198</v>
      </c>
    </row>
    <row r="1383" spans="1:2" x14ac:dyDescent="0.25">
      <c r="A1383" s="118">
        <v>36400</v>
      </c>
      <c r="B1383" s="110" t="s">
        <v>4199</v>
      </c>
    </row>
    <row r="1384" spans="1:2" x14ac:dyDescent="0.25">
      <c r="A1384" s="118">
        <v>92629</v>
      </c>
      <c r="B1384" s="110" t="s">
        <v>4200</v>
      </c>
    </row>
    <row r="1385" spans="1:2" x14ac:dyDescent="0.25">
      <c r="A1385" s="118">
        <v>91330</v>
      </c>
      <c r="B1385" s="110" t="s">
        <v>4201</v>
      </c>
    </row>
    <row r="1386" spans="1:2" x14ac:dyDescent="0.25">
      <c r="A1386" s="118">
        <v>91330</v>
      </c>
      <c r="B1386" s="110" t="s">
        <v>4202</v>
      </c>
    </row>
    <row r="1387" spans="1:2" x14ac:dyDescent="0.25">
      <c r="A1387" s="118">
        <v>18249</v>
      </c>
      <c r="B1387" s="110" t="s">
        <v>4203</v>
      </c>
    </row>
    <row r="1388" spans="1:2" x14ac:dyDescent="0.25">
      <c r="A1388" s="118">
        <v>52424</v>
      </c>
      <c r="B1388" s="110" t="s">
        <v>4204</v>
      </c>
    </row>
    <row r="1389" spans="1:2" x14ac:dyDescent="0.25">
      <c r="A1389" s="118">
        <v>51429</v>
      </c>
      <c r="B1389" s="110" t="s">
        <v>4205</v>
      </c>
    </row>
    <row r="1390" spans="1:2" x14ac:dyDescent="0.25">
      <c r="A1390" s="118">
        <v>18249</v>
      </c>
      <c r="B1390" s="110" t="s">
        <v>4206</v>
      </c>
    </row>
    <row r="1391" spans="1:2" x14ac:dyDescent="0.25">
      <c r="A1391" s="118">
        <v>17542</v>
      </c>
      <c r="B1391" s="110" t="s">
        <v>4207</v>
      </c>
    </row>
    <row r="1392" spans="1:2" x14ac:dyDescent="0.25">
      <c r="A1392" s="118">
        <v>17542</v>
      </c>
      <c r="B1392" s="110" t="s">
        <v>4208</v>
      </c>
    </row>
    <row r="1393" spans="1:2" x14ac:dyDescent="0.25">
      <c r="A1393" s="118">
        <v>17542</v>
      </c>
      <c r="B1393" s="110" t="s">
        <v>4209</v>
      </c>
    </row>
    <row r="1394" spans="1:2" x14ac:dyDescent="0.25">
      <c r="A1394" s="118">
        <v>17542</v>
      </c>
      <c r="B1394" s="110" t="s">
        <v>4210</v>
      </c>
    </row>
    <row r="1395" spans="1:2" x14ac:dyDescent="0.25">
      <c r="A1395" s="118">
        <v>22230</v>
      </c>
      <c r="B1395" s="110" t="s">
        <v>4211</v>
      </c>
    </row>
    <row r="1396" spans="1:2" x14ac:dyDescent="0.25">
      <c r="A1396" s="118">
        <v>30020</v>
      </c>
      <c r="B1396" s="110" t="s">
        <v>4212</v>
      </c>
    </row>
    <row r="1397" spans="1:2" x14ac:dyDescent="0.25">
      <c r="A1397" s="118">
        <v>22220</v>
      </c>
      <c r="B1397" s="110" t="s">
        <v>4213</v>
      </c>
    </row>
    <row r="1398" spans="1:2" x14ac:dyDescent="0.25">
      <c r="A1398" s="118">
        <v>26821</v>
      </c>
      <c r="B1398" s="110" t="s">
        <v>4214</v>
      </c>
    </row>
    <row r="1399" spans="1:2" x14ac:dyDescent="0.25">
      <c r="A1399" s="118">
        <v>34300</v>
      </c>
      <c r="B1399" s="110" t="s">
        <v>4215</v>
      </c>
    </row>
    <row r="1400" spans="1:2" x14ac:dyDescent="0.25">
      <c r="A1400" s="118">
        <v>35200</v>
      </c>
      <c r="B1400" s="110" t="s">
        <v>4216</v>
      </c>
    </row>
    <row r="1401" spans="1:2" x14ac:dyDescent="0.25">
      <c r="A1401" s="118">
        <v>35200</v>
      </c>
      <c r="B1401" s="110" t="s">
        <v>4217</v>
      </c>
    </row>
    <row r="1402" spans="1:2" x14ac:dyDescent="0.25">
      <c r="A1402" s="118">
        <v>15611</v>
      </c>
      <c r="B1402" s="110" t="s">
        <v>4218</v>
      </c>
    </row>
    <row r="1403" spans="1:2" x14ac:dyDescent="0.25">
      <c r="A1403" s="118">
        <v>29530</v>
      </c>
      <c r="B1403" s="110" t="s">
        <v>4219</v>
      </c>
    </row>
    <row r="1404" spans="1:2" x14ac:dyDescent="0.25">
      <c r="A1404" s="118">
        <v>29530</v>
      </c>
      <c r="B1404" s="110" t="s">
        <v>4220</v>
      </c>
    </row>
    <row r="1405" spans="1:2" x14ac:dyDescent="0.25">
      <c r="A1405" s="118">
        <v>15910</v>
      </c>
      <c r="B1405" s="110" t="s">
        <v>4221</v>
      </c>
    </row>
    <row r="1406" spans="1:2" x14ac:dyDescent="0.25">
      <c r="A1406" s="118">
        <v>27440</v>
      </c>
      <c r="B1406" s="110" t="s">
        <v>4222</v>
      </c>
    </row>
    <row r="1407" spans="1:2" x14ac:dyDescent="0.25">
      <c r="A1407" s="118">
        <v>18232</v>
      </c>
      <c r="B1407" s="110" t="s">
        <v>4223</v>
      </c>
    </row>
    <row r="1408" spans="1:2" x14ac:dyDescent="0.25">
      <c r="A1408" s="118">
        <v>17402</v>
      </c>
      <c r="B1408" s="110" t="s">
        <v>4224</v>
      </c>
    </row>
    <row r="1409" spans="1:2" x14ac:dyDescent="0.25">
      <c r="A1409" s="118">
        <v>15139</v>
      </c>
      <c r="B1409" s="110" t="s">
        <v>4225</v>
      </c>
    </row>
    <row r="1410" spans="1:2" x14ac:dyDescent="0.25">
      <c r="A1410" s="118">
        <v>28620</v>
      </c>
      <c r="B1410" s="110" t="s">
        <v>4226</v>
      </c>
    </row>
    <row r="1411" spans="1:2" x14ac:dyDescent="0.25">
      <c r="A1411" s="118">
        <v>29430</v>
      </c>
      <c r="B1411" s="110" t="s">
        <v>4227</v>
      </c>
    </row>
    <row r="1412" spans="1:2" x14ac:dyDescent="0.25">
      <c r="A1412" s="118">
        <v>29430</v>
      </c>
      <c r="B1412" s="110" t="s">
        <v>4228</v>
      </c>
    </row>
    <row r="1413" spans="1:2" x14ac:dyDescent="0.25">
      <c r="A1413" s="118">
        <v>52240</v>
      </c>
      <c r="B1413" s="110" t="s">
        <v>4229</v>
      </c>
    </row>
    <row r="1414" spans="1:2" x14ac:dyDescent="0.25">
      <c r="A1414" s="118">
        <v>51360</v>
      </c>
      <c r="B1414" s="110" t="s">
        <v>4230</v>
      </c>
    </row>
    <row r="1415" spans="1:2" x14ac:dyDescent="0.25">
      <c r="A1415" s="118">
        <v>15810</v>
      </c>
      <c r="B1415" s="110" t="s">
        <v>4231</v>
      </c>
    </row>
    <row r="1416" spans="1:2" x14ac:dyDescent="0.25">
      <c r="A1416" s="118">
        <v>15810</v>
      </c>
      <c r="B1416" s="110" t="s">
        <v>4232</v>
      </c>
    </row>
    <row r="1417" spans="1:2" x14ac:dyDescent="0.25">
      <c r="A1417" s="118">
        <v>15810</v>
      </c>
      <c r="B1417" s="110" t="s">
        <v>4233</v>
      </c>
    </row>
    <row r="1418" spans="1:2" x14ac:dyDescent="0.25">
      <c r="A1418" s="118">
        <v>20510</v>
      </c>
      <c r="B1418" s="110" t="s">
        <v>4234</v>
      </c>
    </row>
    <row r="1419" spans="1:2" x14ac:dyDescent="0.25">
      <c r="A1419" s="118">
        <v>29530</v>
      </c>
      <c r="B1419" s="110" t="s">
        <v>4235</v>
      </c>
    </row>
    <row r="1420" spans="1:2" x14ac:dyDescent="0.25">
      <c r="A1420" s="118">
        <v>34100</v>
      </c>
      <c r="B1420" s="110" t="s">
        <v>4236</v>
      </c>
    </row>
    <row r="1421" spans="1:2" x14ac:dyDescent="0.25">
      <c r="A1421" s="118">
        <v>15612</v>
      </c>
      <c r="B1421" s="110" t="s">
        <v>4237</v>
      </c>
    </row>
    <row r="1422" spans="1:2" x14ac:dyDescent="0.25">
      <c r="A1422" s="118">
        <v>15612</v>
      </c>
      <c r="B1422" s="110" t="s">
        <v>4238</v>
      </c>
    </row>
    <row r="1423" spans="1:2" x14ac:dyDescent="0.25">
      <c r="A1423" s="118">
        <v>33100</v>
      </c>
      <c r="B1423" s="110" t="s">
        <v>4239</v>
      </c>
    </row>
    <row r="1424" spans="1:2" x14ac:dyDescent="0.25">
      <c r="A1424" s="118">
        <v>51460</v>
      </c>
      <c r="B1424" s="110" t="s">
        <v>4240</v>
      </c>
    </row>
    <row r="1425" spans="1:2" x14ac:dyDescent="0.25">
      <c r="A1425" s="118">
        <v>18221</v>
      </c>
      <c r="B1425" s="110" t="s">
        <v>4241</v>
      </c>
    </row>
    <row r="1426" spans="1:2" x14ac:dyDescent="0.25">
      <c r="A1426" s="118">
        <v>91330</v>
      </c>
      <c r="B1426" s="110" t="s">
        <v>4242</v>
      </c>
    </row>
    <row r="1427" spans="1:2" x14ac:dyDescent="0.25">
      <c r="A1427" s="118">
        <v>15960</v>
      </c>
      <c r="B1427" s="110" t="s">
        <v>4243</v>
      </c>
    </row>
    <row r="1428" spans="1:2" x14ac:dyDescent="0.25">
      <c r="A1428" s="118">
        <v>29530</v>
      </c>
      <c r="B1428" s="110" t="s">
        <v>4244</v>
      </c>
    </row>
    <row r="1429" spans="1:2" x14ac:dyDescent="0.25">
      <c r="A1429" s="118">
        <v>24660</v>
      </c>
      <c r="B1429" s="110" t="s">
        <v>4245</v>
      </c>
    </row>
    <row r="1430" spans="1:2" x14ac:dyDescent="0.25">
      <c r="A1430" s="118">
        <v>36639</v>
      </c>
      <c r="B1430" s="110" t="s">
        <v>4246</v>
      </c>
    </row>
    <row r="1431" spans="1:2" x14ac:dyDescent="0.25">
      <c r="A1431" s="118">
        <v>45250</v>
      </c>
      <c r="B1431" s="110" t="s">
        <v>4247</v>
      </c>
    </row>
    <row r="1432" spans="1:2" x14ac:dyDescent="0.25">
      <c r="A1432" s="118">
        <v>45250</v>
      </c>
      <c r="B1432" s="110" t="s">
        <v>4248</v>
      </c>
    </row>
    <row r="1433" spans="1:2" x14ac:dyDescent="0.25">
      <c r="A1433" s="118">
        <v>29560</v>
      </c>
      <c r="B1433" s="110" t="s">
        <v>4249</v>
      </c>
    </row>
    <row r="1434" spans="1:2" x14ac:dyDescent="0.25">
      <c r="A1434" s="118">
        <v>45250</v>
      </c>
      <c r="B1434" s="110" t="s">
        <v>4250</v>
      </c>
    </row>
    <row r="1435" spans="1:2" x14ac:dyDescent="0.25">
      <c r="A1435" s="118">
        <v>26260</v>
      </c>
      <c r="B1435" s="110" t="s">
        <v>4251</v>
      </c>
    </row>
    <row r="1436" spans="1:2" x14ac:dyDescent="0.25">
      <c r="A1436" s="118">
        <v>26260</v>
      </c>
      <c r="B1436" s="110" t="s">
        <v>4252</v>
      </c>
    </row>
    <row r="1437" spans="1:2" x14ac:dyDescent="0.25">
      <c r="A1437" s="118">
        <v>26260</v>
      </c>
      <c r="B1437" s="110" t="s">
        <v>4253</v>
      </c>
    </row>
    <row r="1438" spans="1:2" x14ac:dyDescent="0.25">
      <c r="A1438" s="118">
        <v>26260</v>
      </c>
      <c r="B1438" s="110" t="s">
        <v>4254</v>
      </c>
    </row>
    <row r="1439" spans="1:2" x14ac:dyDescent="0.25">
      <c r="A1439" s="118">
        <v>26260</v>
      </c>
      <c r="B1439" s="110" t="s">
        <v>4255</v>
      </c>
    </row>
    <row r="1440" spans="1:2" x14ac:dyDescent="0.25">
      <c r="A1440" s="118">
        <v>26400</v>
      </c>
      <c r="B1440" s="110" t="s">
        <v>4256</v>
      </c>
    </row>
    <row r="1441" spans="1:2" x14ac:dyDescent="0.25">
      <c r="A1441" s="118">
        <v>26260</v>
      </c>
      <c r="B1441" s="110" t="s">
        <v>4257</v>
      </c>
    </row>
    <row r="1442" spans="1:2" x14ac:dyDescent="0.25">
      <c r="A1442" s="118">
        <v>26260</v>
      </c>
      <c r="B1442" s="110" t="s">
        <v>4258</v>
      </c>
    </row>
    <row r="1443" spans="1:2" x14ac:dyDescent="0.25">
      <c r="A1443" s="118">
        <v>26400</v>
      </c>
      <c r="B1443" s="110" t="s">
        <v>4259</v>
      </c>
    </row>
    <row r="1444" spans="1:2" x14ac:dyDescent="0.25">
      <c r="A1444" s="118">
        <v>26610</v>
      </c>
      <c r="B1444" s="110" t="s">
        <v>4260</v>
      </c>
    </row>
    <row r="1445" spans="1:2" x14ac:dyDescent="0.25">
      <c r="A1445" s="118">
        <v>26260</v>
      </c>
      <c r="B1445" s="110" t="s">
        <v>4261</v>
      </c>
    </row>
    <row r="1446" spans="1:2" x14ac:dyDescent="0.25">
      <c r="A1446" s="118">
        <v>26260</v>
      </c>
      <c r="B1446" s="110" t="s">
        <v>4262</v>
      </c>
    </row>
    <row r="1447" spans="1:2" x14ac:dyDescent="0.25">
      <c r="A1447" s="118">
        <v>26150</v>
      </c>
      <c r="B1447" s="110" t="s">
        <v>4263</v>
      </c>
    </row>
    <row r="1448" spans="1:2" x14ac:dyDescent="0.25">
      <c r="A1448" s="118">
        <v>26260</v>
      </c>
      <c r="B1448" s="110" t="s">
        <v>4264</v>
      </c>
    </row>
    <row r="1449" spans="1:2" x14ac:dyDescent="0.25">
      <c r="A1449" s="118">
        <v>26260</v>
      </c>
      <c r="B1449" s="110" t="s">
        <v>4265</v>
      </c>
    </row>
    <row r="1450" spans="1:2" x14ac:dyDescent="0.25">
      <c r="A1450" s="118">
        <v>26260</v>
      </c>
      <c r="B1450" s="110" t="s">
        <v>4266</v>
      </c>
    </row>
    <row r="1451" spans="1:2" x14ac:dyDescent="0.25">
      <c r="A1451" s="118">
        <v>26260</v>
      </c>
      <c r="B1451" s="110" t="s">
        <v>4267</v>
      </c>
    </row>
    <row r="1452" spans="1:2" x14ac:dyDescent="0.25">
      <c r="A1452" s="118">
        <v>26610</v>
      </c>
      <c r="B1452" s="110" t="s">
        <v>4268</v>
      </c>
    </row>
    <row r="1453" spans="1:2" x14ac:dyDescent="0.25">
      <c r="A1453" s="118">
        <v>26260</v>
      </c>
      <c r="B1453" s="110" t="s">
        <v>4269</v>
      </c>
    </row>
    <row r="1454" spans="1:2" x14ac:dyDescent="0.25">
      <c r="A1454" s="118">
        <v>26260</v>
      </c>
      <c r="B1454" s="110" t="s">
        <v>4270</v>
      </c>
    </row>
    <row r="1455" spans="1:2" x14ac:dyDescent="0.25">
      <c r="A1455" s="118">
        <v>26260</v>
      </c>
      <c r="B1455" s="110" t="s">
        <v>4271</v>
      </c>
    </row>
    <row r="1456" spans="1:2" x14ac:dyDescent="0.25">
      <c r="A1456" s="118">
        <v>45213</v>
      </c>
      <c r="B1456" s="110" t="s">
        <v>4272</v>
      </c>
    </row>
    <row r="1457" spans="1:2" x14ac:dyDescent="0.25">
      <c r="A1457" s="118">
        <v>92629</v>
      </c>
      <c r="B1457" s="110" t="s">
        <v>4273</v>
      </c>
    </row>
    <row r="1458" spans="1:2" x14ac:dyDescent="0.25">
      <c r="A1458" s="118">
        <v>63210</v>
      </c>
      <c r="B1458" s="110" t="s">
        <v>4274</v>
      </c>
    </row>
    <row r="1459" spans="1:2" x14ac:dyDescent="0.25">
      <c r="A1459" s="118">
        <v>29521</v>
      </c>
      <c r="B1459" s="110" t="s">
        <v>4275</v>
      </c>
    </row>
    <row r="1460" spans="1:2" x14ac:dyDescent="0.25">
      <c r="A1460" s="118">
        <v>29600</v>
      </c>
      <c r="B1460" s="110" t="s">
        <v>4276</v>
      </c>
    </row>
    <row r="1461" spans="1:2" x14ac:dyDescent="0.25">
      <c r="A1461" s="118">
        <v>32201</v>
      </c>
      <c r="B1461" s="110" t="s">
        <v>4277</v>
      </c>
    </row>
    <row r="1462" spans="1:2" x14ac:dyDescent="0.25">
      <c r="A1462" s="118">
        <v>33100</v>
      </c>
      <c r="B1462" s="110" t="s">
        <v>4278</v>
      </c>
    </row>
    <row r="1463" spans="1:2" x14ac:dyDescent="0.25">
      <c r="A1463" s="118">
        <v>20300</v>
      </c>
      <c r="B1463" s="110" t="s">
        <v>4279</v>
      </c>
    </row>
    <row r="1464" spans="1:2" x14ac:dyDescent="0.25">
      <c r="A1464" s="118">
        <v>19200</v>
      </c>
      <c r="B1464" s="110" t="s">
        <v>4280</v>
      </c>
    </row>
    <row r="1465" spans="1:2" x14ac:dyDescent="0.25">
      <c r="A1465" s="118">
        <v>18231</v>
      </c>
      <c r="B1465" s="110" t="s">
        <v>4281</v>
      </c>
    </row>
    <row r="1466" spans="1:2" x14ac:dyDescent="0.25">
      <c r="A1466" s="118">
        <v>18232</v>
      </c>
      <c r="B1466" s="110" t="s">
        <v>4282</v>
      </c>
    </row>
    <row r="1467" spans="1:2" x14ac:dyDescent="0.25">
      <c r="A1467" s="118">
        <v>27310</v>
      </c>
      <c r="B1467" s="110" t="s">
        <v>4283</v>
      </c>
    </row>
    <row r="1468" spans="1:2" x14ac:dyDescent="0.25">
      <c r="A1468" s="118">
        <v>14400</v>
      </c>
      <c r="B1468" s="110" t="s">
        <v>4284</v>
      </c>
    </row>
    <row r="1469" spans="1:2" x14ac:dyDescent="0.25">
      <c r="A1469" s="118">
        <v>14400</v>
      </c>
      <c r="B1469" s="110" t="s">
        <v>4285</v>
      </c>
    </row>
    <row r="1470" spans="1:2" x14ac:dyDescent="0.25">
      <c r="A1470" s="118">
        <v>10103</v>
      </c>
      <c r="B1470" s="110" t="s">
        <v>4286</v>
      </c>
    </row>
    <row r="1471" spans="1:2" x14ac:dyDescent="0.25">
      <c r="A1471" s="118">
        <v>36620</v>
      </c>
      <c r="B1471" s="110" t="s">
        <v>4287</v>
      </c>
    </row>
    <row r="1472" spans="1:2" x14ac:dyDescent="0.25">
      <c r="A1472" s="118">
        <v>15112</v>
      </c>
      <c r="B1472" s="110" t="s">
        <v>4288</v>
      </c>
    </row>
    <row r="1473" spans="1:2" x14ac:dyDescent="0.25">
      <c r="A1473" s="118">
        <v>21120</v>
      </c>
      <c r="B1473" s="110" t="s">
        <v>4289</v>
      </c>
    </row>
    <row r="1474" spans="1:2" x14ac:dyDescent="0.25">
      <c r="A1474" s="118">
        <v>27430</v>
      </c>
      <c r="B1474" s="110" t="s">
        <v>4290</v>
      </c>
    </row>
    <row r="1475" spans="1:2" x14ac:dyDescent="0.25">
      <c r="A1475" s="118">
        <v>27540</v>
      </c>
      <c r="B1475" s="110" t="s">
        <v>4291</v>
      </c>
    </row>
    <row r="1476" spans="1:2" x14ac:dyDescent="0.25">
      <c r="A1476" s="118">
        <v>36610</v>
      </c>
      <c r="B1476" s="110" t="s">
        <v>4292</v>
      </c>
    </row>
    <row r="1477" spans="1:2" x14ac:dyDescent="0.25">
      <c r="A1477" s="118">
        <v>91120</v>
      </c>
      <c r="B1477" s="110" t="s">
        <v>4293</v>
      </c>
    </row>
    <row r="1478" spans="1:2" x14ac:dyDescent="0.25">
      <c r="A1478" s="118">
        <v>91330</v>
      </c>
      <c r="B1478" s="110" t="s">
        <v>4294</v>
      </c>
    </row>
    <row r="1479" spans="1:2" x14ac:dyDescent="0.25">
      <c r="A1479" s="118">
        <v>91120</v>
      </c>
      <c r="B1479" s="110" t="s">
        <v>4295</v>
      </c>
    </row>
    <row r="1480" spans="1:2" x14ac:dyDescent="0.25">
      <c r="A1480" s="118">
        <v>91120</v>
      </c>
      <c r="B1480" s="110" t="s">
        <v>4296</v>
      </c>
    </row>
    <row r="1481" spans="1:2" x14ac:dyDescent="0.25">
      <c r="A1481" s="118">
        <v>91330</v>
      </c>
      <c r="B1481" s="110" t="s">
        <v>4297</v>
      </c>
    </row>
    <row r="1482" spans="1:2" x14ac:dyDescent="0.25">
      <c r="A1482" s="118">
        <v>92510</v>
      </c>
      <c r="B1482" s="110" t="s">
        <v>4298</v>
      </c>
    </row>
    <row r="1483" spans="1:2" x14ac:dyDescent="0.25">
      <c r="A1483" s="118">
        <v>91120</v>
      </c>
      <c r="B1483" s="110" t="s">
        <v>4299</v>
      </c>
    </row>
    <row r="1484" spans="1:2" x14ac:dyDescent="0.25">
      <c r="A1484" s="118">
        <v>92521</v>
      </c>
      <c r="B1484" s="110" t="s">
        <v>4300</v>
      </c>
    </row>
    <row r="1485" spans="1:2" x14ac:dyDescent="0.25">
      <c r="A1485" s="118">
        <v>91330</v>
      </c>
      <c r="B1485" s="110" t="s">
        <v>4301</v>
      </c>
    </row>
    <row r="1486" spans="1:2" x14ac:dyDescent="0.25">
      <c r="A1486" s="118">
        <v>63309</v>
      </c>
      <c r="B1486" s="110" t="s">
        <v>4302</v>
      </c>
    </row>
    <row r="1487" spans="1:2" x14ac:dyDescent="0.25">
      <c r="A1487" s="118">
        <v>28620</v>
      </c>
      <c r="B1487" s="110" t="s">
        <v>4303</v>
      </c>
    </row>
    <row r="1488" spans="1:2" x14ac:dyDescent="0.25">
      <c r="A1488" s="118">
        <v>29420</v>
      </c>
      <c r="B1488" s="110" t="s">
        <v>4304</v>
      </c>
    </row>
    <row r="1489" spans="1:2" x14ac:dyDescent="0.25">
      <c r="A1489" s="118">
        <v>1120</v>
      </c>
      <c r="B1489" s="110" t="s">
        <v>4305</v>
      </c>
    </row>
    <row r="1490" spans="1:2" x14ac:dyDescent="0.25">
      <c r="A1490" s="118">
        <v>29320</v>
      </c>
      <c r="B1490" s="110" t="s">
        <v>4306</v>
      </c>
    </row>
    <row r="1491" spans="1:2" x14ac:dyDescent="0.25">
      <c r="A1491" s="118">
        <v>72400</v>
      </c>
      <c r="B1491" s="110" t="s">
        <v>4307</v>
      </c>
    </row>
    <row r="1492" spans="1:2" x14ac:dyDescent="0.25">
      <c r="A1492" s="118">
        <v>74879</v>
      </c>
      <c r="B1492" s="110" t="s">
        <v>4308</v>
      </c>
    </row>
    <row r="1493" spans="1:2" x14ac:dyDescent="0.25">
      <c r="A1493" s="118">
        <v>17210</v>
      </c>
      <c r="B1493" s="110" t="s">
        <v>4309</v>
      </c>
    </row>
    <row r="1494" spans="1:2" x14ac:dyDescent="0.25">
      <c r="A1494" s="118">
        <v>1120</v>
      </c>
      <c r="B1494" s="110" t="s">
        <v>4310</v>
      </c>
    </row>
    <row r="1495" spans="1:2" x14ac:dyDescent="0.25">
      <c r="A1495" s="118">
        <v>22220</v>
      </c>
      <c r="B1495" s="110" t="s">
        <v>4311</v>
      </c>
    </row>
    <row r="1496" spans="1:2" x14ac:dyDescent="0.25">
      <c r="A1496" s="118">
        <v>22110</v>
      </c>
      <c r="B1496" s="110" t="s">
        <v>4312</v>
      </c>
    </row>
    <row r="1497" spans="1:2" x14ac:dyDescent="0.25">
      <c r="A1497" s="118">
        <v>24130</v>
      </c>
      <c r="B1497" s="110" t="s">
        <v>4313</v>
      </c>
    </row>
    <row r="1498" spans="1:2" x14ac:dyDescent="0.25">
      <c r="A1498" s="118">
        <v>27540</v>
      </c>
      <c r="B1498" s="110" t="s">
        <v>4314</v>
      </c>
    </row>
    <row r="1499" spans="1:2" x14ac:dyDescent="0.25">
      <c r="A1499" s="118">
        <v>36620</v>
      </c>
      <c r="B1499" s="110" t="s">
        <v>4315</v>
      </c>
    </row>
    <row r="1500" spans="1:2" x14ac:dyDescent="0.25">
      <c r="A1500" s="118">
        <v>20510</v>
      </c>
      <c r="B1500" s="110" t="s">
        <v>4316</v>
      </c>
    </row>
    <row r="1501" spans="1:2" x14ac:dyDescent="0.25">
      <c r="A1501" s="118">
        <v>51479</v>
      </c>
      <c r="B1501" s="110" t="s">
        <v>4317</v>
      </c>
    </row>
    <row r="1502" spans="1:2" x14ac:dyDescent="0.25">
      <c r="A1502" s="118">
        <v>36620</v>
      </c>
      <c r="B1502" s="110" t="s">
        <v>4318</v>
      </c>
    </row>
    <row r="1503" spans="1:2" x14ac:dyDescent="0.25">
      <c r="A1503" s="118">
        <v>15891</v>
      </c>
      <c r="B1503" s="110" t="s">
        <v>4319</v>
      </c>
    </row>
    <row r="1504" spans="1:2" x14ac:dyDescent="0.25">
      <c r="A1504" s="118">
        <v>19200</v>
      </c>
      <c r="B1504" s="110" t="s">
        <v>4320</v>
      </c>
    </row>
    <row r="1505" spans="1:2" x14ac:dyDescent="0.25">
      <c r="A1505" s="118">
        <v>26210</v>
      </c>
      <c r="B1505" s="110" t="s">
        <v>4321</v>
      </c>
    </row>
    <row r="1506" spans="1:2" x14ac:dyDescent="0.25">
      <c r="A1506" s="118">
        <v>29710</v>
      </c>
      <c r="B1506" s="110" t="s">
        <v>4322</v>
      </c>
    </row>
    <row r="1507" spans="1:2" x14ac:dyDescent="0.25">
      <c r="A1507" s="118">
        <v>36620</v>
      </c>
      <c r="B1507" s="110" t="s">
        <v>4323</v>
      </c>
    </row>
    <row r="1508" spans="1:2" x14ac:dyDescent="0.25">
      <c r="A1508" s="118">
        <v>36620</v>
      </c>
      <c r="B1508" s="110" t="s">
        <v>4324</v>
      </c>
    </row>
    <row r="1509" spans="1:2" x14ac:dyDescent="0.25">
      <c r="A1509" s="118">
        <v>20510</v>
      </c>
      <c r="B1509" s="110" t="s">
        <v>4325</v>
      </c>
    </row>
    <row r="1510" spans="1:2" x14ac:dyDescent="0.25">
      <c r="A1510" s="118">
        <v>19200</v>
      </c>
      <c r="B1510" s="110" t="s">
        <v>4326</v>
      </c>
    </row>
    <row r="1511" spans="1:2" x14ac:dyDescent="0.25">
      <c r="A1511" s="118">
        <v>36620</v>
      </c>
      <c r="B1511" s="110" t="s">
        <v>4327</v>
      </c>
    </row>
    <row r="1512" spans="1:2" x14ac:dyDescent="0.25">
      <c r="A1512" s="118">
        <v>20510</v>
      </c>
      <c r="B1512" s="110" t="s">
        <v>4328</v>
      </c>
    </row>
    <row r="1513" spans="1:2" x14ac:dyDescent="0.25">
      <c r="A1513" s="118">
        <v>20510</v>
      </c>
      <c r="B1513" s="110" t="s">
        <v>4329</v>
      </c>
    </row>
    <row r="1514" spans="1:2" x14ac:dyDescent="0.25">
      <c r="A1514" s="118">
        <v>36620</v>
      </c>
      <c r="B1514" s="110" t="s">
        <v>4330</v>
      </c>
    </row>
    <row r="1515" spans="1:2" x14ac:dyDescent="0.25">
      <c r="A1515" s="118">
        <v>24520</v>
      </c>
      <c r="B1515" s="110" t="s">
        <v>4331</v>
      </c>
    </row>
    <row r="1516" spans="1:2" x14ac:dyDescent="0.25">
      <c r="A1516" s="118">
        <v>1120</v>
      </c>
      <c r="B1516" s="110" t="s">
        <v>4332</v>
      </c>
    </row>
    <row r="1517" spans="1:2" x14ac:dyDescent="0.25">
      <c r="A1517" s="118">
        <v>17511</v>
      </c>
      <c r="B1517" s="110" t="s">
        <v>4333</v>
      </c>
    </row>
    <row r="1518" spans="1:2" x14ac:dyDescent="0.25">
      <c r="A1518" s="118">
        <v>29522</v>
      </c>
      <c r="B1518" s="110" t="s">
        <v>4334</v>
      </c>
    </row>
    <row r="1519" spans="1:2" x14ac:dyDescent="0.25">
      <c r="A1519" s="118">
        <v>29220</v>
      </c>
      <c r="B1519" s="110" t="s">
        <v>4335</v>
      </c>
    </row>
    <row r="1520" spans="1:2" x14ac:dyDescent="0.25">
      <c r="A1520" s="118">
        <v>17402</v>
      </c>
      <c r="B1520" s="110" t="s">
        <v>4336</v>
      </c>
    </row>
    <row r="1521" spans="1:2" x14ac:dyDescent="0.25">
      <c r="A1521" s="118">
        <v>28750</v>
      </c>
      <c r="B1521" s="110" t="s">
        <v>4337</v>
      </c>
    </row>
    <row r="1522" spans="1:2" x14ac:dyDescent="0.25">
      <c r="A1522" s="118">
        <v>25240</v>
      </c>
      <c r="B1522" s="110" t="s">
        <v>4338</v>
      </c>
    </row>
    <row r="1523" spans="1:2" x14ac:dyDescent="0.25">
      <c r="A1523" s="118">
        <v>25130</v>
      </c>
      <c r="B1523" s="110" t="s">
        <v>4339</v>
      </c>
    </row>
    <row r="1524" spans="1:2" x14ac:dyDescent="0.25">
      <c r="A1524" s="118">
        <v>28710</v>
      </c>
      <c r="B1524" s="110" t="s">
        <v>4340</v>
      </c>
    </row>
    <row r="1525" spans="1:2" x14ac:dyDescent="0.25">
      <c r="A1525" s="118">
        <v>20400</v>
      </c>
      <c r="B1525" s="110" t="s">
        <v>4341</v>
      </c>
    </row>
    <row r="1526" spans="1:2" x14ac:dyDescent="0.25">
      <c r="A1526" s="118">
        <v>51870</v>
      </c>
      <c r="B1526" s="110" t="s">
        <v>4342</v>
      </c>
    </row>
    <row r="1527" spans="1:2" x14ac:dyDescent="0.25">
      <c r="A1527" s="118">
        <v>28750</v>
      </c>
      <c r="B1527" s="110" t="s">
        <v>4343</v>
      </c>
    </row>
    <row r="1528" spans="1:2" x14ac:dyDescent="0.25">
      <c r="A1528" s="118">
        <v>17549</v>
      </c>
      <c r="B1528" s="110" t="s">
        <v>4344</v>
      </c>
    </row>
    <row r="1529" spans="1:2" x14ac:dyDescent="0.25">
      <c r="A1529" s="118">
        <v>17549</v>
      </c>
      <c r="B1529" s="110" t="s">
        <v>4345</v>
      </c>
    </row>
    <row r="1530" spans="1:2" x14ac:dyDescent="0.25">
      <c r="A1530" s="118">
        <v>18241</v>
      </c>
      <c r="B1530" s="110" t="s">
        <v>4346</v>
      </c>
    </row>
    <row r="1531" spans="1:2" x14ac:dyDescent="0.25">
      <c r="A1531" s="118">
        <v>19100</v>
      </c>
      <c r="B1531" s="110" t="s">
        <v>4347</v>
      </c>
    </row>
    <row r="1532" spans="1:2" x14ac:dyDescent="0.25">
      <c r="A1532" s="118">
        <v>74142</v>
      </c>
      <c r="B1532" s="110" t="s">
        <v>4348</v>
      </c>
    </row>
    <row r="1533" spans="1:2" x14ac:dyDescent="0.25">
      <c r="A1533" s="118">
        <v>19200</v>
      </c>
      <c r="B1533" s="110" t="s">
        <v>4349</v>
      </c>
    </row>
    <row r="1534" spans="1:2" x14ac:dyDescent="0.25">
      <c r="A1534" s="118">
        <v>1210</v>
      </c>
      <c r="B1534" s="110" t="s">
        <v>4350</v>
      </c>
    </row>
    <row r="1535" spans="1:2" x14ac:dyDescent="0.25">
      <c r="A1535" s="118">
        <v>19200</v>
      </c>
      <c r="B1535" s="110" t="s">
        <v>4351</v>
      </c>
    </row>
    <row r="1536" spans="1:2" x14ac:dyDescent="0.25">
      <c r="A1536" s="118">
        <v>1210</v>
      </c>
      <c r="B1536" s="110" t="s">
        <v>4352</v>
      </c>
    </row>
    <row r="1537" spans="1:2" x14ac:dyDescent="0.25">
      <c r="A1537" s="118">
        <v>35200</v>
      </c>
      <c r="B1537" s="110" t="s">
        <v>4353</v>
      </c>
    </row>
    <row r="1538" spans="1:2" x14ac:dyDescent="0.25">
      <c r="A1538" s="118">
        <v>55301</v>
      </c>
      <c r="B1538" s="110" t="s">
        <v>4354</v>
      </c>
    </row>
    <row r="1539" spans="1:2" x14ac:dyDescent="0.25">
      <c r="A1539" s="118">
        <v>31620</v>
      </c>
      <c r="B1539" s="110" t="s">
        <v>4355</v>
      </c>
    </row>
    <row r="1540" spans="1:2" x14ac:dyDescent="0.25">
      <c r="A1540" s="118">
        <v>45211</v>
      </c>
      <c r="B1540" s="110" t="s">
        <v>4356</v>
      </c>
    </row>
    <row r="1541" spans="1:2" x14ac:dyDescent="0.25">
      <c r="A1541" s="118">
        <v>45212</v>
      </c>
      <c r="B1541" s="110" t="s">
        <v>4357</v>
      </c>
    </row>
    <row r="1542" spans="1:2" x14ac:dyDescent="0.25">
      <c r="A1542" s="118">
        <v>28120</v>
      </c>
      <c r="B1542" s="110" t="s">
        <v>4358</v>
      </c>
    </row>
    <row r="1543" spans="1:2" x14ac:dyDescent="0.25">
      <c r="A1543" s="118">
        <v>20300</v>
      </c>
      <c r="B1543" s="110" t="s">
        <v>4359</v>
      </c>
    </row>
    <row r="1544" spans="1:2" x14ac:dyDescent="0.25">
      <c r="A1544" s="118">
        <v>51530</v>
      </c>
      <c r="B1544" s="110" t="s">
        <v>4360</v>
      </c>
    </row>
    <row r="1545" spans="1:2" x14ac:dyDescent="0.25">
      <c r="A1545" s="118">
        <v>29220</v>
      </c>
      <c r="B1545" s="110" t="s">
        <v>4361</v>
      </c>
    </row>
    <row r="1546" spans="1:2" x14ac:dyDescent="0.25">
      <c r="A1546" s="118">
        <v>28620</v>
      </c>
      <c r="B1546" s="110" t="s">
        <v>4362</v>
      </c>
    </row>
    <row r="1547" spans="1:2" x14ac:dyDescent="0.25">
      <c r="A1547" s="118">
        <v>25239</v>
      </c>
      <c r="B1547" s="110" t="s">
        <v>4363</v>
      </c>
    </row>
    <row r="1548" spans="1:2" x14ac:dyDescent="0.25">
      <c r="A1548" s="118">
        <v>20300</v>
      </c>
      <c r="B1548" s="110" t="s">
        <v>4364</v>
      </c>
    </row>
    <row r="1549" spans="1:2" x14ac:dyDescent="0.25">
      <c r="A1549" s="118">
        <v>45211</v>
      </c>
      <c r="B1549" s="110" t="s">
        <v>4365</v>
      </c>
    </row>
    <row r="1550" spans="1:2" x14ac:dyDescent="0.25">
      <c r="A1550" s="118">
        <v>26650</v>
      </c>
      <c r="B1550" s="110" t="s">
        <v>4366</v>
      </c>
    </row>
    <row r="1551" spans="1:2" x14ac:dyDescent="0.25">
      <c r="A1551" s="118">
        <v>26650</v>
      </c>
      <c r="B1551" s="110" t="s">
        <v>4367</v>
      </c>
    </row>
    <row r="1552" spans="1:2" x14ac:dyDescent="0.25">
      <c r="A1552" s="118">
        <v>20200</v>
      </c>
      <c r="B1552" s="110" t="s">
        <v>4368</v>
      </c>
    </row>
    <row r="1553" spans="1:2" x14ac:dyDescent="0.25">
      <c r="A1553" s="118">
        <v>21120</v>
      </c>
      <c r="B1553" s="110" t="s">
        <v>4369</v>
      </c>
    </row>
    <row r="1554" spans="1:2" x14ac:dyDescent="0.25">
      <c r="A1554" s="118">
        <v>20200</v>
      </c>
      <c r="B1554" s="110" t="s">
        <v>4370</v>
      </c>
    </row>
    <row r="1555" spans="1:2" x14ac:dyDescent="0.25">
      <c r="A1555" s="118">
        <v>74701</v>
      </c>
      <c r="B1555" s="110" t="s">
        <v>4371</v>
      </c>
    </row>
    <row r="1556" spans="1:2" x14ac:dyDescent="0.25">
      <c r="A1556" s="118">
        <v>45450</v>
      </c>
      <c r="B1556" s="110" t="s">
        <v>4372</v>
      </c>
    </row>
    <row r="1557" spans="1:2" x14ac:dyDescent="0.25">
      <c r="A1557" s="118">
        <v>28750</v>
      </c>
      <c r="B1557" s="110" t="s">
        <v>4373</v>
      </c>
    </row>
    <row r="1558" spans="1:2" x14ac:dyDescent="0.25">
      <c r="A1558" s="118">
        <v>70110</v>
      </c>
      <c r="B1558" s="110" t="s">
        <v>4374</v>
      </c>
    </row>
    <row r="1559" spans="1:2" x14ac:dyDescent="0.25">
      <c r="A1559" s="118">
        <v>90020</v>
      </c>
      <c r="B1559" s="110" t="s">
        <v>4375</v>
      </c>
    </row>
    <row r="1560" spans="1:2" x14ac:dyDescent="0.25">
      <c r="A1560" s="118">
        <v>45110</v>
      </c>
      <c r="B1560" s="110" t="s">
        <v>4376</v>
      </c>
    </row>
    <row r="1561" spans="1:2" x14ac:dyDescent="0.25">
      <c r="A1561" s="118">
        <v>74201</v>
      </c>
      <c r="B1561" s="110" t="s">
        <v>4377</v>
      </c>
    </row>
    <row r="1562" spans="1:2" x14ac:dyDescent="0.25">
      <c r="A1562" s="118">
        <v>45211</v>
      </c>
      <c r="B1562" s="110" t="s">
        <v>4378</v>
      </c>
    </row>
    <row r="1563" spans="1:2" x14ac:dyDescent="0.25">
      <c r="A1563" s="118">
        <v>45212</v>
      </c>
      <c r="B1563" s="110" t="s">
        <v>4379</v>
      </c>
    </row>
    <row r="1564" spans="1:2" x14ac:dyDescent="0.25">
      <c r="A1564" s="118">
        <v>51130</v>
      </c>
      <c r="B1564" s="110" t="s">
        <v>4380</v>
      </c>
    </row>
    <row r="1565" spans="1:2" x14ac:dyDescent="0.25">
      <c r="A1565" s="118">
        <v>26400</v>
      </c>
      <c r="B1565" s="110" t="s">
        <v>4381</v>
      </c>
    </row>
    <row r="1566" spans="1:2" x14ac:dyDescent="0.25">
      <c r="A1566" s="118">
        <v>26650</v>
      </c>
      <c r="B1566" s="110" t="s">
        <v>4382</v>
      </c>
    </row>
    <row r="1567" spans="1:2" x14ac:dyDescent="0.25">
      <c r="A1567" s="118">
        <v>26650</v>
      </c>
      <c r="B1567" s="110" t="s">
        <v>4383</v>
      </c>
    </row>
    <row r="1568" spans="1:2" x14ac:dyDescent="0.25">
      <c r="A1568" s="118">
        <v>52460</v>
      </c>
      <c r="B1568" s="110" t="s">
        <v>4384</v>
      </c>
    </row>
    <row r="1569" spans="1:2" x14ac:dyDescent="0.25">
      <c r="A1569" s="118">
        <v>35110</v>
      </c>
      <c r="B1569" s="110" t="s">
        <v>4385</v>
      </c>
    </row>
    <row r="1570" spans="1:2" x14ac:dyDescent="0.25">
      <c r="A1570" s="118">
        <v>35110</v>
      </c>
      <c r="B1570" s="110" t="s">
        <v>4386</v>
      </c>
    </row>
    <row r="1571" spans="1:2" x14ac:dyDescent="0.25">
      <c r="A1571" s="118">
        <v>35110</v>
      </c>
      <c r="B1571" s="110" t="s">
        <v>4387</v>
      </c>
    </row>
    <row r="1572" spans="1:2" x14ac:dyDescent="0.25">
      <c r="A1572" s="118">
        <v>35120</v>
      </c>
      <c r="B1572" s="110" t="s">
        <v>4388</v>
      </c>
    </row>
    <row r="1573" spans="1:2" x14ac:dyDescent="0.25">
      <c r="A1573" s="118">
        <v>35110</v>
      </c>
      <c r="B1573" s="110" t="s">
        <v>4389</v>
      </c>
    </row>
    <row r="1574" spans="1:2" x14ac:dyDescent="0.25">
      <c r="A1574" s="118">
        <v>35120</v>
      </c>
      <c r="B1574" s="110" t="s">
        <v>4390</v>
      </c>
    </row>
    <row r="1575" spans="1:2" x14ac:dyDescent="0.25">
      <c r="A1575" s="118">
        <v>35120</v>
      </c>
      <c r="B1575" s="110" t="s">
        <v>4391</v>
      </c>
    </row>
    <row r="1576" spans="1:2" x14ac:dyDescent="0.25">
      <c r="A1576" s="118">
        <v>26530</v>
      </c>
      <c r="B1576" s="110" t="s">
        <v>4392</v>
      </c>
    </row>
    <row r="1577" spans="1:2" x14ac:dyDescent="0.25">
      <c r="A1577" s="118">
        <v>25239</v>
      </c>
      <c r="B1577" s="110" t="s">
        <v>4393</v>
      </c>
    </row>
    <row r="1578" spans="1:2" x14ac:dyDescent="0.25">
      <c r="A1578" s="118">
        <v>73100</v>
      </c>
      <c r="B1578" s="110" t="s">
        <v>4394</v>
      </c>
    </row>
    <row r="1579" spans="1:2" x14ac:dyDescent="0.25">
      <c r="A1579" s="118">
        <v>70120</v>
      </c>
      <c r="B1579" s="110" t="s">
        <v>4395</v>
      </c>
    </row>
    <row r="1580" spans="1:2" x14ac:dyDescent="0.25">
      <c r="A1580" s="118">
        <v>45110</v>
      </c>
      <c r="B1580" s="110" t="s">
        <v>4396</v>
      </c>
    </row>
    <row r="1581" spans="1:2" x14ac:dyDescent="0.25">
      <c r="A1581" s="118">
        <v>45110</v>
      </c>
      <c r="B1581" s="110" t="s">
        <v>4397</v>
      </c>
    </row>
    <row r="1582" spans="1:2" x14ac:dyDescent="0.25">
      <c r="A1582" s="118">
        <v>65122</v>
      </c>
      <c r="B1582" s="110" t="s">
        <v>4398</v>
      </c>
    </row>
    <row r="1583" spans="1:2" x14ac:dyDescent="0.25">
      <c r="A1583" s="118">
        <v>65221</v>
      </c>
      <c r="B1583" s="110" t="s">
        <v>4399</v>
      </c>
    </row>
    <row r="1584" spans="1:2" x14ac:dyDescent="0.25">
      <c r="A1584" s="118">
        <v>74204</v>
      </c>
      <c r="B1584" s="110" t="s">
        <v>4400</v>
      </c>
    </row>
    <row r="1585" spans="1:2" x14ac:dyDescent="0.25">
      <c r="A1585" s="118">
        <v>45440</v>
      </c>
      <c r="B1585" s="110" t="s">
        <v>4401</v>
      </c>
    </row>
    <row r="1586" spans="1:2" x14ac:dyDescent="0.25">
      <c r="A1586" s="118">
        <v>27100</v>
      </c>
      <c r="B1586" s="110" t="s">
        <v>4402</v>
      </c>
    </row>
    <row r="1587" spans="1:2" x14ac:dyDescent="0.25">
      <c r="A1587" s="118">
        <v>31500</v>
      </c>
      <c r="B1587" s="110" t="s">
        <v>4403</v>
      </c>
    </row>
    <row r="1588" spans="1:2" x14ac:dyDescent="0.25">
      <c r="A1588" s="118">
        <v>51220</v>
      </c>
      <c r="B1588" s="110" t="s">
        <v>4404</v>
      </c>
    </row>
    <row r="1589" spans="1:2" x14ac:dyDescent="0.25">
      <c r="A1589" s="118">
        <v>26130</v>
      </c>
      <c r="B1589" s="110" t="s">
        <v>4405</v>
      </c>
    </row>
    <row r="1590" spans="1:2" x14ac:dyDescent="0.25">
      <c r="A1590" s="118">
        <v>26150</v>
      </c>
      <c r="B1590" s="110" t="s">
        <v>4406</v>
      </c>
    </row>
    <row r="1591" spans="1:2" x14ac:dyDescent="0.25">
      <c r="A1591" s="118">
        <v>35110</v>
      </c>
      <c r="B1591" s="110" t="s">
        <v>4407</v>
      </c>
    </row>
    <row r="1592" spans="1:2" x14ac:dyDescent="0.25">
      <c r="A1592" s="118">
        <v>60249</v>
      </c>
      <c r="B1592" s="110" t="s">
        <v>4408</v>
      </c>
    </row>
    <row r="1593" spans="1:2" x14ac:dyDescent="0.25">
      <c r="A1593" s="118">
        <v>60249</v>
      </c>
      <c r="B1593" s="110" t="s">
        <v>4409</v>
      </c>
    </row>
    <row r="1594" spans="1:2" x14ac:dyDescent="0.25">
      <c r="A1594" s="118">
        <v>63122</v>
      </c>
      <c r="B1594" s="110" t="s">
        <v>4410</v>
      </c>
    </row>
    <row r="1595" spans="1:2" x14ac:dyDescent="0.25">
      <c r="A1595" s="118">
        <v>63122</v>
      </c>
      <c r="B1595" s="110" t="s">
        <v>4411</v>
      </c>
    </row>
    <row r="1596" spans="1:2" x14ac:dyDescent="0.25">
      <c r="A1596" s="118">
        <v>63122</v>
      </c>
      <c r="B1596" s="110" t="s">
        <v>4412</v>
      </c>
    </row>
    <row r="1597" spans="1:2" x14ac:dyDescent="0.25">
      <c r="A1597" s="118">
        <v>60249</v>
      </c>
      <c r="B1597" s="110" t="s">
        <v>4413</v>
      </c>
    </row>
    <row r="1598" spans="1:2" x14ac:dyDescent="0.25">
      <c r="A1598" s="118">
        <v>29522</v>
      </c>
      <c r="B1598" s="110" t="s">
        <v>4414</v>
      </c>
    </row>
    <row r="1599" spans="1:2" x14ac:dyDescent="0.25">
      <c r="A1599" s="118">
        <v>29522</v>
      </c>
      <c r="B1599" s="110" t="s">
        <v>4415</v>
      </c>
    </row>
    <row r="1600" spans="1:2" x14ac:dyDescent="0.25">
      <c r="A1600" s="118">
        <v>51820</v>
      </c>
      <c r="B1600" s="110" t="s">
        <v>4416</v>
      </c>
    </row>
    <row r="1601" spans="1:2" x14ac:dyDescent="0.25">
      <c r="A1601" s="118">
        <v>65233</v>
      </c>
      <c r="B1601" s="110" t="s">
        <v>4417</v>
      </c>
    </row>
    <row r="1602" spans="1:2" x14ac:dyDescent="0.25">
      <c r="A1602" s="118">
        <v>67130</v>
      </c>
      <c r="B1602" s="110" t="s">
        <v>4418</v>
      </c>
    </row>
    <row r="1603" spans="1:2" x14ac:dyDescent="0.25">
      <c r="A1603" s="118">
        <v>65233</v>
      </c>
      <c r="B1603" s="110" t="s">
        <v>4419</v>
      </c>
    </row>
    <row r="1604" spans="1:2" x14ac:dyDescent="0.25">
      <c r="A1604" s="118">
        <v>34300</v>
      </c>
      <c r="B1604" s="110" t="s">
        <v>4420</v>
      </c>
    </row>
    <row r="1605" spans="1:2" x14ac:dyDescent="0.25">
      <c r="A1605" s="118">
        <v>20400</v>
      </c>
      <c r="B1605" s="110" t="s">
        <v>4421</v>
      </c>
    </row>
    <row r="1606" spans="1:2" x14ac:dyDescent="0.25">
      <c r="A1606" s="118">
        <v>36140</v>
      </c>
      <c r="B1606" s="110" t="s">
        <v>4422</v>
      </c>
    </row>
    <row r="1607" spans="1:2" x14ac:dyDescent="0.25">
      <c r="A1607" s="118">
        <v>36140</v>
      </c>
      <c r="B1607" s="110" t="s">
        <v>4423</v>
      </c>
    </row>
    <row r="1608" spans="1:2" x14ac:dyDescent="0.25">
      <c r="A1608" s="118">
        <v>63220</v>
      </c>
      <c r="B1608" s="110" t="s">
        <v>4424</v>
      </c>
    </row>
    <row r="1609" spans="1:2" x14ac:dyDescent="0.25">
      <c r="A1609" s="118">
        <v>28210</v>
      </c>
      <c r="B1609" s="110" t="s">
        <v>4425</v>
      </c>
    </row>
    <row r="1610" spans="1:2" x14ac:dyDescent="0.25">
      <c r="A1610" s="118">
        <v>17402</v>
      </c>
      <c r="B1610" s="110" t="s">
        <v>4426</v>
      </c>
    </row>
    <row r="1611" spans="1:2" x14ac:dyDescent="0.25">
      <c r="A1611" s="118">
        <v>17210</v>
      </c>
      <c r="B1611" s="110" t="s">
        <v>4427</v>
      </c>
    </row>
    <row r="1612" spans="1:2" x14ac:dyDescent="0.25">
      <c r="A1612" s="118">
        <v>17220</v>
      </c>
      <c r="B1612" s="110" t="s">
        <v>4428</v>
      </c>
    </row>
    <row r="1613" spans="1:2" x14ac:dyDescent="0.25">
      <c r="A1613" s="118">
        <v>20520</v>
      </c>
      <c r="B1613" s="110" t="s">
        <v>4429</v>
      </c>
    </row>
    <row r="1614" spans="1:2" x14ac:dyDescent="0.25">
      <c r="A1614" s="118">
        <v>35110</v>
      </c>
      <c r="B1614" s="110" t="s">
        <v>4430</v>
      </c>
    </row>
    <row r="1615" spans="1:2" x14ac:dyDescent="0.25">
      <c r="A1615" s="118">
        <v>35110</v>
      </c>
      <c r="B1615" s="110" t="s">
        <v>4431</v>
      </c>
    </row>
    <row r="1616" spans="1:2" x14ac:dyDescent="0.25">
      <c r="A1616" s="118">
        <v>67130</v>
      </c>
      <c r="B1616" s="110" t="s">
        <v>4432</v>
      </c>
    </row>
    <row r="1617" spans="1:2" x14ac:dyDescent="0.25">
      <c r="A1617" s="118">
        <v>26150</v>
      </c>
      <c r="B1617" s="110" t="s">
        <v>4433</v>
      </c>
    </row>
    <row r="1618" spans="1:2" x14ac:dyDescent="0.25">
      <c r="A1618" s="118">
        <v>55303</v>
      </c>
      <c r="B1618" s="110" t="s">
        <v>4434</v>
      </c>
    </row>
    <row r="1619" spans="1:2" x14ac:dyDescent="0.25">
      <c r="A1619" s="118">
        <v>55302</v>
      </c>
      <c r="B1619" s="110" t="s">
        <v>4435</v>
      </c>
    </row>
    <row r="1620" spans="1:2" x14ac:dyDescent="0.25">
      <c r="A1620" s="118">
        <v>55304</v>
      </c>
      <c r="B1620" s="110" t="s">
        <v>4436</v>
      </c>
    </row>
    <row r="1621" spans="1:2" x14ac:dyDescent="0.25">
      <c r="A1621" s="118">
        <v>31620</v>
      </c>
      <c r="B1621" s="110" t="s">
        <v>4437</v>
      </c>
    </row>
    <row r="1622" spans="1:2" x14ac:dyDescent="0.25">
      <c r="A1622" s="118">
        <v>71340</v>
      </c>
      <c r="B1622" s="110" t="s">
        <v>4438</v>
      </c>
    </row>
    <row r="1623" spans="1:2" x14ac:dyDescent="0.25">
      <c r="A1623" s="118">
        <v>31620</v>
      </c>
      <c r="B1623" s="110" t="s">
        <v>4439</v>
      </c>
    </row>
    <row r="1624" spans="1:2" x14ac:dyDescent="0.25">
      <c r="A1624" s="118">
        <v>74602</v>
      </c>
      <c r="B1624" s="110" t="s">
        <v>4440</v>
      </c>
    </row>
    <row r="1625" spans="1:2" x14ac:dyDescent="0.25">
      <c r="A1625" s="118">
        <v>51439</v>
      </c>
      <c r="B1625" s="110" t="s">
        <v>4441</v>
      </c>
    </row>
    <row r="1626" spans="1:2" x14ac:dyDescent="0.25">
      <c r="A1626" s="118">
        <v>93030</v>
      </c>
      <c r="B1626" s="110" t="s">
        <v>4442</v>
      </c>
    </row>
    <row r="1627" spans="1:2" x14ac:dyDescent="0.25">
      <c r="A1627" s="118">
        <v>29210</v>
      </c>
      <c r="B1627" s="110" t="s">
        <v>4443</v>
      </c>
    </row>
    <row r="1628" spans="1:2" x14ac:dyDescent="0.25">
      <c r="A1628" s="118">
        <v>23201</v>
      </c>
      <c r="B1628" s="110" t="s">
        <v>4444</v>
      </c>
    </row>
    <row r="1629" spans="1:2" x14ac:dyDescent="0.25">
      <c r="A1629" s="118">
        <v>34100</v>
      </c>
      <c r="B1629" s="110" t="s">
        <v>4445</v>
      </c>
    </row>
    <row r="1630" spans="1:2" x14ac:dyDescent="0.25">
      <c r="A1630" s="118">
        <v>63210</v>
      </c>
      <c r="B1630" s="110" t="s">
        <v>4446</v>
      </c>
    </row>
    <row r="1631" spans="1:2" x14ac:dyDescent="0.25">
      <c r="A1631" s="118">
        <v>31200</v>
      </c>
      <c r="B1631" s="110" t="s">
        <v>4447</v>
      </c>
    </row>
    <row r="1632" spans="1:2" x14ac:dyDescent="0.25">
      <c r="A1632" s="118">
        <v>31200</v>
      </c>
      <c r="B1632" s="110" t="s">
        <v>4448</v>
      </c>
    </row>
    <row r="1633" spans="1:2" x14ac:dyDescent="0.25">
      <c r="A1633" s="118">
        <v>74402</v>
      </c>
      <c r="B1633" s="110" t="s">
        <v>4449</v>
      </c>
    </row>
    <row r="1634" spans="1:2" x14ac:dyDescent="0.25">
      <c r="A1634" s="118">
        <v>74709</v>
      </c>
      <c r="B1634" s="110" t="s">
        <v>4450</v>
      </c>
    </row>
    <row r="1635" spans="1:2" x14ac:dyDescent="0.25">
      <c r="A1635" s="118">
        <v>60219</v>
      </c>
      <c r="B1635" s="110" t="s">
        <v>4451</v>
      </c>
    </row>
    <row r="1636" spans="1:2" x14ac:dyDescent="0.25">
      <c r="A1636" s="118">
        <v>28110</v>
      </c>
      <c r="B1636" s="110" t="s">
        <v>4452</v>
      </c>
    </row>
    <row r="1637" spans="1:2" x14ac:dyDescent="0.25">
      <c r="A1637" s="118">
        <v>63210</v>
      </c>
      <c r="B1637" s="110" t="s">
        <v>4453</v>
      </c>
    </row>
    <row r="1638" spans="1:2" x14ac:dyDescent="0.25">
      <c r="A1638" s="118">
        <v>60219</v>
      </c>
      <c r="B1638" s="110" t="s">
        <v>4454</v>
      </c>
    </row>
    <row r="1639" spans="1:2" x14ac:dyDescent="0.25">
      <c r="A1639" s="118">
        <v>60231</v>
      </c>
      <c r="B1639" s="110" t="s">
        <v>4455</v>
      </c>
    </row>
    <row r="1640" spans="1:2" x14ac:dyDescent="0.25">
      <c r="A1640" s="118">
        <v>29140</v>
      </c>
      <c r="B1640" s="110" t="s">
        <v>4456</v>
      </c>
    </row>
    <row r="1641" spans="1:2" x14ac:dyDescent="0.25">
      <c r="A1641" s="118">
        <v>74879</v>
      </c>
      <c r="B1641" s="110" t="s">
        <v>4457</v>
      </c>
    </row>
    <row r="1642" spans="1:2" x14ac:dyDescent="0.25">
      <c r="A1642" s="118">
        <v>72220</v>
      </c>
      <c r="B1642" s="110" t="s">
        <v>4458</v>
      </c>
    </row>
    <row r="1643" spans="1:2" x14ac:dyDescent="0.25">
      <c r="A1643" s="118">
        <v>91110</v>
      </c>
      <c r="B1643" s="110" t="s">
        <v>4459</v>
      </c>
    </row>
    <row r="1644" spans="1:2" x14ac:dyDescent="0.25">
      <c r="A1644" s="118">
        <v>74879</v>
      </c>
      <c r="B1644" s="110" t="s">
        <v>4460</v>
      </c>
    </row>
    <row r="1645" spans="1:2" x14ac:dyDescent="0.25">
      <c r="A1645" s="118">
        <v>74879</v>
      </c>
      <c r="B1645" s="110" t="s">
        <v>4461</v>
      </c>
    </row>
    <row r="1646" spans="1:2" x14ac:dyDescent="0.25">
      <c r="A1646" s="118">
        <v>74143</v>
      </c>
      <c r="B1646" s="110" t="s">
        <v>4462</v>
      </c>
    </row>
    <row r="1647" spans="1:2" x14ac:dyDescent="0.25">
      <c r="A1647" s="118">
        <v>74143</v>
      </c>
      <c r="B1647" s="110" t="s">
        <v>4463</v>
      </c>
    </row>
    <row r="1648" spans="1:2" x14ac:dyDescent="0.25">
      <c r="A1648" s="118">
        <v>22220</v>
      </c>
      <c r="B1648" s="110" t="s">
        <v>4464</v>
      </c>
    </row>
    <row r="1649" spans="1:2" x14ac:dyDescent="0.25">
      <c r="A1649" s="118">
        <v>22230</v>
      </c>
      <c r="B1649" s="110" t="s">
        <v>4465</v>
      </c>
    </row>
    <row r="1650" spans="1:2" x14ac:dyDescent="0.25">
      <c r="A1650" s="118">
        <v>91110</v>
      </c>
      <c r="B1650" s="110" t="s">
        <v>4466</v>
      </c>
    </row>
    <row r="1651" spans="1:2" x14ac:dyDescent="0.25">
      <c r="A1651" s="118">
        <v>74143</v>
      </c>
      <c r="B1651" s="110" t="s">
        <v>4467</v>
      </c>
    </row>
    <row r="1652" spans="1:2" x14ac:dyDescent="0.25">
      <c r="A1652" s="118">
        <v>74879</v>
      </c>
      <c r="B1652" s="110" t="s">
        <v>4468</v>
      </c>
    </row>
    <row r="1653" spans="1:2" x14ac:dyDescent="0.25">
      <c r="A1653" s="118">
        <v>74143</v>
      </c>
      <c r="B1653" s="110" t="s">
        <v>4469</v>
      </c>
    </row>
    <row r="1654" spans="1:2" x14ac:dyDescent="0.25">
      <c r="A1654" s="118">
        <v>74142</v>
      </c>
      <c r="B1654" s="110" t="s">
        <v>4470</v>
      </c>
    </row>
    <row r="1655" spans="1:2" x14ac:dyDescent="0.25">
      <c r="A1655" s="118">
        <v>23201</v>
      </c>
      <c r="B1655" s="110" t="s">
        <v>4471</v>
      </c>
    </row>
    <row r="1656" spans="1:2" x14ac:dyDescent="0.25">
      <c r="A1656" s="118">
        <v>23201</v>
      </c>
      <c r="B1656" s="110" t="s">
        <v>4472</v>
      </c>
    </row>
    <row r="1657" spans="1:2" x14ac:dyDescent="0.25">
      <c r="A1657" s="118">
        <v>51511</v>
      </c>
      <c r="B1657" s="110" t="s">
        <v>4473</v>
      </c>
    </row>
    <row r="1658" spans="1:2" x14ac:dyDescent="0.25">
      <c r="A1658" s="118">
        <v>11100</v>
      </c>
      <c r="B1658" s="110" t="s">
        <v>4474</v>
      </c>
    </row>
    <row r="1659" spans="1:2" x14ac:dyDescent="0.25">
      <c r="A1659" s="118">
        <v>52220</v>
      </c>
      <c r="B1659" s="110" t="s">
        <v>4475</v>
      </c>
    </row>
    <row r="1660" spans="1:2" x14ac:dyDescent="0.25">
      <c r="A1660" s="118">
        <v>27220</v>
      </c>
      <c r="B1660" s="110" t="s">
        <v>4476</v>
      </c>
    </row>
    <row r="1661" spans="1:2" x14ac:dyDescent="0.25">
      <c r="A1661" s="118">
        <v>51331</v>
      </c>
      <c r="B1661" s="110" t="s">
        <v>4477</v>
      </c>
    </row>
    <row r="1662" spans="1:2" x14ac:dyDescent="0.25">
      <c r="A1662" s="118">
        <v>15512</v>
      </c>
      <c r="B1662" s="110" t="s">
        <v>4478</v>
      </c>
    </row>
    <row r="1663" spans="1:2" x14ac:dyDescent="0.25">
      <c r="A1663" s="118">
        <v>29530</v>
      </c>
      <c r="B1663" s="110" t="s">
        <v>4479</v>
      </c>
    </row>
    <row r="1664" spans="1:2" x14ac:dyDescent="0.25">
      <c r="A1664" s="118">
        <v>28750</v>
      </c>
      <c r="B1664" s="110" t="s">
        <v>4480</v>
      </c>
    </row>
    <row r="1665" spans="1:2" x14ac:dyDescent="0.25">
      <c r="A1665" s="118">
        <v>28610</v>
      </c>
      <c r="B1665" s="110" t="s">
        <v>4481</v>
      </c>
    </row>
    <row r="1666" spans="1:2" x14ac:dyDescent="0.25">
      <c r="A1666" s="118">
        <v>15512</v>
      </c>
      <c r="B1666" s="110" t="s">
        <v>4482</v>
      </c>
    </row>
    <row r="1667" spans="1:2" x14ac:dyDescent="0.25">
      <c r="A1667" s="118">
        <v>15512</v>
      </c>
      <c r="B1667" s="110" t="s">
        <v>4483</v>
      </c>
    </row>
    <row r="1668" spans="1:2" x14ac:dyDescent="0.25">
      <c r="A1668" s="118">
        <v>15512</v>
      </c>
      <c r="B1668" s="110" t="s">
        <v>4484</v>
      </c>
    </row>
    <row r="1669" spans="1:2" x14ac:dyDescent="0.25">
      <c r="A1669" s="118">
        <v>29530</v>
      </c>
      <c r="B1669" s="110" t="s">
        <v>4485</v>
      </c>
    </row>
    <row r="1670" spans="1:2" x14ac:dyDescent="0.25">
      <c r="A1670" s="118">
        <v>15512</v>
      </c>
      <c r="B1670" s="110" t="s">
        <v>4486</v>
      </c>
    </row>
    <row r="1671" spans="1:2" x14ac:dyDescent="0.25">
      <c r="A1671" s="118">
        <v>29130</v>
      </c>
      <c r="B1671" s="110" t="s">
        <v>4487</v>
      </c>
    </row>
    <row r="1672" spans="1:2" x14ac:dyDescent="0.25">
      <c r="A1672" s="118">
        <v>15842</v>
      </c>
      <c r="B1672" s="110" t="s">
        <v>4488</v>
      </c>
    </row>
    <row r="1673" spans="1:2" x14ac:dyDescent="0.25">
      <c r="A1673" s="118">
        <v>36639</v>
      </c>
      <c r="B1673" s="110" t="s">
        <v>4489</v>
      </c>
    </row>
    <row r="1674" spans="1:2" x14ac:dyDescent="0.25">
      <c r="A1674" s="118">
        <v>36639</v>
      </c>
      <c r="B1674" s="110" t="s">
        <v>4490</v>
      </c>
    </row>
    <row r="1675" spans="1:2" x14ac:dyDescent="0.25">
      <c r="A1675" s="118">
        <v>36639</v>
      </c>
      <c r="B1675" s="110" t="s">
        <v>4491</v>
      </c>
    </row>
    <row r="1676" spans="1:2" x14ac:dyDescent="0.25">
      <c r="A1676" s="118">
        <v>36639</v>
      </c>
      <c r="B1676" s="110" t="s">
        <v>4492</v>
      </c>
    </row>
    <row r="1677" spans="1:2" x14ac:dyDescent="0.25">
      <c r="A1677" s="118">
        <v>36639</v>
      </c>
      <c r="B1677" s="110" t="s">
        <v>4493</v>
      </c>
    </row>
    <row r="1678" spans="1:2" x14ac:dyDescent="0.25">
      <c r="A1678" s="118">
        <v>36639</v>
      </c>
      <c r="B1678" s="110" t="s">
        <v>4494</v>
      </c>
    </row>
    <row r="1679" spans="1:2" x14ac:dyDescent="0.25">
      <c r="A1679" s="118">
        <v>36639</v>
      </c>
      <c r="B1679" s="110" t="s">
        <v>4495</v>
      </c>
    </row>
    <row r="1680" spans="1:2" x14ac:dyDescent="0.25">
      <c r="A1680" s="118">
        <v>51342</v>
      </c>
      <c r="B1680" s="110" t="s">
        <v>4496</v>
      </c>
    </row>
    <row r="1681" spans="1:2" x14ac:dyDescent="0.25">
      <c r="A1681" s="118">
        <v>51342</v>
      </c>
      <c r="B1681" s="110" t="s">
        <v>4497</v>
      </c>
    </row>
    <row r="1682" spans="1:2" x14ac:dyDescent="0.25">
      <c r="A1682" s="118">
        <v>60220</v>
      </c>
      <c r="B1682" s="110" t="s">
        <v>4498</v>
      </c>
    </row>
    <row r="1683" spans="1:2" x14ac:dyDescent="0.25">
      <c r="A1683" s="118">
        <v>1120</v>
      </c>
      <c r="B1683" s="110" t="s">
        <v>4499</v>
      </c>
    </row>
    <row r="1684" spans="1:2" x14ac:dyDescent="0.25">
      <c r="A1684" s="118">
        <v>36140</v>
      </c>
      <c r="B1684" s="110" t="s">
        <v>4500</v>
      </c>
    </row>
    <row r="1685" spans="1:2" x14ac:dyDescent="0.25">
      <c r="A1685" s="118">
        <v>25240</v>
      </c>
      <c r="B1685" s="110" t="s">
        <v>4501</v>
      </c>
    </row>
    <row r="1686" spans="1:2" x14ac:dyDescent="0.25">
      <c r="A1686" s="118">
        <v>36120</v>
      </c>
      <c r="B1686" s="110" t="s">
        <v>4502</v>
      </c>
    </row>
    <row r="1687" spans="1:2" x14ac:dyDescent="0.25">
      <c r="A1687" s="118">
        <v>36130</v>
      </c>
      <c r="B1687" s="110" t="s">
        <v>4503</v>
      </c>
    </row>
    <row r="1688" spans="1:2" x14ac:dyDescent="0.25">
      <c r="A1688" s="118">
        <v>36140</v>
      </c>
      <c r="B1688" s="110" t="s">
        <v>4504</v>
      </c>
    </row>
    <row r="1689" spans="1:2" x14ac:dyDescent="0.25">
      <c r="A1689" s="118">
        <v>36140</v>
      </c>
      <c r="B1689" s="110" t="s">
        <v>4505</v>
      </c>
    </row>
    <row r="1690" spans="1:2" x14ac:dyDescent="0.25">
      <c r="A1690" s="118">
        <v>28750</v>
      </c>
      <c r="B1690" s="110" t="s">
        <v>4506</v>
      </c>
    </row>
    <row r="1691" spans="1:2" x14ac:dyDescent="0.25">
      <c r="A1691" s="118">
        <v>31300</v>
      </c>
      <c r="B1691" s="110" t="s">
        <v>4507</v>
      </c>
    </row>
    <row r="1692" spans="1:2" x14ac:dyDescent="0.25">
      <c r="A1692" s="118">
        <v>26400</v>
      </c>
      <c r="B1692" s="110" t="s">
        <v>4508</v>
      </c>
    </row>
    <row r="1693" spans="1:2" x14ac:dyDescent="0.25">
      <c r="A1693" s="118">
        <v>28750</v>
      </c>
      <c r="B1693" s="110" t="s">
        <v>4509</v>
      </c>
    </row>
    <row r="1694" spans="1:2" x14ac:dyDescent="0.25">
      <c r="A1694" s="118">
        <v>20400</v>
      </c>
      <c r="B1694" s="110" t="s">
        <v>4510</v>
      </c>
    </row>
    <row r="1695" spans="1:2" x14ac:dyDescent="0.25">
      <c r="A1695" s="118">
        <v>31300</v>
      </c>
      <c r="B1695" s="110" t="s">
        <v>4511</v>
      </c>
    </row>
    <row r="1696" spans="1:2" x14ac:dyDescent="0.25">
      <c r="A1696" s="118">
        <v>45213</v>
      </c>
      <c r="B1696" s="110" t="s">
        <v>4512</v>
      </c>
    </row>
    <row r="1697" spans="1:2" x14ac:dyDescent="0.25">
      <c r="A1697" s="118">
        <v>17520</v>
      </c>
      <c r="B1697" s="110" t="s">
        <v>4513</v>
      </c>
    </row>
    <row r="1698" spans="1:2" x14ac:dyDescent="0.25">
      <c r="A1698" s="118">
        <v>28730</v>
      </c>
      <c r="B1698" s="110" t="s">
        <v>4514</v>
      </c>
    </row>
    <row r="1699" spans="1:2" x14ac:dyDescent="0.25">
      <c r="A1699" s="118">
        <v>29560</v>
      </c>
      <c r="B1699" s="110" t="s">
        <v>4515</v>
      </c>
    </row>
    <row r="1700" spans="1:2" x14ac:dyDescent="0.25">
      <c r="A1700" s="118">
        <v>64200</v>
      </c>
      <c r="B1700" s="110" t="s">
        <v>4516</v>
      </c>
    </row>
    <row r="1701" spans="1:2" x14ac:dyDescent="0.25">
      <c r="A1701" s="118">
        <v>28730</v>
      </c>
      <c r="B1701" s="110" t="s">
        <v>4517</v>
      </c>
    </row>
    <row r="1702" spans="1:2" x14ac:dyDescent="0.25">
      <c r="A1702" s="118">
        <v>35110</v>
      </c>
      <c r="B1702" s="110" t="s">
        <v>4518</v>
      </c>
    </row>
    <row r="1703" spans="1:2" x14ac:dyDescent="0.25">
      <c r="A1703" s="118">
        <v>28730</v>
      </c>
      <c r="B1703" s="110" t="s">
        <v>4519</v>
      </c>
    </row>
    <row r="1704" spans="1:2" x14ac:dyDescent="0.25">
      <c r="A1704" s="118">
        <v>45230</v>
      </c>
      <c r="B1704" s="110" t="s">
        <v>4520</v>
      </c>
    </row>
    <row r="1705" spans="1:2" x14ac:dyDescent="0.25">
      <c r="A1705" s="118">
        <v>32202</v>
      </c>
      <c r="B1705" s="110" t="s">
        <v>4521</v>
      </c>
    </row>
    <row r="1706" spans="1:2" x14ac:dyDescent="0.25">
      <c r="A1706" s="118">
        <v>45213</v>
      </c>
      <c r="B1706" s="110" t="s">
        <v>4522</v>
      </c>
    </row>
    <row r="1707" spans="1:2" x14ac:dyDescent="0.25">
      <c r="A1707" s="118">
        <v>29220</v>
      </c>
      <c r="B1707" s="110" t="s">
        <v>4523</v>
      </c>
    </row>
    <row r="1708" spans="1:2" x14ac:dyDescent="0.25">
      <c r="A1708" s="118">
        <v>29220</v>
      </c>
      <c r="B1708" s="110" t="s">
        <v>4524</v>
      </c>
    </row>
    <row r="1709" spans="1:2" x14ac:dyDescent="0.25">
      <c r="A1709" s="118">
        <v>34201</v>
      </c>
      <c r="B1709" s="110" t="s">
        <v>4525</v>
      </c>
    </row>
    <row r="1710" spans="1:2" x14ac:dyDescent="0.25">
      <c r="A1710" s="118">
        <v>15842</v>
      </c>
      <c r="B1710" s="110" t="s">
        <v>4526</v>
      </c>
    </row>
    <row r="1711" spans="1:2" x14ac:dyDescent="0.25">
      <c r="A1711" s="118">
        <v>27450</v>
      </c>
      <c r="B1711" s="110" t="s">
        <v>4527</v>
      </c>
    </row>
    <row r="1712" spans="1:2" x14ac:dyDescent="0.25">
      <c r="A1712" s="118">
        <v>55301</v>
      </c>
      <c r="B1712" s="110" t="s">
        <v>4528</v>
      </c>
    </row>
    <row r="1713" spans="1:2" x14ac:dyDescent="0.25">
      <c r="A1713" s="118">
        <v>55302</v>
      </c>
      <c r="B1713" s="110" t="s">
        <v>4529</v>
      </c>
    </row>
    <row r="1714" spans="1:2" x14ac:dyDescent="0.25">
      <c r="A1714" s="118">
        <v>29521</v>
      </c>
      <c r="B1714" s="110" t="s">
        <v>4530</v>
      </c>
    </row>
    <row r="1715" spans="1:2" x14ac:dyDescent="0.25">
      <c r="A1715" s="118">
        <v>35110</v>
      </c>
      <c r="B1715" s="110" t="s">
        <v>4531</v>
      </c>
    </row>
    <row r="1716" spans="1:2" x14ac:dyDescent="0.25">
      <c r="A1716" s="118">
        <v>21220</v>
      </c>
      <c r="B1716" s="110" t="s">
        <v>4532</v>
      </c>
    </row>
    <row r="1717" spans="1:2" x14ac:dyDescent="0.25">
      <c r="A1717" s="118">
        <v>29530</v>
      </c>
      <c r="B1717" s="110" t="s">
        <v>4533</v>
      </c>
    </row>
    <row r="1718" spans="1:2" x14ac:dyDescent="0.25">
      <c r="A1718" s="118">
        <v>15611</v>
      </c>
      <c r="B1718" s="110" t="s">
        <v>4534</v>
      </c>
    </row>
    <row r="1719" spans="1:2" x14ac:dyDescent="0.25">
      <c r="A1719" s="118">
        <v>15810</v>
      </c>
      <c r="B1719" s="110" t="s">
        <v>4535</v>
      </c>
    </row>
    <row r="1720" spans="1:2" x14ac:dyDescent="0.25">
      <c r="A1720" s="118">
        <v>15820</v>
      </c>
      <c r="B1720" s="110" t="s">
        <v>4536</v>
      </c>
    </row>
    <row r="1721" spans="1:2" x14ac:dyDescent="0.25">
      <c r="A1721" s="118">
        <v>52240</v>
      </c>
      <c r="B1721" s="110" t="s">
        <v>4537</v>
      </c>
    </row>
    <row r="1722" spans="1:2" x14ac:dyDescent="0.25">
      <c r="A1722" s="118">
        <v>26510</v>
      </c>
      <c r="B1722" s="110" t="s">
        <v>4538</v>
      </c>
    </row>
    <row r="1723" spans="1:2" x14ac:dyDescent="0.25">
      <c r="A1723" s="121">
        <v>26829</v>
      </c>
      <c r="B1723" s="110" t="s">
        <v>4539</v>
      </c>
    </row>
    <row r="1724" spans="1:2" x14ac:dyDescent="0.25">
      <c r="A1724" s="118">
        <v>26520</v>
      </c>
      <c r="B1724" s="110" t="s">
        <v>4540</v>
      </c>
    </row>
    <row r="1725" spans="1:2" x14ac:dyDescent="0.25">
      <c r="A1725" s="118">
        <v>26530</v>
      </c>
      <c r="B1725" s="110" t="s">
        <v>4541</v>
      </c>
    </row>
    <row r="1726" spans="1:2" x14ac:dyDescent="0.25">
      <c r="A1726" s="118">
        <v>24130</v>
      </c>
      <c r="B1726" s="110" t="s">
        <v>4542</v>
      </c>
    </row>
    <row r="1727" spans="1:2" x14ac:dyDescent="0.25">
      <c r="A1727" s="118">
        <v>24130</v>
      </c>
      <c r="B1727" s="110" t="s">
        <v>4543</v>
      </c>
    </row>
    <row r="1728" spans="1:2" x14ac:dyDescent="0.25">
      <c r="A1728" s="118">
        <v>51850</v>
      </c>
      <c r="B1728" s="110" t="s">
        <v>4544</v>
      </c>
    </row>
    <row r="1729" spans="1:2" x14ac:dyDescent="0.25">
      <c r="A1729" s="118">
        <v>33202</v>
      </c>
      <c r="B1729" s="110" t="s">
        <v>4545</v>
      </c>
    </row>
    <row r="1730" spans="1:2" x14ac:dyDescent="0.25">
      <c r="A1730" s="118">
        <v>30010</v>
      </c>
      <c r="B1730" s="110" t="s">
        <v>4546</v>
      </c>
    </row>
    <row r="1731" spans="1:2" x14ac:dyDescent="0.25">
      <c r="A1731" s="118">
        <v>52482</v>
      </c>
      <c r="B1731" s="110" t="s">
        <v>4547</v>
      </c>
    </row>
    <row r="1732" spans="1:2" x14ac:dyDescent="0.25">
      <c r="A1732" s="118">
        <v>30010</v>
      </c>
      <c r="B1732" s="110" t="s">
        <v>4548</v>
      </c>
    </row>
    <row r="1733" spans="1:2" x14ac:dyDescent="0.25">
      <c r="A1733" s="118">
        <v>22230</v>
      </c>
      <c r="B1733" s="110" t="s">
        <v>4549</v>
      </c>
    </row>
    <row r="1734" spans="1:2" x14ac:dyDescent="0.25">
      <c r="A1734" s="118">
        <v>22220</v>
      </c>
      <c r="B1734" s="110" t="s">
        <v>4550</v>
      </c>
    </row>
    <row r="1735" spans="1:2" x14ac:dyDescent="0.25">
      <c r="A1735" s="118">
        <v>29240</v>
      </c>
      <c r="B1735" s="110" t="s">
        <v>4551</v>
      </c>
    </row>
    <row r="1736" spans="1:2" x14ac:dyDescent="0.25">
      <c r="A1736" s="118">
        <v>29240</v>
      </c>
      <c r="B1736" s="110" t="s">
        <v>4552</v>
      </c>
    </row>
    <row r="1737" spans="1:2" x14ac:dyDescent="0.25">
      <c r="A1737" s="118">
        <v>17300</v>
      </c>
      <c r="B1737" s="110" t="s">
        <v>4553</v>
      </c>
    </row>
    <row r="1738" spans="1:2" x14ac:dyDescent="0.25">
      <c r="A1738" s="118">
        <v>29240</v>
      </c>
      <c r="B1738" s="110" t="s">
        <v>4554</v>
      </c>
    </row>
    <row r="1739" spans="1:2" x14ac:dyDescent="0.25">
      <c r="A1739" s="118">
        <v>74872</v>
      </c>
      <c r="B1739" s="110" t="s">
        <v>4555</v>
      </c>
    </row>
    <row r="1740" spans="1:2" x14ac:dyDescent="0.25">
      <c r="A1740" s="118">
        <v>22230</v>
      </c>
      <c r="B1740" s="110" t="s">
        <v>4556</v>
      </c>
    </row>
    <row r="1741" spans="1:2" x14ac:dyDescent="0.25">
      <c r="A1741" s="121">
        <v>22220</v>
      </c>
      <c r="B1741" s="110" t="s">
        <v>4557</v>
      </c>
    </row>
    <row r="1742" spans="1:2" x14ac:dyDescent="0.25">
      <c r="A1742" s="118">
        <v>17210</v>
      </c>
      <c r="B1742" s="110" t="s">
        <v>4558</v>
      </c>
    </row>
    <row r="1743" spans="1:2" x14ac:dyDescent="0.25">
      <c r="A1743" s="118">
        <v>74860</v>
      </c>
      <c r="B1743" s="110" t="s">
        <v>4559</v>
      </c>
    </row>
    <row r="1744" spans="1:2" x14ac:dyDescent="0.25">
      <c r="A1744" s="118">
        <v>74860</v>
      </c>
      <c r="B1744" s="110" t="s">
        <v>4560</v>
      </c>
    </row>
    <row r="1745" spans="1:2" x14ac:dyDescent="0.25">
      <c r="A1745" s="118">
        <v>36300</v>
      </c>
      <c r="B1745" s="110" t="s">
        <v>4561</v>
      </c>
    </row>
    <row r="1746" spans="1:2" x14ac:dyDescent="0.25">
      <c r="A1746" s="118">
        <v>36300</v>
      </c>
      <c r="B1746" s="110" t="s">
        <v>4562</v>
      </c>
    </row>
    <row r="1747" spans="1:2" x14ac:dyDescent="0.25">
      <c r="A1747" s="118">
        <v>33202</v>
      </c>
      <c r="B1747" s="110" t="s">
        <v>4563</v>
      </c>
    </row>
    <row r="1748" spans="1:2" x14ac:dyDescent="0.25">
      <c r="A1748" s="118">
        <v>29720</v>
      </c>
      <c r="B1748" s="110" t="s">
        <v>4564</v>
      </c>
    </row>
    <row r="1749" spans="1:2" x14ac:dyDescent="0.25">
      <c r="A1749" s="118">
        <v>15139</v>
      </c>
      <c r="B1749" s="110" t="s">
        <v>4565</v>
      </c>
    </row>
    <row r="1750" spans="1:2" x14ac:dyDescent="0.25">
      <c r="A1750" s="118">
        <v>91310</v>
      </c>
      <c r="B1750" s="110" t="s">
        <v>4566</v>
      </c>
    </row>
    <row r="1751" spans="1:2" x14ac:dyDescent="0.25">
      <c r="A1751" s="118">
        <v>17210</v>
      </c>
      <c r="B1751" s="110" t="s">
        <v>4567</v>
      </c>
    </row>
    <row r="1752" spans="1:2" x14ac:dyDescent="0.25">
      <c r="A1752" s="118">
        <v>25110</v>
      </c>
      <c r="B1752" s="110" t="s">
        <v>4568</v>
      </c>
    </row>
    <row r="1753" spans="1:2" x14ac:dyDescent="0.25">
      <c r="A1753" s="118">
        <v>17120</v>
      </c>
      <c r="B1753" s="110" t="s">
        <v>4569</v>
      </c>
    </row>
    <row r="1754" spans="1:2" x14ac:dyDescent="0.25">
      <c r="A1754" s="118">
        <v>17130</v>
      </c>
      <c r="B1754" s="110" t="s">
        <v>4570</v>
      </c>
    </row>
    <row r="1755" spans="1:2" x14ac:dyDescent="0.25">
      <c r="A1755" s="118">
        <v>17220</v>
      </c>
      <c r="B1755" s="110" t="s">
        <v>4571</v>
      </c>
    </row>
    <row r="1756" spans="1:2" x14ac:dyDescent="0.25">
      <c r="A1756" s="118">
        <v>17230</v>
      </c>
      <c r="B1756" s="110" t="s">
        <v>4572</v>
      </c>
    </row>
    <row r="1757" spans="1:2" x14ac:dyDescent="0.25">
      <c r="A1757" s="118">
        <v>1250</v>
      </c>
      <c r="B1757" s="110" t="s">
        <v>4573</v>
      </c>
    </row>
    <row r="1758" spans="1:2" x14ac:dyDescent="0.25">
      <c r="A1758" s="118">
        <v>1250</v>
      </c>
      <c r="B1758" s="110" t="s">
        <v>4574</v>
      </c>
    </row>
    <row r="1759" spans="1:2" x14ac:dyDescent="0.25">
      <c r="A1759" s="118">
        <v>32202</v>
      </c>
      <c r="B1759" s="110" t="s">
        <v>4575</v>
      </c>
    </row>
    <row r="1760" spans="1:2" x14ac:dyDescent="0.25">
      <c r="A1760" s="118">
        <v>71401</v>
      </c>
      <c r="B1760" s="110" t="s">
        <v>4576</v>
      </c>
    </row>
    <row r="1761" spans="1:2" x14ac:dyDescent="0.25">
      <c r="A1761" s="118">
        <v>33403</v>
      </c>
      <c r="B1761" s="110" t="s">
        <v>4577</v>
      </c>
    </row>
    <row r="1762" spans="1:2" x14ac:dyDescent="0.25">
      <c r="A1762" s="118">
        <v>36140</v>
      </c>
      <c r="B1762" s="110" t="s">
        <v>4578</v>
      </c>
    </row>
    <row r="1763" spans="1:2" x14ac:dyDescent="0.25">
      <c r="A1763" s="118">
        <v>71211</v>
      </c>
      <c r="B1763" s="110" t="s">
        <v>4579</v>
      </c>
    </row>
    <row r="1764" spans="1:2" x14ac:dyDescent="0.25">
      <c r="A1764" s="118">
        <v>17402</v>
      </c>
      <c r="B1764" s="110" t="s">
        <v>4580</v>
      </c>
    </row>
    <row r="1765" spans="1:2" x14ac:dyDescent="0.25">
      <c r="A1765" s="118">
        <v>52485</v>
      </c>
      <c r="B1765" s="110" t="s">
        <v>4581</v>
      </c>
    </row>
    <row r="1766" spans="1:2" x14ac:dyDescent="0.25">
      <c r="A1766" s="118">
        <v>55220</v>
      </c>
      <c r="B1766" s="110" t="s">
        <v>4582</v>
      </c>
    </row>
    <row r="1767" spans="1:2" x14ac:dyDescent="0.25">
      <c r="A1767" s="118">
        <v>50101</v>
      </c>
      <c r="B1767" s="110" t="s">
        <v>4583</v>
      </c>
    </row>
    <row r="1768" spans="1:2" x14ac:dyDescent="0.25">
      <c r="A1768" s="118">
        <v>50102</v>
      </c>
      <c r="B1768" s="110" t="s">
        <v>4584</v>
      </c>
    </row>
    <row r="1769" spans="1:2" x14ac:dyDescent="0.25">
      <c r="A1769" s="118">
        <v>50102</v>
      </c>
      <c r="B1769" s="110" t="s">
        <v>4585</v>
      </c>
    </row>
    <row r="1770" spans="1:2" x14ac:dyDescent="0.25">
      <c r="A1770" s="118">
        <v>50101</v>
      </c>
      <c r="B1770" s="110" t="s">
        <v>4586</v>
      </c>
    </row>
    <row r="1771" spans="1:2" x14ac:dyDescent="0.25">
      <c r="A1771" s="118">
        <v>29140</v>
      </c>
      <c r="B1771" s="110" t="s">
        <v>4587</v>
      </c>
    </row>
    <row r="1772" spans="1:2" x14ac:dyDescent="0.25">
      <c r="A1772" s="118">
        <v>34300</v>
      </c>
      <c r="B1772" s="110" t="s">
        <v>4588</v>
      </c>
    </row>
    <row r="1773" spans="1:2" x14ac:dyDescent="0.25">
      <c r="A1773" s="118">
        <v>61209</v>
      </c>
      <c r="B1773" s="110" t="s">
        <v>4589</v>
      </c>
    </row>
    <row r="1774" spans="1:2" x14ac:dyDescent="0.25">
      <c r="A1774" s="118">
        <v>61201</v>
      </c>
      <c r="B1774" s="110" t="s">
        <v>4590</v>
      </c>
    </row>
    <row r="1775" spans="1:2" x14ac:dyDescent="0.25">
      <c r="A1775" s="118">
        <v>35120</v>
      </c>
      <c r="B1775" s="110" t="s">
        <v>4591</v>
      </c>
    </row>
    <row r="1776" spans="1:2" x14ac:dyDescent="0.25">
      <c r="A1776" s="118">
        <v>63220</v>
      </c>
      <c r="B1776" s="110" t="s">
        <v>4592</v>
      </c>
    </row>
    <row r="1777" spans="1:2" x14ac:dyDescent="0.25">
      <c r="A1777" s="118">
        <v>63220</v>
      </c>
      <c r="B1777" s="110" t="s">
        <v>4593</v>
      </c>
    </row>
    <row r="1778" spans="1:2" x14ac:dyDescent="0.25">
      <c r="A1778" s="118">
        <v>73100</v>
      </c>
      <c r="B1778" s="110" t="s">
        <v>4594</v>
      </c>
    </row>
    <row r="1779" spans="1:2" x14ac:dyDescent="0.25">
      <c r="A1779" s="118">
        <v>31500</v>
      </c>
      <c r="B1779" s="110" t="s">
        <v>4595</v>
      </c>
    </row>
    <row r="1780" spans="1:2" x14ac:dyDescent="0.25">
      <c r="A1780" s="118">
        <v>15842</v>
      </c>
      <c r="B1780" s="110" t="s">
        <v>4596</v>
      </c>
    </row>
    <row r="1781" spans="1:2" x14ac:dyDescent="0.25">
      <c r="A1781" s="118">
        <v>36639</v>
      </c>
      <c r="B1781" s="110" t="s">
        <v>4597</v>
      </c>
    </row>
    <row r="1782" spans="1:2" x14ac:dyDescent="0.25">
      <c r="A1782" s="118">
        <v>51479</v>
      </c>
      <c r="B1782" s="110" t="s">
        <v>4598</v>
      </c>
    </row>
    <row r="1783" spans="1:2" x14ac:dyDescent="0.25">
      <c r="A1783" s="118">
        <v>31500</v>
      </c>
      <c r="B1783" s="110" t="s">
        <v>4599</v>
      </c>
    </row>
    <row r="1784" spans="1:2" x14ac:dyDescent="0.25">
      <c r="A1784" s="118">
        <v>36110</v>
      </c>
      <c r="B1784" s="110" t="s">
        <v>4600</v>
      </c>
    </row>
    <row r="1785" spans="1:2" x14ac:dyDescent="0.25">
      <c r="A1785" s="118">
        <v>36140</v>
      </c>
      <c r="B1785" s="110" t="s">
        <v>4601</v>
      </c>
    </row>
    <row r="1786" spans="1:2" x14ac:dyDescent="0.25">
      <c r="A1786" s="118">
        <v>20520</v>
      </c>
      <c r="B1786" s="110" t="s">
        <v>4602</v>
      </c>
    </row>
    <row r="1787" spans="1:2" x14ac:dyDescent="0.25">
      <c r="A1787" s="118">
        <v>20520</v>
      </c>
      <c r="B1787" s="110" t="s">
        <v>4603</v>
      </c>
    </row>
    <row r="1788" spans="1:2" x14ac:dyDescent="0.25">
      <c r="A1788" s="118">
        <v>20520</v>
      </c>
      <c r="B1788" s="110" t="s">
        <v>4604</v>
      </c>
    </row>
    <row r="1789" spans="1:2" x14ac:dyDescent="0.25">
      <c r="A1789" s="118">
        <v>28750</v>
      </c>
      <c r="B1789" s="110" t="s">
        <v>4605</v>
      </c>
    </row>
    <row r="1790" spans="1:2" x14ac:dyDescent="0.25">
      <c r="A1790" s="118">
        <v>25220</v>
      </c>
      <c r="B1790" s="110" t="s">
        <v>4606</v>
      </c>
    </row>
    <row r="1791" spans="1:2" x14ac:dyDescent="0.25">
      <c r="A1791" s="118">
        <v>15891</v>
      </c>
      <c r="B1791" s="110" t="s">
        <v>4607</v>
      </c>
    </row>
    <row r="1792" spans="1:2" x14ac:dyDescent="0.25">
      <c r="A1792" s="118">
        <v>15891</v>
      </c>
      <c r="B1792" s="110" t="s">
        <v>4608</v>
      </c>
    </row>
    <row r="1793" spans="1:2" x14ac:dyDescent="0.25">
      <c r="A1793" s="118">
        <v>29240</v>
      </c>
      <c r="B1793" s="110" t="s">
        <v>4609</v>
      </c>
    </row>
    <row r="1794" spans="1:2" x14ac:dyDescent="0.25">
      <c r="A1794" s="118">
        <v>15330</v>
      </c>
      <c r="B1794" s="110" t="s">
        <v>4610</v>
      </c>
    </row>
    <row r="1795" spans="1:2" x14ac:dyDescent="0.25">
      <c r="A1795" s="118">
        <v>33100</v>
      </c>
      <c r="B1795" s="110" t="s">
        <v>4611</v>
      </c>
    </row>
    <row r="1796" spans="1:2" x14ac:dyDescent="0.25">
      <c r="A1796" s="118">
        <v>35120</v>
      </c>
      <c r="B1796" s="110" t="s">
        <v>4612</v>
      </c>
    </row>
    <row r="1797" spans="1:2" x14ac:dyDescent="0.25">
      <c r="A1797" s="118">
        <v>71401</v>
      </c>
      <c r="B1797" s="110" t="s">
        <v>4613</v>
      </c>
    </row>
    <row r="1798" spans="1:2" x14ac:dyDescent="0.25">
      <c r="A1798" s="118">
        <v>28720</v>
      </c>
      <c r="B1798" s="110" t="s">
        <v>4614</v>
      </c>
    </row>
    <row r="1799" spans="1:2" x14ac:dyDescent="0.25">
      <c r="A1799" s="118">
        <v>28710</v>
      </c>
      <c r="B1799" s="110" t="s">
        <v>4615</v>
      </c>
    </row>
    <row r="1800" spans="1:2" x14ac:dyDescent="0.25">
      <c r="A1800" s="118">
        <v>28720</v>
      </c>
      <c r="B1800" s="110" t="s">
        <v>4616</v>
      </c>
    </row>
    <row r="1801" spans="1:2" x14ac:dyDescent="0.25">
      <c r="A1801" s="118">
        <v>28720</v>
      </c>
      <c r="B1801" s="110" t="s">
        <v>4617</v>
      </c>
    </row>
    <row r="1802" spans="1:2" x14ac:dyDescent="0.25">
      <c r="A1802" s="118">
        <v>28720</v>
      </c>
      <c r="B1802" s="110" t="s">
        <v>4618</v>
      </c>
    </row>
    <row r="1803" spans="1:2" x14ac:dyDescent="0.25">
      <c r="A1803" s="118">
        <v>28710</v>
      </c>
      <c r="B1803" s="110" t="s">
        <v>4619</v>
      </c>
    </row>
    <row r="1804" spans="1:2" x14ac:dyDescent="0.25">
      <c r="A1804" s="118">
        <v>28710</v>
      </c>
      <c r="B1804" s="110" t="s">
        <v>4620</v>
      </c>
    </row>
    <row r="1805" spans="1:2" x14ac:dyDescent="0.25">
      <c r="A1805" s="118">
        <v>1120</v>
      </c>
      <c r="B1805" s="110" t="s">
        <v>4621</v>
      </c>
    </row>
    <row r="1806" spans="1:2" x14ac:dyDescent="0.25">
      <c r="A1806" s="118">
        <v>17402</v>
      </c>
      <c r="B1806" s="110" t="s">
        <v>4622</v>
      </c>
    </row>
    <row r="1807" spans="1:2" x14ac:dyDescent="0.25">
      <c r="A1807" s="118">
        <v>17549</v>
      </c>
      <c r="B1807" s="110" t="s">
        <v>4623</v>
      </c>
    </row>
    <row r="1808" spans="1:2" x14ac:dyDescent="0.25">
      <c r="A1808" s="118">
        <v>17250</v>
      </c>
      <c r="B1808" s="110" t="s">
        <v>4624</v>
      </c>
    </row>
    <row r="1809" spans="1:2" x14ac:dyDescent="0.25">
      <c r="A1809" s="118">
        <v>32100</v>
      </c>
      <c r="B1809" s="110" t="s">
        <v>4625</v>
      </c>
    </row>
    <row r="1810" spans="1:2" x14ac:dyDescent="0.25">
      <c r="A1810" s="118">
        <v>18241</v>
      </c>
      <c r="B1810" s="110" t="s">
        <v>4626</v>
      </c>
    </row>
    <row r="1811" spans="1:2" x14ac:dyDescent="0.25">
      <c r="A1811" s="118">
        <v>1120</v>
      </c>
      <c r="B1811" s="110" t="s">
        <v>4627</v>
      </c>
    </row>
    <row r="1812" spans="1:2" x14ac:dyDescent="0.25">
      <c r="A1812" s="118">
        <v>18300</v>
      </c>
      <c r="B1812" s="110" t="s">
        <v>4628</v>
      </c>
    </row>
    <row r="1813" spans="1:2" x14ac:dyDescent="0.25">
      <c r="A1813" s="118">
        <v>74142</v>
      </c>
      <c r="B1813" s="110" t="s">
        <v>4629</v>
      </c>
    </row>
    <row r="1814" spans="1:2" x14ac:dyDescent="0.25">
      <c r="A1814" s="118">
        <v>25220</v>
      </c>
      <c r="B1814" s="110" t="s">
        <v>4630</v>
      </c>
    </row>
    <row r="1815" spans="1:2" x14ac:dyDescent="0.25">
      <c r="A1815" s="118">
        <v>25220</v>
      </c>
      <c r="B1815" s="110" t="s">
        <v>4631</v>
      </c>
    </row>
    <row r="1816" spans="1:2" x14ac:dyDescent="0.25">
      <c r="A1816" s="118">
        <v>34300</v>
      </c>
      <c r="B1816" s="110" t="s">
        <v>4632</v>
      </c>
    </row>
    <row r="1817" spans="1:2" x14ac:dyDescent="0.25">
      <c r="A1817" s="118">
        <v>18241</v>
      </c>
      <c r="B1817" s="110" t="s">
        <v>4633</v>
      </c>
    </row>
    <row r="1818" spans="1:2" x14ac:dyDescent="0.25">
      <c r="A1818" s="118">
        <v>29220</v>
      </c>
      <c r="B1818" s="110" t="s">
        <v>4634</v>
      </c>
    </row>
    <row r="1819" spans="1:2" x14ac:dyDescent="0.25">
      <c r="A1819" s="118">
        <v>28720</v>
      </c>
      <c r="B1819" s="110" t="s">
        <v>4635</v>
      </c>
    </row>
    <row r="1820" spans="1:2" x14ac:dyDescent="0.25">
      <c r="A1820" s="118">
        <v>29240</v>
      </c>
      <c r="B1820" s="110" t="s">
        <v>4636</v>
      </c>
    </row>
    <row r="1821" spans="1:2" x14ac:dyDescent="0.25">
      <c r="A1821" s="118">
        <v>50102</v>
      </c>
      <c r="B1821" s="110" t="s">
        <v>4637</v>
      </c>
    </row>
    <row r="1822" spans="1:2" x14ac:dyDescent="0.25">
      <c r="A1822" s="118">
        <v>50300</v>
      </c>
      <c r="B1822" s="110" t="s">
        <v>4638</v>
      </c>
    </row>
    <row r="1823" spans="1:2" x14ac:dyDescent="0.25">
      <c r="A1823" s="118">
        <v>33500</v>
      </c>
      <c r="B1823" s="110" t="s">
        <v>4639</v>
      </c>
    </row>
    <row r="1824" spans="1:2" x14ac:dyDescent="0.25">
      <c r="A1824" s="118">
        <v>60249</v>
      </c>
      <c r="B1824" s="110" t="s">
        <v>4640</v>
      </c>
    </row>
    <row r="1825" spans="1:2" x14ac:dyDescent="0.25">
      <c r="A1825" s="118">
        <v>60249</v>
      </c>
      <c r="B1825" s="110" t="s">
        <v>4641</v>
      </c>
    </row>
    <row r="1826" spans="1:2" x14ac:dyDescent="0.25">
      <c r="A1826" s="118">
        <v>51570</v>
      </c>
      <c r="B1826" s="110" t="s">
        <v>4642</v>
      </c>
    </row>
    <row r="1827" spans="1:2" x14ac:dyDescent="0.25">
      <c r="A1827" s="118">
        <v>71100</v>
      </c>
      <c r="B1827" s="110" t="s">
        <v>4643</v>
      </c>
    </row>
    <row r="1828" spans="1:2" x14ac:dyDescent="0.25">
      <c r="A1828" s="118">
        <v>71100</v>
      </c>
      <c r="B1828" s="110" t="s">
        <v>4644</v>
      </c>
    </row>
    <row r="1829" spans="1:2" x14ac:dyDescent="0.25">
      <c r="A1829" s="118">
        <v>17402</v>
      </c>
      <c r="B1829" s="110" t="s">
        <v>4645</v>
      </c>
    </row>
    <row r="1830" spans="1:2" x14ac:dyDescent="0.25">
      <c r="A1830" s="118">
        <v>63210</v>
      </c>
      <c r="B1830" s="110" t="s">
        <v>4646</v>
      </c>
    </row>
    <row r="1831" spans="1:2" x14ac:dyDescent="0.25">
      <c r="A1831" s="118">
        <v>45230</v>
      </c>
      <c r="B1831" s="110" t="s">
        <v>4647</v>
      </c>
    </row>
    <row r="1832" spans="1:2" x14ac:dyDescent="0.25">
      <c r="A1832" s="118">
        <v>24512</v>
      </c>
      <c r="B1832" s="110" t="s">
        <v>4648</v>
      </c>
    </row>
    <row r="1833" spans="1:2" x14ac:dyDescent="0.25">
      <c r="A1833" s="118">
        <v>71100</v>
      </c>
      <c r="B1833" s="110" t="s">
        <v>4649</v>
      </c>
    </row>
    <row r="1834" spans="1:2" x14ac:dyDescent="0.25">
      <c r="A1834" s="118">
        <v>60220</v>
      </c>
      <c r="B1834" s="110" t="s">
        <v>4650</v>
      </c>
    </row>
    <row r="1835" spans="1:2" x14ac:dyDescent="0.25">
      <c r="A1835" s="118">
        <v>52488</v>
      </c>
      <c r="B1835" s="110" t="s">
        <v>4651</v>
      </c>
    </row>
    <row r="1836" spans="1:2" x14ac:dyDescent="0.25">
      <c r="A1836" s="118">
        <v>50200</v>
      </c>
      <c r="B1836" s="110" t="s">
        <v>4652</v>
      </c>
    </row>
    <row r="1837" spans="1:2" x14ac:dyDescent="0.25">
      <c r="A1837" s="118">
        <v>50200</v>
      </c>
      <c r="B1837" s="110" t="s">
        <v>4653</v>
      </c>
    </row>
    <row r="1838" spans="1:2" x14ac:dyDescent="0.25">
      <c r="A1838" s="118">
        <v>92619</v>
      </c>
      <c r="B1838" s="110" t="s">
        <v>4654</v>
      </c>
    </row>
    <row r="1839" spans="1:2" x14ac:dyDescent="0.25">
      <c r="A1839" s="118">
        <v>15620</v>
      </c>
      <c r="B1839" s="110" t="s">
        <v>4655</v>
      </c>
    </row>
    <row r="1840" spans="1:2" x14ac:dyDescent="0.25">
      <c r="A1840" s="118">
        <v>15842</v>
      </c>
      <c r="B1840" s="110" t="s">
        <v>4656</v>
      </c>
    </row>
    <row r="1841" spans="1:2" x14ac:dyDescent="0.25">
      <c r="A1841" s="118">
        <v>34203</v>
      </c>
      <c r="B1841" s="110" t="s">
        <v>4657</v>
      </c>
    </row>
    <row r="1842" spans="1:2" x14ac:dyDescent="0.25">
      <c r="A1842" s="118">
        <v>50102</v>
      </c>
      <c r="B1842" s="110" t="s">
        <v>4658</v>
      </c>
    </row>
    <row r="1843" spans="1:2" x14ac:dyDescent="0.25">
      <c r="A1843" s="118">
        <v>50102</v>
      </c>
      <c r="B1843" s="110" t="s">
        <v>4659</v>
      </c>
    </row>
    <row r="1844" spans="1:2" x14ac:dyDescent="0.25">
      <c r="A1844" s="118">
        <v>34203</v>
      </c>
      <c r="B1844" s="110" t="s">
        <v>4660</v>
      </c>
    </row>
    <row r="1845" spans="1:2" x14ac:dyDescent="0.25">
      <c r="A1845" s="118">
        <v>55220</v>
      </c>
      <c r="B1845" s="110" t="s">
        <v>4661</v>
      </c>
    </row>
    <row r="1846" spans="1:2" x14ac:dyDescent="0.25">
      <c r="A1846" s="118">
        <v>70209</v>
      </c>
      <c r="B1846" s="110" t="s">
        <v>4662</v>
      </c>
    </row>
    <row r="1847" spans="1:2" x14ac:dyDescent="0.25">
      <c r="A1847" s="118">
        <v>55220</v>
      </c>
      <c r="B1847" s="110" t="s">
        <v>4663</v>
      </c>
    </row>
    <row r="1848" spans="1:2" x14ac:dyDescent="0.25">
      <c r="A1848" s="118">
        <v>34203</v>
      </c>
      <c r="B1848" s="110" t="s">
        <v>4664</v>
      </c>
    </row>
    <row r="1849" spans="1:2" x14ac:dyDescent="0.25">
      <c r="A1849" s="118">
        <v>63210</v>
      </c>
      <c r="B1849" s="110" t="s">
        <v>4665</v>
      </c>
    </row>
    <row r="1850" spans="1:2" x14ac:dyDescent="0.25">
      <c r="A1850" s="118">
        <v>50101</v>
      </c>
      <c r="B1850" s="110" t="s">
        <v>4666</v>
      </c>
    </row>
    <row r="1851" spans="1:2" x14ac:dyDescent="0.25">
      <c r="A1851" s="118">
        <v>71211</v>
      </c>
      <c r="B1851" s="110" t="s">
        <v>4667</v>
      </c>
    </row>
    <row r="1852" spans="1:2" x14ac:dyDescent="0.25">
      <c r="A1852" s="118">
        <v>50101</v>
      </c>
      <c r="B1852" s="110" t="s">
        <v>4668</v>
      </c>
    </row>
    <row r="1853" spans="1:2" x14ac:dyDescent="0.25">
      <c r="A1853" s="118">
        <v>31500</v>
      </c>
      <c r="B1853" s="110" t="s">
        <v>4669</v>
      </c>
    </row>
    <row r="1854" spans="1:2" x14ac:dyDescent="0.25">
      <c r="A1854" s="118">
        <v>29600</v>
      </c>
      <c r="B1854" s="110" t="s">
        <v>4670</v>
      </c>
    </row>
    <row r="1855" spans="1:2" x14ac:dyDescent="0.25">
      <c r="A1855" s="118">
        <v>24130</v>
      </c>
      <c r="B1855" s="110" t="s">
        <v>4671</v>
      </c>
    </row>
    <row r="1856" spans="1:2" x14ac:dyDescent="0.25">
      <c r="A1856" s="118">
        <v>17250</v>
      </c>
      <c r="B1856" s="110" t="s">
        <v>4672</v>
      </c>
    </row>
    <row r="1857" spans="1:2" x14ac:dyDescent="0.25">
      <c r="A1857" s="118">
        <v>24130</v>
      </c>
      <c r="B1857" s="110" t="s">
        <v>4673</v>
      </c>
    </row>
    <row r="1858" spans="1:2" x14ac:dyDescent="0.25">
      <c r="A1858" s="118">
        <v>31620</v>
      </c>
      <c r="B1858" s="110" t="s">
        <v>4674</v>
      </c>
    </row>
    <row r="1859" spans="1:2" x14ac:dyDescent="0.25">
      <c r="A1859" s="118">
        <v>24110</v>
      </c>
      <c r="B1859" s="110" t="s">
        <v>4675</v>
      </c>
    </row>
    <row r="1860" spans="1:2" x14ac:dyDescent="0.25">
      <c r="A1860" s="118">
        <v>24130</v>
      </c>
      <c r="B1860" s="110" t="s">
        <v>4676</v>
      </c>
    </row>
    <row r="1861" spans="1:2" x14ac:dyDescent="0.25">
      <c r="A1861" s="118">
        <v>51870</v>
      </c>
      <c r="B1861" s="110" t="s">
        <v>4677</v>
      </c>
    </row>
    <row r="1862" spans="1:2" x14ac:dyDescent="0.25">
      <c r="A1862" s="121">
        <v>35120</v>
      </c>
      <c r="B1862" s="110" t="s">
        <v>4678</v>
      </c>
    </row>
    <row r="1863" spans="1:2" x14ac:dyDescent="0.25">
      <c r="A1863" s="118">
        <v>31620</v>
      </c>
      <c r="B1863" s="110" t="s">
        <v>4679</v>
      </c>
    </row>
    <row r="1864" spans="1:2" x14ac:dyDescent="0.25">
      <c r="A1864" s="118">
        <v>21120</v>
      </c>
      <c r="B1864" s="110" t="s">
        <v>4680</v>
      </c>
    </row>
    <row r="1865" spans="1:2" x14ac:dyDescent="0.25">
      <c r="A1865" s="118">
        <v>21120</v>
      </c>
      <c r="B1865" s="110" t="s">
        <v>4681</v>
      </c>
    </row>
    <row r="1866" spans="1:2" x14ac:dyDescent="0.25">
      <c r="A1866" s="118">
        <v>21230</v>
      </c>
      <c r="B1866" s="110" t="s">
        <v>4682</v>
      </c>
    </row>
    <row r="1867" spans="1:2" x14ac:dyDescent="0.25">
      <c r="A1867" s="118">
        <v>21230</v>
      </c>
      <c r="B1867" s="110" t="s">
        <v>4683</v>
      </c>
    </row>
    <row r="1868" spans="1:2" x14ac:dyDescent="0.25">
      <c r="A1868" s="118">
        <v>26829</v>
      </c>
      <c r="B1868" s="110" t="s">
        <v>4684</v>
      </c>
    </row>
    <row r="1869" spans="1:2" x14ac:dyDescent="0.25">
      <c r="A1869" s="118">
        <v>36631</v>
      </c>
      <c r="B1869" s="110" t="s">
        <v>4685</v>
      </c>
    </row>
    <row r="1870" spans="1:2" x14ac:dyDescent="0.25">
      <c r="A1870" s="118">
        <v>14300</v>
      </c>
      <c r="B1870" s="110" t="s">
        <v>4686</v>
      </c>
    </row>
    <row r="1871" spans="1:2" x14ac:dyDescent="0.25">
      <c r="A1871" s="118">
        <v>15980</v>
      </c>
      <c r="B1871" s="110" t="s">
        <v>4687</v>
      </c>
    </row>
    <row r="1872" spans="1:2" x14ac:dyDescent="0.25">
      <c r="A1872" s="118">
        <v>51120</v>
      </c>
      <c r="B1872" s="110" t="s">
        <v>4688</v>
      </c>
    </row>
    <row r="1873" spans="1:2" x14ac:dyDescent="0.25">
      <c r="A1873" s="118">
        <v>51550</v>
      </c>
      <c r="B1873" s="110" t="s">
        <v>4689</v>
      </c>
    </row>
    <row r="1874" spans="1:2" x14ac:dyDescent="0.25">
      <c r="A1874" s="118">
        <v>21120</v>
      </c>
      <c r="B1874" s="110" t="s">
        <v>4690</v>
      </c>
    </row>
    <row r="1875" spans="1:2" x14ac:dyDescent="0.25">
      <c r="A1875" s="118">
        <v>21230</v>
      </c>
      <c r="B1875" s="110" t="s">
        <v>4691</v>
      </c>
    </row>
    <row r="1876" spans="1:2" x14ac:dyDescent="0.25">
      <c r="A1876" s="118">
        <v>24140</v>
      </c>
      <c r="B1876" s="110" t="s">
        <v>4692</v>
      </c>
    </row>
    <row r="1877" spans="1:2" x14ac:dyDescent="0.25">
      <c r="A1877" s="118">
        <v>25220</v>
      </c>
      <c r="B1877" s="110" t="s">
        <v>4693</v>
      </c>
    </row>
    <row r="1878" spans="1:2" x14ac:dyDescent="0.25">
      <c r="A1878" s="118">
        <v>26130</v>
      </c>
      <c r="B1878" s="110" t="s">
        <v>4694</v>
      </c>
    </row>
    <row r="1879" spans="1:2" x14ac:dyDescent="0.25">
      <c r="A1879" s="118">
        <v>34300</v>
      </c>
      <c r="B1879" s="110" t="s">
        <v>4695</v>
      </c>
    </row>
    <row r="1880" spans="1:2" x14ac:dyDescent="0.25">
      <c r="A1880" s="118">
        <v>29110</v>
      </c>
      <c r="B1880" s="110" t="s">
        <v>4696</v>
      </c>
    </row>
    <row r="1881" spans="1:2" x14ac:dyDescent="0.25">
      <c r="A1881" s="118">
        <v>29110</v>
      </c>
      <c r="B1881" s="110" t="s">
        <v>4697</v>
      </c>
    </row>
    <row r="1882" spans="1:2" x14ac:dyDescent="0.25">
      <c r="A1882" s="118">
        <v>92629</v>
      </c>
      <c r="B1882" s="110" t="s">
        <v>4698</v>
      </c>
    </row>
    <row r="1883" spans="1:2" x14ac:dyDescent="0.25">
      <c r="A1883" s="118">
        <v>21230</v>
      </c>
      <c r="B1883" s="110" t="s">
        <v>4699</v>
      </c>
    </row>
    <row r="1884" spans="1:2" x14ac:dyDescent="0.25">
      <c r="A1884" s="118">
        <v>22230</v>
      </c>
      <c r="B1884" s="110" t="s">
        <v>4700</v>
      </c>
    </row>
    <row r="1885" spans="1:2" x14ac:dyDescent="0.25">
      <c r="A1885" s="118">
        <v>92629</v>
      </c>
      <c r="B1885" s="110" t="s">
        <v>4701</v>
      </c>
    </row>
    <row r="1886" spans="1:2" x14ac:dyDescent="0.25">
      <c r="A1886" s="118">
        <v>29540</v>
      </c>
      <c r="B1886" s="110" t="s">
        <v>4702</v>
      </c>
    </row>
    <row r="1887" spans="1:2" x14ac:dyDescent="0.25">
      <c r="A1887" s="118">
        <v>21120</v>
      </c>
      <c r="B1887" s="110" t="s">
        <v>4703</v>
      </c>
    </row>
    <row r="1888" spans="1:2" x14ac:dyDescent="0.25">
      <c r="A1888" s="118">
        <v>29550</v>
      </c>
      <c r="B1888" s="110" t="s">
        <v>4704</v>
      </c>
    </row>
    <row r="1889" spans="1:2" x14ac:dyDescent="0.25">
      <c r="A1889" s="118">
        <v>26821</v>
      </c>
      <c r="B1889" s="110" t="s">
        <v>4705</v>
      </c>
    </row>
    <row r="1890" spans="1:2" x14ac:dyDescent="0.25">
      <c r="A1890" s="118">
        <v>17120</v>
      </c>
      <c r="B1890" s="110" t="s">
        <v>4706</v>
      </c>
    </row>
    <row r="1891" spans="1:2" x14ac:dyDescent="0.25">
      <c r="A1891" s="118">
        <v>29540</v>
      </c>
      <c r="B1891" s="110" t="s">
        <v>4707</v>
      </c>
    </row>
    <row r="1892" spans="1:2" x14ac:dyDescent="0.25">
      <c r="A1892" s="118">
        <v>17720</v>
      </c>
      <c r="B1892" s="110" t="s">
        <v>4708</v>
      </c>
    </row>
    <row r="1893" spans="1:2" x14ac:dyDescent="0.25">
      <c r="A1893" s="118">
        <v>29540</v>
      </c>
      <c r="B1893" s="110" t="s">
        <v>4709</v>
      </c>
    </row>
    <row r="1894" spans="1:2" x14ac:dyDescent="0.25">
      <c r="A1894" s="118">
        <v>17542</v>
      </c>
      <c r="B1894" s="110" t="s">
        <v>4710</v>
      </c>
    </row>
    <row r="1895" spans="1:2" x14ac:dyDescent="0.25">
      <c r="A1895" s="118">
        <v>36300</v>
      </c>
      <c r="B1895" s="110" t="s">
        <v>4711</v>
      </c>
    </row>
    <row r="1896" spans="1:2" x14ac:dyDescent="0.25">
      <c r="A1896" s="118">
        <v>63110</v>
      </c>
      <c r="B1896" s="110" t="s">
        <v>4712</v>
      </c>
    </row>
    <row r="1897" spans="1:2" x14ac:dyDescent="0.25">
      <c r="A1897" s="118">
        <v>63110</v>
      </c>
      <c r="B1897" s="110" t="s">
        <v>4713</v>
      </c>
    </row>
    <row r="1898" spans="1:2" x14ac:dyDescent="0.25">
      <c r="A1898" s="118">
        <v>63110</v>
      </c>
      <c r="B1898" s="110" t="s">
        <v>4714</v>
      </c>
    </row>
    <row r="1899" spans="1:2" x14ac:dyDescent="0.25">
      <c r="A1899" s="118">
        <v>35110</v>
      </c>
      <c r="B1899" s="110" t="s">
        <v>4715</v>
      </c>
    </row>
    <row r="1900" spans="1:2" x14ac:dyDescent="0.25">
      <c r="A1900" s="118">
        <v>17520</v>
      </c>
      <c r="B1900" s="110" t="s">
        <v>4716</v>
      </c>
    </row>
    <row r="1901" spans="1:2" x14ac:dyDescent="0.25">
      <c r="A1901" s="118">
        <v>63220</v>
      </c>
      <c r="B1901" s="110" t="s">
        <v>4717</v>
      </c>
    </row>
    <row r="1902" spans="1:2" x14ac:dyDescent="0.25">
      <c r="A1902" s="118">
        <v>63220</v>
      </c>
      <c r="B1902" s="110" t="s">
        <v>4718</v>
      </c>
    </row>
    <row r="1903" spans="1:2" x14ac:dyDescent="0.25">
      <c r="A1903" s="118">
        <v>36639</v>
      </c>
      <c r="B1903" s="110" t="s">
        <v>4719</v>
      </c>
    </row>
    <row r="1904" spans="1:2" x14ac:dyDescent="0.25">
      <c r="A1904" s="118">
        <v>91330</v>
      </c>
      <c r="B1904" s="110" t="s">
        <v>4720</v>
      </c>
    </row>
    <row r="1905" spans="1:2" x14ac:dyDescent="0.25">
      <c r="A1905" s="118">
        <v>45420</v>
      </c>
      <c r="B1905" s="110" t="s">
        <v>4721</v>
      </c>
    </row>
    <row r="1906" spans="1:2" x14ac:dyDescent="0.25">
      <c r="A1906" s="118">
        <v>28620</v>
      </c>
      <c r="B1906" s="110" t="s">
        <v>4722</v>
      </c>
    </row>
    <row r="1907" spans="1:2" x14ac:dyDescent="0.25">
      <c r="A1907" s="118">
        <v>45420</v>
      </c>
      <c r="B1907" s="110" t="s">
        <v>4723</v>
      </c>
    </row>
    <row r="1908" spans="1:2" x14ac:dyDescent="0.25">
      <c r="A1908" s="118">
        <v>45220</v>
      </c>
      <c r="B1908" s="110" t="s">
        <v>4724</v>
      </c>
    </row>
    <row r="1909" spans="1:2" x14ac:dyDescent="0.25">
      <c r="A1909" s="118">
        <v>93010</v>
      </c>
      <c r="B1909" s="110" t="s">
        <v>4725</v>
      </c>
    </row>
    <row r="1910" spans="1:2" x14ac:dyDescent="0.25">
      <c r="A1910" s="118">
        <v>45430</v>
      </c>
      <c r="B1910" s="110" t="s">
        <v>4726</v>
      </c>
    </row>
    <row r="1911" spans="1:2" x14ac:dyDescent="0.25">
      <c r="A1911" s="118">
        <v>28630</v>
      </c>
      <c r="B1911" s="110" t="s">
        <v>4727</v>
      </c>
    </row>
    <row r="1912" spans="1:2" x14ac:dyDescent="0.25">
      <c r="A1912" s="118">
        <v>29540</v>
      </c>
      <c r="B1912" s="110" t="s">
        <v>4728</v>
      </c>
    </row>
    <row r="1913" spans="1:2" x14ac:dyDescent="0.25">
      <c r="A1913" s="118">
        <v>17110</v>
      </c>
      <c r="B1913" s="110" t="s">
        <v>4729</v>
      </c>
    </row>
    <row r="1914" spans="1:2" x14ac:dyDescent="0.25">
      <c r="A1914" s="118">
        <v>17120</v>
      </c>
      <c r="B1914" s="110" t="s">
        <v>4730</v>
      </c>
    </row>
    <row r="1915" spans="1:2" x14ac:dyDescent="0.25">
      <c r="A1915" s="118">
        <v>17130</v>
      </c>
      <c r="B1915" s="110" t="s">
        <v>4731</v>
      </c>
    </row>
    <row r="1916" spans="1:2" x14ac:dyDescent="0.25">
      <c r="A1916" s="118">
        <v>29560</v>
      </c>
      <c r="B1916" s="110" t="s">
        <v>4732</v>
      </c>
    </row>
    <row r="1917" spans="1:2" x14ac:dyDescent="0.25">
      <c r="A1917" s="118">
        <v>24511</v>
      </c>
      <c r="B1917" s="110" t="s">
        <v>4733</v>
      </c>
    </row>
    <row r="1918" spans="1:2" x14ac:dyDescent="0.25">
      <c r="A1918" s="118">
        <v>29560</v>
      </c>
      <c r="B1918" s="110" t="s">
        <v>4734</v>
      </c>
    </row>
    <row r="1919" spans="1:2" x14ac:dyDescent="0.25">
      <c r="A1919" s="118">
        <v>52481</v>
      </c>
      <c r="B1919" s="110" t="s">
        <v>4735</v>
      </c>
    </row>
    <row r="1920" spans="1:2" x14ac:dyDescent="0.25">
      <c r="A1920" s="118">
        <v>25210</v>
      </c>
      <c r="B1920" s="110" t="s">
        <v>4736</v>
      </c>
    </row>
    <row r="1921" spans="1:2" x14ac:dyDescent="0.25">
      <c r="A1921" s="118">
        <v>25130</v>
      </c>
      <c r="B1921" s="110" t="s">
        <v>4737</v>
      </c>
    </row>
    <row r="1922" spans="1:2" x14ac:dyDescent="0.25">
      <c r="A1922" s="118">
        <v>17511</v>
      </c>
      <c r="B1922" s="110" t="s">
        <v>4738</v>
      </c>
    </row>
    <row r="1923" spans="1:2" x14ac:dyDescent="0.25">
      <c r="A1923" s="118">
        <v>51160</v>
      </c>
      <c r="B1923" s="110" t="s">
        <v>4739</v>
      </c>
    </row>
    <row r="1924" spans="1:2" x14ac:dyDescent="0.25">
      <c r="A1924" s="118">
        <v>17519</v>
      </c>
      <c r="B1924" s="110" t="s">
        <v>4740</v>
      </c>
    </row>
    <row r="1925" spans="1:2" x14ac:dyDescent="0.25">
      <c r="A1925" s="118">
        <v>52481</v>
      </c>
      <c r="B1925" s="110" t="s">
        <v>4741</v>
      </c>
    </row>
    <row r="1926" spans="1:2" x14ac:dyDescent="0.25">
      <c r="A1926" s="118">
        <v>51479</v>
      </c>
      <c r="B1926" s="110" t="s">
        <v>4742</v>
      </c>
    </row>
    <row r="1927" spans="1:2" x14ac:dyDescent="0.25">
      <c r="A1927" s="118">
        <v>17519</v>
      </c>
      <c r="B1927" s="110" t="s">
        <v>4743</v>
      </c>
    </row>
    <row r="1928" spans="1:2" x14ac:dyDescent="0.25">
      <c r="A1928" s="118">
        <v>17519</v>
      </c>
      <c r="B1928" s="110" t="s">
        <v>4744</v>
      </c>
    </row>
    <row r="1929" spans="1:2" x14ac:dyDescent="0.25">
      <c r="A1929" s="119">
        <v>51180</v>
      </c>
      <c r="B1929" s="111" t="s">
        <v>4745</v>
      </c>
    </row>
    <row r="1930" spans="1:2" x14ac:dyDescent="0.25">
      <c r="A1930" s="119">
        <v>52610</v>
      </c>
      <c r="B1930" s="111" t="s">
        <v>4746</v>
      </c>
    </row>
    <row r="1931" spans="1:2" x14ac:dyDescent="0.25">
      <c r="A1931" s="120">
        <v>35430</v>
      </c>
      <c r="B1931" s="111" t="s">
        <v>4747</v>
      </c>
    </row>
    <row r="1932" spans="1:2" x14ac:dyDescent="0.25">
      <c r="A1932" s="119">
        <v>52329</v>
      </c>
      <c r="B1932" s="111" t="s">
        <v>4748</v>
      </c>
    </row>
    <row r="1933" spans="1:2" x14ac:dyDescent="0.25">
      <c r="A1933" s="119">
        <v>51460</v>
      </c>
      <c r="B1933" s="111" t="s">
        <v>4749</v>
      </c>
    </row>
    <row r="1934" spans="1:2" x14ac:dyDescent="0.25">
      <c r="A1934" s="118">
        <v>60249</v>
      </c>
      <c r="B1934" s="110" t="s">
        <v>4750</v>
      </c>
    </row>
    <row r="1935" spans="1:2" x14ac:dyDescent="0.25">
      <c r="A1935" s="118">
        <v>32201</v>
      </c>
      <c r="B1935" s="110" t="s">
        <v>4751</v>
      </c>
    </row>
    <row r="1936" spans="1:2" x14ac:dyDescent="0.25">
      <c r="A1936" s="118">
        <v>1120</v>
      </c>
      <c r="B1936" s="110" t="s">
        <v>4752</v>
      </c>
    </row>
    <row r="1937" spans="1:2" x14ac:dyDescent="0.25">
      <c r="A1937" s="118">
        <v>36639</v>
      </c>
      <c r="B1937" s="110" t="s">
        <v>4753</v>
      </c>
    </row>
    <row r="1938" spans="1:2" x14ac:dyDescent="0.25">
      <c r="A1938" s="118">
        <v>34100</v>
      </c>
      <c r="B1938" s="110" t="s">
        <v>4754</v>
      </c>
    </row>
    <row r="1939" spans="1:2" x14ac:dyDescent="0.25">
      <c r="A1939" s="118">
        <v>17402</v>
      </c>
      <c r="B1939" s="110" t="s">
        <v>4755</v>
      </c>
    </row>
    <row r="1940" spans="1:2" x14ac:dyDescent="0.25">
      <c r="A1940" s="118">
        <v>60249</v>
      </c>
      <c r="B1940" s="110" t="s">
        <v>4756</v>
      </c>
    </row>
    <row r="1941" spans="1:2" x14ac:dyDescent="0.25">
      <c r="A1941" s="118">
        <v>74206</v>
      </c>
      <c r="B1941" s="110" t="s">
        <v>4757</v>
      </c>
    </row>
    <row r="1942" spans="1:2" x14ac:dyDescent="0.25">
      <c r="A1942" s="118">
        <v>29550</v>
      </c>
      <c r="B1942" s="110" t="s">
        <v>4758</v>
      </c>
    </row>
    <row r="1943" spans="1:2" x14ac:dyDescent="0.25">
      <c r="A1943" s="118">
        <v>29240</v>
      </c>
      <c r="B1943" s="110" t="s">
        <v>4759</v>
      </c>
    </row>
    <row r="1944" spans="1:2" x14ac:dyDescent="0.25">
      <c r="A1944" s="118">
        <v>21215</v>
      </c>
      <c r="B1944" s="110" t="s">
        <v>4760</v>
      </c>
    </row>
    <row r="1945" spans="1:2" x14ac:dyDescent="0.25">
      <c r="A1945" s="118">
        <v>21215</v>
      </c>
      <c r="B1945" s="110" t="s">
        <v>4761</v>
      </c>
    </row>
    <row r="1946" spans="1:2" x14ac:dyDescent="0.25">
      <c r="A1946" s="118">
        <v>21213</v>
      </c>
      <c r="B1946" s="110" t="s">
        <v>4762</v>
      </c>
    </row>
    <row r="1947" spans="1:2" x14ac:dyDescent="0.25">
      <c r="A1947" s="118">
        <v>21213</v>
      </c>
      <c r="B1947" s="110" t="s">
        <v>4763</v>
      </c>
    </row>
    <row r="1948" spans="1:2" x14ac:dyDescent="0.25">
      <c r="A1948" s="118">
        <v>21214</v>
      </c>
      <c r="B1948" s="110" t="s">
        <v>4764</v>
      </c>
    </row>
    <row r="1949" spans="1:2" x14ac:dyDescent="0.25">
      <c r="A1949" s="118">
        <v>21214</v>
      </c>
      <c r="B1949" s="110" t="s">
        <v>4765</v>
      </c>
    </row>
    <row r="1950" spans="1:2" x14ac:dyDescent="0.25">
      <c r="A1950" s="118">
        <v>92111</v>
      </c>
      <c r="B1950" s="110" t="s">
        <v>4766</v>
      </c>
    </row>
    <row r="1951" spans="1:2" x14ac:dyDescent="0.25">
      <c r="A1951" s="118">
        <v>92111</v>
      </c>
      <c r="B1951" s="110" t="s">
        <v>4767</v>
      </c>
    </row>
    <row r="1952" spans="1:2" x14ac:dyDescent="0.25">
      <c r="A1952" s="118">
        <v>92319</v>
      </c>
      <c r="B1952" s="110" t="s">
        <v>4768</v>
      </c>
    </row>
    <row r="1953" spans="1:2" x14ac:dyDescent="0.25">
      <c r="A1953" s="118">
        <v>29600</v>
      </c>
      <c r="B1953" s="110" t="s">
        <v>4769</v>
      </c>
    </row>
    <row r="1954" spans="1:2" x14ac:dyDescent="0.25">
      <c r="A1954" s="118">
        <v>29600</v>
      </c>
      <c r="B1954" s="110" t="s">
        <v>4770</v>
      </c>
    </row>
    <row r="1955" spans="1:2" x14ac:dyDescent="0.25">
      <c r="A1955" s="118">
        <v>36631</v>
      </c>
      <c r="B1955" s="110" t="s">
        <v>4771</v>
      </c>
    </row>
    <row r="1956" spans="1:2" x14ac:dyDescent="0.25">
      <c r="A1956" s="118">
        <v>51870</v>
      </c>
      <c r="B1956" s="110" t="s">
        <v>4772</v>
      </c>
    </row>
    <row r="1957" spans="1:2" x14ac:dyDescent="0.25">
      <c r="A1957" s="118">
        <v>29600</v>
      </c>
      <c r="B1957" s="110" t="s">
        <v>4773</v>
      </c>
    </row>
    <row r="1958" spans="1:2" x14ac:dyDescent="0.25">
      <c r="A1958" s="118">
        <v>31500</v>
      </c>
      <c r="B1958" s="110" t="s">
        <v>4774</v>
      </c>
    </row>
    <row r="1959" spans="1:2" x14ac:dyDescent="0.25">
      <c r="A1959" s="118">
        <v>28510</v>
      </c>
      <c r="B1959" s="110" t="s">
        <v>4775</v>
      </c>
    </row>
    <row r="1960" spans="1:2" x14ac:dyDescent="0.25">
      <c r="A1960" s="118">
        <v>21120</v>
      </c>
      <c r="B1960" s="110" t="s">
        <v>4776</v>
      </c>
    </row>
    <row r="1961" spans="1:2" x14ac:dyDescent="0.25">
      <c r="A1961" s="118">
        <v>28620</v>
      </c>
      <c r="B1961" s="110" t="s">
        <v>4777</v>
      </c>
    </row>
    <row r="1962" spans="1:2" x14ac:dyDescent="0.25">
      <c r="A1962" s="118">
        <v>29240</v>
      </c>
      <c r="B1962" s="110" t="s">
        <v>4778</v>
      </c>
    </row>
    <row r="1963" spans="1:2" x14ac:dyDescent="0.25">
      <c r="A1963" s="118">
        <v>24620</v>
      </c>
      <c r="B1963" s="110" t="s">
        <v>4779</v>
      </c>
    </row>
    <row r="1964" spans="1:2" x14ac:dyDescent="0.25">
      <c r="A1964" s="118">
        <v>15519</v>
      </c>
      <c r="B1964" s="110" t="s">
        <v>4780</v>
      </c>
    </row>
    <row r="1965" spans="1:2" x14ac:dyDescent="0.25">
      <c r="A1965" s="118">
        <v>24160</v>
      </c>
      <c r="B1965" s="110" t="s">
        <v>4781</v>
      </c>
    </row>
    <row r="1966" spans="1:2" x14ac:dyDescent="0.25">
      <c r="A1966" s="118">
        <v>17210</v>
      </c>
      <c r="B1966" s="110" t="s">
        <v>4782</v>
      </c>
    </row>
    <row r="1967" spans="1:2" x14ac:dyDescent="0.25">
      <c r="A1967" s="118">
        <v>28120</v>
      </c>
      <c r="B1967" s="110" t="s">
        <v>4783</v>
      </c>
    </row>
    <row r="1968" spans="1:2" x14ac:dyDescent="0.25">
      <c r="A1968" s="118">
        <v>33500</v>
      </c>
      <c r="B1968" s="110" t="s">
        <v>4784</v>
      </c>
    </row>
    <row r="1969" spans="1:2" x14ac:dyDescent="0.25">
      <c r="A1969" s="118">
        <v>19200</v>
      </c>
      <c r="B1969" s="110" t="s">
        <v>4785</v>
      </c>
    </row>
    <row r="1970" spans="1:2" x14ac:dyDescent="0.25">
      <c r="A1970" s="118">
        <v>19200</v>
      </c>
      <c r="B1970" s="110" t="s">
        <v>4786</v>
      </c>
    </row>
    <row r="1971" spans="1:2" x14ac:dyDescent="0.25">
      <c r="A1971" s="118">
        <v>19200</v>
      </c>
      <c r="B1971" s="110" t="s">
        <v>4787</v>
      </c>
    </row>
    <row r="1972" spans="1:2" x14ac:dyDescent="0.25">
      <c r="A1972" s="118">
        <v>21213</v>
      </c>
      <c r="B1972" s="110" t="s">
        <v>4788</v>
      </c>
    </row>
    <row r="1973" spans="1:2" x14ac:dyDescent="0.25">
      <c r="A1973" s="118">
        <v>21213</v>
      </c>
      <c r="B1973" s="110" t="s">
        <v>4789</v>
      </c>
    </row>
    <row r="1974" spans="1:2" x14ac:dyDescent="0.25">
      <c r="A1974" s="118">
        <v>21213</v>
      </c>
      <c r="B1974" s="110" t="s">
        <v>4790</v>
      </c>
    </row>
    <row r="1975" spans="1:2" x14ac:dyDescent="0.25">
      <c r="A1975" s="118">
        <v>19200</v>
      </c>
      <c r="B1975" s="110" t="s">
        <v>4791</v>
      </c>
    </row>
    <row r="1976" spans="1:2" x14ac:dyDescent="0.25">
      <c r="A1976" s="118">
        <v>21214</v>
      </c>
      <c r="B1976" s="110" t="s">
        <v>4792</v>
      </c>
    </row>
    <row r="1977" spans="1:2" x14ac:dyDescent="0.25">
      <c r="A1977" s="118">
        <v>21214</v>
      </c>
      <c r="B1977" s="110" t="s">
        <v>4793</v>
      </c>
    </row>
    <row r="1978" spans="1:2" x14ac:dyDescent="0.25">
      <c r="A1978" s="118">
        <v>25220</v>
      </c>
      <c r="B1978" s="110" t="s">
        <v>4794</v>
      </c>
    </row>
    <row r="1979" spans="1:2" x14ac:dyDescent="0.25">
      <c r="A1979" s="118">
        <v>20510</v>
      </c>
      <c r="B1979" s="110" t="s">
        <v>4795</v>
      </c>
    </row>
    <row r="1980" spans="1:2" x14ac:dyDescent="0.25">
      <c r="A1980" s="118">
        <v>51390</v>
      </c>
      <c r="B1980" s="110" t="s">
        <v>4796</v>
      </c>
    </row>
    <row r="1981" spans="1:2" x14ac:dyDescent="0.25">
      <c r="A1981" s="118">
        <v>30010</v>
      </c>
      <c r="B1981" s="110" t="s">
        <v>4797</v>
      </c>
    </row>
    <row r="1982" spans="1:2" x14ac:dyDescent="0.25">
      <c r="A1982" s="118">
        <v>28750</v>
      </c>
      <c r="B1982" s="110" t="s">
        <v>4798</v>
      </c>
    </row>
    <row r="1983" spans="1:2" x14ac:dyDescent="0.25">
      <c r="A1983" s="118">
        <v>30010</v>
      </c>
      <c r="B1983" s="110" t="s">
        <v>4799</v>
      </c>
    </row>
    <row r="1984" spans="1:2" x14ac:dyDescent="0.25">
      <c r="A1984" s="118">
        <v>30010</v>
      </c>
      <c r="B1984" s="110" t="s">
        <v>4800</v>
      </c>
    </row>
    <row r="1985" spans="1:2" x14ac:dyDescent="0.25">
      <c r="A1985" s="118">
        <v>71330</v>
      </c>
      <c r="B1985" s="110" t="s">
        <v>4801</v>
      </c>
    </row>
    <row r="1986" spans="1:2" x14ac:dyDescent="0.25">
      <c r="A1986" s="118">
        <v>51850</v>
      </c>
      <c r="B1986" s="110" t="s">
        <v>4802</v>
      </c>
    </row>
    <row r="1987" spans="1:2" x14ac:dyDescent="0.25">
      <c r="A1987" s="118">
        <v>1139</v>
      </c>
      <c r="B1987" s="110" t="s">
        <v>4803</v>
      </c>
    </row>
    <row r="1988" spans="1:2" x14ac:dyDescent="0.25">
      <c r="A1988" s="118">
        <v>17220</v>
      </c>
      <c r="B1988" s="110" t="s">
        <v>4804</v>
      </c>
    </row>
    <row r="1989" spans="1:2" x14ac:dyDescent="0.25">
      <c r="A1989" s="118">
        <v>17230</v>
      </c>
      <c r="B1989" s="110" t="s">
        <v>4805</v>
      </c>
    </row>
    <row r="1990" spans="1:2" x14ac:dyDescent="0.25">
      <c r="A1990" s="118">
        <v>29521</v>
      </c>
      <c r="B1990" s="110" t="s">
        <v>4806</v>
      </c>
    </row>
    <row r="1991" spans="1:2" x14ac:dyDescent="0.25">
      <c r="A1991" s="118">
        <v>27220</v>
      </c>
      <c r="B1991" s="110" t="s">
        <v>4807</v>
      </c>
    </row>
    <row r="1992" spans="1:2" x14ac:dyDescent="0.25">
      <c r="A1992" s="118">
        <v>15112</v>
      </c>
      <c r="B1992" s="110" t="s">
        <v>4808</v>
      </c>
    </row>
    <row r="1993" spans="1:2" x14ac:dyDescent="0.25">
      <c r="A1993" s="118">
        <v>92710</v>
      </c>
      <c r="B1993" s="110" t="s">
        <v>4809</v>
      </c>
    </row>
    <row r="1994" spans="1:2" x14ac:dyDescent="0.25">
      <c r="A1994" s="118">
        <v>29430</v>
      </c>
      <c r="B1994" s="110" t="s">
        <v>4810</v>
      </c>
    </row>
    <row r="1995" spans="1:2" x14ac:dyDescent="0.25">
      <c r="A1995" s="118">
        <v>20400</v>
      </c>
      <c r="B1995" s="110" t="s">
        <v>4811</v>
      </c>
    </row>
    <row r="1996" spans="1:2" x14ac:dyDescent="0.25">
      <c r="A1996" s="118">
        <v>20510</v>
      </c>
      <c r="B1996" s="110" t="s">
        <v>4812</v>
      </c>
    </row>
    <row r="1997" spans="1:2" x14ac:dyDescent="0.25">
      <c r="A1997" s="118">
        <v>28720</v>
      </c>
      <c r="B1997" s="110" t="s">
        <v>4813</v>
      </c>
    </row>
    <row r="1998" spans="1:2" x14ac:dyDescent="0.25">
      <c r="A1998" s="118">
        <v>28710</v>
      </c>
      <c r="B1998" s="110" t="s">
        <v>4814</v>
      </c>
    </row>
    <row r="1999" spans="1:2" x14ac:dyDescent="0.25">
      <c r="A1999" s="118">
        <v>20400</v>
      </c>
      <c r="B1999" s="110" t="s">
        <v>4815</v>
      </c>
    </row>
    <row r="2000" spans="1:2" x14ac:dyDescent="0.25">
      <c r="A2000" s="118">
        <v>1110</v>
      </c>
      <c r="B2000" s="110" t="s">
        <v>4816</v>
      </c>
    </row>
    <row r="2001" spans="1:2" x14ac:dyDescent="0.25">
      <c r="A2001" s="118">
        <v>32300</v>
      </c>
      <c r="B2001" s="110" t="s">
        <v>4817</v>
      </c>
    </row>
    <row r="2002" spans="1:2" x14ac:dyDescent="0.25">
      <c r="A2002" s="118">
        <v>32300</v>
      </c>
      <c r="B2002" s="110" t="s">
        <v>4818</v>
      </c>
    </row>
    <row r="2003" spans="1:2" x14ac:dyDescent="0.25">
      <c r="A2003" s="118">
        <v>18210</v>
      </c>
      <c r="B2003" s="110" t="s">
        <v>4819</v>
      </c>
    </row>
    <row r="2004" spans="1:2" x14ac:dyDescent="0.25">
      <c r="A2004" s="118">
        <v>26610</v>
      </c>
      <c r="B2004" s="110" t="s">
        <v>4820</v>
      </c>
    </row>
    <row r="2005" spans="1:2" x14ac:dyDescent="0.25">
      <c r="A2005" s="118">
        <v>26110</v>
      </c>
      <c r="B2005" s="110" t="s">
        <v>4821</v>
      </c>
    </row>
    <row r="2006" spans="1:2" x14ac:dyDescent="0.25">
      <c r="A2006" s="118">
        <v>26610</v>
      </c>
      <c r="B2006" s="110" t="s">
        <v>4822</v>
      </c>
    </row>
    <row r="2007" spans="1:2" x14ac:dyDescent="0.25">
      <c r="A2007" s="118">
        <v>92721</v>
      </c>
      <c r="B2007" s="110" t="s">
        <v>4823</v>
      </c>
    </row>
    <row r="2008" spans="1:2" x14ac:dyDescent="0.25">
      <c r="A2008" s="118">
        <v>74500</v>
      </c>
      <c r="B2008" s="110" t="s">
        <v>4824</v>
      </c>
    </row>
    <row r="2009" spans="1:2" x14ac:dyDescent="0.25">
      <c r="A2009" s="118">
        <v>29510</v>
      </c>
      <c r="B2009" s="110" t="s">
        <v>4825</v>
      </c>
    </row>
    <row r="2010" spans="1:2" x14ac:dyDescent="0.25">
      <c r="A2010" s="118">
        <v>29510</v>
      </c>
      <c r="B2010" s="110" t="s">
        <v>4826</v>
      </c>
    </row>
    <row r="2011" spans="1:2" x14ac:dyDescent="0.25">
      <c r="A2011" s="118">
        <v>27530</v>
      </c>
      <c r="B2011" s="110" t="s">
        <v>4827</v>
      </c>
    </row>
    <row r="2012" spans="1:2" x14ac:dyDescent="0.25">
      <c r="A2012" s="118">
        <v>27530</v>
      </c>
      <c r="B2012" s="110" t="s">
        <v>4828</v>
      </c>
    </row>
    <row r="2013" spans="1:2" x14ac:dyDescent="0.25">
      <c r="A2013" s="118">
        <v>27530</v>
      </c>
      <c r="B2013" s="110" t="s">
        <v>4829</v>
      </c>
    </row>
    <row r="2014" spans="1:2" x14ac:dyDescent="0.25">
      <c r="A2014" s="118">
        <v>27510</v>
      </c>
      <c r="B2014" s="110" t="s">
        <v>4830</v>
      </c>
    </row>
    <row r="2015" spans="1:2" x14ac:dyDescent="0.25">
      <c r="A2015" s="118">
        <v>27510</v>
      </c>
      <c r="B2015" s="110" t="s">
        <v>4831</v>
      </c>
    </row>
    <row r="2016" spans="1:2" x14ac:dyDescent="0.25">
      <c r="A2016" s="118">
        <v>27510</v>
      </c>
      <c r="B2016" s="110" t="s">
        <v>4832</v>
      </c>
    </row>
    <row r="2017" spans="1:2" x14ac:dyDescent="0.25">
      <c r="A2017" s="118">
        <v>27540</v>
      </c>
      <c r="B2017" s="110" t="s">
        <v>4833</v>
      </c>
    </row>
    <row r="2018" spans="1:2" x14ac:dyDescent="0.25">
      <c r="A2018" s="118">
        <v>27510</v>
      </c>
      <c r="B2018" s="110" t="s">
        <v>4834</v>
      </c>
    </row>
    <row r="2019" spans="1:2" x14ac:dyDescent="0.25">
      <c r="A2019" s="118">
        <v>27510</v>
      </c>
      <c r="B2019" s="110" t="s">
        <v>4835</v>
      </c>
    </row>
    <row r="2020" spans="1:2" x14ac:dyDescent="0.25">
      <c r="A2020" s="118">
        <v>27530</v>
      </c>
      <c r="B2020" s="110" t="s">
        <v>4836</v>
      </c>
    </row>
    <row r="2021" spans="1:2" x14ac:dyDescent="0.25">
      <c r="A2021" s="118">
        <v>27530</v>
      </c>
      <c r="B2021" s="110" t="s">
        <v>4837</v>
      </c>
    </row>
    <row r="2022" spans="1:2" x14ac:dyDescent="0.25">
      <c r="A2022" s="118">
        <v>27530</v>
      </c>
      <c r="B2022" s="110" t="s">
        <v>4838</v>
      </c>
    </row>
    <row r="2023" spans="1:2" x14ac:dyDescent="0.25">
      <c r="A2023" s="118">
        <v>27540</v>
      </c>
      <c r="B2023" s="110" t="s">
        <v>4839</v>
      </c>
    </row>
    <row r="2024" spans="1:2" x14ac:dyDescent="0.25">
      <c r="A2024" s="118">
        <v>27540</v>
      </c>
      <c r="B2024" s="110" t="s">
        <v>4840</v>
      </c>
    </row>
    <row r="2025" spans="1:2" x14ac:dyDescent="0.25">
      <c r="A2025" s="118">
        <v>27540</v>
      </c>
      <c r="B2025" s="110" t="s">
        <v>4841</v>
      </c>
    </row>
    <row r="2026" spans="1:2" x14ac:dyDescent="0.25">
      <c r="A2026" s="118">
        <v>27530</v>
      </c>
      <c r="B2026" s="110" t="s">
        <v>4842</v>
      </c>
    </row>
    <row r="2027" spans="1:2" x14ac:dyDescent="0.25">
      <c r="A2027" s="118">
        <v>27510</v>
      </c>
      <c r="B2027" s="110" t="s">
        <v>4843</v>
      </c>
    </row>
    <row r="2028" spans="1:2" x14ac:dyDescent="0.25">
      <c r="A2028" s="118">
        <v>27520</v>
      </c>
      <c r="B2028" s="110" t="s">
        <v>4844</v>
      </c>
    </row>
    <row r="2029" spans="1:2" x14ac:dyDescent="0.25">
      <c r="A2029" s="118">
        <v>27520</v>
      </c>
      <c r="B2029" s="110" t="s">
        <v>4845</v>
      </c>
    </row>
    <row r="2030" spans="1:2" x14ac:dyDescent="0.25">
      <c r="A2030" s="118">
        <v>27530</v>
      </c>
      <c r="B2030" s="110" t="s">
        <v>4846</v>
      </c>
    </row>
    <row r="2031" spans="1:2" x14ac:dyDescent="0.25">
      <c r="A2031" s="118">
        <v>27530</v>
      </c>
      <c r="B2031" s="110" t="s">
        <v>4847</v>
      </c>
    </row>
    <row r="2032" spans="1:2" x14ac:dyDescent="0.25">
      <c r="A2032" s="118">
        <v>26260</v>
      </c>
      <c r="B2032" s="110" t="s">
        <v>4848</v>
      </c>
    </row>
    <row r="2033" spans="1:2" x14ac:dyDescent="0.25">
      <c r="A2033" s="118">
        <v>1110</v>
      </c>
      <c r="B2033" s="110" t="s">
        <v>4849</v>
      </c>
    </row>
    <row r="2034" spans="1:2" x14ac:dyDescent="0.25">
      <c r="A2034" s="118">
        <v>15420</v>
      </c>
      <c r="B2034" s="110" t="s">
        <v>4850</v>
      </c>
    </row>
    <row r="2035" spans="1:2" x14ac:dyDescent="0.25">
      <c r="A2035" s="118">
        <v>15410</v>
      </c>
      <c r="B2035" s="110" t="s">
        <v>4851</v>
      </c>
    </row>
    <row r="2036" spans="1:2" x14ac:dyDescent="0.25">
      <c r="A2036" s="118">
        <v>15830</v>
      </c>
      <c r="B2036" s="110" t="s">
        <v>4852</v>
      </c>
    </row>
    <row r="2037" spans="1:2" x14ac:dyDescent="0.25">
      <c r="A2037" s="118">
        <v>1250</v>
      </c>
      <c r="B2037" s="110" t="s">
        <v>4853</v>
      </c>
    </row>
    <row r="2038" spans="1:2" x14ac:dyDescent="0.25">
      <c r="A2038" s="118">
        <v>15720</v>
      </c>
      <c r="B2038" s="110" t="s">
        <v>4854</v>
      </c>
    </row>
    <row r="2039" spans="1:2" x14ac:dyDescent="0.25">
      <c r="A2039" s="118">
        <v>22150</v>
      </c>
      <c r="B2039" s="110" t="s">
        <v>4855</v>
      </c>
    </row>
    <row r="2040" spans="1:2" x14ac:dyDescent="0.25">
      <c r="A2040" s="118">
        <v>92510</v>
      </c>
      <c r="B2040" s="110" t="s">
        <v>4856</v>
      </c>
    </row>
    <row r="2041" spans="1:2" x14ac:dyDescent="0.25">
      <c r="A2041" s="118">
        <v>24660</v>
      </c>
      <c r="B2041" s="110" t="s">
        <v>4857</v>
      </c>
    </row>
    <row r="2042" spans="1:2" x14ac:dyDescent="0.25">
      <c r="A2042" s="118">
        <v>51120</v>
      </c>
      <c r="B2042" s="110" t="s">
        <v>4858</v>
      </c>
    </row>
    <row r="2043" spans="1:2" x14ac:dyDescent="0.25">
      <c r="A2043" s="118">
        <v>34300</v>
      </c>
      <c r="B2043" s="110" t="s">
        <v>4859</v>
      </c>
    </row>
    <row r="2044" spans="1:2" x14ac:dyDescent="0.25">
      <c r="A2044" s="118">
        <v>35120</v>
      </c>
      <c r="B2044" s="110" t="s">
        <v>4860</v>
      </c>
    </row>
    <row r="2045" spans="1:2" x14ac:dyDescent="0.25">
      <c r="A2045" s="118">
        <v>35300</v>
      </c>
      <c r="B2045" s="110" t="s">
        <v>4861</v>
      </c>
    </row>
    <row r="2046" spans="1:2" x14ac:dyDescent="0.25">
      <c r="A2046" s="118">
        <v>29530</v>
      </c>
      <c r="B2046" s="110" t="s">
        <v>4862</v>
      </c>
    </row>
    <row r="2047" spans="1:2" x14ac:dyDescent="0.25">
      <c r="A2047" s="118">
        <v>71340</v>
      </c>
      <c r="B2047" s="110" t="s">
        <v>4863</v>
      </c>
    </row>
    <row r="2048" spans="1:2" x14ac:dyDescent="0.25">
      <c r="A2048" s="118">
        <v>75130</v>
      </c>
      <c r="B2048" s="110" t="s">
        <v>4864</v>
      </c>
    </row>
    <row r="2049" spans="1:2" x14ac:dyDescent="0.25">
      <c r="A2049" s="118">
        <v>36639</v>
      </c>
      <c r="B2049" s="110" t="s">
        <v>4865</v>
      </c>
    </row>
    <row r="2050" spans="1:2" x14ac:dyDescent="0.25">
      <c r="A2050" s="118">
        <v>51460</v>
      </c>
      <c r="B2050" s="110" t="s">
        <v>4866</v>
      </c>
    </row>
    <row r="2051" spans="1:2" x14ac:dyDescent="0.25">
      <c r="A2051" s="118">
        <v>33100</v>
      </c>
      <c r="B2051" s="110" t="s">
        <v>4867</v>
      </c>
    </row>
    <row r="2052" spans="1:2" x14ac:dyDescent="0.25">
      <c r="A2052" s="118">
        <v>32100</v>
      </c>
      <c r="B2052" s="110" t="s">
        <v>4868</v>
      </c>
    </row>
    <row r="2053" spans="1:2" x14ac:dyDescent="0.25">
      <c r="A2053" s="118">
        <v>51860</v>
      </c>
      <c r="B2053" s="110" t="s">
        <v>4869</v>
      </c>
    </row>
    <row r="2054" spans="1:2" x14ac:dyDescent="0.25">
      <c r="A2054" s="118">
        <v>51860</v>
      </c>
      <c r="B2054" s="110" t="s">
        <v>4870</v>
      </c>
    </row>
    <row r="2055" spans="1:2" x14ac:dyDescent="0.25">
      <c r="A2055" s="118">
        <v>91310</v>
      </c>
      <c r="B2055" s="110" t="s">
        <v>4871</v>
      </c>
    </row>
    <row r="2056" spans="1:2" x14ac:dyDescent="0.25">
      <c r="A2056" s="118">
        <v>93059</v>
      </c>
      <c r="B2056" s="110" t="s">
        <v>4872</v>
      </c>
    </row>
    <row r="2057" spans="1:2" x14ac:dyDescent="0.25">
      <c r="A2057" s="118">
        <v>26150</v>
      </c>
      <c r="B2057" s="110" t="s">
        <v>4873</v>
      </c>
    </row>
    <row r="2058" spans="1:2" x14ac:dyDescent="0.25">
      <c r="A2058" s="118">
        <v>15870</v>
      </c>
      <c r="B2058" s="110" t="s">
        <v>4874</v>
      </c>
    </row>
    <row r="2059" spans="1:2" x14ac:dyDescent="0.25">
      <c r="A2059" s="118">
        <v>24200</v>
      </c>
      <c r="B2059" s="110" t="s">
        <v>4875</v>
      </c>
    </row>
    <row r="2060" spans="1:2" x14ac:dyDescent="0.25">
      <c r="A2060" s="118">
        <v>19100</v>
      </c>
      <c r="B2060" s="110" t="s">
        <v>4876</v>
      </c>
    </row>
    <row r="2061" spans="1:2" x14ac:dyDescent="0.25">
      <c r="A2061" s="118">
        <v>1210</v>
      </c>
      <c r="B2061" s="110" t="s">
        <v>4877</v>
      </c>
    </row>
    <row r="2062" spans="1:2" x14ac:dyDescent="0.25">
      <c r="A2062" s="118">
        <v>1120</v>
      </c>
      <c r="B2062" s="110" t="s">
        <v>4878</v>
      </c>
    </row>
    <row r="2063" spans="1:2" x14ac:dyDescent="0.25">
      <c r="A2063" s="118">
        <v>24303</v>
      </c>
      <c r="B2063" s="110" t="s">
        <v>4879</v>
      </c>
    </row>
    <row r="2064" spans="1:2" x14ac:dyDescent="0.25">
      <c r="A2064" s="118">
        <v>33100</v>
      </c>
      <c r="B2064" s="110" t="s">
        <v>4880</v>
      </c>
    </row>
    <row r="2065" spans="1:2" x14ac:dyDescent="0.25">
      <c r="A2065" s="118">
        <v>15209</v>
      </c>
      <c r="B2065" s="110" t="s">
        <v>4881</v>
      </c>
    </row>
    <row r="2066" spans="1:2" x14ac:dyDescent="0.25">
      <c r="A2066" s="118">
        <v>15209</v>
      </c>
      <c r="B2066" s="110" t="s">
        <v>4882</v>
      </c>
    </row>
    <row r="2067" spans="1:2" x14ac:dyDescent="0.25">
      <c r="A2067" s="118">
        <v>45320</v>
      </c>
      <c r="B2067" s="110" t="s">
        <v>4883</v>
      </c>
    </row>
    <row r="2068" spans="1:2" x14ac:dyDescent="0.25">
      <c r="A2068" s="118">
        <v>52450</v>
      </c>
      <c r="B2068" s="110" t="s">
        <v>4884</v>
      </c>
    </row>
    <row r="2069" spans="1:2" x14ac:dyDescent="0.25">
      <c r="A2069" s="118">
        <v>71404</v>
      </c>
      <c r="B2069" s="110" t="s">
        <v>4885</v>
      </c>
    </row>
    <row r="2070" spans="1:2" x14ac:dyDescent="0.25">
      <c r="A2070" s="118">
        <v>25239</v>
      </c>
      <c r="B2070" s="110" t="s">
        <v>4886</v>
      </c>
    </row>
    <row r="2071" spans="1:2" x14ac:dyDescent="0.25">
      <c r="A2071" s="118">
        <v>31500</v>
      </c>
      <c r="B2071" s="110" t="s">
        <v>4887</v>
      </c>
    </row>
    <row r="2072" spans="1:2" x14ac:dyDescent="0.25">
      <c r="A2072" s="118">
        <v>25239</v>
      </c>
      <c r="B2072" s="110" t="s">
        <v>4888</v>
      </c>
    </row>
    <row r="2073" spans="1:2" x14ac:dyDescent="0.25">
      <c r="A2073" s="118">
        <v>14300</v>
      </c>
      <c r="B2073" s="110" t="s">
        <v>4889</v>
      </c>
    </row>
    <row r="2074" spans="1:2" x14ac:dyDescent="0.25">
      <c r="A2074" s="118">
        <v>36300</v>
      </c>
      <c r="B2074" s="110" t="s">
        <v>4890</v>
      </c>
    </row>
    <row r="2075" spans="1:2" x14ac:dyDescent="0.25">
      <c r="A2075" s="118">
        <v>17210</v>
      </c>
      <c r="B2075" s="110" t="s">
        <v>4891</v>
      </c>
    </row>
    <row r="2076" spans="1:2" x14ac:dyDescent="0.25">
      <c r="A2076" s="118">
        <v>64200</v>
      </c>
      <c r="B2076" s="110" t="s">
        <v>4892</v>
      </c>
    </row>
    <row r="2077" spans="1:2" x14ac:dyDescent="0.25">
      <c r="A2077" s="118">
        <v>32202</v>
      </c>
      <c r="B2077" s="110" t="s">
        <v>4893</v>
      </c>
    </row>
    <row r="2078" spans="1:2" x14ac:dyDescent="0.25">
      <c r="A2078" s="118">
        <v>25130</v>
      </c>
      <c r="B2078" s="110" t="s">
        <v>4894</v>
      </c>
    </row>
    <row r="2079" spans="1:2" x14ac:dyDescent="0.25">
      <c r="A2079" s="118">
        <v>52488</v>
      </c>
      <c r="B2079" s="110" t="s">
        <v>4895</v>
      </c>
    </row>
    <row r="2080" spans="1:2" x14ac:dyDescent="0.25">
      <c r="A2080" s="118">
        <v>20200</v>
      </c>
      <c r="B2080" s="110" t="s">
        <v>4896</v>
      </c>
    </row>
    <row r="2081" spans="1:2" x14ac:dyDescent="0.25">
      <c r="A2081" s="118">
        <v>24160</v>
      </c>
      <c r="B2081" s="110" t="s">
        <v>4897</v>
      </c>
    </row>
    <row r="2082" spans="1:2" x14ac:dyDescent="0.25">
      <c r="A2082" s="118">
        <v>24160</v>
      </c>
      <c r="B2082" s="110" t="s">
        <v>4898</v>
      </c>
    </row>
    <row r="2083" spans="1:2" x14ac:dyDescent="0.25">
      <c r="A2083" s="118">
        <v>25240</v>
      </c>
      <c r="B2083" s="110" t="s">
        <v>4899</v>
      </c>
    </row>
    <row r="2084" spans="1:2" x14ac:dyDescent="0.25">
      <c r="A2084" s="118">
        <v>24620</v>
      </c>
      <c r="B2084" s="110" t="s">
        <v>4900</v>
      </c>
    </row>
    <row r="2085" spans="1:2" x14ac:dyDescent="0.25">
      <c r="A2085" s="118">
        <v>24160</v>
      </c>
      <c r="B2085" s="110" t="s">
        <v>4901</v>
      </c>
    </row>
    <row r="2086" spans="1:2" x14ac:dyDescent="0.25">
      <c r="A2086" s="118">
        <v>21120</v>
      </c>
      <c r="B2086" s="110" t="s">
        <v>4902</v>
      </c>
    </row>
    <row r="2087" spans="1:2" x14ac:dyDescent="0.25">
      <c r="A2087" s="118">
        <v>26650</v>
      </c>
      <c r="B2087" s="110" t="s">
        <v>4903</v>
      </c>
    </row>
    <row r="2088" spans="1:2" x14ac:dyDescent="0.25">
      <c r="A2088" s="118">
        <v>24160</v>
      </c>
      <c r="B2088" s="110" t="s">
        <v>4904</v>
      </c>
    </row>
    <row r="2089" spans="1:2" x14ac:dyDescent="0.25">
      <c r="A2089" s="118">
        <v>24301</v>
      </c>
      <c r="B2089" s="110" t="s">
        <v>4905</v>
      </c>
    </row>
    <row r="2090" spans="1:2" x14ac:dyDescent="0.25">
      <c r="A2090" s="118">
        <v>24301</v>
      </c>
      <c r="B2090" s="110" t="s">
        <v>4906</v>
      </c>
    </row>
    <row r="2091" spans="1:2" x14ac:dyDescent="0.25">
      <c r="A2091" s="118">
        <v>21120</v>
      </c>
      <c r="B2091" s="110" t="s">
        <v>4907</v>
      </c>
    </row>
    <row r="2092" spans="1:2" x14ac:dyDescent="0.25">
      <c r="A2092" s="118">
        <v>21220</v>
      </c>
      <c r="B2092" s="110" t="s">
        <v>4908</v>
      </c>
    </row>
    <row r="2093" spans="1:2" x14ac:dyDescent="0.25">
      <c r="A2093" s="118">
        <v>26510</v>
      </c>
      <c r="B2093" s="110" t="s">
        <v>4909</v>
      </c>
    </row>
    <row r="2094" spans="1:2" x14ac:dyDescent="0.25">
      <c r="A2094" s="118">
        <v>51530</v>
      </c>
      <c r="B2094" s="110" t="s">
        <v>4910</v>
      </c>
    </row>
    <row r="2095" spans="1:2" x14ac:dyDescent="0.25">
      <c r="A2095" s="118">
        <v>26610</v>
      </c>
      <c r="B2095" s="110" t="s">
        <v>4911</v>
      </c>
    </row>
    <row r="2096" spans="1:2" x14ac:dyDescent="0.25">
      <c r="A2096" s="118">
        <v>24301</v>
      </c>
      <c r="B2096" s="110" t="s">
        <v>4912</v>
      </c>
    </row>
    <row r="2097" spans="1:2" x14ac:dyDescent="0.25">
      <c r="A2097" s="118">
        <v>29560</v>
      </c>
      <c r="B2097" s="110" t="s">
        <v>4913</v>
      </c>
    </row>
    <row r="2098" spans="1:2" x14ac:dyDescent="0.25">
      <c r="A2098" s="118">
        <v>26260</v>
      </c>
      <c r="B2098" s="110" t="s">
        <v>4914</v>
      </c>
    </row>
    <row r="2099" spans="1:2" x14ac:dyDescent="0.25">
      <c r="A2099" s="118">
        <v>26260</v>
      </c>
      <c r="B2099" s="110" t="s">
        <v>4915</v>
      </c>
    </row>
    <row r="2100" spans="1:2" x14ac:dyDescent="0.25">
      <c r="A2100" s="118">
        <v>26260</v>
      </c>
      <c r="B2100" s="110" t="s">
        <v>4916</v>
      </c>
    </row>
    <row r="2101" spans="1:2" x14ac:dyDescent="0.25">
      <c r="A2101" s="118">
        <v>26260</v>
      </c>
      <c r="B2101" s="110" t="s">
        <v>4917</v>
      </c>
    </row>
    <row r="2102" spans="1:2" x14ac:dyDescent="0.25">
      <c r="A2102" s="118">
        <v>29210</v>
      </c>
      <c r="B2102" s="110" t="s">
        <v>4918</v>
      </c>
    </row>
    <row r="2103" spans="1:2" x14ac:dyDescent="0.25">
      <c r="A2103" s="118">
        <v>26610</v>
      </c>
      <c r="B2103" s="110" t="s">
        <v>4919</v>
      </c>
    </row>
    <row r="2104" spans="1:2" x14ac:dyDescent="0.25">
      <c r="A2104" s="118">
        <v>26660</v>
      </c>
      <c r="B2104" s="110" t="s">
        <v>4920</v>
      </c>
    </row>
    <row r="2105" spans="1:2" x14ac:dyDescent="0.25">
      <c r="A2105" s="118">
        <v>26260</v>
      </c>
      <c r="B2105" s="110" t="s">
        <v>4921</v>
      </c>
    </row>
    <row r="2106" spans="1:2" x14ac:dyDescent="0.25">
      <c r="A2106" s="118">
        <v>26610</v>
      </c>
      <c r="B2106" s="110" t="s">
        <v>4922</v>
      </c>
    </row>
    <row r="2107" spans="1:2" x14ac:dyDescent="0.25">
      <c r="A2107" s="118">
        <v>35110</v>
      </c>
      <c r="B2107" s="110" t="s">
        <v>4923</v>
      </c>
    </row>
    <row r="2108" spans="1:2" x14ac:dyDescent="0.25">
      <c r="A2108" s="118">
        <v>93030</v>
      </c>
      <c r="B2108" s="110" t="s">
        <v>4924</v>
      </c>
    </row>
    <row r="2109" spans="1:2" x14ac:dyDescent="0.25">
      <c r="A2109" s="118">
        <v>75110</v>
      </c>
      <c r="B2109" s="110" t="s">
        <v>4925</v>
      </c>
    </row>
    <row r="2110" spans="1:2" x14ac:dyDescent="0.25">
      <c r="A2110" s="118">
        <v>29560</v>
      </c>
      <c r="B2110" s="110" t="s">
        <v>4926</v>
      </c>
    </row>
    <row r="2111" spans="1:2" x14ac:dyDescent="0.25">
      <c r="A2111" s="118">
        <v>28220</v>
      </c>
      <c r="B2111" s="110" t="s">
        <v>4927</v>
      </c>
    </row>
    <row r="2112" spans="1:2" x14ac:dyDescent="0.25">
      <c r="A2112" s="118">
        <v>91120</v>
      </c>
      <c r="B2112" s="110" t="s">
        <v>4928</v>
      </c>
    </row>
    <row r="2113" spans="1:2" x14ac:dyDescent="0.25">
      <c r="A2113" s="119">
        <v>51180</v>
      </c>
      <c r="B2113" s="111" t="s">
        <v>4929</v>
      </c>
    </row>
    <row r="2114" spans="1:2" x14ac:dyDescent="0.25">
      <c r="A2114" s="120">
        <v>33100</v>
      </c>
      <c r="B2114" s="111" t="s">
        <v>4930</v>
      </c>
    </row>
    <row r="2115" spans="1:2" x14ac:dyDescent="0.25">
      <c r="A2115" s="119">
        <v>51460</v>
      </c>
      <c r="B2115" s="111" t="s">
        <v>4931</v>
      </c>
    </row>
    <row r="2116" spans="1:2" x14ac:dyDescent="0.25">
      <c r="A2116" s="118">
        <v>30020</v>
      </c>
      <c r="B2116" s="110" t="s">
        <v>4932</v>
      </c>
    </row>
    <row r="2117" spans="1:2" x14ac:dyDescent="0.25">
      <c r="A2117" s="118">
        <v>85112</v>
      </c>
      <c r="B2117" s="110" t="s">
        <v>4933</v>
      </c>
    </row>
    <row r="2118" spans="1:2" x14ac:dyDescent="0.25">
      <c r="A2118" s="118">
        <v>85111</v>
      </c>
      <c r="B2118" s="110" t="s">
        <v>4934</v>
      </c>
    </row>
    <row r="2119" spans="1:2" x14ac:dyDescent="0.25">
      <c r="A2119" s="118">
        <v>75140</v>
      </c>
      <c r="B2119" s="110" t="s">
        <v>4935</v>
      </c>
    </row>
    <row r="2120" spans="1:2" x14ac:dyDescent="0.25">
      <c r="A2120" s="118">
        <v>29560</v>
      </c>
      <c r="B2120" s="110" t="s">
        <v>4936</v>
      </c>
    </row>
    <row r="2121" spans="1:2" x14ac:dyDescent="0.25">
      <c r="A2121" s="118">
        <v>29122</v>
      </c>
      <c r="B2121" s="110" t="s">
        <v>4937</v>
      </c>
    </row>
    <row r="2122" spans="1:2" x14ac:dyDescent="0.25">
      <c r="A2122" s="118">
        <v>29121</v>
      </c>
      <c r="B2122" s="110" t="s">
        <v>4938</v>
      </c>
    </row>
    <row r="2123" spans="1:2" x14ac:dyDescent="0.25">
      <c r="A2123" s="118">
        <v>29240</v>
      </c>
      <c r="B2123" s="110" t="s">
        <v>4939</v>
      </c>
    </row>
    <row r="2124" spans="1:2" x14ac:dyDescent="0.25">
      <c r="A2124" s="118">
        <v>29240</v>
      </c>
      <c r="B2124" s="110" t="s">
        <v>4940</v>
      </c>
    </row>
    <row r="2125" spans="1:2" x14ac:dyDescent="0.25">
      <c r="A2125" s="118">
        <v>29240</v>
      </c>
      <c r="B2125" s="110" t="s">
        <v>4941</v>
      </c>
    </row>
    <row r="2126" spans="1:2" x14ac:dyDescent="0.25">
      <c r="A2126" s="118">
        <v>51870</v>
      </c>
      <c r="B2126" s="110" t="s">
        <v>4942</v>
      </c>
    </row>
    <row r="2127" spans="1:2" x14ac:dyDescent="0.25">
      <c r="A2127" s="118">
        <v>51130</v>
      </c>
      <c r="B2127" s="110" t="s">
        <v>4943</v>
      </c>
    </row>
    <row r="2128" spans="1:2" x14ac:dyDescent="0.25">
      <c r="A2128" s="118">
        <v>26240</v>
      </c>
      <c r="B2128" s="110" t="s">
        <v>4944</v>
      </c>
    </row>
    <row r="2129" spans="1:2" x14ac:dyDescent="0.25">
      <c r="A2129" s="118">
        <v>24301</v>
      </c>
      <c r="B2129" s="110" t="s">
        <v>4945</v>
      </c>
    </row>
    <row r="2130" spans="1:2" x14ac:dyDescent="0.25">
      <c r="A2130" s="118">
        <v>24301</v>
      </c>
      <c r="B2130" s="110" t="s">
        <v>4946</v>
      </c>
    </row>
    <row r="2131" spans="1:2" x14ac:dyDescent="0.25">
      <c r="A2131" s="118">
        <v>29560</v>
      </c>
      <c r="B2131" s="110" t="s">
        <v>4947</v>
      </c>
    </row>
    <row r="2132" spans="1:2" x14ac:dyDescent="0.25">
      <c r="A2132" s="118">
        <v>29560</v>
      </c>
      <c r="B2132" s="110" t="s">
        <v>4948</v>
      </c>
    </row>
    <row r="2133" spans="1:2" x14ac:dyDescent="0.25">
      <c r="A2133" s="118">
        <v>45430</v>
      </c>
      <c r="B2133" s="110" t="s">
        <v>4949</v>
      </c>
    </row>
    <row r="2134" spans="1:2" x14ac:dyDescent="0.25">
      <c r="A2134" s="118">
        <v>22250</v>
      </c>
      <c r="B2134" s="110" t="s">
        <v>4950</v>
      </c>
    </row>
    <row r="2135" spans="1:2" x14ac:dyDescent="0.25">
      <c r="A2135" s="118">
        <v>26210</v>
      </c>
      <c r="B2135" s="110" t="s">
        <v>4951</v>
      </c>
    </row>
    <row r="2136" spans="1:2" x14ac:dyDescent="0.25">
      <c r="A2136" s="118">
        <v>51870</v>
      </c>
      <c r="B2136" s="110" t="s">
        <v>4952</v>
      </c>
    </row>
    <row r="2137" spans="1:2" x14ac:dyDescent="0.25">
      <c r="A2137" s="118">
        <v>15612</v>
      </c>
      <c r="B2137" s="110" t="s">
        <v>4953</v>
      </c>
    </row>
    <row r="2138" spans="1:2" x14ac:dyDescent="0.25">
      <c r="A2138" s="118">
        <v>15820</v>
      </c>
      <c r="B2138" s="110" t="s">
        <v>4954</v>
      </c>
    </row>
    <row r="2139" spans="1:2" x14ac:dyDescent="0.25">
      <c r="A2139" s="118">
        <v>1110</v>
      </c>
      <c r="B2139" s="110" t="s">
        <v>4955</v>
      </c>
    </row>
    <row r="2140" spans="1:2" x14ac:dyDescent="0.25">
      <c r="A2140" s="118">
        <v>15611</v>
      </c>
      <c r="B2140" s="110" t="s">
        <v>4956</v>
      </c>
    </row>
    <row r="2141" spans="1:2" x14ac:dyDescent="0.25">
      <c r="A2141" s="118">
        <v>71340</v>
      </c>
      <c r="B2141" s="110" t="s">
        <v>4957</v>
      </c>
    </row>
    <row r="2142" spans="1:2" x14ac:dyDescent="0.25">
      <c r="A2142" s="118">
        <v>90010</v>
      </c>
      <c r="B2142" s="110" t="s">
        <v>4958</v>
      </c>
    </row>
    <row r="2143" spans="1:2" x14ac:dyDescent="0.25">
      <c r="A2143" s="118">
        <v>28740</v>
      </c>
      <c r="B2143" s="110" t="s">
        <v>4959</v>
      </c>
    </row>
    <row r="2144" spans="1:2" x14ac:dyDescent="0.25">
      <c r="A2144" s="118">
        <v>28740</v>
      </c>
      <c r="B2144" s="110" t="s">
        <v>4960</v>
      </c>
    </row>
    <row r="2145" spans="1:2" x14ac:dyDescent="0.25">
      <c r="A2145" s="118">
        <v>28740</v>
      </c>
      <c r="B2145" s="110" t="s">
        <v>4961</v>
      </c>
    </row>
    <row r="2146" spans="1:2" x14ac:dyDescent="0.25">
      <c r="A2146" s="118">
        <v>29140</v>
      </c>
      <c r="B2146" s="110" t="s">
        <v>4962</v>
      </c>
    </row>
    <row r="2147" spans="1:2" x14ac:dyDescent="0.25">
      <c r="A2147" s="118">
        <v>29220</v>
      </c>
      <c r="B2147" s="110" t="s">
        <v>4963</v>
      </c>
    </row>
    <row r="2148" spans="1:2" x14ac:dyDescent="0.25">
      <c r="A2148" s="118">
        <v>29410</v>
      </c>
      <c r="B2148" s="110" t="s">
        <v>4964</v>
      </c>
    </row>
    <row r="2149" spans="1:2" x14ac:dyDescent="0.25">
      <c r="A2149" s="118">
        <v>29410</v>
      </c>
      <c r="B2149" s="110" t="s">
        <v>4965</v>
      </c>
    </row>
    <row r="2150" spans="1:2" x14ac:dyDescent="0.25">
      <c r="A2150" s="118">
        <v>25240</v>
      </c>
      <c r="B2150" s="110" t="s">
        <v>4966</v>
      </c>
    </row>
    <row r="2151" spans="1:2" x14ac:dyDescent="0.25">
      <c r="A2151" s="118">
        <v>28620</v>
      </c>
      <c r="B2151" s="110" t="s">
        <v>4967</v>
      </c>
    </row>
    <row r="2152" spans="1:2" x14ac:dyDescent="0.25">
      <c r="A2152" s="118">
        <v>36110</v>
      </c>
      <c r="B2152" s="110" t="s">
        <v>4968</v>
      </c>
    </row>
    <row r="2153" spans="1:2" x14ac:dyDescent="0.25">
      <c r="A2153" s="118">
        <v>36110</v>
      </c>
      <c r="B2153" s="110" t="s">
        <v>4969</v>
      </c>
    </row>
    <row r="2154" spans="1:2" x14ac:dyDescent="0.25">
      <c r="A2154" s="118">
        <v>36110</v>
      </c>
      <c r="B2154" s="110" t="s">
        <v>4970</v>
      </c>
    </row>
    <row r="2155" spans="1:2" x14ac:dyDescent="0.25">
      <c r="A2155" s="118">
        <v>36110</v>
      </c>
      <c r="B2155" s="110" t="s">
        <v>4971</v>
      </c>
    </row>
    <row r="2156" spans="1:2" x14ac:dyDescent="0.25">
      <c r="A2156" s="118">
        <v>36120</v>
      </c>
      <c r="B2156" s="110" t="s">
        <v>4972</v>
      </c>
    </row>
    <row r="2157" spans="1:2" x14ac:dyDescent="0.25">
      <c r="A2157" s="118">
        <v>36110</v>
      </c>
      <c r="B2157" s="110" t="s">
        <v>4973</v>
      </c>
    </row>
    <row r="2158" spans="1:2" x14ac:dyDescent="0.25">
      <c r="A2158" s="118">
        <v>36110</v>
      </c>
      <c r="B2158" s="110" t="s">
        <v>4974</v>
      </c>
    </row>
    <row r="2159" spans="1:2" x14ac:dyDescent="0.25">
      <c r="A2159" s="118">
        <v>36110</v>
      </c>
      <c r="B2159" s="110" t="s">
        <v>4975</v>
      </c>
    </row>
    <row r="2160" spans="1:2" x14ac:dyDescent="0.25">
      <c r="A2160" s="118">
        <v>55231</v>
      </c>
      <c r="B2160" s="110" t="s">
        <v>4976</v>
      </c>
    </row>
    <row r="2161" spans="1:2" x14ac:dyDescent="0.25">
      <c r="A2161" s="118">
        <v>55232</v>
      </c>
      <c r="B2161" s="110" t="s">
        <v>4977</v>
      </c>
    </row>
    <row r="2162" spans="1:2" x14ac:dyDescent="0.25">
      <c r="A2162" s="118">
        <v>36631</v>
      </c>
      <c r="B2162" s="110" t="s">
        <v>4978</v>
      </c>
    </row>
    <row r="2163" spans="1:2" x14ac:dyDescent="0.25">
      <c r="A2163" s="118">
        <v>14120</v>
      </c>
      <c r="B2163" s="110" t="s">
        <v>4979</v>
      </c>
    </row>
    <row r="2164" spans="1:2" x14ac:dyDescent="0.25">
      <c r="A2164" s="118">
        <v>91110</v>
      </c>
      <c r="B2164" s="110" t="s">
        <v>4980</v>
      </c>
    </row>
    <row r="2165" spans="1:2" x14ac:dyDescent="0.25">
      <c r="A2165" s="118">
        <v>91110</v>
      </c>
      <c r="B2165" s="110" t="s">
        <v>4981</v>
      </c>
    </row>
    <row r="2166" spans="1:2" x14ac:dyDescent="0.25">
      <c r="A2166" s="118">
        <v>20100</v>
      </c>
      <c r="B2166" s="110" t="s">
        <v>4982</v>
      </c>
    </row>
    <row r="2167" spans="1:2" x14ac:dyDescent="0.25">
      <c r="A2167" s="118">
        <v>19100</v>
      </c>
      <c r="B2167" s="110" t="s">
        <v>4983</v>
      </c>
    </row>
    <row r="2168" spans="1:2" x14ac:dyDescent="0.25">
      <c r="A2168" s="118">
        <v>15861</v>
      </c>
      <c r="B2168" s="110" t="s">
        <v>4984</v>
      </c>
    </row>
    <row r="2169" spans="1:2" x14ac:dyDescent="0.25">
      <c r="A2169" s="118">
        <v>31500</v>
      </c>
      <c r="B2169" s="110" t="s">
        <v>4985</v>
      </c>
    </row>
    <row r="2170" spans="1:2" x14ac:dyDescent="0.25">
      <c r="A2170" s="118">
        <v>29121</v>
      </c>
      <c r="B2170" s="110" t="s">
        <v>4986</v>
      </c>
    </row>
    <row r="2171" spans="1:2" x14ac:dyDescent="0.25">
      <c r="A2171" s="118">
        <v>65229</v>
      </c>
      <c r="B2171" s="110" t="s">
        <v>4987</v>
      </c>
    </row>
    <row r="2172" spans="1:2" x14ac:dyDescent="0.25">
      <c r="A2172" s="118">
        <v>24140</v>
      </c>
      <c r="B2172" s="110" t="s">
        <v>4988</v>
      </c>
    </row>
    <row r="2173" spans="1:2" x14ac:dyDescent="0.25">
      <c r="A2173" s="118">
        <v>51519</v>
      </c>
      <c r="B2173" s="110" t="s">
        <v>4989</v>
      </c>
    </row>
    <row r="2174" spans="1:2" x14ac:dyDescent="0.25">
      <c r="A2174" s="118">
        <v>2010</v>
      </c>
      <c r="B2174" s="110" t="s">
        <v>4990</v>
      </c>
    </row>
    <row r="2175" spans="1:2" x14ac:dyDescent="0.25">
      <c r="A2175" s="118">
        <v>99000</v>
      </c>
      <c r="B2175" s="110" t="s">
        <v>4991</v>
      </c>
    </row>
    <row r="2176" spans="1:2" x14ac:dyDescent="0.25">
      <c r="A2176" s="121">
        <v>40130</v>
      </c>
      <c r="B2176" s="110" t="s">
        <v>4992</v>
      </c>
    </row>
    <row r="2177" spans="1:2" x14ac:dyDescent="0.25">
      <c r="A2177" s="118">
        <v>40130</v>
      </c>
      <c r="B2177" s="110" t="s">
        <v>4993</v>
      </c>
    </row>
    <row r="2178" spans="1:2" x14ac:dyDescent="0.25">
      <c r="A2178" s="118">
        <v>85321</v>
      </c>
      <c r="B2178" s="110" t="s">
        <v>4994</v>
      </c>
    </row>
    <row r="2179" spans="1:2" x14ac:dyDescent="0.25">
      <c r="A2179" s="118">
        <v>74879</v>
      </c>
      <c r="B2179" s="110" t="s">
        <v>4995</v>
      </c>
    </row>
    <row r="2180" spans="1:2" x14ac:dyDescent="0.25">
      <c r="A2180" s="118">
        <v>22220</v>
      </c>
      <c r="B2180" s="110" t="s">
        <v>4996</v>
      </c>
    </row>
    <row r="2181" spans="1:2" x14ac:dyDescent="0.25">
      <c r="A2181" s="118">
        <v>22110</v>
      </c>
      <c r="B2181" s="110" t="s">
        <v>4997</v>
      </c>
    </row>
    <row r="2182" spans="1:2" x14ac:dyDescent="0.25">
      <c r="A2182" s="118">
        <v>62209</v>
      </c>
      <c r="B2182" s="110" t="s">
        <v>4998</v>
      </c>
    </row>
    <row r="2183" spans="1:2" x14ac:dyDescent="0.25">
      <c r="A2183" s="118">
        <v>62201</v>
      </c>
      <c r="B2183" s="110" t="s">
        <v>4999</v>
      </c>
    </row>
    <row r="2184" spans="1:2" x14ac:dyDescent="0.25">
      <c r="A2184" s="118">
        <v>91120</v>
      </c>
      <c r="B2184" s="110" t="s">
        <v>5000</v>
      </c>
    </row>
    <row r="2185" spans="1:2" x14ac:dyDescent="0.25">
      <c r="A2185" s="118">
        <v>74204</v>
      </c>
      <c r="B2185" s="110" t="s">
        <v>5001</v>
      </c>
    </row>
    <row r="2186" spans="1:2" x14ac:dyDescent="0.25">
      <c r="A2186" s="118">
        <v>91120</v>
      </c>
      <c r="B2186" s="110" t="s">
        <v>5002</v>
      </c>
    </row>
    <row r="2187" spans="1:2" x14ac:dyDescent="0.25">
      <c r="A2187" s="118">
        <v>74206</v>
      </c>
      <c r="B2187" s="110" t="s">
        <v>5003</v>
      </c>
    </row>
    <row r="2188" spans="1:2" x14ac:dyDescent="0.25">
      <c r="A2188" s="118">
        <v>63301</v>
      </c>
      <c r="B2188" s="110" t="s">
        <v>5004</v>
      </c>
    </row>
    <row r="2189" spans="1:2" x14ac:dyDescent="0.25">
      <c r="A2189" s="118">
        <v>74142</v>
      </c>
      <c r="B2189" s="110" t="s">
        <v>5005</v>
      </c>
    </row>
    <row r="2190" spans="1:2" x14ac:dyDescent="0.25">
      <c r="A2190" s="118">
        <v>60231</v>
      </c>
      <c r="B2190" s="110" t="s">
        <v>5006</v>
      </c>
    </row>
    <row r="2191" spans="1:2" x14ac:dyDescent="0.25">
      <c r="A2191" s="118">
        <v>34300</v>
      </c>
      <c r="B2191" s="110" t="s">
        <v>5007</v>
      </c>
    </row>
    <row r="2192" spans="1:2" x14ac:dyDescent="0.25">
      <c r="A2192" s="118">
        <v>34100</v>
      </c>
      <c r="B2192" s="110" t="s">
        <v>5008</v>
      </c>
    </row>
    <row r="2193" spans="1:2" x14ac:dyDescent="0.25">
      <c r="A2193" s="118">
        <v>35200</v>
      </c>
      <c r="B2193" s="110" t="s">
        <v>5009</v>
      </c>
    </row>
    <row r="2194" spans="1:2" x14ac:dyDescent="0.25">
      <c r="A2194" s="121">
        <v>34300</v>
      </c>
      <c r="B2194" s="110" t="s">
        <v>5010</v>
      </c>
    </row>
    <row r="2195" spans="1:2" x14ac:dyDescent="0.25">
      <c r="A2195" s="118">
        <v>34100</v>
      </c>
      <c r="B2195" s="110" t="s">
        <v>5011</v>
      </c>
    </row>
    <row r="2196" spans="1:2" x14ac:dyDescent="0.25">
      <c r="A2196" s="118">
        <v>60220</v>
      </c>
      <c r="B2196" s="110" t="s">
        <v>5012</v>
      </c>
    </row>
    <row r="2197" spans="1:2" x14ac:dyDescent="0.25">
      <c r="A2197" s="118">
        <v>19200</v>
      </c>
      <c r="B2197" s="110" t="s">
        <v>5013</v>
      </c>
    </row>
    <row r="2198" spans="1:2" x14ac:dyDescent="0.25">
      <c r="A2198" s="118">
        <v>65221</v>
      </c>
      <c r="B2198" s="110" t="s">
        <v>5014</v>
      </c>
    </row>
    <row r="2199" spans="1:2" x14ac:dyDescent="0.25">
      <c r="A2199" s="118">
        <v>29130</v>
      </c>
      <c r="B2199" s="110" t="s">
        <v>5015</v>
      </c>
    </row>
    <row r="2200" spans="1:2" x14ac:dyDescent="0.25">
      <c r="A2200" s="118">
        <v>33201</v>
      </c>
      <c r="B2200" s="110" t="s">
        <v>5016</v>
      </c>
    </row>
    <row r="2201" spans="1:2" x14ac:dyDescent="0.25">
      <c r="A2201" s="118">
        <v>33202</v>
      </c>
      <c r="B2201" s="110" t="s">
        <v>5017</v>
      </c>
    </row>
    <row r="2202" spans="1:2" x14ac:dyDescent="0.25">
      <c r="A2202" s="118">
        <v>15512</v>
      </c>
      <c r="B2202" s="110" t="s">
        <v>5018</v>
      </c>
    </row>
    <row r="2203" spans="1:2" x14ac:dyDescent="0.25">
      <c r="A2203" s="118">
        <v>51331</v>
      </c>
      <c r="B2203" s="110" t="s">
        <v>5019</v>
      </c>
    </row>
    <row r="2204" spans="1:2" x14ac:dyDescent="0.25">
      <c r="A2204" s="118">
        <v>29530</v>
      </c>
      <c r="B2204" s="110" t="s">
        <v>5020</v>
      </c>
    </row>
    <row r="2205" spans="1:2" x14ac:dyDescent="0.25">
      <c r="A2205" s="118">
        <v>29530</v>
      </c>
      <c r="B2205" s="110" t="s">
        <v>5021</v>
      </c>
    </row>
    <row r="2206" spans="1:2" x14ac:dyDescent="0.25">
      <c r="A2206" s="118">
        <v>29530</v>
      </c>
      <c r="B2206" s="110" t="s">
        <v>5022</v>
      </c>
    </row>
    <row r="2207" spans="1:2" x14ac:dyDescent="0.25">
      <c r="A2207" s="118">
        <v>29530</v>
      </c>
      <c r="B2207" s="110" t="s">
        <v>5023</v>
      </c>
    </row>
    <row r="2208" spans="1:2" x14ac:dyDescent="0.25">
      <c r="A2208" s="118">
        <v>18210</v>
      </c>
      <c r="B2208" s="110" t="s">
        <v>5024</v>
      </c>
    </row>
    <row r="2209" spans="1:2" x14ac:dyDescent="0.25">
      <c r="A2209" s="118">
        <v>51180</v>
      </c>
      <c r="B2209" s="110" t="s">
        <v>5025</v>
      </c>
    </row>
    <row r="2210" spans="1:2" x14ac:dyDescent="0.25">
      <c r="A2210" s="118">
        <v>24421</v>
      </c>
      <c r="B2210" s="110" t="s">
        <v>5026</v>
      </c>
    </row>
    <row r="2211" spans="1:2" x14ac:dyDescent="0.25">
      <c r="A2211" s="118">
        <v>24130</v>
      </c>
      <c r="B2211" s="110" t="s">
        <v>5027</v>
      </c>
    </row>
    <row r="2212" spans="1:2" x14ac:dyDescent="0.25">
      <c r="A2212" s="118">
        <v>51120</v>
      </c>
      <c r="B2212" s="110" t="s">
        <v>5028</v>
      </c>
    </row>
    <row r="2213" spans="1:2" x14ac:dyDescent="0.25">
      <c r="A2213" s="121">
        <v>24660</v>
      </c>
      <c r="B2213" s="110" t="s">
        <v>5029</v>
      </c>
    </row>
    <row r="2214" spans="1:2" x14ac:dyDescent="0.25">
      <c r="A2214" s="118">
        <v>74204</v>
      </c>
      <c r="B2214" s="110" t="s">
        <v>5030</v>
      </c>
    </row>
    <row r="2215" spans="1:2" x14ac:dyDescent="0.25">
      <c r="A2215" s="118">
        <v>23201</v>
      </c>
      <c r="B2215" s="110" t="s">
        <v>5031</v>
      </c>
    </row>
    <row r="2216" spans="1:2" x14ac:dyDescent="0.25">
      <c r="A2216" s="118">
        <v>51550</v>
      </c>
      <c r="B2216" s="110" t="s">
        <v>5032</v>
      </c>
    </row>
    <row r="2217" spans="1:2" x14ac:dyDescent="0.25">
      <c r="A2217" s="118">
        <v>14300</v>
      </c>
      <c r="B2217" s="110" t="s">
        <v>5033</v>
      </c>
    </row>
    <row r="2218" spans="1:2" x14ac:dyDescent="0.25">
      <c r="A2218" s="118">
        <v>51180</v>
      </c>
      <c r="B2218" s="110" t="s">
        <v>5034</v>
      </c>
    </row>
    <row r="2219" spans="1:2" x14ac:dyDescent="0.25">
      <c r="A2219" s="118">
        <v>29420</v>
      </c>
      <c r="B2219" s="110" t="s">
        <v>5035</v>
      </c>
    </row>
    <row r="2220" spans="1:2" x14ac:dyDescent="0.25">
      <c r="A2220" s="118">
        <v>51550</v>
      </c>
      <c r="B2220" s="110" t="s">
        <v>5036</v>
      </c>
    </row>
    <row r="2221" spans="1:2" x14ac:dyDescent="0.25">
      <c r="A2221" s="118">
        <v>51120</v>
      </c>
      <c r="B2221" s="110" t="s">
        <v>5037</v>
      </c>
    </row>
    <row r="2222" spans="1:2" x14ac:dyDescent="0.25">
      <c r="A2222" s="118">
        <v>51550</v>
      </c>
      <c r="B2222" s="110" t="s">
        <v>5038</v>
      </c>
    </row>
    <row r="2223" spans="1:2" x14ac:dyDescent="0.25">
      <c r="A2223" s="118">
        <v>51550</v>
      </c>
      <c r="B2223" s="110" t="s">
        <v>5039</v>
      </c>
    </row>
    <row r="2224" spans="1:2" x14ac:dyDescent="0.25">
      <c r="A2224" s="118">
        <v>29320</v>
      </c>
      <c r="B2224" s="110" t="s">
        <v>5040</v>
      </c>
    </row>
    <row r="2225" spans="1:2" x14ac:dyDescent="0.25">
      <c r="A2225" s="118">
        <v>90010</v>
      </c>
      <c r="B2225" s="110" t="s">
        <v>5041</v>
      </c>
    </row>
    <row r="2226" spans="1:2" x14ac:dyDescent="0.25">
      <c r="A2226" s="118">
        <v>21110</v>
      </c>
      <c r="B2226" s="110" t="s">
        <v>5042</v>
      </c>
    </row>
    <row r="2227" spans="1:2" x14ac:dyDescent="0.25">
      <c r="A2227" s="118">
        <v>51120</v>
      </c>
      <c r="B2227" s="110" t="s">
        <v>5043</v>
      </c>
    </row>
    <row r="2228" spans="1:2" x14ac:dyDescent="0.25">
      <c r="A2228" s="118">
        <v>24410</v>
      </c>
      <c r="B2228" s="110" t="s">
        <v>5044</v>
      </c>
    </row>
    <row r="2229" spans="1:2" x14ac:dyDescent="0.25">
      <c r="A2229" s="118">
        <v>51460</v>
      </c>
      <c r="B2229" s="110" t="s">
        <v>5045</v>
      </c>
    </row>
    <row r="2230" spans="1:2" x14ac:dyDescent="0.25">
      <c r="A2230" s="118">
        <v>14300</v>
      </c>
      <c r="B2230" s="110" t="s">
        <v>5046</v>
      </c>
    </row>
    <row r="2231" spans="1:2" x14ac:dyDescent="0.25">
      <c r="A2231" s="118">
        <v>24660</v>
      </c>
      <c r="B2231" s="110" t="s">
        <v>5047</v>
      </c>
    </row>
    <row r="2232" spans="1:2" x14ac:dyDescent="0.25">
      <c r="A2232" s="118">
        <v>73100</v>
      </c>
      <c r="B2232" s="110" t="s">
        <v>5048</v>
      </c>
    </row>
    <row r="2233" spans="1:2" x14ac:dyDescent="0.25">
      <c r="A2233" s="118">
        <v>17210</v>
      </c>
      <c r="B2233" s="110" t="s">
        <v>5049</v>
      </c>
    </row>
    <row r="2234" spans="1:2" x14ac:dyDescent="0.25">
      <c r="A2234" s="118">
        <v>22220</v>
      </c>
      <c r="B2234" s="110" t="s">
        <v>5050</v>
      </c>
    </row>
    <row r="2235" spans="1:2" x14ac:dyDescent="0.25">
      <c r="A2235" s="118">
        <v>30010</v>
      </c>
      <c r="B2235" s="110" t="s">
        <v>5051</v>
      </c>
    </row>
    <row r="2236" spans="1:2" x14ac:dyDescent="0.25">
      <c r="A2236" s="118">
        <v>16000</v>
      </c>
      <c r="B2236" s="110" t="s">
        <v>5052</v>
      </c>
    </row>
    <row r="2237" spans="1:2" x14ac:dyDescent="0.25">
      <c r="A2237" s="118">
        <v>15910</v>
      </c>
      <c r="B2237" s="110" t="s">
        <v>5053</v>
      </c>
    </row>
    <row r="2238" spans="1:2" x14ac:dyDescent="0.25">
      <c r="A2238" s="118">
        <v>1139</v>
      </c>
      <c r="B2238" s="110" t="s">
        <v>5054</v>
      </c>
    </row>
    <row r="2239" spans="1:2" x14ac:dyDescent="0.25">
      <c r="A2239" s="118">
        <v>14500</v>
      </c>
      <c r="B2239" s="110" t="s">
        <v>5055</v>
      </c>
    </row>
    <row r="2240" spans="1:2" x14ac:dyDescent="0.25">
      <c r="A2240" s="118">
        <v>1120</v>
      </c>
      <c r="B2240" s="110" t="s">
        <v>5056</v>
      </c>
    </row>
    <row r="2241" spans="1:2" x14ac:dyDescent="0.25">
      <c r="A2241" s="118">
        <v>36509</v>
      </c>
      <c r="B2241" s="110" t="s">
        <v>5057</v>
      </c>
    </row>
    <row r="2242" spans="1:2" x14ac:dyDescent="0.25">
      <c r="A2242" s="118">
        <v>92629</v>
      </c>
      <c r="B2242" s="110" t="s">
        <v>5058</v>
      </c>
    </row>
    <row r="2243" spans="1:2" x14ac:dyDescent="0.25">
      <c r="A2243" s="118">
        <v>92629</v>
      </c>
      <c r="B2243" s="110" t="s">
        <v>5059</v>
      </c>
    </row>
    <row r="2244" spans="1:2" x14ac:dyDescent="0.25">
      <c r="A2244" s="118">
        <v>36509</v>
      </c>
      <c r="B2244" s="110" t="s">
        <v>5060</v>
      </c>
    </row>
    <row r="2245" spans="1:2" x14ac:dyDescent="0.25">
      <c r="A2245" s="118">
        <v>36140</v>
      </c>
      <c r="B2245" s="110" t="s">
        <v>5061</v>
      </c>
    </row>
    <row r="2246" spans="1:2" x14ac:dyDescent="0.25">
      <c r="A2246" s="118">
        <v>1139</v>
      </c>
      <c r="B2246" s="110" t="s">
        <v>5062</v>
      </c>
    </row>
    <row r="2247" spans="1:2" x14ac:dyDescent="0.25">
      <c r="A2247" s="118">
        <v>20400</v>
      </c>
      <c r="B2247" s="110" t="s">
        <v>5063</v>
      </c>
    </row>
    <row r="2248" spans="1:2" x14ac:dyDescent="0.25">
      <c r="A2248" s="118">
        <v>15842</v>
      </c>
      <c r="B2248" s="110" t="s">
        <v>5064</v>
      </c>
    </row>
    <row r="2249" spans="1:2" x14ac:dyDescent="0.25">
      <c r="A2249" s="118">
        <v>16000</v>
      </c>
      <c r="B2249" s="110" t="s">
        <v>5065</v>
      </c>
    </row>
    <row r="2250" spans="1:2" x14ac:dyDescent="0.25">
      <c r="A2250" s="118">
        <v>1120</v>
      </c>
      <c r="B2250" s="110" t="s">
        <v>5066</v>
      </c>
    </row>
    <row r="2251" spans="1:2" x14ac:dyDescent="0.25">
      <c r="A2251" s="118">
        <v>15120</v>
      </c>
      <c r="B2251" s="110" t="s">
        <v>5067</v>
      </c>
    </row>
    <row r="2252" spans="1:2" x14ac:dyDescent="0.25">
      <c r="A2252" s="118">
        <v>1240</v>
      </c>
      <c r="B2252" s="110" t="s">
        <v>5068</v>
      </c>
    </row>
    <row r="2253" spans="1:2" x14ac:dyDescent="0.25">
      <c r="A2253" s="118">
        <v>15710</v>
      </c>
      <c r="B2253" s="110" t="s">
        <v>5069</v>
      </c>
    </row>
    <row r="2254" spans="1:2" x14ac:dyDescent="0.25">
      <c r="A2254" s="118">
        <v>15139</v>
      </c>
      <c r="B2254" s="110" t="s">
        <v>5070</v>
      </c>
    </row>
    <row r="2255" spans="1:2" x14ac:dyDescent="0.25">
      <c r="A2255" s="118">
        <v>1240</v>
      </c>
      <c r="B2255" s="110" t="s">
        <v>5071</v>
      </c>
    </row>
    <row r="2256" spans="1:2" x14ac:dyDescent="0.25">
      <c r="A2256" s="118">
        <v>15139</v>
      </c>
      <c r="B2256" s="110" t="s">
        <v>5072</v>
      </c>
    </row>
    <row r="2257" spans="1:2" x14ac:dyDescent="0.25">
      <c r="A2257" s="118">
        <v>1120</v>
      </c>
      <c r="B2257" s="110" t="s">
        <v>5073</v>
      </c>
    </row>
    <row r="2258" spans="1:2" x14ac:dyDescent="0.25">
      <c r="A2258" s="118">
        <v>15612</v>
      </c>
      <c r="B2258" s="110" t="s">
        <v>5074</v>
      </c>
    </row>
    <row r="2259" spans="1:2" x14ac:dyDescent="0.25">
      <c r="A2259" s="118">
        <v>17210</v>
      </c>
      <c r="B2259" s="110" t="s">
        <v>5075</v>
      </c>
    </row>
    <row r="2260" spans="1:2" x14ac:dyDescent="0.25">
      <c r="A2260" s="118">
        <v>85321</v>
      </c>
      <c r="B2260" s="110" t="s">
        <v>5076</v>
      </c>
    </row>
    <row r="2261" spans="1:2" x14ac:dyDescent="0.25">
      <c r="A2261" s="118">
        <v>85322</v>
      </c>
      <c r="B2261" s="110" t="s">
        <v>5077</v>
      </c>
    </row>
    <row r="2262" spans="1:2" x14ac:dyDescent="0.25">
      <c r="A2262" s="118">
        <v>85321</v>
      </c>
      <c r="B2262" s="110" t="s">
        <v>5078</v>
      </c>
    </row>
    <row r="2263" spans="1:2" x14ac:dyDescent="0.25">
      <c r="A2263" s="118">
        <v>85322</v>
      </c>
      <c r="B2263" s="110" t="s">
        <v>5079</v>
      </c>
    </row>
    <row r="2264" spans="1:2" x14ac:dyDescent="0.25">
      <c r="A2264" s="118">
        <v>55239</v>
      </c>
      <c r="B2264" s="110" t="s">
        <v>5080</v>
      </c>
    </row>
    <row r="2265" spans="1:2" x14ac:dyDescent="0.25">
      <c r="A2265" s="118">
        <v>35420</v>
      </c>
      <c r="B2265" s="110" t="s">
        <v>5081</v>
      </c>
    </row>
    <row r="2266" spans="1:2" x14ac:dyDescent="0.25">
      <c r="A2266" s="118">
        <v>85311</v>
      </c>
      <c r="B2266" s="110" t="s">
        <v>5082</v>
      </c>
    </row>
    <row r="2267" spans="1:2" x14ac:dyDescent="0.25">
      <c r="A2267" s="118">
        <v>85312</v>
      </c>
      <c r="B2267" s="110" t="s">
        <v>5083</v>
      </c>
    </row>
    <row r="2268" spans="1:2" x14ac:dyDescent="0.25">
      <c r="A2268" s="118">
        <v>36639</v>
      </c>
      <c r="B2268" s="110" t="s">
        <v>5084</v>
      </c>
    </row>
    <row r="2269" spans="1:2" x14ac:dyDescent="0.25">
      <c r="A2269" s="118">
        <v>51422</v>
      </c>
      <c r="B2269" s="110" t="s">
        <v>5085</v>
      </c>
    </row>
    <row r="2270" spans="1:2" x14ac:dyDescent="0.25">
      <c r="A2270" s="118">
        <v>51422</v>
      </c>
      <c r="B2270" s="110" t="s">
        <v>5086</v>
      </c>
    </row>
    <row r="2271" spans="1:2" x14ac:dyDescent="0.25">
      <c r="A2271" s="118">
        <v>51422</v>
      </c>
      <c r="B2271" s="110" t="s">
        <v>5087</v>
      </c>
    </row>
    <row r="2272" spans="1:2" x14ac:dyDescent="0.25">
      <c r="A2272" s="118">
        <v>85311</v>
      </c>
      <c r="B2272" s="110" t="s">
        <v>5088</v>
      </c>
    </row>
    <row r="2273" spans="1:2" x14ac:dyDescent="0.25">
      <c r="A2273" s="118">
        <v>85312</v>
      </c>
      <c r="B2273" s="110" t="s">
        <v>5089</v>
      </c>
    </row>
    <row r="2274" spans="1:2" x14ac:dyDescent="0.25">
      <c r="A2274" s="118">
        <v>85112</v>
      </c>
      <c r="B2274" s="110" t="s">
        <v>5090</v>
      </c>
    </row>
    <row r="2275" spans="1:2" x14ac:dyDescent="0.25">
      <c r="A2275" s="118">
        <v>85111</v>
      </c>
      <c r="B2275" s="110" t="s">
        <v>5091</v>
      </c>
    </row>
    <row r="2276" spans="1:2" x14ac:dyDescent="0.25">
      <c r="A2276" s="118">
        <v>52422</v>
      </c>
      <c r="B2276" s="110" t="s">
        <v>5092</v>
      </c>
    </row>
    <row r="2277" spans="1:2" x14ac:dyDescent="0.25">
      <c r="A2277" s="118">
        <v>92530</v>
      </c>
      <c r="B2277" s="110" t="s">
        <v>5093</v>
      </c>
    </row>
    <row r="2278" spans="1:2" x14ac:dyDescent="0.25">
      <c r="A2278" s="118">
        <v>40300</v>
      </c>
      <c r="B2278" s="110" t="s">
        <v>5094</v>
      </c>
    </row>
    <row r="2279" spans="1:2" x14ac:dyDescent="0.25">
      <c r="A2279" s="118">
        <v>1139</v>
      </c>
      <c r="B2279" s="110" t="s">
        <v>5095</v>
      </c>
    </row>
    <row r="2280" spans="1:2" x14ac:dyDescent="0.25">
      <c r="A2280" s="118">
        <v>1139</v>
      </c>
      <c r="B2280" s="110" t="s">
        <v>5096</v>
      </c>
    </row>
    <row r="2281" spans="1:2" x14ac:dyDescent="0.25">
      <c r="A2281" s="118">
        <v>74705</v>
      </c>
      <c r="B2281" s="110" t="s">
        <v>5097</v>
      </c>
    </row>
    <row r="2282" spans="1:2" x14ac:dyDescent="0.25">
      <c r="A2282" s="118">
        <v>45250</v>
      </c>
      <c r="B2282" s="110" t="s">
        <v>5098</v>
      </c>
    </row>
    <row r="2283" spans="1:2" x14ac:dyDescent="0.25">
      <c r="A2283" s="118">
        <v>26400</v>
      </c>
      <c r="B2283" s="110" t="s">
        <v>5099</v>
      </c>
    </row>
    <row r="2284" spans="1:2" x14ac:dyDescent="0.25">
      <c r="A2284" s="118">
        <v>26400</v>
      </c>
      <c r="B2284" s="110" t="s">
        <v>5100</v>
      </c>
    </row>
    <row r="2285" spans="1:2" x14ac:dyDescent="0.25">
      <c r="A2285" s="118">
        <v>26400</v>
      </c>
      <c r="B2285" s="110" t="s">
        <v>5101</v>
      </c>
    </row>
    <row r="2286" spans="1:2" x14ac:dyDescent="0.25">
      <c r="A2286" s="118">
        <v>28110</v>
      </c>
      <c r="B2286" s="110" t="s">
        <v>5102</v>
      </c>
    </row>
    <row r="2287" spans="1:2" x14ac:dyDescent="0.25">
      <c r="A2287" s="118">
        <v>52440</v>
      </c>
      <c r="B2287" s="110" t="s">
        <v>5103</v>
      </c>
    </row>
    <row r="2288" spans="1:2" x14ac:dyDescent="0.25">
      <c r="A2288" s="118">
        <v>51440</v>
      </c>
      <c r="B2288" s="110" t="s">
        <v>5104</v>
      </c>
    </row>
    <row r="2289" spans="1:2" x14ac:dyDescent="0.25">
      <c r="A2289" s="118">
        <v>14220</v>
      </c>
      <c r="B2289" s="110" t="s">
        <v>5105</v>
      </c>
    </row>
    <row r="2290" spans="1:2" x14ac:dyDescent="0.25">
      <c r="A2290" s="118">
        <v>14220</v>
      </c>
      <c r="B2290" s="110" t="s">
        <v>5106</v>
      </c>
    </row>
    <row r="2291" spans="1:2" x14ac:dyDescent="0.25">
      <c r="A2291" s="118">
        <v>14220</v>
      </c>
      <c r="B2291" s="110" t="s">
        <v>5107</v>
      </c>
    </row>
    <row r="2292" spans="1:2" x14ac:dyDescent="0.25">
      <c r="A2292" s="118">
        <v>51440</v>
      </c>
      <c r="B2292" s="110" t="s">
        <v>5108</v>
      </c>
    </row>
    <row r="2293" spans="1:2" x14ac:dyDescent="0.25">
      <c r="A2293" s="118">
        <v>51440</v>
      </c>
      <c r="B2293" s="110" t="s">
        <v>5109</v>
      </c>
    </row>
    <row r="2294" spans="1:2" x14ac:dyDescent="0.25">
      <c r="A2294" s="121">
        <v>22220</v>
      </c>
      <c r="B2294" s="110" t="s">
        <v>5110</v>
      </c>
    </row>
    <row r="2295" spans="1:2" x14ac:dyDescent="0.25">
      <c r="A2295" s="118">
        <v>17210</v>
      </c>
      <c r="B2295" s="110" t="s">
        <v>5111</v>
      </c>
    </row>
    <row r="2296" spans="1:2" x14ac:dyDescent="0.25">
      <c r="A2296" s="118">
        <v>20200</v>
      </c>
      <c r="B2296" s="110" t="s">
        <v>5112</v>
      </c>
    </row>
    <row r="2297" spans="1:2" x14ac:dyDescent="0.25">
      <c r="A2297" s="118">
        <v>29430</v>
      </c>
      <c r="B2297" s="110" t="s">
        <v>5113</v>
      </c>
    </row>
    <row r="2298" spans="1:2" x14ac:dyDescent="0.25">
      <c r="A2298" s="118">
        <v>29523</v>
      </c>
      <c r="B2298" s="110" t="s">
        <v>5114</v>
      </c>
    </row>
    <row r="2299" spans="1:2" x14ac:dyDescent="0.25">
      <c r="A2299" s="118">
        <v>85140</v>
      </c>
      <c r="B2299" s="110" t="s">
        <v>5115</v>
      </c>
    </row>
    <row r="2300" spans="1:2" x14ac:dyDescent="0.25">
      <c r="A2300" s="118">
        <v>85140</v>
      </c>
      <c r="B2300" s="110" t="s">
        <v>5116</v>
      </c>
    </row>
    <row r="2301" spans="1:2" x14ac:dyDescent="0.25">
      <c r="A2301" s="118">
        <v>85140</v>
      </c>
      <c r="B2301" s="110" t="s">
        <v>5117</v>
      </c>
    </row>
    <row r="2302" spans="1:2" x14ac:dyDescent="0.25">
      <c r="A2302" s="118">
        <v>24610</v>
      </c>
      <c r="B2302" s="110" t="s">
        <v>5118</v>
      </c>
    </row>
    <row r="2303" spans="1:2" x14ac:dyDescent="0.25">
      <c r="A2303" s="118">
        <v>24301</v>
      </c>
      <c r="B2303" s="110" t="s">
        <v>5119</v>
      </c>
    </row>
    <row r="2304" spans="1:2" x14ac:dyDescent="0.25">
      <c r="A2304" s="118">
        <v>29240</v>
      </c>
      <c r="B2304" s="110" t="s">
        <v>5120</v>
      </c>
    </row>
    <row r="2305" spans="1:2" x14ac:dyDescent="0.25">
      <c r="A2305" s="118">
        <v>24130</v>
      </c>
      <c r="B2305" s="110" t="s">
        <v>5121</v>
      </c>
    </row>
    <row r="2306" spans="1:2" x14ac:dyDescent="0.25">
      <c r="A2306" s="118">
        <v>15841</v>
      </c>
      <c r="B2306" s="110" t="s">
        <v>5122</v>
      </c>
    </row>
    <row r="2307" spans="1:2" x14ac:dyDescent="0.25">
      <c r="A2307" s="118">
        <v>29530</v>
      </c>
      <c r="B2307" s="110" t="s">
        <v>5123</v>
      </c>
    </row>
    <row r="2308" spans="1:2" x14ac:dyDescent="0.25">
      <c r="A2308" s="118">
        <v>51360</v>
      </c>
      <c r="B2308" s="110" t="s">
        <v>5124</v>
      </c>
    </row>
    <row r="2309" spans="1:2" x14ac:dyDescent="0.25">
      <c r="A2309" s="118">
        <v>52240</v>
      </c>
      <c r="B2309" s="110" t="s">
        <v>5125</v>
      </c>
    </row>
    <row r="2310" spans="1:2" x14ac:dyDescent="0.25">
      <c r="A2310" s="118">
        <v>15841</v>
      </c>
      <c r="B2310" s="110" t="s">
        <v>5126</v>
      </c>
    </row>
    <row r="2311" spans="1:2" x14ac:dyDescent="0.25">
      <c r="A2311" s="118">
        <v>15841</v>
      </c>
      <c r="B2311" s="110" t="s">
        <v>5127</v>
      </c>
    </row>
    <row r="2312" spans="1:2" x14ac:dyDescent="0.25">
      <c r="A2312" s="118">
        <v>31100</v>
      </c>
      <c r="B2312" s="110" t="s">
        <v>5128</v>
      </c>
    </row>
    <row r="2313" spans="1:2" x14ac:dyDescent="0.25">
      <c r="A2313" s="118">
        <v>29130</v>
      </c>
      <c r="B2313" s="110" t="s">
        <v>5129</v>
      </c>
    </row>
    <row r="2314" spans="1:2" x14ac:dyDescent="0.25">
      <c r="A2314" s="118">
        <v>55301</v>
      </c>
      <c r="B2314" s="110" t="s">
        <v>5130</v>
      </c>
    </row>
    <row r="2315" spans="1:2" x14ac:dyDescent="0.25">
      <c r="A2315" s="118">
        <v>26140</v>
      </c>
      <c r="B2315" s="110" t="s">
        <v>5131</v>
      </c>
    </row>
    <row r="2316" spans="1:2" x14ac:dyDescent="0.25">
      <c r="A2316" s="118">
        <v>28610</v>
      </c>
      <c r="B2316" s="110" t="s">
        <v>5132</v>
      </c>
    </row>
    <row r="2317" spans="1:2" x14ac:dyDescent="0.25">
      <c r="A2317" s="118">
        <v>91310</v>
      </c>
      <c r="B2317" s="110" t="s">
        <v>5133</v>
      </c>
    </row>
    <row r="2318" spans="1:2" x14ac:dyDescent="0.25">
      <c r="A2318" s="118">
        <v>22220</v>
      </c>
      <c r="B2318" s="110" t="s">
        <v>5134</v>
      </c>
    </row>
    <row r="2319" spans="1:2" x14ac:dyDescent="0.25">
      <c r="A2319" s="118">
        <v>36639</v>
      </c>
      <c r="B2319" s="110" t="s">
        <v>5135</v>
      </c>
    </row>
    <row r="2320" spans="1:2" x14ac:dyDescent="0.25">
      <c r="A2320" s="118">
        <v>36639</v>
      </c>
      <c r="B2320" s="110" t="s">
        <v>5136</v>
      </c>
    </row>
    <row r="2321" spans="1:2" x14ac:dyDescent="0.25">
      <c r="A2321" s="118">
        <v>2010</v>
      </c>
      <c r="B2321" s="110" t="s">
        <v>5137</v>
      </c>
    </row>
    <row r="2322" spans="1:2" x14ac:dyDescent="0.25">
      <c r="A2322" s="118">
        <v>31500</v>
      </c>
      <c r="B2322" s="110" t="s">
        <v>5138</v>
      </c>
    </row>
    <row r="2323" spans="1:2" x14ac:dyDescent="0.25">
      <c r="A2323" s="118">
        <v>51439</v>
      </c>
      <c r="B2323" s="110" t="s">
        <v>5139</v>
      </c>
    </row>
    <row r="2324" spans="1:2" x14ac:dyDescent="0.25">
      <c r="A2324" s="118">
        <v>29130</v>
      </c>
      <c r="B2324" s="110" t="s">
        <v>5140</v>
      </c>
    </row>
    <row r="2325" spans="1:2" x14ac:dyDescent="0.25">
      <c r="A2325" s="118">
        <v>33201</v>
      </c>
      <c r="B2325" s="110" t="s">
        <v>5141</v>
      </c>
    </row>
    <row r="2326" spans="1:2" x14ac:dyDescent="0.25">
      <c r="A2326" s="118">
        <v>27450</v>
      </c>
      <c r="B2326" s="110" t="s">
        <v>5142</v>
      </c>
    </row>
    <row r="2327" spans="1:2" x14ac:dyDescent="0.25">
      <c r="A2327" s="118">
        <v>26260</v>
      </c>
      <c r="B2327" s="110" t="s">
        <v>5143</v>
      </c>
    </row>
    <row r="2328" spans="1:2" x14ac:dyDescent="0.25">
      <c r="A2328" s="118">
        <v>13200</v>
      </c>
      <c r="B2328" s="110" t="s">
        <v>5144</v>
      </c>
    </row>
    <row r="2329" spans="1:2" x14ac:dyDescent="0.25">
      <c r="A2329" s="118">
        <v>28510</v>
      </c>
      <c r="B2329" s="110" t="s">
        <v>5145</v>
      </c>
    </row>
    <row r="2330" spans="1:2" x14ac:dyDescent="0.25">
      <c r="A2330" s="118">
        <v>27450</v>
      </c>
      <c r="B2330" s="110" t="s">
        <v>5146</v>
      </c>
    </row>
    <row r="2331" spans="1:2" x14ac:dyDescent="0.25">
      <c r="A2331" s="118">
        <v>19100</v>
      </c>
      <c r="B2331" s="110" t="s">
        <v>5147</v>
      </c>
    </row>
    <row r="2332" spans="1:2" x14ac:dyDescent="0.25">
      <c r="A2332" s="118">
        <v>27450</v>
      </c>
      <c r="B2332" s="110" t="s">
        <v>5148</v>
      </c>
    </row>
    <row r="2333" spans="1:2" x14ac:dyDescent="0.25">
      <c r="A2333" s="118">
        <v>26260</v>
      </c>
      <c r="B2333" s="110" t="s">
        <v>5149</v>
      </c>
    </row>
    <row r="2334" spans="1:2" x14ac:dyDescent="0.25">
      <c r="A2334" s="118">
        <v>27450</v>
      </c>
      <c r="B2334" s="110" t="s">
        <v>5150</v>
      </c>
    </row>
    <row r="2335" spans="1:2" x14ac:dyDescent="0.25">
      <c r="A2335" s="118">
        <v>24130</v>
      </c>
      <c r="B2335" s="110" t="s">
        <v>5151</v>
      </c>
    </row>
    <row r="2336" spans="1:2" x14ac:dyDescent="0.25">
      <c r="A2336" s="118">
        <v>24120</v>
      </c>
      <c r="B2336" s="110" t="s">
        <v>5152</v>
      </c>
    </row>
    <row r="2337" spans="1:2" x14ac:dyDescent="0.25">
      <c r="A2337" s="118">
        <v>28510</v>
      </c>
      <c r="B2337" s="110" t="s">
        <v>5153</v>
      </c>
    </row>
    <row r="2338" spans="1:2" x14ac:dyDescent="0.25">
      <c r="A2338" s="118">
        <v>51550</v>
      </c>
      <c r="B2338" s="110" t="s">
        <v>5154</v>
      </c>
    </row>
    <row r="2339" spans="1:2" x14ac:dyDescent="0.25">
      <c r="A2339" s="118">
        <v>85112</v>
      </c>
      <c r="B2339" s="110" t="s">
        <v>5155</v>
      </c>
    </row>
    <row r="2340" spans="1:2" x14ac:dyDescent="0.25">
      <c r="A2340" s="118">
        <v>85111</v>
      </c>
      <c r="B2340" s="110" t="s">
        <v>5156</v>
      </c>
    </row>
    <row r="2341" spans="1:2" x14ac:dyDescent="0.25">
      <c r="A2341" s="118">
        <v>33500</v>
      </c>
      <c r="B2341" s="110" t="s">
        <v>5157</v>
      </c>
    </row>
    <row r="2342" spans="1:2" x14ac:dyDescent="0.25">
      <c r="A2342" s="118">
        <v>91310</v>
      </c>
      <c r="B2342" s="110" t="s">
        <v>5158</v>
      </c>
    </row>
    <row r="2343" spans="1:2" x14ac:dyDescent="0.25">
      <c r="A2343" s="118">
        <v>91310</v>
      </c>
      <c r="B2343" s="110" t="s">
        <v>5159</v>
      </c>
    </row>
    <row r="2344" spans="1:2" x14ac:dyDescent="0.25">
      <c r="A2344" s="118">
        <v>91310</v>
      </c>
      <c r="B2344" s="110" t="s">
        <v>5160</v>
      </c>
    </row>
    <row r="2345" spans="1:2" x14ac:dyDescent="0.25">
      <c r="A2345" s="118">
        <v>91330</v>
      </c>
      <c r="B2345" s="110" t="s">
        <v>5161</v>
      </c>
    </row>
    <row r="2346" spans="1:2" x14ac:dyDescent="0.25">
      <c r="A2346" s="118">
        <v>91310</v>
      </c>
      <c r="B2346" s="110" t="s">
        <v>5162</v>
      </c>
    </row>
    <row r="2347" spans="1:2" x14ac:dyDescent="0.25">
      <c r="A2347" s="118">
        <v>91310</v>
      </c>
      <c r="B2347" s="110" t="s">
        <v>5163</v>
      </c>
    </row>
    <row r="2348" spans="1:2" x14ac:dyDescent="0.25">
      <c r="A2348" s="118">
        <v>91310</v>
      </c>
      <c r="B2348" s="110" t="s">
        <v>5164</v>
      </c>
    </row>
    <row r="2349" spans="1:2" x14ac:dyDescent="0.25">
      <c r="A2349" s="118">
        <v>91310</v>
      </c>
      <c r="B2349" s="110" t="s">
        <v>5165</v>
      </c>
    </row>
    <row r="2350" spans="1:2" x14ac:dyDescent="0.25">
      <c r="A2350" s="118">
        <v>91310</v>
      </c>
      <c r="B2350" s="110" t="s">
        <v>2431</v>
      </c>
    </row>
    <row r="2351" spans="1:2" x14ac:dyDescent="0.25">
      <c r="A2351" s="118">
        <v>80100</v>
      </c>
      <c r="B2351" s="112" t="s">
        <v>5166</v>
      </c>
    </row>
    <row r="2352" spans="1:2" x14ac:dyDescent="0.25">
      <c r="A2352" s="118">
        <v>80100</v>
      </c>
      <c r="B2352" s="112" t="s">
        <v>5167</v>
      </c>
    </row>
    <row r="2353" spans="1:2" x14ac:dyDescent="0.25">
      <c r="A2353" s="118">
        <v>80210</v>
      </c>
      <c r="B2353" s="110" t="s">
        <v>5168</v>
      </c>
    </row>
    <row r="2354" spans="1:2" x14ac:dyDescent="0.25">
      <c r="A2354" s="118">
        <v>45211</v>
      </c>
      <c r="B2354" s="110" t="s">
        <v>5169</v>
      </c>
    </row>
    <row r="2355" spans="1:2" x14ac:dyDescent="0.25">
      <c r="A2355" s="118">
        <v>28720</v>
      </c>
      <c r="B2355" s="110" t="s">
        <v>5170</v>
      </c>
    </row>
    <row r="2356" spans="1:2" x14ac:dyDescent="0.25">
      <c r="A2356" s="118">
        <v>28710</v>
      </c>
      <c r="B2356" s="110" t="s">
        <v>5171</v>
      </c>
    </row>
    <row r="2357" spans="1:2" x14ac:dyDescent="0.25">
      <c r="A2357" s="118">
        <v>20400</v>
      </c>
      <c r="B2357" s="110" t="s">
        <v>5172</v>
      </c>
    </row>
    <row r="2358" spans="1:2" x14ac:dyDescent="0.25">
      <c r="A2358" s="118">
        <v>15330</v>
      </c>
      <c r="B2358" s="110" t="s">
        <v>5173</v>
      </c>
    </row>
    <row r="2359" spans="1:2" x14ac:dyDescent="0.25">
      <c r="A2359" s="118">
        <v>15941</v>
      </c>
      <c r="B2359" s="110" t="s">
        <v>5174</v>
      </c>
    </row>
    <row r="2360" spans="1:2" x14ac:dyDescent="0.25">
      <c r="A2360" s="118">
        <v>15980</v>
      </c>
      <c r="B2360" s="110" t="s">
        <v>5175</v>
      </c>
    </row>
    <row r="2361" spans="1:2" x14ac:dyDescent="0.25">
      <c r="A2361" s="118">
        <v>1139</v>
      </c>
      <c r="B2361" s="110" t="s">
        <v>5176</v>
      </c>
    </row>
    <row r="2362" spans="1:2" x14ac:dyDescent="0.25">
      <c r="A2362" s="118">
        <v>29530</v>
      </c>
      <c r="B2362" s="110" t="s">
        <v>5177</v>
      </c>
    </row>
    <row r="2363" spans="1:2" x14ac:dyDescent="0.25">
      <c r="A2363" s="118">
        <v>51342</v>
      </c>
      <c r="B2363" s="110" t="s">
        <v>5178</v>
      </c>
    </row>
    <row r="2364" spans="1:2" x14ac:dyDescent="0.25">
      <c r="A2364" s="118">
        <v>15899</v>
      </c>
      <c r="B2364" s="110" t="s">
        <v>5179</v>
      </c>
    </row>
    <row r="2365" spans="1:2" x14ac:dyDescent="0.25">
      <c r="A2365" s="118">
        <v>15941</v>
      </c>
      <c r="B2365" s="110" t="s">
        <v>5180</v>
      </c>
    </row>
    <row r="2366" spans="1:2" x14ac:dyDescent="0.25">
      <c r="A2366" s="118">
        <v>16000</v>
      </c>
      <c r="B2366" s="110" t="s">
        <v>5181</v>
      </c>
    </row>
    <row r="2367" spans="1:2" x14ac:dyDescent="0.25">
      <c r="A2367" s="118">
        <v>20400</v>
      </c>
      <c r="B2367" s="110" t="s">
        <v>5182</v>
      </c>
    </row>
    <row r="2368" spans="1:2" x14ac:dyDescent="0.25">
      <c r="A2368" s="118">
        <v>36639</v>
      </c>
      <c r="B2368" s="110" t="s">
        <v>5183</v>
      </c>
    </row>
    <row r="2369" spans="1:2" x14ac:dyDescent="0.25">
      <c r="A2369" s="118">
        <v>51350</v>
      </c>
      <c r="B2369" s="110" t="s">
        <v>5184</v>
      </c>
    </row>
    <row r="2370" spans="1:2" x14ac:dyDescent="0.25">
      <c r="A2370" s="118">
        <v>29530</v>
      </c>
      <c r="B2370" s="110" t="s">
        <v>5185</v>
      </c>
    </row>
    <row r="2371" spans="1:2" x14ac:dyDescent="0.25">
      <c r="A2371" s="118">
        <v>51350</v>
      </c>
      <c r="B2371" s="110" t="s">
        <v>5186</v>
      </c>
    </row>
    <row r="2372" spans="1:2" x14ac:dyDescent="0.25">
      <c r="A2372" s="118">
        <v>16000</v>
      </c>
      <c r="B2372" s="110" t="s">
        <v>5187</v>
      </c>
    </row>
    <row r="2373" spans="1:2" x14ac:dyDescent="0.25">
      <c r="A2373" s="118">
        <v>28750</v>
      </c>
      <c r="B2373" s="110" t="s">
        <v>5188</v>
      </c>
    </row>
    <row r="2374" spans="1:2" x14ac:dyDescent="0.25">
      <c r="A2374" s="118">
        <v>36639</v>
      </c>
      <c r="B2374" s="110" t="s">
        <v>5189</v>
      </c>
    </row>
    <row r="2375" spans="1:2" x14ac:dyDescent="0.25">
      <c r="A2375" s="118">
        <v>51350</v>
      </c>
      <c r="B2375" s="110" t="s">
        <v>5190</v>
      </c>
    </row>
    <row r="2376" spans="1:2" x14ac:dyDescent="0.25">
      <c r="A2376" s="118">
        <v>36639</v>
      </c>
      <c r="B2376" s="110" t="s">
        <v>5191</v>
      </c>
    </row>
    <row r="2377" spans="1:2" x14ac:dyDescent="0.25">
      <c r="A2377" s="118">
        <v>51479</v>
      </c>
      <c r="B2377" s="110" t="s">
        <v>5192</v>
      </c>
    </row>
    <row r="2378" spans="1:2" x14ac:dyDescent="0.25">
      <c r="A2378" s="118">
        <v>29530</v>
      </c>
      <c r="B2378" s="110" t="s">
        <v>5193</v>
      </c>
    </row>
    <row r="2379" spans="1:2" x14ac:dyDescent="0.25">
      <c r="A2379" s="118">
        <v>51350</v>
      </c>
      <c r="B2379" s="110" t="s">
        <v>5194</v>
      </c>
    </row>
    <row r="2380" spans="1:2" x14ac:dyDescent="0.25">
      <c r="A2380" s="118">
        <v>21219</v>
      </c>
      <c r="B2380" s="110" t="s">
        <v>5195</v>
      </c>
    </row>
    <row r="2381" spans="1:2" x14ac:dyDescent="0.25">
      <c r="A2381" s="118">
        <v>21120</v>
      </c>
      <c r="B2381" s="110" t="s">
        <v>5196</v>
      </c>
    </row>
    <row r="2382" spans="1:2" x14ac:dyDescent="0.25">
      <c r="A2382" s="118">
        <v>21259</v>
      </c>
      <c r="B2382" s="110" t="s">
        <v>5197</v>
      </c>
    </row>
    <row r="2383" spans="1:2" x14ac:dyDescent="0.25">
      <c r="A2383" s="118">
        <v>21259</v>
      </c>
      <c r="B2383" s="110" t="s">
        <v>5198</v>
      </c>
    </row>
    <row r="2384" spans="1:2" x14ac:dyDescent="0.25">
      <c r="A2384" s="118">
        <v>52260</v>
      </c>
      <c r="B2384" s="110" t="s">
        <v>5199</v>
      </c>
    </row>
    <row r="2385" spans="1:2" x14ac:dyDescent="0.25">
      <c r="A2385" s="118">
        <v>16000</v>
      </c>
      <c r="B2385" s="110" t="s">
        <v>5200</v>
      </c>
    </row>
    <row r="2386" spans="1:2" x14ac:dyDescent="0.25">
      <c r="A2386" s="118">
        <v>52260</v>
      </c>
      <c r="B2386" s="110" t="s">
        <v>5201</v>
      </c>
    </row>
    <row r="2387" spans="1:2" x14ac:dyDescent="0.25">
      <c r="A2387" s="118">
        <v>51170</v>
      </c>
      <c r="B2387" s="110" t="s">
        <v>5202</v>
      </c>
    </row>
    <row r="2388" spans="1:2" x14ac:dyDescent="0.25">
      <c r="A2388" s="118">
        <v>33403</v>
      </c>
      <c r="B2388" s="110" t="s">
        <v>5203</v>
      </c>
    </row>
    <row r="2389" spans="1:2" x14ac:dyDescent="0.25">
      <c r="A2389" s="118">
        <v>92130</v>
      </c>
      <c r="B2389" s="110" t="s">
        <v>5204</v>
      </c>
    </row>
    <row r="2390" spans="1:2" x14ac:dyDescent="0.25">
      <c r="A2390" s="118">
        <v>92130</v>
      </c>
      <c r="B2390" s="110" t="s">
        <v>5205</v>
      </c>
    </row>
    <row r="2391" spans="1:2" x14ac:dyDescent="0.25">
      <c r="A2391" s="118">
        <v>92130</v>
      </c>
      <c r="B2391" s="110" t="s">
        <v>5206</v>
      </c>
    </row>
    <row r="2392" spans="1:2" x14ac:dyDescent="0.25">
      <c r="A2392" s="118">
        <v>52113</v>
      </c>
      <c r="B2392" s="110" t="s">
        <v>5207</v>
      </c>
    </row>
    <row r="2393" spans="1:2" x14ac:dyDescent="0.25">
      <c r="A2393" s="118">
        <v>33403</v>
      </c>
      <c r="B2393" s="110" t="s">
        <v>5208</v>
      </c>
    </row>
    <row r="2394" spans="1:2" x14ac:dyDescent="0.25">
      <c r="A2394" s="118">
        <v>92119</v>
      </c>
      <c r="B2394" s="110" t="s">
        <v>5209</v>
      </c>
    </row>
    <row r="2395" spans="1:2" x14ac:dyDescent="0.25">
      <c r="A2395" s="118">
        <v>24640</v>
      </c>
      <c r="B2395" s="110" t="s">
        <v>5210</v>
      </c>
    </row>
    <row r="2396" spans="1:2" x14ac:dyDescent="0.25">
      <c r="A2396" s="118">
        <v>1139</v>
      </c>
      <c r="B2396" s="110" t="s">
        <v>5211</v>
      </c>
    </row>
    <row r="2397" spans="1:2" x14ac:dyDescent="0.25">
      <c r="A2397" s="118">
        <v>27420</v>
      </c>
      <c r="B2397" s="110" t="s">
        <v>5212</v>
      </c>
    </row>
    <row r="2398" spans="1:2" x14ac:dyDescent="0.25">
      <c r="A2398" s="118">
        <v>27440</v>
      </c>
      <c r="B2398" s="110" t="s">
        <v>5213</v>
      </c>
    </row>
    <row r="2399" spans="1:2" x14ac:dyDescent="0.25">
      <c r="A2399" s="118">
        <v>27440</v>
      </c>
      <c r="B2399" s="110" t="s">
        <v>5214</v>
      </c>
    </row>
    <row r="2400" spans="1:2" x14ac:dyDescent="0.25">
      <c r="A2400" s="118">
        <v>31200</v>
      </c>
      <c r="B2400" s="110" t="s">
        <v>5215</v>
      </c>
    </row>
    <row r="2401" spans="1:2" x14ac:dyDescent="0.25">
      <c r="A2401" s="118">
        <v>31200</v>
      </c>
      <c r="B2401" s="110" t="s">
        <v>5216</v>
      </c>
    </row>
    <row r="2402" spans="1:2" x14ac:dyDescent="0.25">
      <c r="A2402" s="121">
        <v>31200</v>
      </c>
      <c r="B2402" s="110" t="s">
        <v>5217</v>
      </c>
    </row>
    <row r="2403" spans="1:2" x14ac:dyDescent="0.25">
      <c r="A2403" s="118">
        <v>74850</v>
      </c>
      <c r="B2403" s="110" t="s">
        <v>5218</v>
      </c>
    </row>
    <row r="2404" spans="1:2" x14ac:dyDescent="0.25">
      <c r="A2404" s="118">
        <v>27220</v>
      </c>
      <c r="B2404" s="110" t="s">
        <v>5219</v>
      </c>
    </row>
    <row r="2405" spans="1:2" x14ac:dyDescent="0.25">
      <c r="A2405" s="118">
        <v>29410</v>
      </c>
      <c r="B2405" s="110" t="s">
        <v>5220</v>
      </c>
    </row>
    <row r="2406" spans="1:2" x14ac:dyDescent="0.25">
      <c r="A2406" s="118">
        <v>28620</v>
      </c>
      <c r="B2406" s="110" t="s">
        <v>5221</v>
      </c>
    </row>
    <row r="2407" spans="1:2" x14ac:dyDescent="0.25">
      <c r="A2407" s="118">
        <v>28620</v>
      </c>
      <c r="B2407" s="110" t="s">
        <v>5222</v>
      </c>
    </row>
    <row r="2408" spans="1:2" x14ac:dyDescent="0.25">
      <c r="A2408" s="118">
        <v>29121</v>
      </c>
      <c r="B2408" s="110" t="s">
        <v>5223</v>
      </c>
    </row>
    <row r="2409" spans="1:2" x14ac:dyDescent="0.25">
      <c r="A2409" s="118">
        <v>92349</v>
      </c>
      <c r="B2409" s="110" t="s">
        <v>5224</v>
      </c>
    </row>
    <row r="2410" spans="1:2" x14ac:dyDescent="0.25">
      <c r="A2410" s="118">
        <v>71340</v>
      </c>
      <c r="B2410" s="110" t="s">
        <v>5225</v>
      </c>
    </row>
    <row r="2411" spans="1:2" x14ac:dyDescent="0.25">
      <c r="A2411" s="118">
        <v>25239</v>
      </c>
      <c r="B2411" s="110" t="s">
        <v>5226</v>
      </c>
    </row>
    <row r="2412" spans="1:2" x14ac:dyDescent="0.25">
      <c r="A2412" s="118">
        <v>28210</v>
      </c>
      <c r="B2412" s="110" t="s">
        <v>5227</v>
      </c>
    </row>
    <row r="2413" spans="1:2" x14ac:dyDescent="0.25">
      <c r="A2413" s="118">
        <v>25239</v>
      </c>
      <c r="B2413" s="110" t="s">
        <v>5228</v>
      </c>
    </row>
    <row r="2414" spans="1:2" x14ac:dyDescent="0.25">
      <c r="A2414" s="118">
        <v>85321</v>
      </c>
      <c r="B2414" s="110" t="s">
        <v>5229</v>
      </c>
    </row>
    <row r="2415" spans="1:2" x14ac:dyDescent="0.25">
      <c r="A2415" s="118">
        <v>91330</v>
      </c>
      <c r="B2415" s="110" t="s">
        <v>5230</v>
      </c>
    </row>
    <row r="2416" spans="1:2" x14ac:dyDescent="0.25">
      <c r="A2416" s="118">
        <v>24140</v>
      </c>
      <c r="B2416" s="110" t="s">
        <v>5231</v>
      </c>
    </row>
    <row r="2417" spans="1:2" x14ac:dyDescent="0.25">
      <c r="A2417" s="118">
        <v>80220</v>
      </c>
      <c r="B2417" s="110" t="s">
        <v>5232</v>
      </c>
    </row>
    <row r="2418" spans="1:2" x14ac:dyDescent="0.25">
      <c r="A2418" s="118">
        <v>91110</v>
      </c>
      <c r="B2418" s="110" t="s">
        <v>5233</v>
      </c>
    </row>
    <row r="2419" spans="1:2" x14ac:dyDescent="0.25">
      <c r="A2419" s="118">
        <v>91310</v>
      </c>
      <c r="B2419" s="110" t="s">
        <v>5234</v>
      </c>
    </row>
    <row r="2420" spans="1:2" x14ac:dyDescent="0.25">
      <c r="A2420" s="118">
        <v>91330</v>
      </c>
      <c r="B2420" s="110" t="s">
        <v>5235</v>
      </c>
    </row>
    <row r="2421" spans="1:2" x14ac:dyDescent="0.25">
      <c r="A2421" s="118">
        <v>55301</v>
      </c>
      <c r="B2421" s="110" t="s">
        <v>5236</v>
      </c>
    </row>
    <row r="2422" spans="1:2" x14ac:dyDescent="0.25">
      <c r="A2422" s="118">
        <v>75220</v>
      </c>
      <c r="B2422" s="110" t="s">
        <v>5237</v>
      </c>
    </row>
    <row r="2423" spans="1:2" x14ac:dyDescent="0.25">
      <c r="A2423" s="118">
        <v>45213</v>
      </c>
      <c r="B2423" s="110" t="s">
        <v>5238</v>
      </c>
    </row>
    <row r="2424" spans="1:2" x14ac:dyDescent="0.25">
      <c r="A2424" s="118">
        <v>45213</v>
      </c>
      <c r="B2424" s="110" t="s">
        <v>5239</v>
      </c>
    </row>
    <row r="2425" spans="1:2" x14ac:dyDescent="0.25">
      <c r="A2425" s="118">
        <v>45213</v>
      </c>
      <c r="B2425" s="110" t="s">
        <v>5240</v>
      </c>
    </row>
    <row r="2426" spans="1:2" x14ac:dyDescent="0.25">
      <c r="A2426" s="118">
        <v>45213</v>
      </c>
      <c r="B2426" s="110" t="s">
        <v>5241</v>
      </c>
    </row>
    <row r="2427" spans="1:2" x14ac:dyDescent="0.25">
      <c r="A2427" s="118">
        <v>45213</v>
      </c>
      <c r="B2427" s="110" t="s">
        <v>5242</v>
      </c>
    </row>
    <row r="2428" spans="1:2" x14ac:dyDescent="0.25">
      <c r="A2428" s="118">
        <v>45213</v>
      </c>
      <c r="B2428" s="110" t="s">
        <v>5243</v>
      </c>
    </row>
    <row r="2429" spans="1:2" x14ac:dyDescent="0.25">
      <c r="A2429" s="118">
        <v>51820</v>
      </c>
      <c r="B2429" s="110" t="s">
        <v>5244</v>
      </c>
    </row>
    <row r="2430" spans="1:2" x14ac:dyDescent="0.25">
      <c r="A2430" s="118">
        <v>71320</v>
      </c>
      <c r="B2430" s="110" t="s">
        <v>5245</v>
      </c>
    </row>
    <row r="2431" spans="1:2" x14ac:dyDescent="0.25">
      <c r="A2431" s="118">
        <v>73100</v>
      </c>
      <c r="B2431" s="110" t="s">
        <v>5246</v>
      </c>
    </row>
    <row r="2432" spans="1:2" x14ac:dyDescent="0.25">
      <c r="A2432" s="118">
        <v>45440</v>
      </c>
      <c r="B2432" s="110" t="s">
        <v>5247</v>
      </c>
    </row>
    <row r="2433" spans="1:2" x14ac:dyDescent="0.25">
      <c r="A2433" s="118">
        <v>91330</v>
      </c>
      <c r="B2433" s="110" t="s">
        <v>5248</v>
      </c>
    </row>
    <row r="2434" spans="1:2" x14ac:dyDescent="0.25">
      <c r="A2434" s="118">
        <v>80220</v>
      </c>
      <c r="B2434" s="110" t="s">
        <v>5249</v>
      </c>
    </row>
    <row r="2435" spans="1:2" x14ac:dyDescent="0.25">
      <c r="A2435" s="118">
        <v>26610</v>
      </c>
      <c r="B2435" s="110" t="s">
        <v>5250</v>
      </c>
    </row>
    <row r="2436" spans="1:2" x14ac:dyDescent="0.25">
      <c r="A2436" s="118">
        <v>93059</v>
      </c>
      <c r="B2436" s="110" t="s">
        <v>5251</v>
      </c>
    </row>
    <row r="2437" spans="1:2" x14ac:dyDescent="0.25">
      <c r="A2437" s="118">
        <v>28620</v>
      </c>
      <c r="B2437" s="110" t="s">
        <v>5252</v>
      </c>
    </row>
    <row r="2438" spans="1:2" x14ac:dyDescent="0.25">
      <c r="A2438" s="118">
        <v>63210</v>
      </c>
      <c r="B2438" s="110" t="s">
        <v>5253</v>
      </c>
    </row>
    <row r="2439" spans="1:2" x14ac:dyDescent="0.25">
      <c r="A2439" s="118">
        <v>29240</v>
      </c>
      <c r="B2439" s="110" t="s">
        <v>5254</v>
      </c>
    </row>
    <row r="2440" spans="1:2" x14ac:dyDescent="0.25">
      <c r="A2440" s="118">
        <v>28750</v>
      </c>
      <c r="B2440" s="110" t="s">
        <v>5255</v>
      </c>
    </row>
    <row r="2441" spans="1:2" x14ac:dyDescent="0.25">
      <c r="A2441" s="118">
        <v>51130</v>
      </c>
      <c r="B2441" s="110" t="s">
        <v>5256</v>
      </c>
    </row>
    <row r="2442" spans="1:2" x14ac:dyDescent="0.25">
      <c r="A2442" s="118">
        <v>51530</v>
      </c>
      <c r="B2442" s="110" t="s">
        <v>5257</v>
      </c>
    </row>
    <row r="2443" spans="1:2" x14ac:dyDescent="0.25">
      <c r="A2443" s="118">
        <v>14220</v>
      </c>
      <c r="B2443" s="110" t="s">
        <v>5258</v>
      </c>
    </row>
    <row r="2444" spans="1:2" x14ac:dyDescent="0.25">
      <c r="A2444" s="118">
        <v>14220</v>
      </c>
      <c r="B2444" s="110" t="s">
        <v>5259</v>
      </c>
    </row>
    <row r="2445" spans="1:2" x14ac:dyDescent="0.25">
      <c r="A2445" s="118">
        <v>14220</v>
      </c>
      <c r="B2445" s="110" t="s">
        <v>5260</v>
      </c>
    </row>
    <row r="2446" spans="1:2" x14ac:dyDescent="0.25">
      <c r="A2446" s="118">
        <v>14220</v>
      </c>
      <c r="B2446" s="110" t="s">
        <v>5261</v>
      </c>
    </row>
    <row r="2447" spans="1:2" x14ac:dyDescent="0.25">
      <c r="A2447" s="118">
        <v>93010</v>
      </c>
      <c r="B2447" s="110" t="s">
        <v>5262</v>
      </c>
    </row>
    <row r="2448" spans="1:2" x14ac:dyDescent="0.25">
      <c r="A2448" s="118">
        <v>37200</v>
      </c>
      <c r="B2448" s="110" t="s">
        <v>5263</v>
      </c>
    </row>
    <row r="2449" spans="1:2" x14ac:dyDescent="0.25">
      <c r="A2449" s="118">
        <v>24512</v>
      </c>
      <c r="B2449" s="110" t="s">
        <v>5264</v>
      </c>
    </row>
    <row r="2450" spans="1:2" x14ac:dyDescent="0.25">
      <c r="A2450" s="118">
        <v>17530</v>
      </c>
      <c r="B2450" s="110" t="s">
        <v>5265</v>
      </c>
    </row>
    <row r="2451" spans="1:2" x14ac:dyDescent="0.25">
      <c r="A2451" s="118">
        <v>17403</v>
      </c>
      <c r="B2451" s="110" t="s">
        <v>5266</v>
      </c>
    </row>
    <row r="2452" spans="1:2" x14ac:dyDescent="0.25">
      <c r="A2452" s="118">
        <v>52489</v>
      </c>
      <c r="B2452" s="110" t="s">
        <v>5267</v>
      </c>
    </row>
    <row r="2453" spans="1:2" x14ac:dyDescent="0.25">
      <c r="A2453" s="118">
        <v>51440</v>
      </c>
      <c r="B2453" s="110" t="s">
        <v>5268</v>
      </c>
    </row>
    <row r="2454" spans="1:2" x14ac:dyDescent="0.25">
      <c r="A2454" s="118">
        <v>74704</v>
      </c>
      <c r="B2454" s="110" t="s">
        <v>5269</v>
      </c>
    </row>
    <row r="2455" spans="1:2" x14ac:dyDescent="0.25">
      <c r="A2455" s="118">
        <v>74709</v>
      </c>
      <c r="B2455" s="110" t="s">
        <v>5270</v>
      </c>
    </row>
    <row r="2456" spans="1:2" x14ac:dyDescent="0.25">
      <c r="A2456" s="118">
        <v>74709</v>
      </c>
      <c r="B2456" s="110" t="s">
        <v>5271</v>
      </c>
    </row>
    <row r="2457" spans="1:2" x14ac:dyDescent="0.25">
      <c r="A2457" s="118">
        <v>24512</v>
      </c>
      <c r="B2457" s="110" t="s">
        <v>5272</v>
      </c>
    </row>
    <row r="2458" spans="1:2" x14ac:dyDescent="0.25">
      <c r="A2458" s="118">
        <v>74701</v>
      </c>
      <c r="B2458" s="110" t="s">
        <v>5273</v>
      </c>
    </row>
    <row r="2459" spans="1:2" x14ac:dyDescent="0.25">
      <c r="A2459" s="118">
        <v>74704</v>
      </c>
      <c r="B2459" s="110" t="s">
        <v>5274</v>
      </c>
    </row>
    <row r="2460" spans="1:2" x14ac:dyDescent="0.25">
      <c r="A2460" s="118">
        <v>74704</v>
      </c>
      <c r="B2460" s="110" t="s">
        <v>5275</v>
      </c>
    </row>
    <row r="2461" spans="1:2" x14ac:dyDescent="0.25">
      <c r="A2461" s="118">
        <v>74709</v>
      </c>
      <c r="B2461" s="110" t="s">
        <v>5276</v>
      </c>
    </row>
    <row r="2462" spans="1:2" x14ac:dyDescent="0.25">
      <c r="A2462" s="118">
        <v>90030</v>
      </c>
      <c r="B2462" s="110" t="s">
        <v>5277</v>
      </c>
    </row>
    <row r="2463" spans="1:2" x14ac:dyDescent="0.25">
      <c r="A2463" s="118">
        <v>90030</v>
      </c>
      <c r="B2463" s="110" t="s">
        <v>5278</v>
      </c>
    </row>
    <row r="2464" spans="1:2" x14ac:dyDescent="0.25">
      <c r="A2464" s="118">
        <v>90030</v>
      </c>
      <c r="B2464" s="110" t="s">
        <v>5279</v>
      </c>
    </row>
    <row r="2465" spans="1:2" x14ac:dyDescent="0.25">
      <c r="A2465" s="118">
        <v>29240</v>
      </c>
      <c r="B2465" s="110" t="s">
        <v>5280</v>
      </c>
    </row>
    <row r="2466" spans="1:2" x14ac:dyDescent="0.25">
      <c r="A2466" s="118">
        <v>29530</v>
      </c>
      <c r="B2466" s="110" t="s">
        <v>5281</v>
      </c>
    </row>
    <row r="2467" spans="1:2" x14ac:dyDescent="0.25">
      <c r="A2467" s="118">
        <v>51830</v>
      </c>
      <c r="B2467" s="110" t="s">
        <v>5282</v>
      </c>
    </row>
    <row r="2468" spans="1:2" x14ac:dyDescent="0.25">
      <c r="A2468" s="118">
        <v>21220</v>
      </c>
      <c r="B2468" s="110" t="s">
        <v>5283</v>
      </c>
    </row>
    <row r="2469" spans="1:2" x14ac:dyDescent="0.25">
      <c r="A2469" s="118">
        <v>15842</v>
      </c>
      <c r="B2469" s="110" t="s">
        <v>5284</v>
      </c>
    </row>
    <row r="2470" spans="1:2" x14ac:dyDescent="0.25">
      <c r="A2470" s="118">
        <v>24640</v>
      </c>
      <c r="B2470" s="110" t="s">
        <v>5285</v>
      </c>
    </row>
    <row r="2471" spans="1:2" x14ac:dyDescent="0.25">
      <c r="A2471" s="118">
        <v>67110</v>
      </c>
      <c r="B2471" s="110" t="s">
        <v>5286</v>
      </c>
    </row>
    <row r="2472" spans="1:2" x14ac:dyDescent="0.25">
      <c r="A2472" s="118">
        <v>35120</v>
      </c>
      <c r="B2472" s="110" t="s">
        <v>5287</v>
      </c>
    </row>
    <row r="2473" spans="1:2" x14ac:dyDescent="0.25">
      <c r="A2473" s="118">
        <v>28610</v>
      </c>
      <c r="B2473" s="110" t="s">
        <v>5288</v>
      </c>
    </row>
    <row r="2474" spans="1:2" x14ac:dyDescent="0.25">
      <c r="A2474" s="118">
        <v>1139</v>
      </c>
      <c r="B2474" s="110" t="s">
        <v>5289</v>
      </c>
    </row>
    <row r="2475" spans="1:2" x14ac:dyDescent="0.25">
      <c r="A2475" s="118">
        <v>18210</v>
      </c>
      <c r="B2475" s="110" t="s">
        <v>5290</v>
      </c>
    </row>
    <row r="2476" spans="1:2" x14ac:dyDescent="0.25">
      <c r="A2476" s="118">
        <v>18221</v>
      </c>
      <c r="B2476" s="110" t="s">
        <v>5291</v>
      </c>
    </row>
    <row r="2477" spans="1:2" x14ac:dyDescent="0.25">
      <c r="A2477" s="118">
        <v>18222</v>
      </c>
      <c r="B2477" s="110" t="s">
        <v>5292</v>
      </c>
    </row>
    <row r="2478" spans="1:2" x14ac:dyDescent="0.25">
      <c r="A2478" s="118">
        <v>36400</v>
      </c>
      <c r="B2478" s="110" t="s">
        <v>5293</v>
      </c>
    </row>
    <row r="2479" spans="1:2" x14ac:dyDescent="0.25">
      <c r="A2479" s="118">
        <v>85140</v>
      </c>
      <c r="B2479" s="110" t="s">
        <v>5294</v>
      </c>
    </row>
    <row r="2480" spans="1:2" x14ac:dyDescent="0.25">
      <c r="A2480" s="118">
        <v>85200</v>
      </c>
      <c r="B2480" s="110" t="s">
        <v>5295</v>
      </c>
    </row>
    <row r="2481" spans="1:2" x14ac:dyDescent="0.25">
      <c r="A2481" s="118">
        <v>26510</v>
      </c>
      <c r="B2481" s="110" t="s">
        <v>5296</v>
      </c>
    </row>
    <row r="2482" spans="1:2" x14ac:dyDescent="0.25">
      <c r="A2482" s="118">
        <v>93059</v>
      </c>
      <c r="B2482" s="110" t="s">
        <v>5297</v>
      </c>
    </row>
    <row r="2483" spans="1:2" x14ac:dyDescent="0.25">
      <c r="A2483" s="118">
        <v>18221</v>
      </c>
      <c r="B2483" s="110" t="s">
        <v>5298</v>
      </c>
    </row>
    <row r="2484" spans="1:2" x14ac:dyDescent="0.25">
      <c r="A2484" s="118">
        <v>18222</v>
      </c>
      <c r="B2484" s="110" t="s">
        <v>5299</v>
      </c>
    </row>
    <row r="2485" spans="1:2" x14ac:dyDescent="0.25">
      <c r="A2485" s="118">
        <v>33500</v>
      </c>
      <c r="B2485" s="110" t="s">
        <v>5300</v>
      </c>
    </row>
    <row r="2486" spans="1:2" x14ac:dyDescent="0.25">
      <c r="A2486" s="118">
        <v>33500</v>
      </c>
      <c r="B2486" s="110" t="s">
        <v>5301</v>
      </c>
    </row>
    <row r="2487" spans="1:2" x14ac:dyDescent="0.25">
      <c r="A2487" s="118">
        <v>26150</v>
      </c>
      <c r="B2487" s="110" t="s">
        <v>5302</v>
      </c>
    </row>
    <row r="2488" spans="1:2" x14ac:dyDescent="0.25">
      <c r="A2488" s="118">
        <v>33500</v>
      </c>
      <c r="B2488" s="110" t="s">
        <v>5303</v>
      </c>
    </row>
    <row r="2489" spans="1:2" x14ac:dyDescent="0.25">
      <c r="A2489" s="118">
        <v>52484</v>
      </c>
      <c r="B2489" s="110" t="s">
        <v>5304</v>
      </c>
    </row>
    <row r="2490" spans="1:2" x14ac:dyDescent="0.25">
      <c r="A2490" s="118">
        <v>51479</v>
      </c>
      <c r="B2490" s="110" t="s">
        <v>5305</v>
      </c>
    </row>
    <row r="2491" spans="1:2" x14ac:dyDescent="0.25">
      <c r="A2491" s="118">
        <v>19300</v>
      </c>
      <c r="B2491" s="110" t="s">
        <v>5306</v>
      </c>
    </row>
    <row r="2492" spans="1:2" x14ac:dyDescent="0.25">
      <c r="A2492" s="118">
        <v>32202</v>
      </c>
      <c r="B2492" s="110" t="s">
        <v>5307</v>
      </c>
    </row>
    <row r="2493" spans="1:2" x14ac:dyDescent="0.25">
      <c r="A2493" s="118">
        <v>28400</v>
      </c>
      <c r="B2493" s="110" t="s">
        <v>5308</v>
      </c>
    </row>
    <row r="2494" spans="1:2" x14ac:dyDescent="0.25">
      <c r="A2494" s="118">
        <v>29240</v>
      </c>
      <c r="B2494" s="110" t="s">
        <v>5309</v>
      </c>
    </row>
    <row r="2495" spans="1:2" x14ac:dyDescent="0.25">
      <c r="A2495" s="118">
        <v>28720</v>
      </c>
      <c r="B2495" s="110" t="s">
        <v>5310</v>
      </c>
    </row>
    <row r="2496" spans="1:2" x14ac:dyDescent="0.25">
      <c r="A2496" s="118">
        <v>25220</v>
      </c>
      <c r="B2496" s="110" t="s">
        <v>5311</v>
      </c>
    </row>
    <row r="2497" spans="1:2" x14ac:dyDescent="0.25">
      <c r="A2497" s="118">
        <v>51410</v>
      </c>
      <c r="B2497" s="110" t="s">
        <v>5312</v>
      </c>
    </row>
    <row r="2498" spans="1:2" x14ac:dyDescent="0.25">
      <c r="A2498" s="118">
        <v>17300</v>
      </c>
      <c r="B2498" s="110" t="s">
        <v>5313</v>
      </c>
    </row>
    <row r="2499" spans="1:2" x14ac:dyDescent="0.25">
      <c r="A2499" s="118">
        <v>17300</v>
      </c>
      <c r="B2499" s="110" t="s">
        <v>5314</v>
      </c>
    </row>
    <row r="2500" spans="1:2" x14ac:dyDescent="0.25">
      <c r="A2500" s="118">
        <v>17300</v>
      </c>
      <c r="B2500" s="110" t="s">
        <v>5315</v>
      </c>
    </row>
    <row r="2501" spans="1:2" x14ac:dyDescent="0.25">
      <c r="A2501" s="118">
        <v>17300</v>
      </c>
      <c r="B2501" s="110" t="s">
        <v>5316</v>
      </c>
    </row>
    <row r="2502" spans="1:2" x14ac:dyDescent="0.25">
      <c r="A2502" s="118">
        <v>17300</v>
      </c>
      <c r="B2502" s="110" t="s">
        <v>5317</v>
      </c>
    </row>
    <row r="2503" spans="1:2" x14ac:dyDescent="0.25">
      <c r="A2503" s="121">
        <v>22220</v>
      </c>
      <c r="B2503" s="110" t="s">
        <v>5318</v>
      </c>
    </row>
    <row r="2504" spans="1:2" x14ac:dyDescent="0.25">
      <c r="A2504" s="118">
        <v>17300</v>
      </c>
      <c r="B2504" s="110" t="s">
        <v>5319</v>
      </c>
    </row>
    <row r="2505" spans="1:2" x14ac:dyDescent="0.25">
      <c r="A2505" s="118">
        <v>17300</v>
      </c>
      <c r="B2505" s="110" t="s">
        <v>5320</v>
      </c>
    </row>
    <row r="2506" spans="1:2" x14ac:dyDescent="0.25">
      <c r="A2506" s="118">
        <v>17300</v>
      </c>
      <c r="B2506" s="110" t="s">
        <v>5321</v>
      </c>
    </row>
    <row r="2507" spans="1:2" x14ac:dyDescent="0.25">
      <c r="A2507" s="118">
        <v>17210</v>
      </c>
      <c r="B2507" s="110" t="s">
        <v>5322</v>
      </c>
    </row>
    <row r="2508" spans="1:2" x14ac:dyDescent="0.25">
      <c r="A2508" s="118">
        <v>28730</v>
      </c>
      <c r="B2508" s="110" t="s">
        <v>5323</v>
      </c>
    </row>
    <row r="2509" spans="1:2" x14ac:dyDescent="0.25">
      <c r="A2509" s="118">
        <v>17300</v>
      </c>
      <c r="B2509" s="110" t="s">
        <v>5324</v>
      </c>
    </row>
    <row r="2510" spans="1:2" x14ac:dyDescent="0.25">
      <c r="A2510" s="118">
        <v>51410</v>
      </c>
      <c r="B2510" s="110" t="s">
        <v>5325</v>
      </c>
    </row>
    <row r="2511" spans="1:2" x14ac:dyDescent="0.25">
      <c r="A2511" s="121">
        <v>22220</v>
      </c>
      <c r="B2511" s="110" t="s">
        <v>5326</v>
      </c>
    </row>
    <row r="2512" spans="1:2" x14ac:dyDescent="0.25">
      <c r="A2512" s="118">
        <v>17300</v>
      </c>
      <c r="B2512" s="110" t="s">
        <v>5327</v>
      </c>
    </row>
    <row r="2513" spans="1:2" x14ac:dyDescent="0.25">
      <c r="A2513" s="118">
        <v>17300</v>
      </c>
      <c r="B2513" s="110" t="s">
        <v>5328</v>
      </c>
    </row>
    <row r="2514" spans="1:2" x14ac:dyDescent="0.25">
      <c r="A2514" s="118">
        <v>17300</v>
      </c>
      <c r="B2514" s="110" t="s">
        <v>5329</v>
      </c>
    </row>
    <row r="2515" spans="1:2" x14ac:dyDescent="0.25">
      <c r="A2515" s="118">
        <v>17300</v>
      </c>
      <c r="B2515" s="110" t="s">
        <v>5330</v>
      </c>
    </row>
    <row r="2516" spans="1:2" x14ac:dyDescent="0.25">
      <c r="A2516" s="118">
        <v>29710</v>
      </c>
      <c r="B2516" s="110" t="s">
        <v>5331</v>
      </c>
    </row>
    <row r="2517" spans="1:2" x14ac:dyDescent="0.25">
      <c r="A2517" s="118">
        <v>36620</v>
      </c>
      <c r="B2517" s="110" t="s">
        <v>5332</v>
      </c>
    </row>
    <row r="2518" spans="1:2" x14ac:dyDescent="0.25">
      <c r="A2518" s="118">
        <v>74872</v>
      </c>
      <c r="B2518" s="110" t="s">
        <v>5333</v>
      </c>
    </row>
    <row r="2519" spans="1:2" x14ac:dyDescent="0.25">
      <c r="A2519" s="118">
        <v>20510</v>
      </c>
      <c r="B2519" s="110" t="s">
        <v>5334</v>
      </c>
    </row>
    <row r="2520" spans="1:2" x14ac:dyDescent="0.25">
      <c r="A2520" s="118">
        <v>71409</v>
      </c>
      <c r="B2520" s="110" t="s">
        <v>5335</v>
      </c>
    </row>
    <row r="2521" spans="1:2" x14ac:dyDescent="0.25">
      <c r="A2521" s="118">
        <v>28750</v>
      </c>
      <c r="B2521" s="110" t="s">
        <v>5336</v>
      </c>
    </row>
    <row r="2522" spans="1:2" x14ac:dyDescent="0.25">
      <c r="A2522" s="118">
        <v>20510</v>
      </c>
      <c r="B2522" s="110" t="s">
        <v>5337</v>
      </c>
    </row>
    <row r="2523" spans="1:2" x14ac:dyDescent="0.25">
      <c r="A2523" s="118">
        <v>25240</v>
      </c>
      <c r="B2523" s="110" t="s">
        <v>5338</v>
      </c>
    </row>
    <row r="2524" spans="1:2" x14ac:dyDescent="0.25">
      <c r="A2524" s="118">
        <v>20510</v>
      </c>
      <c r="B2524" s="110" t="s">
        <v>5339</v>
      </c>
    </row>
    <row r="2525" spans="1:2" x14ac:dyDescent="0.25">
      <c r="A2525" s="118">
        <v>51439</v>
      </c>
      <c r="B2525" s="110" t="s">
        <v>5340</v>
      </c>
    </row>
    <row r="2526" spans="1:2" x14ac:dyDescent="0.25">
      <c r="A2526" s="118">
        <v>51160</v>
      </c>
      <c r="B2526" s="110" t="s">
        <v>5341</v>
      </c>
    </row>
    <row r="2527" spans="1:2" x14ac:dyDescent="0.25">
      <c r="A2527" s="118">
        <v>51429</v>
      </c>
      <c r="B2527" s="110" t="s">
        <v>5342</v>
      </c>
    </row>
    <row r="2528" spans="1:2" x14ac:dyDescent="0.25">
      <c r="A2528" s="118">
        <v>18249</v>
      </c>
      <c r="B2528" s="110" t="s">
        <v>5343</v>
      </c>
    </row>
    <row r="2529" spans="1:2" x14ac:dyDescent="0.25">
      <c r="A2529" s="118">
        <v>51429</v>
      </c>
      <c r="B2529" s="110" t="s">
        <v>5344</v>
      </c>
    </row>
    <row r="2530" spans="1:2" x14ac:dyDescent="0.25">
      <c r="A2530" s="118">
        <v>52421</v>
      </c>
      <c r="B2530" s="110" t="s">
        <v>5345</v>
      </c>
    </row>
    <row r="2531" spans="1:2" x14ac:dyDescent="0.25">
      <c r="A2531" s="118">
        <v>51421</v>
      </c>
      <c r="B2531" s="110" t="s">
        <v>5346</v>
      </c>
    </row>
    <row r="2532" spans="1:2" x14ac:dyDescent="0.25">
      <c r="A2532" s="118">
        <v>52422</v>
      </c>
      <c r="B2532" s="110" t="s">
        <v>5347</v>
      </c>
    </row>
    <row r="2533" spans="1:2" x14ac:dyDescent="0.25">
      <c r="A2533" s="118">
        <v>52424</v>
      </c>
      <c r="B2533" s="110" t="s">
        <v>5348</v>
      </c>
    </row>
    <row r="2534" spans="1:2" x14ac:dyDescent="0.25">
      <c r="A2534" s="118">
        <v>52423</v>
      </c>
      <c r="B2534" s="110" t="s">
        <v>5349</v>
      </c>
    </row>
    <row r="2535" spans="1:2" x14ac:dyDescent="0.25">
      <c r="A2535" s="118">
        <v>51429</v>
      </c>
      <c r="B2535" s="110" t="s">
        <v>5350</v>
      </c>
    </row>
    <row r="2536" spans="1:2" x14ac:dyDescent="0.25">
      <c r="A2536" s="118">
        <v>52410</v>
      </c>
      <c r="B2536" s="110" t="s">
        <v>5351</v>
      </c>
    </row>
    <row r="2537" spans="1:2" x14ac:dyDescent="0.25">
      <c r="A2537" s="118">
        <v>51429</v>
      </c>
      <c r="B2537" s="110" t="s">
        <v>5352</v>
      </c>
    </row>
    <row r="2538" spans="1:2" x14ac:dyDescent="0.25">
      <c r="A2538" s="118">
        <v>18300</v>
      </c>
      <c r="B2538" s="110" t="s">
        <v>5353</v>
      </c>
    </row>
    <row r="2539" spans="1:2" x14ac:dyDescent="0.25">
      <c r="A2539" s="118">
        <v>51429</v>
      </c>
      <c r="B2539" s="110" t="s">
        <v>5354</v>
      </c>
    </row>
    <row r="2540" spans="1:2" x14ac:dyDescent="0.25">
      <c r="A2540" s="118">
        <v>18249</v>
      </c>
      <c r="B2540" s="110" t="s">
        <v>5355</v>
      </c>
    </row>
    <row r="2541" spans="1:2" x14ac:dyDescent="0.25">
      <c r="A2541" s="118">
        <v>51410</v>
      </c>
      <c r="B2541" s="110" t="s">
        <v>5356</v>
      </c>
    </row>
    <row r="2542" spans="1:2" x14ac:dyDescent="0.25">
      <c r="A2542" s="118">
        <v>15511</v>
      </c>
      <c r="B2542" s="110" t="s">
        <v>5357</v>
      </c>
    </row>
    <row r="2543" spans="1:2" x14ac:dyDescent="0.25">
      <c r="A2543" s="118">
        <v>1139</v>
      </c>
      <c r="B2543" s="110" t="s">
        <v>5358</v>
      </c>
    </row>
    <row r="2544" spans="1:2" x14ac:dyDescent="0.25">
      <c r="A2544" s="118">
        <v>1110</v>
      </c>
      <c r="B2544" s="110" t="s">
        <v>5359</v>
      </c>
    </row>
    <row r="2545" spans="1:2" x14ac:dyDescent="0.25">
      <c r="A2545" s="118">
        <v>29140</v>
      </c>
      <c r="B2545" s="110" t="s">
        <v>5360</v>
      </c>
    </row>
    <row r="2546" spans="1:2" x14ac:dyDescent="0.25">
      <c r="A2546" s="118">
        <v>34300</v>
      </c>
      <c r="B2546" s="110" t="s">
        <v>5361</v>
      </c>
    </row>
    <row r="2547" spans="1:2" x14ac:dyDescent="0.25">
      <c r="A2547" s="118">
        <v>26821</v>
      </c>
      <c r="B2547" s="110" t="s">
        <v>5362</v>
      </c>
    </row>
    <row r="2548" spans="1:2" x14ac:dyDescent="0.25">
      <c r="A2548" s="118">
        <v>51870</v>
      </c>
      <c r="B2548" s="110" t="s">
        <v>5363</v>
      </c>
    </row>
    <row r="2549" spans="1:2" x14ac:dyDescent="0.25">
      <c r="A2549" s="118">
        <v>34100</v>
      </c>
      <c r="B2549" s="110" t="s">
        <v>5364</v>
      </c>
    </row>
    <row r="2550" spans="1:2" x14ac:dyDescent="0.25">
      <c r="A2550" s="118">
        <v>28740</v>
      </c>
      <c r="B2550" s="110" t="s">
        <v>5365</v>
      </c>
    </row>
    <row r="2551" spans="1:2" x14ac:dyDescent="0.25">
      <c r="A2551" s="118">
        <v>34100</v>
      </c>
      <c r="B2551" s="110" t="s">
        <v>5366</v>
      </c>
    </row>
    <row r="2552" spans="1:2" x14ac:dyDescent="0.25">
      <c r="A2552" s="118">
        <v>60231</v>
      </c>
      <c r="B2552" s="110" t="s">
        <v>5367</v>
      </c>
    </row>
    <row r="2553" spans="1:2" x14ac:dyDescent="0.25">
      <c r="A2553" s="118">
        <v>60231</v>
      </c>
      <c r="B2553" s="110" t="s">
        <v>5368</v>
      </c>
    </row>
    <row r="2554" spans="1:2" x14ac:dyDescent="0.25">
      <c r="A2554" s="118">
        <v>17542</v>
      </c>
      <c r="B2554" s="110" t="s">
        <v>5369</v>
      </c>
    </row>
    <row r="2555" spans="1:2" x14ac:dyDescent="0.25">
      <c r="A2555" s="118">
        <v>92629</v>
      </c>
      <c r="B2555" s="110" t="s">
        <v>5370</v>
      </c>
    </row>
    <row r="2556" spans="1:2" x14ac:dyDescent="0.25">
      <c r="A2556" s="118">
        <v>34201</v>
      </c>
      <c r="B2556" s="110" t="s">
        <v>5371</v>
      </c>
    </row>
    <row r="2557" spans="1:2" x14ac:dyDescent="0.25">
      <c r="A2557" s="118">
        <v>51120</v>
      </c>
      <c r="B2557" s="110" t="s">
        <v>5372</v>
      </c>
    </row>
    <row r="2558" spans="1:2" x14ac:dyDescent="0.25">
      <c r="A2558" s="118">
        <v>51519</v>
      </c>
      <c r="B2558" s="110" t="s">
        <v>5373</v>
      </c>
    </row>
    <row r="2559" spans="1:2" x14ac:dyDescent="0.25">
      <c r="A2559" s="118">
        <v>52489</v>
      </c>
      <c r="B2559" s="110" t="s">
        <v>5374</v>
      </c>
    </row>
    <row r="2560" spans="1:2" x14ac:dyDescent="0.25">
      <c r="A2560" s="118">
        <v>23100</v>
      </c>
      <c r="B2560" s="110" t="s">
        <v>5375</v>
      </c>
    </row>
    <row r="2561" spans="1:2" x14ac:dyDescent="0.25">
      <c r="A2561" s="118">
        <v>10101</v>
      </c>
      <c r="B2561" s="110" t="s">
        <v>5376</v>
      </c>
    </row>
    <row r="2562" spans="1:2" x14ac:dyDescent="0.25">
      <c r="A2562" s="118">
        <v>10102</v>
      </c>
      <c r="B2562" s="110" t="s">
        <v>5377</v>
      </c>
    </row>
    <row r="2563" spans="1:2" x14ac:dyDescent="0.25">
      <c r="A2563" s="118">
        <v>29521</v>
      </c>
      <c r="B2563" s="110" t="s">
        <v>5378</v>
      </c>
    </row>
    <row r="2564" spans="1:2" x14ac:dyDescent="0.25">
      <c r="A2564" s="118">
        <v>51519</v>
      </c>
      <c r="B2564" s="110" t="s">
        <v>5379</v>
      </c>
    </row>
    <row r="2565" spans="1:2" x14ac:dyDescent="0.25">
      <c r="A2565" s="118">
        <v>10102</v>
      </c>
      <c r="B2565" s="110" t="s">
        <v>5380</v>
      </c>
    </row>
    <row r="2566" spans="1:2" x14ac:dyDescent="0.25">
      <c r="A2566" s="118">
        <v>51120</v>
      </c>
      <c r="B2566" s="110" t="s">
        <v>5381</v>
      </c>
    </row>
    <row r="2567" spans="1:2" x14ac:dyDescent="0.25">
      <c r="A2567" s="118">
        <v>51519</v>
      </c>
      <c r="B2567" s="110" t="s">
        <v>5382</v>
      </c>
    </row>
    <row r="2568" spans="1:2" x14ac:dyDescent="0.25">
      <c r="A2568" s="118">
        <v>10101</v>
      </c>
      <c r="B2568" s="110" t="s">
        <v>5383</v>
      </c>
    </row>
    <row r="2569" spans="1:2" x14ac:dyDescent="0.25">
      <c r="A2569" s="118">
        <v>51820</v>
      </c>
      <c r="B2569" s="110" t="s">
        <v>5384</v>
      </c>
    </row>
    <row r="2570" spans="1:2" x14ac:dyDescent="0.25">
      <c r="A2570" s="118">
        <v>29521</v>
      </c>
      <c r="B2570" s="110" t="s">
        <v>5385</v>
      </c>
    </row>
    <row r="2571" spans="1:2" x14ac:dyDescent="0.25">
      <c r="A2571" s="118">
        <v>29521</v>
      </c>
      <c r="B2571" s="110" t="s">
        <v>5386</v>
      </c>
    </row>
    <row r="2572" spans="1:2" x14ac:dyDescent="0.25">
      <c r="A2572" s="118">
        <v>60300</v>
      </c>
      <c r="B2572" s="110" t="s">
        <v>5387</v>
      </c>
    </row>
    <row r="2573" spans="1:2" x14ac:dyDescent="0.25">
      <c r="A2573" s="118">
        <v>10102</v>
      </c>
      <c r="B2573" s="110" t="s">
        <v>5388</v>
      </c>
    </row>
    <row r="2574" spans="1:2" x14ac:dyDescent="0.25">
      <c r="A2574" s="118">
        <v>10102</v>
      </c>
      <c r="B2574" s="110" t="s">
        <v>5389</v>
      </c>
    </row>
    <row r="2575" spans="1:2" x14ac:dyDescent="0.25">
      <c r="A2575" s="118">
        <v>10102</v>
      </c>
      <c r="B2575" s="110" t="s">
        <v>5390</v>
      </c>
    </row>
    <row r="2576" spans="1:2" x14ac:dyDescent="0.25">
      <c r="A2576" s="118">
        <v>63129</v>
      </c>
      <c r="B2576" s="110" t="s">
        <v>5391</v>
      </c>
    </row>
    <row r="2577" spans="1:2" x14ac:dyDescent="0.25">
      <c r="A2577" s="118">
        <v>63129</v>
      </c>
      <c r="B2577" s="110" t="s">
        <v>5392</v>
      </c>
    </row>
    <row r="2578" spans="1:2" x14ac:dyDescent="0.25">
      <c r="A2578" s="118">
        <v>10103</v>
      </c>
      <c r="B2578" s="110" t="s">
        <v>5393</v>
      </c>
    </row>
    <row r="2579" spans="1:2" x14ac:dyDescent="0.25">
      <c r="A2579" s="118">
        <v>24140</v>
      </c>
      <c r="B2579" s="110" t="s">
        <v>5394</v>
      </c>
    </row>
    <row r="2580" spans="1:2" x14ac:dyDescent="0.25">
      <c r="A2580" s="118">
        <v>24140</v>
      </c>
      <c r="B2580" s="110" t="s">
        <v>5395</v>
      </c>
    </row>
    <row r="2581" spans="1:2" x14ac:dyDescent="0.25">
      <c r="A2581" s="118">
        <v>24140</v>
      </c>
      <c r="B2581" s="110" t="s">
        <v>5396</v>
      </c>
    </row>
    <row r="2582" spans="1:2" x14ac:dyDescent="0.25">
      <c r="A2582" s="118">
        <v>26829</v>
      </c>
      <c r="B2582" s="110" t="s">
        <v>5397</v>
      </c>
    </row>
    <row r="2583" spans="1:2" x14ac:dyDescent="0.25">
      <c r="A2583" s="118">
        <v>10101</v>
      </c>
      <c r="B2583" s="110" t="s">
        <v>5398</v>
      </c>
    </row>
    <row r="2584" spans="1:2" x14ac:dyDescent="0.25">
      <c r="A2584" s="118">
        <v>10102</v>
      </c>
      <c r="B2584" s="110" t="s">
        <v>5399</v>
      </c>
    </row>
    <row r="2585" spans="1:2" x14ac:dyDescent="0.25">
      <c r="A2585" s="118">
        <v>75240</v>
      </c>
      <c r="B2585" s="110" t="s">
        <v>5400</v>
      </c>
    </row>
    <row r="2586" spans="1:2" x14ac:dyDescent="0.25">
      <c r="A2586" s="118">
        <v>45240</v>
      </c>
      <c r="B2586" s="110" t="s">
        <v>5401</v>
      </c>
    </row>
    <row r="2587" spans="1:2" x14ac:dyDescent="0.25">
      <c r="A2587" s="118">
        <v>61102</v>
      </c>
      <c r="B2587" s="110" t="s">
        <v>5402</v>
      </c>
    </row>
    <row r="2588" spans="1:2" x14ac:dyDescent="0.25">
      <c r="A2588" s="118">
        <v>61101</v>
      </c>
      <c r="B2588" s="110" t="s">
        <v>5403</v>
      </c>
    </row>
    <row r="2589" spans="1:2" x14ac:dyDescent="0.25">
      <c r="A2589" s="118">
        <v>20510</v>
      </c>
      <c r="B2589" s="110" t="s">
        <v>5404</v>
      </c>
    </row>
    <row r="2590" spans="1:2" x14ac:dyDescent="0.25">
      <c r="A2590" s="118">
        <v>25240</v>
      </c>
      <c r="B2590" s="110" t="s">
        <v>5405</v>
      </c>
    </row>
    <row r="2591" spans="1:2" x14ac:dyDescent="0.25">
      <c r="A2591" s="118">
        <v>20510</v>
      </c>
      <c r="B2591" s="110" t="s">
        <v>5406</v>
      </c>
    </row>
    <row r="2592" spans="1:2" x14ac:dyDescent="0.25">
      <c r="A2592" s="118">
        <v>36120</v>
      </c>
      <c r="B2592" s="110" t="s">
        <v>5407</v>
      </c>
    </row>
    <row r="2593" spans="1:2" x14ac:dyDescent="0.25">
      <c r="A2593" s="118">
        <v>26810</v>
      </c>
      <c r="B2593" s="110" t="s">
        <v>5408</v>
      </c>
    </row>
    <row r="2594" spans="1:2" x14ac:dyDescent="0.25">
      <c r="A2594" s="118">
        <v>28730</v>
      </c>
      <c r="B2594" s="110" t="s">
        <v>5409</v>
      </c>
    </row>
    <row r="2595" spans="1:2" x14ac:dyDescent="0.25">
      <c r="A2595" s="118">
        <v>28730</v>
      </c>
      <c r="B2595" s="110" t="s">
        <v>5410</v>
      </c>
    </row>
    <row r="2596" spans="1:2" x14ac:dyDescent="0.25">
      <c r="A2596" s="118">
        <v>14210</v>
      </c>
      <c r="B2596" s="110" t="s">
        <v>5411</v>
      </c>
    </row>
    <row r="2597" spans="1:2" x14ac:dyDescent="0.25">
      <c r="A2597" s="118">
        <v>14210</v>
      </c>
      <c r="B2597" s="110" t="s">
        <v>5412</v>
      </c>
    </row>
    <row r="2598" spans="1:2" x14ac:dyDescent="0.25">
      <c r="A2598" s="118">
        <v>29560</v>
      </c>
      <c r="B2598" s="110" t="s">
        <v>5413</v>
      </c>
    </row>
    <row r="2599" spans="1:2" x14ac:dyDescent="0.25">
      <c r="A2599" s="118">
        <v>29540</v>
      </c>
      <c r="B2599" s="110" t="s">
        <v>5414</v>
      </c>
    </row>
    <row r="2600" spans="1:2" x14ac:dyDescent="0.25">
      <c r="A2600" s="118">
        <v>17300</v>
      </c>
      <c r="B2600" s="110" t="s">
        <v>5415</v>
      </c>
    </row>
    <row r="2601" spans="1:2" x14ac:dyDescent="0.25">
      <c r="A2601" s="118">
        <v>17220</v>
      </c>
      <c r="B2601" s="110" t="s">
        <v>5416</v>
      </c>
    </row>
    <row r="2602" spans="1:2" x14ac:dyDescent="0.25">
      <c r="A2602" s="118">
        <v>17230</v>
      </c>
      <c r="B2602" s="110" t="s">
        <v>5417</v>
      </c>
    </row>
    <row r="2603" spans="1:2" x14ac:dyDescent="0.25">
      <c r="A2603" s="118">
        <v>18221</v>
      </c>
      <c r="B2603" s="110" t="s">
        <v>5418</v>
      </c>
    </row>
    <row r="2604" spans="1:2" x14ac:dyDescent="0.25">
      <c r="A2604" s="118">
        <v>18222</v>
      </c>
      <c r="B2604" s="110" t="s">
        <v>5419</v>
      </c>
    </row>
    <row r="2605" spans="1:2" x14ac:dyDescent="0.25">
      <c r="A2605" s="118">
        <v>51439</v>
      </c>
      <c r="B2605" s="110" t="s">
        <v>5420</v>
      </c>
    </row>
    <row r="2606" spans="1:2" x14ac:dyDescent="0.25">
      <c r="A2606" s="118">
        <v>51870</v>
      </c>
      <c r="B2606" s="110" t="s">
        <v>5421</v>
      </c>
    </row>
    <row r="2607" spans="1:2" x14ac:dyDescent="0.25">
      <c r="A2607" s="118">
        <v>27450</v>
      </c>
      <c r="B2607" s="110" t="s">
        <v>5422</v>
      </c>
    </row>
    <row r="2608" spans="1:2" x14ac:dyDescent="0.25">
      <c r="A2608" s="118">
        <v>13200</v>
      </c>
      <c r="B2608" s="110" t="s">
        <v>5423</v>
      </c>
    </row>
    <row r="2609" spans="1:2" x14ac:dyDescent="0.25">
      <c r="A2609" s="118">
        <v>20400</v>
      </c>
      <c r="B2609" s="110" t="s">
        <v>5424</v>
      </c>
    </row>
    <row r="2610" spans="1:2" x14ac:dyDescent="0.25">
      <c r="A2610" s="118">
        <v>5010</v>
      </c>
      <c r="B2610" s="110" t="s">
        <v>5425</v>
      </c>
    </row>
    <row r="2611" spans="1:2" x14ac:dyDescent="0.25">
      <c r="A2611" s="118">
        <v>29130</v>
      </c>
      <c r="B2611" s="110" t="s">
        <v>5426</v>
      </c>
    </row>
    <row r="2612" spans="1:2" x14ac:dyDescent="0.25">
      <c r="A2612" s="118">
        <v>36140</v>
      </c>
      <c r="B2612" s="110" t="s">
        <v>5427</v>
      </c>
    </row>
    <row r="2613" spans="1:2" x14ac:dyDescent="0.25">
      <c r="A2613" s="118">
        <v>15841</v>
      </c>
      <c r="B2613" s="110" t="s">
        <v>5428</v>
      </c>
    </row>
    <row r="2614" spans="1:2" x14ac:dyDescent="0.25">
      <c r="A2614" s="118">
        <v>51370</v>
      </c>
      <c r="B2614" s="110" t="s">
        <v>5429</v>
      </c>
    </row>
    <row r="2615" spans="1:2" x14ac:dyDescent="0.25">
      <c r="A2615" s="118">
        <v>15841</v>
      </c>
      <c r="B2615" s="110" t="s">
        <v>5430</v>
      </c>
    </row>
    <row r="2616" spans="1:2" x14ac:dyDescent="0.25">
      <c r="A2616" s="118">
        <v>1139</v>
      </c>
      <c r="B2616" s="110" t="s">
        <v>5431</v>
      </c>
    </row>
    <row r="2617" spans="1:2" x14ac:dyDescent="0.25">
      <c r="A2617" s="118">
        <v>15841</v>
      </c>
      <c r="B2617" s="110" t="s">
        <v>5432</v>
      </c>
    </row>
    <row r="2618" spans="1:2" x14ac:dyDescent="0.25">
      <c r="A2618" s="118">
        <v>15841</v>
      </c>
      <c r="B2618" s="110" t="s">
        <v>5433</v>
      </c>
    </row>
    <row r="2619" spans="1:2" x14ac:dyDescent="0.25">
      <c r="A2619" s="118">
        <v>1139</v>
      </c>
      <c r="B2619" s="110" t="s">
        <v>5434</v>
      </c>
    </row>
    <row r="2620" spans="1:2" x14ac:dyDescent="0.25">
      <c r="A2620" s="118">
        <v>15841</v>
      </c>
      <c r="B2620" s="110" t="s">
        <v>5435</v>
      </c>
    </row>
    <row r="2621" spans="1:2" x14ac:dyDescent="0.25">
      <c r="A2621" s="118">
        <v>15841</v>
      </c>
      <c r="B2621" s="110" t="s">
        <v>5436</v>
      </c>
    </row>
    <row r="2622" spans="1:2" x14ac:dyDescent="0.25">
      <c r="A2622" s="118">
        <v>15841</v>
      </c>
      <c r="B2622" s="110" t="s">
        <v>5437</v>
      </c>
    </row>
    <row r="2623" spans="1:2" x14ac:dyDescent="0.25">
      <c r="A2623" s="118">
        <v>15330</v>
      </c>
      <c r="B2623" s="110" t="s">
        <v>5438</v>
      </c>
    </row>
    <row r="2624" spans="1:2" x14ac:dyDescent="0.25">
      <c r="A2624" s="118">
        <v>1139</v>
      </c>
      <c r="B2624" s="110" t="s">
        <v>5439</v>
      </c>
    </row>
    <row r="2625" spans="1:2" x14ac:dyDescent="0.25">
      <c r="A2625" s="118">
        <v>15420</v>
      </c>
      <c r="B2625" s="110" t="s">
        <v>5440</v>
      </c>
    </row>
    <row r="2626" spans="1:2" x14ac:dyDescent="0.25">
      <c r="A2626" s="118">
        <v>92330</v>
      </c>
      <c r="B2626" s="110" t="s">
        <v>5441</v>
      </c>
    </row>
    <row r="2627" spans="1:2" x14ac:dyDescent="0.25">
      <c r="A2627" s="118">
        <v>15420</v>
      </c>
      <c r="B2627" s="110" t="s">
        <v>5442</v>
      </c>
    </row>
    <row r="2628" spans="1:2" x14ac:dyDescent="0.25">
      <c r="A2628" s="118">
        <v>15862</v>
      </c>
      <c r="B2628" s="110" t="s">
        <v>5443</v>
      </c>
    </row>
    <row r="2629" spans="1:2" x14ac:dyDescent="0.25">
      <c r="A2629" s="118">
        <v>51370</v>
      </c>
      <c r="B2629" s="110" t="s">
        <v>5444</v>
      </c>
    </row>
    <row r="2630" spans="1:2" x14ac:dyDescent="0.25">
      <c r="A2630" s="118">
        <v>15862</v>
      </c>
      <c r="B2630" s="110" t="s">
        <v>5445</v>
      </c>
    </row>
    <row r="2631" spans="1:2" x14ac:dyDescent="0.25">
      <c r="A2631" s="118">
        <v>15862</v>
      </c>
      <c r="B2631" s="110" t="s">
        <v>5446</v>
      </c>
    </row>
    <row r="2632" spans="1:2" x14ac:dyDescent="0.25">
      <c r="A2632" s="118">
        <v>55302</v>
      </c>
      <c r="B2632" s="110" t="s">
        <v>5447</v>
      </c>
    </row>
    <row r="2633" spans="1:2" x14ac:dyDescent="0.25">
      <c r="A2633" s="118">
        <v>15862</v>
      </c>
      <c r="B2633" s="110" t="s">
        <v>5448</v>
      </c>
    </row>
    <row r="2634" spans="1:2" x14ac:dyDescent="0.25">
      <c r="A2634" s="118">
        <v>15862</v>
      </c>
      <c r="B2634" s="110" t="s">
        <v>5449</v>
      </c>
    </row>
    <row r="2635" spans="1:2" x14ac:dyDescent="0.25">
      <c r="A2635" s="118">
        <v>15862</v>
      </c>
      <c r="B2635" s="110" t="s">
        <v>5450</v>
      </c>
    </row>
    <row r="2636" spans="1:2" x14ac:dyDescent="0.25">
      <c r="A2636" s="118">
        <v>15862</v>
      </c>
      <c r="B2636" s="110" t="s">
        <v>5451</v>
      </c>
    </row>
    <row r="2637" spans="1:2" x14ac:dyDescent="0.25">
      <c r="A2637" s="118">
        <v>1139</v>
      </c>
      <c r="B2637" s="110" t="s">
        <v>5452</v>
      </c>
    </row>
    <row r="2638" spans="1:2" x14ac:dyDescent="0.25">
      <c r="A2638" s="118">
        <v>51110</v>
      </c>
      <c r="B2638" s="110" t="s">
        <v>5453</v>
      </c>
    </row>
    <row r="2639" spans="1:2" x14ac:dyDescent="0.25">
      <c r="A2639" s="118">
        <v>29710</v>
      </c>
      <c r="B2639" s="110" t="s">
        <v>5454</v>
      </c>
    </row>
    <row r="2640" spans="1:2" x14ac:dyDescent="0.25">
      <c r="A2640" s="118">
        <v>29710</v>
      </c>
      <c r="B2640" s="110" t="s">
        <v>5455</v>
      </c>
    </row>
    <row r="2641" spans="1:2" x14ac:dyDescent="0.25">
      <c r="A2641" s="118">
        <v>15862</v>
      </c>
      <c r="B2641" s="110" t="s">
        <v>5456</v>
      </c>
    </row>
    <row r="2642" spans="1:2" x14ac:dyDescent="0.25">
      <c r="A2642" s="118">
        <v>29530</v>
      </c>
      <c r="B2642" s="110" t="s">
        <v>5457</v>
      </c>
    </row>
    <row r="2643" spans="1:2" x14ac:dyDescent="0.25">
      <c r="A2643" s="118">
        <v>15862</v>
      </c>
      <c r="B2643" s="110" t="s">
        <v>5458</v>
      </c>
    </row>
    <row r="2644" spans="1:2" x14ac:dyDescent="0.25">
      <c r="A2644" s="118">
        <v>15862</v>
      </c>
      <c r="B2644" s="110" t="s">
        <v>5459</v>
      </c>
    </row>
    <row r="2645" spans="1:2" x14ac:dyDescent="0.25">
      <c r="A2645" s="118">
        <v>15862</v>
      </c>
      <c r="B2645" s="110" t="s">
        <v>5460</v>
      </c>
    </row>
    <row r="2646" spans="1:2" x14ac:dyDescent="0.25">
      <c r="A2646" s="118">
        <v>36140</v>
      </c>
      <c r="B2646" s="110" t="s">
        <v>5461</v>
      </c>
    </row>
    <row r="2647" spans="1:2" x14ac:dyDescent="0.25">
      <c r="A2647" s="118">
        <v>52630</v>
      </c>
      <c r="B2647" s="110" t="s">
        <v>5462</v>
      </c>
    </row>
    <row r="2648" spans="1:2" x14ac:dyDescent="0.25">
      <c r="A2648" s="118">
        <v>51370</v>
      </c>
      <c r="B2648" s="110" t="s">
        <v>5463</v>
      </c>
    </row>
    <row r="2649" spans="1:2" x14ac:dyDescent="0.25">
      <c r="A2649" s="118">
        <v>51370</v>
      </c>
      <c r="B2649" s="110" t="s">
        <v>5464</v>
      </c>
    </row>
    <row r="2650" spans="1:2" x14ac:dyDescent="0.25">
      <c r="A2650" s="118">
        <v>35110</v>
      </c>
      <c r="B2650" s="110" t="s">
        <v>5465</v>
      </c>
    </row>
    <row r="2651" spans="1:2" x14ac:dyDescent="0.25">
      <c r="A2651" s="118">
        <v>20510</v>
      </c>
      <c r="B2651" s="110" t="s">
        <v>5466</v>
      </c>
    </row>
    <row r="2652" spans="1:2" x14ac:dyDescent="0.25">
      <c r="A2652" s="118">
        <v>17120</v>
      </c>
      <c r="B2652" s="110" t="s">
        <v>5467</v>
      </c>
    </row>
    <row r="2653" spans="1:2" x14ac:dyDescent="0.25">
      <c r="A2653" s="118">
        <v>17542</v>
      </c>
      <c r="B2653" s="110" t="s">
        <v>5468</v>
      </c>
    </row>
    <row r="2654" spans="1:2" x14ac:dyDescent="0.25">
      <c r="A2654" s="118">
        <v>20510</v>
      </c>
      <c r="B2654" s="110" t="s">
        <v>5469</v>
      </c>
    </row>
    <row r="2655" spans="1:2" x14ac:dyDescent="0.25">
      <c r="A2655" s="118">
        <v>93020</v>
      </c>
      <c r="B2655" s="110" t="s">
        <v>5470</v>
      </c>
    </row>
    <row r="2656" spans="1:2" x14ac:dyDescent="0.25">
      <c r="A2656" s="118">
        <v>31610</v>
      </c>
      <c r="B2656" s="110" t="s">
        <v>5471</v>
      </c>
    </row>
    <row r="2657" spans="1:2" x14ac:dyDescent="0.25">
      <c r="A2657" s="118">
        <v>28740</v>
      </c>
      <c r="B2657" s="110" t="s">
        <v>5472</v>
      </c>
    </row>
    <row r="2658" spans="1:2" x14ac:dyDescent="0.25">
      <c r="A2658" s="118">
        <v>27440</v>
      </c>
      <c r="B2658" s="110" t="s">
        <v>5473</v>
      </c>
    </row>
    <row r="2659" spans="1:2" x14ac:dyDescent="0.25">
      <c r="A2659" s="118">
        <v>36501</v>
      </c>
      <c r="B2659" s="110" t="s">
        <v>5474</v>
      </c>
    </row>
    <row r="2660" spans="1:2" x14ac:dyDescent="0.25">
      <c r="A2660" s="118">
        <v>30010</v>
      </c>
      <c r="B2660" s="110" t="s">
        <v>5475</v>
      </c>
    </row>
    <row r="2661" spans="1:2" x14ac:dyDescent="0.25">
      <c r="A2661" s="118">
        <v>36210</v>
      </c>
      <c r="B2661" s="110" t="s">
        <v>5476</v>
      </c>
    </row>
    <row r="2662" spans="1:2" x14ac:dyDescent="0.25">
      <c r="A2662" s="118">
        <v>92710</v>
      </c>
      <c r="B2662" s="110" t="s">
        <v>5477</v>
      </c>
    </row>
    <row r="2663" spans="1:2" x14ac:dyDescent="0.25">
      <c r="A2663" s="118">
        <v>92729</v>
      </c>
      <c r="B2663" s="110" t="s">
        <v>5478</v>
      </c>
    </row>
    <row r="2664" spans="1:2" x14ac:dyDescent="0.25">
      <c r="A2664" s="118">
        <v>92349</v>
      </c>
      <c r="B2664" s="110" t="s">
        <v>5479</v>
      </c>
    </row>
    <row r="2665" spans="1:2" x14ac:dyDescent="0.25">
      <c r="A2665" s="118">
        <v>36210</v>
      </c>
      <c r="B2665" s="110" t="s">
        <v>5480</v>
      </c>
    </row>
    <row r="2666" spans="1:2" x14ac:dyDescent="0.25">
      <c r="A2666" s="118">
        <v>52485</v>
      </c>
      <c r="B2666" s="110" t="s">
        <v>5481</v>
      </c>
    </row>
    <row r="2667" spans="1:2" x14ac:dyDescent="0.25">
      <c r="A2667" s="118">
        <v>51519</v>
      </c>
      <c r="B2667" s="110" t="s">
        <v>5482</v>
      </c>
    </row>
    <row r="2668" spans="1:2" x14ac:dyDescent="0.25">
      <c r="A2668" s="118">
        <v>51519</v>
      </c>
      <c r="B2668" s="110" t="s">
        <v>5483</v>
      </c>
    </row>
    <row r="2669" spans="1:2" x14ac:dyDescent="0.25">
      <c r="A2669" s="118">
        <v>51120</v>
      </c>
      <c r="B2669" s="110" t="s">
        <v>5484</v>
      </c>
    </row>
    <row r="2670" spans="1:2" x14ac:dyDescent="0.25">
      <c r="A2670" s="118">
        <v>23100</v>
      </c>
      <c r="B2670" s="110" t="s">
        <v>5485</v>
      </c>
    </row>
    <row r="2671" spans="1:2" x14ac:dyDescent="0.25">
      <c r="A2671" s="118">
        <v>23100</v>
      </c>
      <c r="B2671" s="110" t="s">
        <v>5486</v>
      </c>
    </row>
    <row r="2672" spans="1:2" x14ac:dyDescent="0.25">
      <c r="A2672" s="118">
        <v>23201</v>
      </c>
      <c r="B2672" s="110" t="s">
        <v>5487</v>
      </c>
    </row>
    <row r="2673" spans="1:2" x14ac:dyDescent="0.25">
      <c r="A2673" s="118">
        <v>23100</v>
      </c>
      <c r="B2673" s="110" t="s">
        <v>5488</v>
      </c>
    </row>
    <row r="2674" spans="1:2" x14ac:dyDescent="0.25">
      <c r="A2674" s="118">
        <v>15420</v>
      </c>
      <c r="B2674" s="110" t="s">
        <v>5489</v>
      </c>
    </row>
    <row r="2675" spans="1:2" x14ac:dyDescent="0.25">
      <c r="A2675" s="118">
        <v>15980</v>
      </c>
      <c r="B2675" s="110" t="s">
        <v>5490</v>
      </c>
    </row>
    <row r="2676" spans="1:2" x14ac:dyDescent="0.25">
      <c r="A2676" s="118">
        <v>28750</v>
      </c>
      <c r="B2676" s="110" t="s">
        <v>5491</v>
      </c>
    </row>
    <row r="2677" spans="1:2" x14ac:dyDescent="0.25">
      <c r="A2677" s="118">
        <v>25240</v>
      </c>
      <c r="B2677" s="110" t="s">
        <v>5492</v>
      </c>
    </row>
    <row r="2678" spans="1:2" x14ac:dyDescent="0.25">
      <c r="A2678" s="118">
        <v>32100</v>
      </c>
      <c r="B2678" s="110" t="s">
        <v>5493</v>
      </c>
    </row>
    <row r="2679" spans="1:2" x14ac:dyDescent="0.25">
      <c r="A2679" s="118">
        <v>28620</v>
      </c>
      <c r="B2679" s="110" t="s">
        <v>5494</v>
      </c>
    </row>
    <row r="2680" spans="1:2" x14ac:dyDescent="0.25">
      <c r="A2680" s="118">
        <v>27340</v>
      </c>
      <c r="B2680" s="110" t="s">
        <v>5495</v>
      </c>
    </row>
    <row r="2681" spans="1:2" x14ac:dyDescent="0.25">
      <c r="A2681" s="118">
        <v>27310</v>
      </c>
      <c r="B2681" s="110" t="s">
        <v>5496</v>
      </c>
    </row>
    <row r="2682" spans="1:2" x14ac:dyDescent="0.25">
      <c r="A2682" s="118">
        <v>27310</v>
      </c>
      <c r="B2682" s="110" t="s">
        <v>5497</v>
      </c>
    </row>
    <row r="2683" spans="1:2" x14ac:dyDescent="0.25">
      <c r="A2683" s="118">
        <v>27310</v>
      </c>
      <c r="B2683" s="110" t="s">
        <v>5498</v>
      </c>
    </row>
    <row r="2684" spans="1:2" x14ac:dyDescent="0.25">
      <c r="A2684" s="118">
        <v>27330</v>
      </c>
      <c r="B2684" s="110" t="s">
        <v>5499</v>
      </c>
    </row>
    <row r="2685" spans="1:2" x14ac:dyDescent="0.25">
      <c r="A2685" s="118">
        <v>27330</v>
      </c>
      <c r="B2685" s="110" t="s">
        <v>5500</v>
      </c>
    </row>
    <row r="2686" spans="1:2" x14ac:dyDescent="0.25">
      <c r="A2686" s="118">
        <v>27330</v>
      </c>
      <c r="B2686" s="110" t="s">
        <v>5501</v>
      </c>
    </row>
    <row r="2687" spans="1:2" x14ac:dyDescent="0.25">
      <c r="A2687" s="118">
        <v>28400</v>
      </c>
      <c r="B2687" s="110" t="s">
        <v>5502</v>
      </c>
    </row>
    <row r="2688" spans="1:2" x14ac:dyDescent="0.25">
      <c r="A2688" s="118">
        <v>27320</v>
      </c>
      <c r="B2688" s="110" t="s">
        <v>5503</v>
      </c>
    </row>
    <row r="2689" spans="1:2" x14ac:dyDescent="0.25">
      <c r="A2689" s="118">
        <v>27100</v>
      </c>
      <c r="B2689" s="110" t="s">
        <v>5504</v>
      </c>
    </row>
    <row r="2690" spans="1:2" x14ac:dyDescent="0.25">
      <c r="A2690" s="118">
        <v>27100</v>
      </c>
      <c r="B2690" s="110" t="s">
        <v>5505</v>
      </c>
    </row>
    <row r="2691" spans="1:2" x14ac:dyDescent="0.25">
      <c r="A2691" s="118">
        <v>27320</v>
      </c>
      <c r="B2691" s="110" t="s">
        <v>5506</v>
      </c>
    </row>
    <row r="2692" spans="1:2" x14ac:dyDescent="0.25">
      <c r="A2692" s="118">
        <v>27100</v>
      </c>
      <c r="B2692" s="110" t="s">
        <v>5507</v>
      </c>
    </row>
    <row r="2693" spans="1:2" x14ac:dyDescent="0.25">
      <c r="A2693" s="118">
        <v>27100</v>
      </c>
      <c r="B2693" s="110" t="s">
        <v>5508</v>
      </c>
    </row>
    <row r="2694" spans="1:2" x14ac:dyDescent="0.25">
      <c r="A2694" s="118">
        <v>27100</v>
      </c>
      <c r="B2694" s="110" t="s">
        <v>5509</v>
      </c>
    </row>
    <row r="2695" spans="1:2" x14ac:dyDescent="0.25">
      <c r="A2695" s="118">
        <v>27100</v>
      </c>
      <c r="B2695" s="110" t="s">
        <v>5510</v>
      </c>
    </row>
    <row r="2696" spans="1:2" x14ac:dyDescent="0.25">
      <c r="A2696" s="118">
        <v>27100</v>
      </c>
      <c r="B2696" s="110" t="s">
        <v>5511</v>
      </c>
    </row>
    <row r="2697" spans="1:2" x14ac:dyDescent="0.25">
      <c r="A2697" s="118">
        <v>28400</v>
      </c>
      <c r="B2697" s="110" t="s">
        <v>5512</v>
      </c>
    </row>
    <row r="2698" spans="1:2" x14ac:dyDescent="0.25">
      <c r="A2698" s="118">
        <v>29230</v>
      </c>
      <c r="B2698" s="110" t="s">
        <v>5513</v>
      </c>
    </row>
    <row r="2699" spans="1:2" x14ac:dyDescent="0.25">
      <c r="A2699" s="118">
        <v>63121</v>
      </c>
      <c r="B2699" s="110" t="s">
        <v>5514</v>
      </c>
    </row>
    <row r="2700" spans="1:2" x14ac:dyDescent="0.25">
      <c r="A2700" s="118">
        <v>63121</v>
      </c>
      <c r="B2700" s="110" t="s">
        <v>5515</v>
      </c>
    </row>
    <row r="2701" spans="1:2" x14ac:dyDescent="0.25">
      <c r="A2701" s="118">
        <v>63121</v>
      </c>
      <c r="B2701" s="110" t="s">
        <v>5516</v>
      </c>
    </row>
    <row r="2702" spans="1:2" x14ac:dyDescent="0.25">
      <c r="A2702" s="118">
        <v>27330</v>
      </c>
      <c r="B2702" s="110" t="s">
        <v>5517</v>
      </c>
    </row>
    <row r="2703" spans="1:2" x14ac:dyDescent="0.25">
      <c r="A2703" s="118">
        <v>27330</v>
      </c>
      <c r="B2703" s="110" t="s">
        <v>5518</v>
      </c>
    </row>
    <row r="2704" spans="1:2" x14ac:dyDescent="0.25">
      <c r="A2704" s="118">
        <v>35120</v>
      </c>
      <c r="B2704" s="110" t="s">
        <v>5519</v>
      </c>
    </row>
    <row r="2705" spans="1:2" x14ac:dyDescent="0.25">
      <c r="A2705" s="118">
        <v>20400</v>
      </c>
      <c r="B2705" s="110" t="s">
        <v>5520</v>
      </c>
    </row>
    <row r="2706" spans="1:2" x14ac:dyDescent="0.25">
      <c r="A2706" s="118">
        <v>36639</v>
      </c>
      <c r="B2706" s="110" t="s">
        <v>5521</v>
      </c>
    </row>
    <row r="2707" spans="1:2" x14ac:dyDescent="0.25">
      <c r="A2707" s="118">
        <v>18249</v>
      </c>
      <c r="B2707" s="110" t="s">
        <v>5522</v>
      </c>
    </row>
    <row r="2708" spans="1:2" x14ac:dyDescent="0.25">
      <c r="A2708" s="118">
        <v>29560</v>
      </c>
      <c r="B2708" s="110" t="s">
        <v>5523</v>
      </c>
    </row>
    <row r="2709" spans="1:2" x14ac:dyDescent="0.25">
      <c r="A2709" s="118">
        <v>30010</v>
      </c>
      <c r="B2709" s="110" t="s">
        <v>5524</v>
      </c>
    </row>
    <row r="2710" spans="1:2" x14ac:dyDescent="0.25">
      <c r="A2710" s="118">
        <v>22230</v>
      </c>
      <c r="B2710" s="110" t="s">
        <v>5525</v>
      </c>
    </row>
    <row r="2711" spans="1:2" x14ac:dyDescent="0.25">
      <c r="A2711" s="118">
        <v>51570</v>
      </c>
      <c r="B2711" s="110" t="s">
        <v>5526</v>
      </c>
    </row>
    <row r="2712" spans="1:2" x14ac:dyDescent="0.25">
      <c r="A2712" s="118">
        <v>66031</v>
      </c>
      <c r="B2712" s="110" t="s">
        <v>5527</v>
      </c>
    </row>
    <row r="2713" spans="1:2" x14ac:dyDescent="0.25">
      <c r="A2713" s="118">
        <v>90020</v>
      </c>
      <c r="B2713" s="110" t="s">
        <v>5528</v>
      </c>
    </row>
    <row r="2714" spans="1:2" x14ac:dyDescent="0.25">
      <c r="A2714" s="118">
        <v>23300</v>
      </c>
      <c r="B2714" s="110" t="s">
        <v>5529</v>
      </c>
    </row>
    <row r="2715" spans="1:2" x14ac:dyDescent="0.25">
      <c r="A2715" s="118">
        <v>40110</v>
      </c>
      <c r="B2715" s="110" t="s">
        <v>5530</v>
      </c>
    </row>
    <row r="2716" spans="1:2" x14ac:dyDescent="0.25">
      <c r="A2716" s="118">
        <v>90020</v>
      </c>
      <c r="B2716" s="110" t="s">
        <v>5531</v>
      </c>
    </row>
    <row r="2717" spans="1:2" x14ac:dyDescent="0.25">
      <c r="A2717" s="118">
        <v>85140</v>
      </c>
      <c r="B2717" s="110" t="s">
        <v>5532</v>
      </c>
    </row>
    <row r="2718" spans="1:2" x14ac:dyDescent="0.25">
      <c r="A2718" s="118">
        <v>90020</v>
      </c>
      <c r="B2718" s="110" t="s">
        <v>5533</v>
      </c>
    </row>
    <row r="2719" spans="1:2" x14ac:dyDescent="0.25">
      <c r="A2719" s="118">
        <v>90020</v>
      </c>
      <c r="B2719" s="110" t="s">
        <v>5534</v>
      </c>
    </row>
    <row r="2720" spans="1:2" x14ac:dyDescent="0.25">
      <c r="A2720" s="118">
        <v>90020</v>
      </c>
      <c r="B2720" s="110" t="s">
        <v>5535</v>
      </c>
    </row>
    <row r="2721" spans="1:2" x14ac:dyDescent="0.25">
      <c r="A2721" s="118">
        <v>90020</v>
      </c>
      <c r="B2721" s="110" t="s">
        <v>5536</v>
      </c>
    </row>
    <row r="2722" spans="1:2" x14ac:dyDescent="0.25">
      <c r="A2722" s="118">
        <v>41000</v>
      </c>
      <c r="B2722" s="110" t="s">
        <v>5537</v>
      </c>
    </row>
    <row r="2723" spans="1:2" x14ac:dyDescent="0.25">
      <c r="A2723" s="118">
        <v>90030</v>
      </c>
      <c r="B2723" s="110" t="s">
        <v>5538</v>
      </c>
    </row>
    <row r="2724" spans="1:2" x14ac:dyDescent="0.25">
      <c r="A2724" s="118">
        <v>90020</v>
      </c>
      <c r="B2724" s="110" t="s">
        <v>5539</v>
      </c>
    </row>
    <row r="2725" spans="1:2" x14ac:dyDescent="0.25">
      <c r="A2725" s="118">
        <v>41000</v>
      </c>
      <c r="B2725" s="110" t="s">
        <v>5540</v>
      </c>
    </row>
    <row r="2726" spans="1:2" x14ac:dyDescent="0.25">
      <c r="A2726" s="118">
        <v>51479</v>
      </c>
      <c r="B2726" s="110" t="s">
        <v>5541</v>
      </c>
    </row>
    <row r="2727" spans="1:2" x14ac:dyDescent="0.25">
      <c r="A2727" s="118">
        <v>80220</v>
      </c>
      <c r="B2727" s="110" t="s">
        <v>5542</v>
      </c>
    </row>
    <row r="2728" spans="1:2" x14ac:dyDescent="0.25">
      <c r="A2728" s="118">
        <v>80302</v>
      </c>
      <c r="B2728" s="110" t="s">
        <v>5543</v>
      </c>
    </row>
    <row r="2729" spans="1:2" x14ac:dyDescent="0.25">
      <c r="A2729" s="118">
        <v>80220</v>
      </c>
      <c r="B2729" s="110" t="s">
        <v>5544</v>
      </c>
    </row>
    <row r="2730" spans="1:2" x14ac:dyDescent="0.25">
      <c r="A2730" s="118">
        <v>80301</v>
      </c>
      <c r="B2730" s="110" t="s">
        <v>5545</v>
      </c>
    </row>
    <row r="2731" spans="1:2" x14ac:dyDescent="0.25">
      <c r="A2731" s="118">
        <v>80220</v>
      </c>
      <c r="B2731" s="110" t="s">
        <v>5546</v>
      </c>
    </row>
    <row r="2732" spans="1:2" x14ac:dyDescent="0.25">
      <c r="A2732" s="118">
        <v>51120</v>
      </c>
      <c r="B2732" s="110" t="s">
        <v>5547</v>
      </c>
    </row>
    <row r="2733" spans="1:2" x14ac:dyDescent="0.25">
      <c r="A2733" s="118">
        <v>22220</v>
      </c>
      <c r="B2733" s="110" t="s">
        <v>5548</v>
      </c>
    </row>
    <row r="2734" spans="1:2" x14ac:dyDescent="0.25">
      <c r="A2734" s="118">
        <v>24520</v>
      </c>
      <c r="B2734" s="110" t="s">
        <v>5549</v>
      </c>
    </row>
    <row r="2735" spans="1:2" x14ac:dyDescent="0.25">
      <c r="A2735" s="118">
        <v>85140</v>
      </c>
      <c r="B2735" s="110" t="s">
        <v>5550</v>
      </c>
    </row>
    <row r="2736" spans="1:2" x14ac:dyDescent="0.25">
      <c r="A2736" s="118">
        <v>33201</v>
      </c>
      <c r="B2736" s="110" t="s">
        <v>5551</v>
      </c>
    </row>
    <row r="2737" spans="1:2" x14ac:dyDescent="0.25">
      <c r="A2737" s="118">
        <v>33202</v>
      </c>
      <c r="B2737" s="110" t="s">
        <v>5552</v>
      </c>
    </row>
    <row r="2738" spans="1:2" x14ac:dyDescent="0.25">
      <c r="A2738" s="118">
        <v>24120</v>
      </c>
      <c r="B2738" s="110" t="s">
        <v>5553</v>
      </c>
    </row>
    <row r="2739" spans="1:2" x14ac:dyDescent="0.25">
      <c r="A2739" s="118">
        <v>32100</v>
      </c>
      <c r="B2739" s="110" t="s">
        <v>5554</v>
      </c>
    </row>
    <row r="2740" spans="1:2" x14ac:dyDescent="0.25">
      <c r="A2740" s="118">
        <v>26110</v>
      </c>
      <c r="B2740" s="110" t="s">
        <v>5555</v>
      </c>
    </row>
    <row r="2741" spans="1:2" x14ac:dyDescent="0.25">
      <c r="A2741" s="118">
        <v>51550</v>
      </c>
      <c r="B2741" s="110" t="s">
        <v>5556</v>
      </c>
    </row>
    <row r="2742" spans="1:2" x14ac:dyDescent="0.25">
      <c r="A2742" s="118">
        <v>24120</v>
      </c>
      <c r="B2742" s="110" t="s">
        <v>5557</v>
      </c>
    </row>
    <row r="2743" spans="1:2" x14ac:dyDescent="0.25">
      <c r="A2743" s="118">
        <v>24120</v>
      </c>
      <c r="B2743" s="110" t="s">
        <v>5558</v>
      </c>
    </row>
    <row r="2744" spans="1:2" x14ac:dyDescent="0.25">
      <c r="A2744" s="118">
        <v>28110</v>
      </c>
      <c r="B2744" s="110" t="s">
        <v>5559</v>
      </c>
    </row>
    <row r="2745" spans="1:2" x14ac:dyDescent="0.25">
      <c r="A2745" s="118">
        <v>28300</v>
      </c>
      <c r="B2745" s="110" t="s">
        <v>5560</v>
      </c>
    </row>
    <row r="2746" spans="1:2" x14ac:dyDescent="0.25">
      <c r="A2746" s="118">
        <v>1110</v>
      </c>
      <c r="B2746" s="110" t="s">
        <v>5561</v>
      </c>
    </row>
    <row r="2747" spans="1:2" x14ac:dyDescent="0.25">
      <c r="A2747" s="118">
        <v>15410</v>
      </c>
      <c r="B2747" s="110" t="s">
        <v>5562</v>
      </c>
    </row>
    <row r="2748" spans="1:2" x14ac:dyDescent="0.25">
      <c r="A2748" s="118">
        <v>29540</v>
      </c>
      <c r="B2748" s="110" t="s">
        <v>5563</v>
      </c>
    </row>
    <row r="2749" spans="1:2" x14ac:dyDescent="0.25">
      <c r="A2749" s="118">
        <v>17120</v>
      </c>
      <c r="B2749" s="110" t="s">
        <v>5564</v>
      </c>
    </row>
    <row r="2750" spans="1:2" x14ac:dyDescent="0.25">
      <c r="A2750" s="118">
        <v>17520</v>
      </c>
      <c r="B2750" s="110" t="s">
        <v>5565</v>
      </c>
    </row>
    <row r="2751" spans="1:2" x14ac:dyDescent="0.25">
      <c r="A2751" s="118">
        <v>29320</v>
      </c>
      <c r="B2751" s="110" t="s">
        <v>5566</v>
      </c>
    </row>
    <row r="2752" spans="1:2" x14ac:dyDescent="0.25">
      <c r="A2752" s="118">
        <v>70320</v>
      </c>
      <c r="B2752" s="110" t="s">
        <v>5567</v>
      </c>
    </row>
    <row r="2753" spans="1:2" x14ac:dyDescent="0.25">
      <c r="A2753" s="118">
        <v>74850</v>
      </c>
      <c r="B2753" s="110" t="s">
        <v>5568</v>
      </c>
    </row>
    <row r="2754" spans="1:2" x14ac:dyDescent="0.25">
      <c r="A2754" s="118">
        <v>74850</v>
      </c>
      <c r="B2754" s="110" t="s">
        <v>5569</v>
      </c>
    </row>
    <row r="2755" spans="1:2" x14ac:dyDescent="0.25">
      <c r="A2755" s="118">
        <v>17130</v>
      </c>
      <c r="B2755" s="110" t="s">
        <v>5570</v>
      </c>
    </row>
    <row r="2756" spans="1:2" x14ac:dyDescent="0.25">
      <c r="A2756" s="118">
        <v>19100</v>
      </c>
      <c r="B2756" s="110" t="s">
        <v>5571</v>
      </c>
    </row>
    <row r="2757" spans="1:2" x14ac:dyDescent="0.25">
      <c r="A2757" s="118">
        <v>29540</v>
      </c>
      <c r="B2757" s="110" t="s">
        <v>5572</v>
      </c>
    </row>
    <row r="2758" spans="1:2" x14ac:dyDescent="0.25">
      <c r="A2758" s="118">
        <v>29710</v>
      </c>
      <c r="B2758" s="110" t="s">
        <v>5573</v>
      </c>
    </row>
    <row r="2759" spans="1:2" x14ac:dyDescent="0.25">
      <c r="A2759" s="118">
        <v>36639</v>
      </c>
      <c r="B2759" s="110" t="s">
        <v>5574</v>
      </c>
    </row>
    <row r="2760" spans="1:2" x14ac:dyDescent="0.25">
      <c r="A2760" s="118">
        <v>36639</v>
      </c>
      <c r="B2760" s="110" t="s">
        <v>5575</v>
      </c>
    </row>
    <row r="2761" spans="1:2" x14ac:dyDescent="0.25">
      <c r="A2761" s="118">
        <v>36639</v>
      </c>
      <c r="B2761" s="110" t="s">
        <v>5576</v>
      </c>
    </row>
    <row r="2762" spans="1:2" x14ac:dyDescent="0.25">
      <c r="A2762" s="118">
        <v>36639</v>
      </c>
      <c r="B2762" s="110" t="s">
        <v>5577</v>
      </c>
    </row>
    <row r="2763" spans="1:2" x14ac:dyDescent="0.25">
      <c r="A2763" s="118">
        <v>51479</v>
      </c>
      <c r="B2763" s="110" t="s">
        <v>5578</v>
      </c>
    </row>
    <row r="2764" spans="1:2" x14ac:dyDescent="0.25">
      <c r="A2764" s="118">
        <v>52486</v>
      </c>
      <c r="B2764" s="110" t="s">
        <v>5579</v>
      </c>
    </row>
    <row r="2765" spans="1:2" x14ac:dyDescent="0.25">
      <c r="A2765" s="118">
        <v>45211</v>
      </c>
      <c r="B2765" s="110" t="s">
        <v>5580</v>
      </c>
    </row>
    <row r="2766" spans="1:2" x14ac:dyDescent="0.25">
      <c r="A2766" s="118">
        <v>74701</v>
      </c>
      <c r="B2766" s="110" t="s">
        <v>5581</v>
      </c>
    </row>
    <row r="2767" spans="1:2" x14ac:dyDescent="0.25">
      <c r="A2767" s="118">
        <v>71340</v>
      </c>
      <c r="B2767" s="110" t="s">
        <v>5582</v>
      </c>
    </row>
    <row r="2768" spans="1:2" x14ac:dyDescent="0.25">
      <c r="A2768" s="118">
        <v>22220</v>
      </c>
      <c r="B2768" s="110" t="s">
        <v>5583</v>
      </c>
    </row>
    <row r="2769" spans="1:2" x14ac:dyDescent="0.25">
      <c r="A2769" s="118">
        <v>74500</v>
      </c>
      <c r="B2769" s="110" t="s">
        <v>5584</v>
      </c>
    </row>
    <row r="2770" spans="1:2" x14ac:dyDescent="0.25">
      <c r="A2770" s="118">
        <v>22220</v>
      </c>
      <c r="B2770" s="110" t="s">
        <v>5585</v>
      </c>
    </row>
    <row r="2771" spans="1:2" x14ac:dyDescent="0.25">
      <c r="A2771" s="118">
        <v>80220</v>
      </c>
      <c r="B2771" s="110" t="s">
        <v>5586</v>
      </c>
    </row>
    <row r="2772" spans="1:2" x14ac:dyDescent="0.25">
      <c r="A2772" s="118">
        <v>75130</v>
      </c>
      <c r="B2772" s="110" t="s">
        <v>5587</v>
      </c>
    </row>
    <row r="2773" spans="1:2" x14ac:dyDescent="0.25">
      <c r="A2773" s="118">
        <v>22220</v>
      </c>
      <c r="B2773" s="110" t="s">
        <v>5588</v>
      </c>
    </row>
    <row r="2774" spans="1:2" x14ac:dyDescent="0.25">
      <c r="A2774" s="118">
        <v>22220</v>
      </c>
      <c r="B2774" s="110" t="s">
        <v>5589</v>
      </c>
    </row>
    <row r="2775" spans="1:2" x14ac:dyDescent="0.25">
      <c r="A2775" s="118">
        <v>22220</v>
      </c>
      <c r="B2775" s="110" t="s">
        <v>5590</v>
      </c>
    </row>
    <row r="2776" spans="1:2" x14ac:dyDescent="0.25">
      <c r="A2776" s="118">
        <v>22220</v>
      </c>
      <c r="B2776" s="110" t="s">
        <v>5591</v>
      </c>
    </row>
    <row r="2777" spans="1:2" x14ac:dyDescent="0.25">
      <c r="A2777" s="118">
        <v>71219</v>
      </c>
      <c r="B2777" s="110" t="s">
        <v>5592</v>
      </c>
    </row>
    <row r="2778" spans="1:2" x14ac:dyDescent="0.25">
      <c r="A2778" s="118">
        <v>71219</v>
      </c>
      <c r="B2778" s="110" t="s">
        <v>5593</v>
      </c>
    </row>
    <row r="2779" spans="1:2" x14ac:dyDescent="0.25">
      <c r="A2779" s="118">
        <v>71219</v>
      </c>
      <c r="B2779" s="110" t="s">
        <v>5594</v>
      </c>
    </row>
    <row r="2780" spans="1:2" x14ac:dyDescent="0.25">
      <c r="A2780" s="118">
        <v>60249</v>
      </c>
      <c r="B2780" s="110" t="s">
        <v>5595</v>
      </c>
    </row>
    <row r="2781" spans="1:2" x14ac:dyDescent="0.25">
      <c r="A2781" s="118">
        <v>63210</v>
      </c>
      <c r="B2781" s="110" t="s">
        <v>5596</v>
      </c>
    </row>
    <row r="2782" spans="1:2" x14ac:dyDescent="0.25">
      <c r="A2782" s="118">
        <v>34100</v>
      </c>
      <c r="B2782" s="110" t="s">
        <v>5597</v>
      </c>
    </row>
    <row r="2783" spans="1:2" x14ac:dyDescent="0.25">
      <c r="A2783" s="118">
        <v>29240</v>
      </c>
      <c r="B2783" s="110" t="s">
        <v>5598</v>
      </c>
    </row>
    <row r="2784" spans="1:2" x14ac:dyDescent="0.25">
      <c r="A2784" s="118">
        <v>17300</v>
      </c>
      <c r="B2784" s="110" t="s">
        <v>5599</v>
      </c>
    </row>
    <row r="2785" spans="1:2" x14ac:dyDescent="0.25">
      <c r="A2785" s="118">
        <v>65233</v>
      </c>
      <c r="B2785" s="110" t="s">
        <v>5600</v>
      </c>
    </row>
    <row r="2786" spans="1:2" x14ac:dyDescent="0.25">
      <c r="A2786" s="118">
        <v>40220</v>
      </c>
      <c r="B2786" s="110" t="s">
        <v>5601</v>
      </c>
    </row>
    <row r="2787" spans="1:2" x14ac:dyDescent="0.25">
      <c r="A2787" s="118">
        <v>67122</v>
      </c>
      <c r="B2787" s="110" t="s">
        <v>5602</v>
      </c>
    </row>
    <row r="2788" spans="1:2" x14ac:dyDescent="0.25">
      <c r="A2788" s="118">
        <v>67110</v>
      </c>
      <c r="B2788" s="110" t="s">
        <v>5603</v>
      </c>
    </row>
    <row r="2789" spans="1:2" x14ac:dyDescent="0.25">
      <c r="A2789" s="118">
        <v>92729</v>
      </c>
      <c r="B2789" s="110" t="s">
        <v>5604</v>
      </c>
    </row>
    <row r="2790" spans="1:2" x14ac:dyDescent="0.25">
      <c r="A2790" s="118">
        <v>99000</v>
      </c>
      <c r="B2790" s="110" t="s">
        <v>5605</v>
      </c>
    </row>
    <row r="2791" spans="1:2" x14ac:dyDescent="0.25">
      <c r="A2791" s="118">
        <v>99000</v>
      </c>
      <c r="B2791" s="110" t="s">
        <v>5606</v>
      </c>
    </row>
    <row r="2792" spans="1:2" x14ac:dyDescent="0.25">
      <c r="A2792" s="118">
        <v>99000</v>
      </c>
      <c r="B2792" s="110" t="s">
        <v>5607</v>
      </c>
    </row>
    <row r="2793" spans="1:2" x14ac:dyDescent="0.25">
      <c r="A2793" s="118">
        <v>99000</v>
      </c>
      <c r="B2793" s="110" t="s">
        <v>5608</v>
      </c>
    </row>
    <row r="2794" spans="1:2" x14ac:dyDescent="0.25">
      <c r="A2794" s="118">
        <v>99000</v>
      </c>
      <c r="B2794" s="110" t="s">
        <v>5609</v>
      </c>
    </row>
    <row r="2795" spans="1:2" x14ac:dyDescent="0.25">
      <c r="A2795" s="118">
        <v>63230</v>
      </c>
      <c r="B2795" s="110" t="s">
        <v>5610</v>
      </c>
    </row>
    <row r="2796" spans="1:2" x14ac:dyDescent="0.25">
      <c r="A2796" s="118">
        <v>32201</v>
      </c>
      <c r="B2796" s="110" t="s">
        <v>5611</v>
      </c>
    </row>
    <row r="2797" spans="1:2" x14ac:dyDescent="0.25">
      <c r="A2797" s="118">
        <v>71340</v>
      </c>
      <c r="B2797" s="110" t="s">
        <v>5612</v>
      </c>
    </row>
    <row r="2798" spans="1:2" x14ac:dyDescent="0.25">
      <c r="A2798" s="118">
        <v>45213</v>
      </c>
      <c r="B2798" s="110" t="s">
        <v>5613</v>
      </c>
    </row>
    <row r="2799" spans="1:2" x14ac:dyDescent="0.25">
      <c r="A2799" s="118">
        <v>75130</v>
      </c>
      <c r="B2799" s="110" t="s">
        <v>5614</v>
      </c>
    </row>
    <row r="2800" spans="1:2" x14ac:dyDescent="0.25">
      <c r="A2800" s="118">
        <v>64200</v>
      </c>
      <c r="B2800" s="110" t="s">
        <v>5615</v>
      </c>
    </row>
    <row r="2801" spans="1:2" x14ac:dyDescent="0.25">
      <c r="A2801" s="118">
        <v>75120</v>
      </c>
      <c r="B2801" s="110" t="s">
        <v>5616</v>
      </c>
    </row>
    <row r="2802" spans="1:2" x14ac:dyDescent="0.25">
      <c r="A2802" s="118">
        <v>85321</v>
      </c>
      <c r="B2802" s="110" t="s">
        <v>5617</v>
      </c>
    </row>
    <row r="2803" spans="1:2" x14ac:dyDescent="0.25">
      <c r="A2803" s="118">
        <v>85322</v>
      </c>
      <c r="B2803" s="110" t="s">
        <v>5618</v>
      </c>
    </row>
    <row r="2804" spans="1:2" x14ac:dyDescent="0.25">
      <c r="A2804" s="118">
        <v>91330</v>
      </c>
      <c r="B2804" s="110" t="s">
        <v>5619</v>
      </c>
    </row>
    <row r="2805" spans="1:2" x14ac:dyDescent="0.25">
      <c r="A2805" s="118">
        <v>85130</v>
      </c>
      <c r="B2805" s="110" t="s">
        <v>5620</v>
      </c>
    </row>
    <row r="2806" spans="1:2" x14ac:dyDescent="0.25">
      <c r="A2806" s="118">
        <v>85140</v>
      </c>
      <c r="B2806" s="110" t="s">
        <v>5621</v>
      </c>
    </row>
    <row r="2807" spans="1:2" x14ac:dyDescent="0.25">
      <c r="A2807" s="118">
        <v>40300</v>
      </c>
      <c r="B2807" s="110" t="s">
        <v>5622</v>
      </c>
    </row>
    <row r="2808" spans="1:2" x14ac:dyDescent="0.25">
      <c r="A2808" s="118">
        <v>85311</v>
      </c>
      <c r="B2808" s="110" t="s">
        <v>5623</v>
      </c>
    </row>
    <row r="2809" spans="1:2" x14ac:dyDescent="0.25">
      <c r="A2809" s="118">
        <v>85312</v>
      </c>
      <c r="B2809" s="110" t="s">
        <v>5624</v>
      </c>
    </row>
    <row r="2810" spans="1:2" x14ac:dyDescent="0.25">
      <c r="A2810" s="118">
        <v>85140</v>
      </c>
      <c r="B2810" s="110" t="s">
        <v>5625</v>
      </c>
    </row>
    <row r="2811" spans="1:2" x14ac:dyDescent="0.25">
      <c r="A2811" s="118">
        <v>91330</v>
      </c>
      <c r="B2811" s="110" t="s">
        <v>5626</v>
      </c>
    </row>
    <row r="2812" spans="1:2" x14ac:dyDescent="0.25">
      <c r="A2812" s="118">
        <v>85140</v>
      </c>
      <c r="B2812" s="110" t="s">
        <v>5627</v>
      </c>
    </row>
    <row r="2813" spans="1:2" x14ac:dyDescent="0.25">
      <c r="A2813" s="118">
        <v>32300</v>
      </c>
      <c r="B2813" s="110" t="s">
        <v>5628</v>
      </c>
    </row>
    <row r="2814" spans="1:2" x14ac:dyDescent="0.25">
      <c r="A2814" s="118">
        <v>52450</v>
      </c>
      <c r="B2814" s="110" t="s">
        <v>5629</v>
      </c>
    </row>
    <row r="2815" spans="1:2" x14ac:dyDescent="0.25">
      <c r="A2815" s="118">
        <v>22310</v>
      </c>
      <c r="B2815" s="110" t="s">
        <v>5630</v>
      </c>
    </row>
    <row r="2816" spans="1:2" x14ac:dyDescent="0.25">
      <c r="A2816" s="118">
        <v>22140</v>
      </c>
      <c r="B2816" s="110" t="s">
        <v>5631</v>
      </c>
    </row>
    <row r="2817" spans="1:2" x14ac:dyDescent="0.25">
      <c r="A2817" s="118">
        <v>51431</v>
      </c>
      <c r="B2817" s="110" t="s">
        <v>5632</v>
      </c>
    </row>
    <row r="2818" spans="1:2" x14ac:dyDescent="0.25">
      <c r="A2818" s="118">
        <v>75230</v>
      </c>
      <c r="B2818" s="110" t="s">
        <v>5633</v>
      </c>
    </row>
    <row r="2819" spans="1:2" x14ac:dyDescent="0.25">
      <c r="A2819" s="118">
        <v>74149</v>
      </c>
      <c r="B2819" s="110" t="s">
        <v>5634</v>
      </c>
    </row>
    <row r="2820" spans="1:2" x14ac:dyDescent="0.25">
      <c r="A2820" s="118">
        <v>67130</v>
      </c>
      <c r="B2820" s="110" t="s">
        <v>5635</v>
      </c>
    </row>
    <row r="2821" spans="1:2" x14ac:dyDescent="0.25">
      <c r="A2821" s="118">
        <v>74122</v>
      </c>
      <c r="B2821" s="110" t="s">
        <v>5636</v>
      </c>
    </row>
    <row r="2822" spans="1:2" x14ac:dyDescent="0.25">
      <c r="A2822" s="118">
        <v>33201</v>
      </c>
      <c r="B2822" s="110" t="s">
        <v>5637</v>
      </c>
    </row>
    <row r="2823" spans="1:2" x14ac:dyDescent="0.25">
      <c r="A2823" s="118">
        <v>33202</v>
      </c>
      <c r="B2823" s="110" t="s">
        <v>5638</v>
      </c>
    </row>
    <row r="2824" spans="1:2" x14ac:dyDescent="0.25">
      <c r="A2824" s="118">
        <v>33202</v>
      </c>
      <c r="B2824" s="110" t="s">
        <v>5639</v>
      </c>
    </row>
    <row r="2825" spans="1:2" x14ac:dyDescent="0.25">
      <c r="A2825" s="118">
        <v>33202</v>
      </c>
      <c r="B2825" s="110" t="s">
        <v>5640</v>
      </c>
    </row>
    <row r="2826" spans="1:2" x14ac:dyDescent="0.25">
      <c r="A2826" s="118">
        <v>74871</v>
      </c>
      <c r="B2826" s="110" t="s">
        <v>5641</v>
      </c>
    </row>
    <row r="2827" spans="1:2" x14ac:dyDescent="0.25">
      <c r="A2827" s="118">
        <v>74121</v>
      </c>
      <c r="B2827" s="110" t="s">
        <v>5642</v>
      </c>
    </row>
    <row r="2828" spans="1:2" x14ac:dyDescent="0.25">
      <c r="A2828" s="118">
        <v>45420</v>
      </c>
      <c r="B2828" s="110" t="s">
        <v>5643</v>
      </c>
    </row>
    <row r="2829" spans="1:2" x14ac:dyDescent="0.25">
      <c r="A2829" s="118">
        <v>34300</v>
      </c>
      <c r="B2829" s="110" t="s">
        <v>5644</v>
      </c>
    </row>
    <row r="2830" spans="1:2" x14ac:dyDescent="0.25">
      <c r="A2830" s="118">
        <v>33500</v>
      </c>
      <c r="B2830" s="110" t="s">
        <v>5645</v>
      </c>
    </row>
    <row r="2831" spans="1:2" x14ac:dyDescent="0.25">
      <c r="A2831" s="118">
        <v>29560</v>
      </c>
      <c r="B2831" s="110" t="s">
        <v>5646</v>
      </c>
    </row>
    <row r="2832" spans="1:2" x14ac:dyDescent="0.25">
      <c r="A2832" s="118">
        <v>24660</v>
      </c>
      <c r="B2832" s="110" t="s">
        <v>5647</v>
      </c>
    </row>
    <row r="2833" spans="1:2" x14ac:dyDescent="0.25">
      <c r="A2833" s="118">
        <v>74300</v>
      </c>
      <c r="B2833" s="110" t="s">
        <v>5648</v>
      </c>
    </row>
    <row r="2834" spans="1:2" x14ac:dyDescent="0.25">
      <c r="A2834" s="118">
        <v>26821</v>
      </c>
      <c r="B2834" s="110" t="s">
        <v>5649</v>
      </c>
    </row>
    <row r="2835" spans="1:2" x14ac:dyDescent="0.25">
      <c r="A2835" s="118">
        <v>20520</v>
      </c>
      <c r="B2835" s="110" t="s">
        <v>5650</v>
      </c>
    </row>
    <row r="2836" spans="1:2" x14ac:dyDescent="0.25">
      <c r="A2836" s="118">
        <v>22240</v>
      </c>
      <c r="B2836" s="110" t="s">
        <v>5651</v>
      </c>
    </row>
    <row r="2837" spans="1:2" x14ac:dyDescent="0.25">
      <c r="A2837" s="118">
        <v>19100</v>
      </c>
      <c r="B2837" s="110" t="s">
        <v>5652</v>
      </c>
    </row>
    <row r="2838" spans="1:2" x14ac:dyDescent="0.25">
      <c r="A2838" s="118">
        <v>15710</v>
      </c>
      <c r="B2838" s="110" t="s">
        <v>5653</v>
      </c>
    </row>
    <row r="2839" spans="1:2" x14ac:dyDescent="0.25">
      <c r="A2839" s="118">
        <v>51210</v>
      </c>
      <c r="B2839" s="110" t="s">
        <v>5654</v>
      </c>
    </row>
    <row r="2840" spans="1:2" x14ac:dyDescent="0.25">
      <c r="A2840" s="118">
        <v>24150</v>
      </c>
      <c r="B2840" s="110" t="s">
        <v>5655</v>
      </c>
    </row>
    <row r="2841" spans="1:2" x14ac:dyDescent="0.25">
      <c r="A2841" s="118">
        <v>24630</v>
      </c>
      <c r="B2841" s="110" t="s">
        <v>5656</v>
      </c>
    </row>
    <row r="2842" spans="1:2" x14ac:dyDescent="0.25">
      <c r="A2842" s="118">
        <v>51120</v>
      </c>
      <c r="B2842" s="110" t="s">
        <v>5657</v>
      </c>
    </row>
    <row r="2843" spans="1:2" x14ac:dyDescent="0.25">
      <c r="A2843" s="118">
        <v>24660</v>
      </c>
      <c r="B2843" s="110" t="s">
        <v>5658</v>
      </c>
    </row>
    <row r="2844" spans="1:2" x14ac:dyDescent="0.25">
      <c r="A2844" s="118">
        <v>51550</v>
      </c>
      <c r="B2844" s="110" t="s">
        <v>5659</v>
      </c>
    </row>
    <row r="2845" spans="1:2" x14ac:dyDescent="0.25">
      <c r="A2845" s="118">
        <v>51120</v>
      </c>
      <c r="B2845" s="110" t="s">
        <v>5660</v>
      </c>
    </row>
    <row r="2846" spans="1:2" x14ac:dyDescent="0.25">
      <c r="A2846" s="118">
        <v>51550</v>
      </c>
      <c r="B2846" s="110" t="s">
        <v>5661</v>
      </c>
    </row>
    <row r="2847" spans="1:2" x14ac:dyDescent="0.25">
      <c r="A2847" s="118">
        <v>51120</v>
      </c>
      <c r="B2847" s="110" t="s">
        <v>5662</v>
      </c>
    </row>
    <row r="2848" spans="1:2" x14ac:dyDescent="0.25">
      <c r="A2848" s="118">
        <v>80210</v>
      </c>
      <c r="B2848" s="110" t="s">
        <v>5663</v>
      </c>
    </row>
    <row r="2849" spans="1:2" x14ac:dyDescent="0.25">
      <c r="A2849" s="118">
        <v>40300</v>
      </c>
      <c r="B2849" s="110" t="s">
        <v>5664</v>
      </c>
    </row>
    <row r="2850" spans="1:2" x14ac:dyDescent="0.25">
      <c r="A2850" s="118">
        <v>24110</v>
      </c>
      <c r="B2850" s="110" t="s">
        <v>5665</v>
      </c>
    </row>
    <row r="2851" spans="1:2" x14ac:dyDescent="0.25">
      <c r="A2851" s="118">
        <v>33202</v>
      </c>
      <c r="B2851" s="110" t="s">
        <v>5666</v>
      </c>
    </row>
    <row r="2852" spans="1:2" x14ac:dyDescent="0.25">
      <c r="A2852" s="118">
        <v>29110</v>
      </c>
      <c r="B2852" s="110" t="s">
        <v>5667</v>
      </c>
    </row>
    <row r="2853" spans="1:2" x14ac:dyDescent="0.25">
      <c r="A2853" s="118">
        <v>29110</v>
      </c>
      <c r="B2853" s="110" t="s">
        <v>5668</v>
      </c>
    </row>
    <row r="2854" spans="1:2" x14ac:dyDescent="0.25">
      <c r="A2854" s="118">
        <v>29122</v>
      </c>
      <c r="B2854" s="110" t="s">
        <v>5669</v>
      </c>
    </row>
    <row r="2855" spans="1:2" x14ac:dyDescent="0.25">
      <c r="A2855" s="118">
        <v>29122</v>
      </c>
      <c r="B2855" s="110" t="s">
        <v>5670</v>
      </c>
    </row>
    <row r="2856" spans="1:2" x14ac:dyDescent="0.25">
      <c r="A2856" s="118">
        <v>29122</v>
      </c>
      <c r="B2856" s="110" t="s">
        <v>5671</v>
      </c>
    </row>
    <row r="2857" spans="1:2" x14ac:dyDescent="0.25">
      <c r="A2857" s="118">
        <v>51870</v>
      </c>
      <c r="B2857" s="110" t="s">
        <v>5672</v>
      </c>
    </row>
    <row r="2858" spans="1:2" x14ac:dyDescent="0.25">
      <c r="A2858" s="118">
        <v>51870</v>
      </c>
      <c r="B2858" s="110" t="s">
        <v>5673</v>
      </c>
    </row>
    <row r="2859" spans="1:2" x14ac:dyDescent="0.25">
      <c r="A2859" s="118">
        <v>75300</v>
      </c>
      <c r="B2859" s="110" t="s">
        <v>5674</v>
      </c>
    </row>
    <row r="2860" spans="1:2" x14ac:dyDescent="0.25">
      <c r="A2860" s="118">
        <v>75300</v>
      </c>
      <c r="B2860" s="110" t="s">
        <v>5675</v>
      </c>
    </row>
    <row r="2861" spans="1:2" x14ac:dyDescent="0.25">
      <c r="A2861" s="118">
        <v>75300</v>
      </c>
      <c r="B2861" s="110" t="s">
        <v>5676</v>
      </c>
    </row>
    <row r="2862" spans="1:2" x14ac:dyDescent="0.25">
      <c r="A2862" s="118">
        <v>75300</v>
      </c>
      <c r="B2862" s="110" t="s">
        <v>5677</v>
      </c>
    </row>
    <row r="2863" spans="1:2" x14ac:dyDescent="0.25">
      <c r="A2863" s="118">
        <v>75300</v>
      </c>
      <c r="B2863" s="110" t="s">
        <v>5678</v>
      </c>
    </row>
    <row r="2864" spans="1:2" x14ac:dyDescent="0.25">
      <c r="A2864" s="118">
        <v>75300</v>
      </c>
      <c r="B2864" s="110" t="s">
        <v>5679</v>
      </c>
    </row>
    <row r="2865" spans="1:2" x14ac:dyDescent="0.25">
      <c r="A2865" s="119">
        <v>51180</v>
      </c>
      <c r="B2865" s="111" t="s">
        <v>5680</v>
      </c>
    </row>
    <row r="2866" spans="1:2" x14ac:dyDescent="0.25">
      <c r="A2866" s="120">
        <v>33100</v>
      </c>
      <c r="B2866" s="111" t="s">
        <v>5681</v>
      </c>
    </row>
    <row r="2867" spans="1:2" x14ac:dyDescent="0.25">
      <c r="A2867" s="119">
        <v>51860</v>
      </c>
      <c r="B2867" s="111" t="s">
        <v>5682</v>
      </c>
    </row>
    <row r="2868" spans="1:2" x14ac:dyDescent="0.25">
      <c r="A2868" s="118">
        <v>30020</v>
      </c>
      <c r="B2868" s="110" t="s">
        <v>5683</v>
      </c>
    </row>
    <row r="2869" spans="1:2" x14ac:dyDescent="0.25">
      <c r="A2869" s="118">
        <v>30020</v>
      </c>
      <c r="B2869" s="110" t="s">
        <v>5684</v>
      </c>
    </row>
    <row r="2870" spans="1:2" x14ac:dyDescent="0.25">
      <c r="A2870" s="118">
        <v>72100</v>
      </c>
      <c r="B2870" s="110" t="s">
        <v>5685</v>
      </c>
    </row>
    <row r="2871" spans="1:2" x14ac:dyDescent="0.25">
      <c r="A2871" s="118">
        <v>72220</v>
      </c>
      <c r="B2871" s="110" t="s">
        <v>5686</v>
      </c>
    </row>
    <row r="2872" spans="1:2" x14ac:dyDescent="0.25">
      <c r="A2872" s="118">
        <v>93059</v>
      </c>
      <c r="B2872" s="110" t="s">
        <v>5687</v>
      </c>
    </row>
    <row r="2873" spans="1:2" x14ac:dyDescent="0.25">
      <c r="A2873" s="118">
        <v>24650</v>
      </c>
      <c r="B2873" s="110" t="s">
        <v>5688</v>
      </c>
    </row>
    <row r="2874" spans="1:2" x14ac:dyDescent="0.25">
      <c r="A2874" s="118">
        <v>51140</v>
      </c>
      <c r="B2874" s="110" t="s">
        <v>5689</v>
      </c>
    </row>
    <row r="2875" spans="1:2" x14ac:dyDescent="0.25">
      <c r="A2875" s="118">
        <v>72300</v>
      </c>
      <c r="B2875" s="110" t="s">
        <v>5690</v>
      </c>
    </row>
    <row r="2876" spans="1:2" x14ac:dyDescent="0.25">
      <c r="A2876" s="118">
        <v>52485</v>
      </c>
      <c r="B2876" s="110" t="s">
        <v>5691</v>
      </c>
    </row>
    <row r="2877" spans="1:2" x14ac:dyDescent="0.25">
      <c r="A2877" s="118">
        <v>72220</v>
      </c>
      <c r="B2877" s="110" t="s">
        <v>5692</v>
      </c>
    </row>
    <row r="2878" spans="1:2" x14ac:dyDescent="0.25">
      <c r="A2878" s="118">
        <v>72210</v>
      </c>
      <c r="B2878" s="110" t="s">
        <v>5693</v>
      </c>
    </row>
    <row r="2879" spans="1:2" x14ac:dyDescent="0.25">
      <c r="A2879" s="118">
        <v>72100</v>
      </c>
      <c r="B2879" s="110" t="s">
        <v>5694</v>
      </c>
    </row>
    <row r="2880" spans="1:2" x14ac:dyDescent="0.25">
      <c r="A2880" s="118">
        <v>73100</v>
      </c>
      <c r="B2880" s="110" t="s">
        <v>5695</v>
      </c>
    </row>
    <row r="2881" spans="1:2" x14ac:dyDescent="0.25">
      <c r="A2881" s="118">
        <v>22330</v>
      </c>
      <c r="B2881" s="110" t="s">
        <v>5696</v>
      </c>
    </row>
    <row r="2882" spans="1:2" x14ac:dyDescent="0.25">
      <c r="A2882" s="118">
        <v>51810</v>
      </c>
      <c r="B2882" s="110" t="s">
        <v>5697</v>
      </c>
    </row>
    <row r="2883" spans="1:2" x14ac:dyDescent="0.25">
      <c r="A2883" s="118">
        <v>29420</v>
      </c>
      <c r="B2883" s="110" t="s">
        <v>5698</v>
      </c>
    </row>
    <row r="2884" spans="1:2" x14ac:dyDescent="0.25">
      <c r="A2884" s="118">
        <v>30020</v>
      </c>
      <c r="B2884" s="110" t="s">
        <v>5699</v>
      </c>
    </row>
    <row r="2885" spans="1:2" x14ac:dyDescent="0.25">
      <c r="A2885" s="118">
        <v>52482</v>
      </c>
      <c r="B2885" s="110" t="s">
        <v>5700</v>
      </c>
    </row>
    <row r="2886" spans="1:2" x14ac:dyDescent="0.25">
      <c r="A2886" s="118">
        <v>21230</v>
      </c>
      <c r="B2886" s="110" t="s">
        <v>5701</v>
      </c>
    </row>
    <row r="2887" spans="1:2" x14ac:dyDescent="0.25">
      <c r="A2887" s="118">
        <v>32300</v>
      </c>
      <c r="B2887" s="110" t="s">
        <v>5702</v>
      </c>
    </row>
    <row r="2888" spans="1:2" x14ac:dyDescent="0.25">
      <c r="A2888" s="118">
        <v>72600</v>
      </c>
      <c r="B2888" s="110" t="s">
        <v>5703</v>
      </c>
    </row>
    <row r="2889" spans="1:2" x14ac:dyDescent="0.25">
      <c r="A2889" s="118">
        <v>80220</v>
      </c>
      <c r="B2889" s="110" t="s">
        <v>5704</v>
      </c>
    </row>
    <row r="2890" spans="1:2" x14ac:dyDescent="0.25">
      <c r="A2890" s="118">
        <v>72100</v>
      </c>
      <c r="B2890" s="110" t="s">
        <v>5705</v>
      </c>
    </row>
    <row r="2891" spans="1:2" x14ac:dyDescent="0.25">
      <c r="A2891" s="118">
        <v>30020</v>
      </c>
      <c r="B2891" s="110" t="s">
        <v>5706</v>
      </c>
    </row>
    <row r="2892" spans="1:2" x14ac:dyDescent="0.25">
      <c r="A2892" s="118">
        <v>30020</v>
      </c>
      <c r="B2892" s="110" t="s">
        <v>5707</v>
      </c>
    </row>
    <row r="2893" spans="1:2" x14ac:dyDescent="0.25">
      <c r="A2893" s="118">
        <v>30020</v>
      </c>
      <c r="B2893" s="110" t="s">
        <v>5708</v>
      </c>
    </row>
    <row r="2894" spans="1:2" x14ac:dyDescent="0.25">
      <c r="A2894" s="118">
        <v>22240</v>
      </c>
      <c r="B2894" s="110" t="s">
        <v>5709</v>
      </c>
    </row>
    <row r="2895" spans="1:2" x14ac:dyDescent="0.25">
      <c r="A2895" s="118">
        <v>22240</v>
      </c>
      <c r="B2895" s="110" t="s">
        <v>5710</v>
      </c>
    </row>
    <row r="2896" spans="1:2" x14ac:dyDescent="0.25">
      <c r="A2896" s="118">
        <v>80429</v>
      </c>
      <c r="B2896" s="110" t="s">
        <v>5711</v>
      </c>
    </row>
    <row r="2897" spans="1:2" x14ac:dyDescent="0.25">
      <c r="A2897" s="118">
        <v>51810</v>
      </c>
      <c r="B2897" s="110" t="s">
        <v>5712</v>
      </c>
    </row>
    <row r="2898" spans="1:2" x14ac:dyDescent="0.25">
      <c r="A2898" s="118">
        <v>51830</v>
      </c>
      <c r="B2898" s="110" t="s">
        <v>5713</v>
      </c>
    </row>
    <row r="2899" spans="1:2" x14ac:dyDescent="0.25">
      <c r="A2899" s="118">
        <v>51830</v>
      </c>
      <c r="B2899" s="110" t="s">
        <v>5714</v>
      </c>
    </row>
    <row r="2900" spans="1:2" x14ac:dyDescent="0.25">
      <c r="A2900" s="118">
        <v>52482</v>
      </c>
      <c r="B2900" s="110" t="s">
        <v>5715</v>
      </c>
    </row>
    <row r="2901" spans="1:2" x14ac:dyDescent="0.25">
      <c r="A2901" s="118">
        <v>51840</v>
      </c>
      <c r="B2901" s="110" t="s">
        <v>5716</v>
      </c>
    </row>
    <row r="2902" spans="1:2" x14ac:dyDescent="0.25">
      <c r="A2902" s="118">
        <v>71330</v>
      </c>
      <c r="B2902" s="110" t="s">
        <v>5717</v>
      </c>
    </row>
    <row r="2903" spans="1:2" x14ac:dyDescent="0.25">
      <c r="A2903" s="118">
        <v>15710</v>
      </c>
      <c r="B2903" s="110" t="s">
        <v>5718</v>
      </c>
    </row>
    <row r="2904" spans="1:2" x14ac:dyDescent="0.25">
      <c r="A2904" s="118">
        <v>15519</v>
      </c>
      <c r="B2904" s="110" t="s">
        <v>5719</v>
      </c>
    </row>
    <row r="2905" spans="1:2" x14ac:dyDescent="0.25">
      <c r="A2905" s="118">
        <v>92320</v>
      </c>
      <c r="B2905" s="110" t="s">
        <v>5720</v>
      </c>
    </row>
    <row r="2906" spans="1:2" x14ac:dyDescent="0.25">
      <c r="A2906" s="118">
        <v>36300</v>
      </c>
      <c r="B2906" s="110" t="s">
        <v>5721</v>
      </c>
    </row>
    <row r="2907" spans="1:2" x14ac:dyDescent="0.25">
      <c r="A2907" s="118">
        <v>92311</v>
      </c>
      <c r="B2907" s="110" t="s">
        <v>5722</v>
      </c>
    </row>
    <row r="2908" spans="1:2" x14ac:dyDescent="0.25">
      <c r="A2908" s="118">
        <v>26660</v>
      </c>
      <c r="B2908" s="110" t="s">
        <v>5723</v>
      </c>
    </row>
    <row r="2909" spans="1:2" x14ac:dyDescent="0.25">
      <c r="A2909" s="118">
        <v>29560</v>
      </c>
      <c r="B2909" s="110" t="s">
        <v>5724</v>
      </c>
    </row>
    <row r="2910" spans="1:2" x14ac:dyDescent="0.25">
      <c r="A2910" s="118">
        <v>28510</v>
      </c>
      <c r="B2910" s="110" t="s">
        <v>5725</v>
      </c>
    </row>
    <row r="2911" spans="1:2" x14ac:dyDescent="0.25">
      <c r="A2911" s="118">
        <v>26630</v>
      </c>
      <c r="B2911" s="110" t="s">
        <v>5726</v>
      </c>
    </row>
    <row r="2912" spans="1:2" x14ac:dyDescent="0.25">
      <c r="A2912" s="118">
        <v>60249</v>
      </c>
      <c r="B2912" s="110" t="s">
        <v>5727</v>
      </c>
    </row>
    <row r="2913" spans="1:2" x14ac:dyDescent="0.25">
      <c r="A2913" s="118">
        <v>29523</v>
      </c>
      <c r="B2913" s="110" t="s">
        <v>5728</v>
      </c>
    </row>
    <row r="2914" spans="1:2" x14ac:dyDescent="0.25">
      <c r="A2914" s="118">
        <v>60249</v>
      </c>
      <c r="B2914" s="110" t="s">
        <v>5729</v>
      </c>
    </row>
    <row r="2915" spans="1:2" x14ac:dyDescent="0.25">
      <c r="A2915" s="118">
        <v>29523</v>
      </c>
      <c r="B2915" s="110" t="s">
        <v>5730</v>
      </c>
    </row>
    <row r="2916" spans="1:2" x14ac:dyDescent="0.25">
      <c r="A2916" s="118">
        <v>29121</v>
      </c>
      <c r="B2916" s="110" t="s">
        <v>5731</v>
      </c>
    </row>
    <row r="2917" spans="1:2" x14ac:dyDescent="0.25">
      <c r="A2917" s="118">
        <v>29523</v>
      </c>
      <c r="B2917" s="110" t="s">
        <v>5732</v>
      </c>
    </row>
    <row r="2918" spans="1:2" x14ac:dyDescent="0.25">
      <c r="A2918" s="118">
        <v>45250</v>
      </c>
      <c r="B2918" s="110" t="s">
        <v>5733</v>
      </c>
    </row>
    <row r="2919" spans="1:2" x14ac:dyDescent="0.25">
      <c r="A2919" s="118">
        <v>34100</v>
      </c>
      <c r="B2919" s="110" t="s">
        <v>5734</v>
      </c>
    </row>
    <row r="2920" spans="1:2" x14ac:dyDescent="0.25">
      <c r="A2920" s="118">
        <v>11100</v>
      </c>
      <c r="B2920" s="110" t="s">
        <v>5735</v>
      </c>
    </row>
    <row r="2921" spans="1:2" x14ac:dyDescent="0.25">
      <c r="A2921" s="118">
        <v>24160</v>
      </c>
      <c r="B2921" s="110" t="s">
        <v>5736</v>
      </c>
    </row>
    <row r="2922" spans="1:2" x14ac:dyDescent="0.25">
      <c r="A2922" s="118">
        <v>15519</v>
      </c>
      <c r="B2922" s="110" t="s">
        <v>5737</v>
      </c>
    </row>
    <row r="2923" spans="1:2" x14ac:dyDescent="0.25">
      <c r="A2923" s="118">
        <v>28300</v>
      </c>
      <c r="B2923" s="110" t="s">
        <v>5738</v>
      </c>
    </row>
    <row r="2924" spans="1:2" x14ac:dyDescent="0.25">
      <c r="A2924" s="118">
        <v>28300</v>
      </c>
      <c r="B2924" s="110" t="s">
        <v>5739</v>
      </c>
    </row>
    <row r="2925" spans="1:2" x14ac:dyDescent="0.25">
      <c r="A2925" s="118">
        <v>29230</v>
      </c>
      <c r="B2925" s="110" t="s">
        <v>5740</v>
      </c>
    </row>
    <row r="2926" spans="1:2" x14ac:dyDescent="0.25">
      <c r="A2926" s="118">
        <v>29230</v>
      </c>
      <c r="B2926" s="110" t="s">
        <v>5741</v>
      </c>
    </row>
    <row r="2927" spans="1:2" x14ac:dyDescent="0.25">
      <c r="A2927" s="118">
        <v>28750</v>
      </c>
      <c r="B2927" s="110" t="s">
        <v>5742</v>
      </c>
    </row>
    <row r="2928" spans="1:2" x14ac:dyDescent="0.25">
      <c r="A2928" s="118">
        <v>15870</v>
      </c>
      <c r="B2928" s="110" t="s">
        <v>5743</v>
      </c>
    </row>
    <row r="2929" spans="1:2" x14ac:dyDescent="0.25">
      <c r="A2929" s="118">
        <v>28730</v>
      </c>
      <c r="B2929" s="110" t="s">
        <v>5744</v>
      </c>
    </row>
    <row r="2930" spans="1:2" x14ac:dyDescent="0.25">
      <c r="A2930" s="118">
        <v>26400</v>
      </c>
      <c r="B2930" s="110" t="s">
        <v>5745</v>
      </c>
    </row>
    <row r="2931" spans="1:2" x14ac:dyDescent="0.25">
      <c r="A2931" s="118">
        <v>26400</v>
      </c>
      <c r="B2931" s="110" t="s">
        <v>5746</v>
      </c>
    </row>
    <row r="2932" spans="1:2" x14ac:dyDescent="0.25">
      <c r="A2932" s="118">
        <v>15842</v>
      </c>
      <c r="B2932" s="110" t="s">
        <v>5747</v>
      </c>
    </row>
    <row r="2933" spans="1:2" x14ac:dyDescent="0.25">
      <c r="A2933" s="118">
        <v>52111</v>
      </c>
      <c r="B2933" s="110" t="s">
        <v>5748</v>
      </c>
    </row>
    <row r="2934" spans="1:2" x14ac:dyDescent="0.25">
      <c r="A2934" s="118">
        <v>51170</v>
      </c>
      <c r="B2934" s="110" t="s">
        <v>5749</v>
      </c>
    </row>
    <row r="2935" spans="1:2" x14ac:dyDescent="0.25">
      <c r="A2935" s="118">
        <v>15842</v>
      </c>
      <c r="B2935" s="110" t="s">
        <v>5750</v>
      </c>
    </row>
    <row r="2936" spans="1:2" x14ac:dyDescent="0.25">
      <c r="A2936" s="118">
        <v>51360</v>
      </c>
      <c r="B2936" s="110" t="s">
        <v>5751</v>
      </c>
    </row>
    <row r="2937" spans="1:2" x14ac:dyDescent="0.25">
      <c r="A2937" s="118">
        <v>29530</v>
      </c>
      <c r="B2937" s="110" t="s">
        <v>5752</v>
      </c>
    </row>
    <row r="2938" spans="1:2" x14ac:dyDescent="0.25">
      <c r="A2938" s="118">
        <v>15841</v>
      </c>
      <c r="B2938" s="110" t="s">
        <v>5753</v>
      </c>
    </row>
    <row r="2939" spans="1:2" x14ac:dyDescent="0.25">
      <c r="A2939" s="118">
        <v>15842</v>
      </c>
      <c r="B2939" s="110" t="s">
        <v>5754</v>
      </c>
    </row>
    <row r="2940" spans="1:2" x14ac:dyDescent="0.25">
      <c r="A2940" s="118">
        <v>91110</v>
      </c>
      <c r="B2940" s="110" t="s">
        <v>5755</v>
      </c>
    </row>
    <row r="2941" spans="1:2" x14ac:dyDescent="0.25">
      <c r="A2941" s="118">
        <v>70310</v>
      </c>
      <c r="B2941" s="110" t="s">
        <v>5756</v>
      </c>
    </row>
    <row r="2942" spans="1:2" x14ac:dyDescent="0.25">
      <c r="A2942" s="118">
        <v>70201</v>
      </c>
      <c r="B2942" s="110" t="s">
        <v>5757</v>
      </c>
    </row>
    <row r="2943" spans="1:2" x14ac:dyDescent="0.25">
      <c r="A2943" s="118">
        <v>74874</v>
      </c>
      <c r="B2943" s="110" t="s">
        <v>5758</v>
      </c>
    </row>
    <row r="2944" spans="1:2" x14ac:dyDescent="0.25">
      <c r="A2944" s="118">
        <v>36639</v>
      </c>
      <c r="B2944" s="110" t="s">
        <v>5759</v>
      </c>
    </row>
    <row r="2945" spans="1:2" x14ac:dyDescent="0.25">
      <c r="A2945" s="118">
        <v>36639</v>
      </c>
      <c r="B2945" s="110" t="s">
        <v>5760</v>
      </c>
    </row>
    <row r="2946" spans="1:2" x14ac:dyDescent="0.25">
      <c r="A2946" s="118">
        <v>92311</v>
      </c>
      <c r="B2946" s="110" t="s">
        <v>5761</v>
      </c>
    </row>
    <row r="2947" spans="1:2" x14ac:dyDescent="0.25">
      <c r="A2947" s="118">
        <v>45310</v>
      </c>
      <c r="B2947" s="110" t="s">
        <v>5762</v>
      </c>
    </row>
    <row r="2948" spans="1:2" x14ac:dyDescent="0.25">
      <c r="A2948" s="118">
        <v>91330</v>
      </c>
      <c r="B2948" s="110" t="s">
        <v>5763</v>
      </c>
    </row>
    <row r="2949" spans="1:2" x14ac:dyDescent="0.25">
      <c r="A2949" s="118">
        <v>91320</v>
      </c>
      <c r="B2949" s="110" t="s">
        <v>5764</v>
      </c>
    </row>
    <row r="2950" spans="1:2" x14ac:dyDescent="0.25">
      <c r="A2950" s="118">
        <v>91320</v>
      </c>
      <c r="B2950" s="110" t="s">
        <v>5765</v>
      </c>
    </row>
    <row r="2951" spans="1:2" x14ac:dyDescent="0.25">
      <c r="A2951" s="118">
        <v>51477</v>
      </c>
      <c r="B2951" s="110" t="s">
        <v>5766</v>
      </c>
    </row>
    <row r="2952" spans="1:2" x14ac:dyDescent="0.25">
      <c r="A2952" s="118">
        <v>90020</v>
      </c>
      <c r="B2952" s="110" t="s">
        <v>5767</v>
      </c>
    </row>
    <row r="2953" spans="1:2" x14ac:dyDescent="0.25">
      <c r="A2953" s="118">
        <v>29523</v>
      </c>
      <c r="B2953" s="110" t="s">
        <v>5768</v>
      </c>
    </row>
    <row r="2954" spans="1:2" x14ac:dyDescent="0.25">
      <c r="A2954" s="118">
        <v>45211</v>
      </c>
      <c r="B2954" s="110" t="s">
        <v>5769</v>
      </c>
    </row>
    <row r="2955" spans="1:2" x14ac:dyDescent="0.25">
      <c r="A2955" s="121">
        <v>34300</v>
      </c>
      <c r="B2955" s="110" t="s">
        <v>5770</v>
      </c>
    </row>
    <row r="2956" spans="1:2" x14ac:dyDescent="0.25">
      <c r="A2956" s="118">
        <v>51820</v>
      </c>
      <c r="B2956" s="110" t="s">
        <v>5771</v>
      </c>
    </row>
    <row r="2957" spans="1:2" x14ac:dyDescent="0.25">
      <c r="A2957" s="118">
        <v>71320</v>
      </c>
      <c r="B2957" s="110" t="s">
        <v>5772</v>
      </c>
    </row>
    <row r="2958" spans="1:2" x14ac:dyDescent="0.25">
      <c r="A2958" s="118">
        <v>45500</v>
      </c>
      <c r="B2958" s="110" t="s">
        <v>5773</v>
      </c>
    </row>
    <row r="2959" spans="1:2" x14ac:dyDescent="0.25">
      <c r="A2959" s="118">
        <v>51820</v>
      </c>
      <c r="B2959" s="110" t="s">
        <v>5774</v>
      </c>
    </row>
    <row r="2960" spans="1:2" x14ac:dyDescent="0.25">
      <c r="A2960" s="118">
        <v>51820</v>
      </c>
      <c r="B2960" s="110" t="s">
        <v>5775</v>
      </c>
    </row>
    <row r="2961" spans="1:2" x14ac:dyDescent="0.25">
      <c r="A2961" s="118">
        <v>52460</v>
      </c>
      <c r="B2961" s="110" t="s">
        <v>5776</v>
      </c>
    </row>
    <row r="2962" spans="1:2" x14ac:dyDescent="0.25">
      <c r="A2962" s="118">
        <v>51530</v>
      </c>
      <c r="B2962" s="110" t="s">
        <v>5777</v>
      </c>
    </row>
    <row r="2963" spans="1:2" x14ac:dyDescent="0.25">
      <c r="A2963" s="118">
        <v>51570</v>
      </c>
      <c r="B2963" s="110" t="s">
        <v>5778</v>
      </c>
    </row>
    <row r="2964" spans="1:2" x14ac:dyDescent="0.25">
      <c r="A2964" s="118">
        <v>51130</v>
      </c>
      <c r="B2964" s="110" t="s">
        <v>5779</v>
      </c>
    </row>
    <row r="2965" spans="1:2" x14ac:dyDescent="0.25">
      <c r="A2965" s="118">
        <v>36509</v>
      </c>
      <c r="B2965" s="110" t="s">
        <v>5780</v>
      </c>
    </row>
    <row r="2966" spans="1:2" x14ac:dyDescent="0.25">
      <c r="A2966" s="118">
        <v>45211</v>
      </c>
      <c r="B2966" s="110" t="s">
        <v>5781</v>
      </c>
    </row>
    <row r="2967" spans="1:2" x14ac:dyDescent="0.25">
      <c r="A2967" s="118">
        <v>45211</v>
      </c>
      <c r="B2967" s="110" t="s">
        <v>5782</v>
      </c>
    </row>
    <row r="2968" spans="1:2" x14ac:dyDescent="0.25">
      <c r="A2968" s="118">
        <v>45211</v>
      </c>
      <c r="B2968" s="110" t="s">
        <v>5783</v>
      </c>
    </row>
    <row r="2969" spans="1:2" x14ac:dyDescent="0.25">
      <c r="A2969" s="118">
        <v>45213</v>
      </c>
      <c r="B2969" s="110" t="s">
        <v>5784</v>
      </c>
    </row>
    <row r="2970" spans="1:2" x14ac:dyDescent="0.25">
      <c r="A2970" s="118">
        <v>45213</v>
      </c>
      <c r="B2970" s="110" t="s">
        <v>5785</v>
      </c>
    </row>
    <row r="2971" spans="1:2" x14ac:dyDescent="0.25">
      <c r="A2971" s="118">
        <v>45211</v>
      </c>
      <c r="B2971" s="110" t="s">
        <v>5786</v>
      </c>
    </row>
    <row r="2972" spans="1:2" x14ac:dyDescent="0.25">
      <c r="A2972" s="118">
        <v>45212</v>
      </c>
      <c r="B2972" s="110" t="s">
        <v>5787</v>
      </c>
    </row>
    <row r="2973" spans="1:2" x14ac:dyDescent="0.25">
      <c r="A2973" s="118">
        <v>35110</v>
      </c>
      <c r="B2973" s="110" t="s">
        <v>5788</v>
      </c>
    </row>
    <row r="2974" spans="1:2" x14ac:dyDescent="0.25">
      <c r="A2974" s="118">
        <v>45211</v>
      </c>
      <c r="B2974" s="110" t="s">
        <v>5789</v>
      </c>
    </row>
    <row r="2975" spans="1:2" x14ac:dyDescent="0.25">
      <c r="A2975" s="118">
        <v>45212</v>
      </c>
      <c r="B2975" s="110" t="s">
        <v>5790</v>
      </c>
    </row>
    <row r="2976" spans="1:2" x14ac:dyDescent="0.25">
      <c r="A2976" s="118">
        <v>45211</v>
      </c>
      <c r="B2976" s="110" t="s">
        <v>5791</v>
      </c>
    </row>
    <row r="2977" spans="1:2" x14ac:dyDescent="0.25">
      <c r="A2977" s="118">
        <v>45213</v>
      </c>
      <c r="B2977" s="110" t="s">
        <v>5792</v>
      </c>
    </row>
    <row r="2978" spans="1:2" x14ac:dyDescent="0.25">
      <c r="A2978" s="118">
        <v>45240</v>
      </c>
      <c r="B2978" s="110" t="s">
        <v>5793</v>
      </c>
    </row>
    <row r="2979" spans="1:2" x14ac:dyDescent="0.25">
      <c r="A2979" s="118">
        <v>45212</v>
      </c>
      <c r="B2979" s="110" t="s">
        <v>5794</v>
      </c>
    </row>
    <row r="2980" spans="1:2" x14ac:dyDescent="0.25">
      <c r="A2980" s="118">
        <v>35110</v>
      </c>
      <c r="B2980" s="110" t="s">
        <v>5795</v>
      </c>
    </row>
    <row r="2981" spans="1:2" x14ac:dyDescent="0.25">
      <c r="A2981" s="118">
        <v>45211</v>
      </c>
      <c r="B2981" s="110" t="s">
        <v>5796</v>
      </c>
    </row>
    <row r="2982" spans="1:2" x14ac:dyDescent="0.25">
      <c r="A2982" s="118">
        <v>45230</v>
      </c>
      <c r="B2982" s="110" t="s">
        <v>5797</v>
      </c>
    </row>
    <row r="2983" spans="1:2" x14ac:dyDescent="0.25">
      <c r="A2983" s="118">
        <v>45230</v>
      </c>
      <c r="B2983" s="110" t="s">
        <v>5798</v>
      </c>
    </row>
    <row r="2984" spans="1:2" x14ac:dyDescent="0.25">
      <c r="A2984" s="118">
        <v>45211</v>
      </c>
      <c r="B2984" s="110" t="s">
        <v>5799</v>
      </c>
    </row>
    <row r="2985" spans="1:2" x14ac:dyDescent="0.25">
      <c r="A2985" s="118">
        <v>45211</v>
      </c>
      <c r="B2985" s="110" t="s">
        <v>5800</v>
      </c>
    </row>
    <row r="2986" spans="1:2" x14ac:dyDescent="0.25">
      <c r="A2986" s="118">
        <v>45211</v>
      </c>
      <c r="B2986" s="110" t="s">
        <v>5801</v>
      </c>
    </row>
    <row r="2987" spans="1:2" x14ac:dyDescent="0.25">
      <c r="A2987" s="118">
        <v>45213</v>
      </c>
      <c r="B2987" s="110" t="s">
        <v>5802</v>
      </c>
    </row>
    <row r="2988" spans="1:2" x14ac:dyDescent="0.25">
      <c r="A2988" s="118">
        <v>45213</v>
      </c>
      <c r="B2988" s="110" t="s">
        <v>5803</v>
      </c>
    </row>
    <row r="2989" spans="1:2" x14ac:dyDescent="0.25">
      <c r="A2989" s="118">
        <v>45211</v>
      </c>
      <c r="B2989" s="110" t="s">
        <v>5804</v>
      </c>
    </row>
    <row r="2990" spans="1:2" x14ac:dyDescent="0.25">
      <c r="A2990" s="118">
        <v>45212</v>
      </c>
      <c r="B2990" s="110" t="s">
        <v>5805</v>
      </c>
    </row>
    <row r="2991" spans="1:2" x14ac:dyDescent="0.25">
      <c r="A2991" s="118">
        <v>45213</v>
      </c>
      <c r="B2991" s="110" t="s">
        <v>5806</v>
      </c>
    </row>
    <row r="2992" spans="1:2" x14ac:dyDescent="0.25">
      <c r="A2992" s="118">
        <v>45213</v>
      </c>
      <c r="B2992" s="110" t="s">
        <v>5807</v>
      </c>
    </row>
    <row r="2993" spans="1:2" x14ac:dyDescent="0.25">
      <c r="A2993" s="118">
        <v>45212</v>
      </c>
      <c r="B2993" s="110" t="s">
        <v>5808</v>
      </c>
    </row>
    <row r="2994" spans="1:2" x14ac:dyDescent="0.25">
      <c r="A2994" s="118">
        <v>45213</v>
      </c>
      <c r="B2994" s="110" t="s">
        <v>5809</v>
      </c>
    </row>
    <row r="2995" spans="1:2" x14ac:dyDescent="0.25">
      <c r="A2995" s="118">
        <v>45230</v>
      </c>
      <c r="B2995" s="110" t="s">
        <v>5810</v>
      </c>
    </row>
    <row r="2996" spans="1:2" x14ac:dyDescent="0.25">
      <c r="A2996" s="118">
        <v>45213</v>
      </c>
      <c r="B2996" s="110" t="s">
        <v>5811</v>
      </c>
    </row>
    <row r="2997" spans="1:2" x14ac:dyDescent="0.25">
      <c r="A2997" s="118">
        <v>45213</v>
      </c>
      <c r="B2997" s="110" t="s">
        <v>5812</v>
      </c>
    </row>
    <row r="2998" spans="1:2" x14ac:dyDescent="0.25">
      <c r="A2998" s="118">
        <v>45211</v>
      </c>
      <c r="B2998" s="110" t="s">
        <v>5813</v>
      </c>
    </row>
    <row r="2999" spans="1:2" x14ac:dyDescent="0.25">
      <c r="A2999" s="118">
        <v>45211</v>
      </c>
      <c r="B2999" s="110" t="s">
        <v>5814</v>
      </c>
    </row>
    <row r="3000" spans="1:2" x14ac:dyDescent="0.25">
      <c r="A3000" s="118">
        <v>75130</v>
      </c>
      <c r="B3000" s="110" t="s">
        <v>5815</v>
      </c>
    </row>
    <row r="3001" spans="1:2" x14ac:dyDescent="0.25">
      <c r="A3001" s="118">
        <v>36509</v>
      </c>
      <c r="B3001" s="110" t="s">
        <v>5816</v>
      </c>
    </row>
    <row r="3002" spans="1:2" x14ac:dyDescent="0.25">
      <c r="A3002" s="118">
        <v>28110</v>
      </c>
      <c r="B3002" s="110" t="s">
        <v>5817</v>
      </c>
    </row>
    <row r="3003" spans="1:2" x14ac:dyDescent="0.25">
      <c r="A3003" s="118">
        <v>74201</v>
      </c>
      <c r="B3003" s="110" t="s">
        <v>5818</v>
      </c>
    </row>
    <row r="3004" spans="1:2" x14ac:dyDescent="0.25">
      <c r="A3004" s="118">
        <v>45213</v>
      </c>
      <c r="B3004" s="110" t="s">
        <v>5819</v>
      </c>
    </row>
    <row r="3005" spans="1:2" x14ac:dyDescent="0.25">
      <c r="A3005" s="118">
        <v>36509</v>
      </c>
      <c r="B3005" s="110" t="s">
        <v>5820</v>
      </c>
    </row>
    <row r="3006" spans="1:2" x14ac:dyDescent="0.25">
      <c r="A3006" s="118">
        <v>99000</v>
      </c>
      <c r="B3006" s="110" t="s">
        <v>5821</v>
      </c>
    </row>
    <row r="3007" spans="1:2" x14ac:dyDescent="0.25">
      <c r="A3007" s="118">
        <v>75210</v>
      </c>
      <c r="B3007" s="110" t="s">
        <v>5822</v>
      </c>
    </row>
    <row r="3008" spans="1:2" x14ac:dyDescent="0.25">
      <c r="A3008" s="118">
        <v>74204</v>
      </c>
      <c r="B3008" s="110" t="s">
        <v>5823</v>
      </c>
    </row>
    <row r="3009" spans="1:2" x14ac:dyDescent="0.25">
      <c r="A3009" s="118">
        <v>74205</v>
      </c>
      <c r="B3009" s="110" t="s">
        <v>5824</v>
      </c>
    </row>
    <row r="3010" spans="1:2" x14ac:dyDescent="0.25">
      <c r="A3010" s="118">
        <v>74204</v>
      </c>
      <c r="B3010" s="110" t="s">
        <v>5825</v>
      </c>
    </row>
    <row r="3011" spans="1:2" x14ac:dyDescent="0.25">
      <c r="A3011" s="118">
        <v>74205</v>
      </c>
      <c r="B3011" s="110" t="s">
        <v>5826</v>
      </c>
    </row>
    <row r="3012" spans="1:2" x14ac:dyDescent="0.25">
      <c r="A3012" s="118">
        <v>91330</v>
      </c>
      <c r="B3012" s="110" t="s">
        <v>5827</v>
      </c>
    </row>
    <row r="3013" spans="1:2" x14ac:dyDescent="0.25">
      <c r="A3013" s="118">
        <v>65221</v>
      </c>
      <c r="B3013" s="110" t="s">
        <v>5828</v>
      </c>
    </row>
    <row r="3014" spans="1:2" x14ac:dyDescent="0.25">
      <c r="A3014" s="118">
        <v>33401</v>
      </c>
      <c r="B3014" s="110" t="s">
        <v>5829</v>
      </c>
    </row>
    <row r="3015" spans="1:2" x14ac:dyDescent="0.25">
      <c r="A3015" s="118">
        <v>52487</v>
      </c>
      <c r="B3015" s="110" t="s">
        <v>5830</v>
      </c>
    </row>
    <row r="3016" spans="1:2" x14ac:dyDescent="0.25">
      <c r="A3016" s="118">
        <v>31300</v>
      </c>
      <c r="B3016" s="110" t="s">
        <v>5831</v>
      </c>
    </row>
    <row r="3017" spans="1:2" x14ac:dyDescent="0.25">
      <c r="A3017" s="118">
        <v>19200</v>
      </c>
      <c r="B3017" s="110" t="s">
        <v>5832</v>
      </c>
    </row>
    <row r="3018" spans="1:2" x14ac:dyDescent="0.25">
      <c r="A3018" s="118">
        <v>29220</v>
      </c>
      <c r="B3018" s="110" t="s">
        <v>5833</v>
      </c>
    </row>
    <row r="3019" spans="1:2" x14ac:dyDescent="0.25">
      <c r="A3019" s="118">
        <v>63110</v>
      </c>
      <c r="B3019" s="110" t="s">
        <v>5834</v>
      </c>
    </row>
    <row r="3020" spans="1:2" x14ac:dyDescent="0.25">
      <c r="A3020" s="118">
        <v>26150</v>
      </c>
      <c r="B3020" s="110" t="s">
        <v>5835</v>
      </c>
    </row>
    <row r="3021" spans="1:2" x14ac:dyDescent="0.25">
      <c r="A3021" s="118">
        <v>25220</v>
      </c>
      <c r="B3021" s="110" t="s">
        <v>5836</v>
      </c>
    </row>
    <row r="3022" spans="1:2" x14ac:dyDescent="0.25">
      <c r="A3022" s="118">
        <v>71219</v>
      </c>
      <c r="B3022" s="110" t="s">
        <v>5837</v>
      </c>
    </row>
    <row r="3023" spans="1:2" x14ac:dyDescent="0.25">
      <c r="A3023" s="118">
        <v>35110</v>
      </c>
      <c r="B3023" s="110" t="s">
        <v>5838</v>
      </c>
    </row>
    <row r="3024" spans="1:2" x14ac:dyDescent="0.25">
      <c r="A3024" s="118">
        <v>21219</v>
      </c>
      <c r="B3024" s="110" t="s">
        <v>5839</v>
      </c>
    </row>
    <row r="3025" spans="1:2" x14ac:dyDescent="0.25">
      <c r="A3025" s="118">
        <v>51870</v>
      </c>
      <c r="B3025" s="110" t="s">
        <v>5840</v>
      </c>
    </row>
    <row r="3026" spans="1:2" x14ac:dyDescent="0.25">
      <c r="A3026" s="118">
        <v>34202</v>
      </c>
      <c r="B3026" s="110" t="s">
        <v>5841</v>
      </c>
    </row>
    <row r="3027" spans="1:2" x14ac:dyDescent="0.25">
      <c r="A3027" s="118">
        <v>28210</v>
      </c>
      <c r="B3027" s="110" t="s">
        <v>5842</v>
      </c>
    </row>
    <row r="3028" spans="1:2" x14ac:dyDescent="0.25">
      <c r="A3028" s="118">
        <v>34202</v>
      </c>
      <c r="B3028" s="110" t="s">
        <v>5843</v>
      </c>
    </row>
    <row r="3029" spans="1:2" x14ac:dyDescent="0.25">
      <c r="A3029" s="118">
        <v>21219</v>
      </c>
      <c r="B3029" s="110" t="s">
        <v>5844</v>
      </c>
    </row>
    <row r="3030" spans="1:2" x14ac:dyDescent="0.25">
      <c r="A3030" s="118">
        <v>28720</v>
      </c>
      <c r="B3030" s="110" t="s">
        <v>5845</v>
      </c>
    </row>
    <row r="3031" spans="1:2" x14ac:dyDescent="0.25">
      <c r="A3031" s="118">
        <v>26130</v>
      </c>
      <c r="B3031" s="110" t="s">
        <v>5846</v>
      </c>
    </row>
    <row r="3032" spans="1:2" x14ac:dyDescent="0.25">
      <c r="A3032" s="118">
        <v>28210</v>
      </c>
      <c r="B3032" s="110" t="s">
        <v>5847</v>
      </c>
    </row>
    <row r="3033" spans="1:2" x14ac:dyDescent="0.25">
      <c r="A3033" s="118">
        <v>21219</v>
      </c>
      <c r="B3033" s="110" t="s">
        <v>5848</v>
      </c>
    </row>
    <row r="3034" spans="1:2" x14ac:dyDescent="0.25">
      <c r="A3034" s="118">
        <v>21219</v>
      </c>
      <c r="B3034" s="110" t="s">
        <v>5849</v>
      </c>
    </row>
    <row r="3035" spans="1:2" x14ac:dyDescent="0.25">
      <c r="A3035" s="118">
        <v>26130</v>
      </c>
      <c r="B3035" s="110" t="s">
        <v>5850</v>
      </c>
    </row>
    <row r="3036" spans="1:2" x14ac:dyDescent="0.25">
      <c r="A3036" s="118">
        <v>51130</v>
      </c>
      <c r="B3036" s="110" t="s">
        <v>5851</v>
      </c>
    </row>
    <row r="3037" spans="1:2" x14ac:dyDescent="0.25">
      <c r="A3037" s="118">
        <v>20400</v>
      </c>
      <c r="B3037" s="110" t="s">
        <v>5852</v>
      </c>
    </row>
    <row r="3038" spans="1:2" x14ac:dyDescent="0.25">
      <c r="A3038" s="118">
        <v>66031</v>
      </c>
      <c r="B3038" s="110" t="s">
        <v>5853</v>
      </c>
    </row>
    <row r="3039" spans="1:2" x14ac:dyDescent="0.25">
      <c r="A3039" s="118">
        <v>80429</v>
      </c>
      <c r="B3039" s="110" t="s">
        <v>5854</v>
      </c>
    </row>
    <row r="3040" spans="1:2" x14ac:dyDescent="0.25">
      <c r="A3040" s="118">
        <v>85311</v>
      </c>
      <c r="B3040" s="110" t="s">
        <v>5855</v>
      </c>
    </row>
    <row r="3041" spans="1:2" x14ac:dyDescent="0.25">
      <c r="A3041" s="118">
        <v>85312</v>
      </c>
      <c r="B3041" s="110" t="s">
        <v>5856</v>
      </c>
    </row>
    <row r="3042" spans="1:2" x14ac:dyDescent="0.25">
      <c r="A3042" s="118">
        <v>27100</v>
      </c>
      <c r="B3042" s="110" t="s">
        <v>5857</v>
      </c>
    </row>
    <row r="3043" spans="1:2" x14ac:dyDescent="0.25">
      <c r="A3043" s="118">
        <v>27420</v>
      </c>
      <c r="B3043" s="110" t="s">
        <v>5858</v>
      </c>
    </row>
    <row r="3044" spans="1:2" x14ac:dyDescent="0.25">
      <c r="A3044" s="118">
        <v>27440</v>
      </c>
      <c r="B3044" s="110" t="s">
        <v>5859</v>
      </c>
    </row>
    <row r="3045" spans="1:2" x14ac:dyDescent="0.25">
      <c r="A3045" s="118">
        <v>27450</v>
      </c>
      <c r="B3045" s="110" t="s">
        <v>5860</v>
      </c>
    </row>
    <row r="3046" spans="1:2" x14ac:dyDescent="0.25">
      <c r="A3046" s="118">
        <v>24700</v>
      </c>
      <c r="B3046" s="110" t="s">
        <v>5861</v>
      </c>
    </row>
    <row r="3047" spans="1:2" x14ac:dyDescent="0.25">
      <c r="A3047" s="118">
        <v>29521</v>
      </c>
      <c r="B3047" s="110" t="s">
        <v>5862</v>
      </c>
    </row>
    <row r="3048" spans="1:2" x14ac:dyDescent="0.25">
      <c r="A3048" s="119">
        <v>51180</v>
      </c>
      <c r="B3048" s="111" t="s">
        <v>5863</v>
      </c>
    </row>
    <row r="3049" spans="1:2" x14ac:dyDescent="0.25">
      <c r="A3049" s="120">
        <v>33100</v>
      </c>
      <c r="B3049" s="111" t="s">
        <v>5864</v>
      </c>
    </row>
    <row r="3050" spans="1:2" x14ac:dyDescent="0.25">
      <c r="A3050" s="119">
        <v>51460</v>
      </c>
      <c r="B3050" s="111" t="s">
        <v>5865</v>
      </c>
    </row>
    <row r="3051" spans="1:2" x14ac:dyDescent="0.25">
      <c r="A3051" s="118">
        <v>21230</v>
      </c>
      <c r="B3051" s="110" t="s">
        <v>5866</v>
      </c>
    </row>
    <row r="3052" spans="1:2" x14ac:dyDescent="0.25">
      <c r="A3052" s="118">
        <v>51460</v>
      </c>
      <c r="B3052" s="110" t="s">
        <v>5867</v>
      </c>
    </row>
    <row r="3053" spans="1:2" x14ac:dyDescent="0.25">
      <c r="A3053" s="118">
        <v>71100</v>
      </c>
      <c r="B3053" s="110" t="s">
        <v>5868</v>
      </c>
    </row>
    <row r="3054" spans="1:2" x14ac:dyDescent="0.25">
      <c r="A3054" s="118">
        <v>74701</v>
      </c>
      <c r="B3054" s="110" t="s">
        <v>5869</v>
      </c>
    </row>
    <row r="3055" spans="1:2" x14ac:dyDescent="0.25">
      <c r="A3055" s="118">
        <v>17300</v>
      </c>
      <c r="B3055" s="110" t="s">
        <v>5870</v>
      </c>
    </row>
    <row r="3056" spans="1:2" x14ac:dyDescent="0.25">
      <c r="A3056" s="118">
        <v>51820</v>
      </c>
      <c r="B3056" s="110" t="s">
        <v>5871</v>
      </c>
    </row>
    <row r="3057" spans="1:2" x14ac:dyDescent="0.25">
      <c r="A3057" s="118">
        <v>35300</v>
      </c>
      <c r="B3057" s="110" t="s">
        <v>5872</v>
      </c>
    </row>
    <row r="3058" spans="1:2" x14ac:dyDescent="0.25">
      <c r="A3058" s="118">
        <v>30020</v>
      </c>
      <c r="B3058" s="110" t="s">
        <v>5873</v>
      </c>
    </row>
    <row r="3059" spans="1:2" x14ac:dyDescent="0.25">
      <c r="A3059" s="118">
        <v>32100</v>
      </c>
      <c r="B3059" s="110" t="s">
        <v>5874</v>
      </c>
    </row>
    <row r="3060" spans="1:2" x14ac:dyDescent="0.25">
      <c r="A3060" s="118">
        <v>85112</v>
      </c>
      <c r="B3060" s="110" t="s">
        <v>5875</v>
      </c>
    </row>
    <row r="3061" spans="1:2" x14ac:dyDescent="0.25">
      <c r="A3061" s="118">
        <v>85111</v>
      </c>
      <c r="B3061" s="110" t="s">
        <v>5876</v>
      </c>
    </row>
    <row r="3062" spans="1:2" x14ac:dyDescent="0.25">
      <c r="A3062" s="118">
        <v>85311</v>
      </c>
      <c r="B3062" s="110" t="s">
        <v>5877</v>
      </c>
    </row>
    <row r="3063" spans="1:2" x14ac:dyDescent="0.25">
      <c r="A3063" s="118">
        <v>85140</v>
      </c>
      <c r="B3063" s="110" t="s">
        <v>5878</v>
      </c>
    </row>
    <row r="3064" spans="1:2" x14ac:dyDescent="0.25">
      <c r="A3064" s="118">
        <v>85312</v>
      </c>
      <c r="B3064" s="110" t="s">
        <v>5879</v>
      </c>
    </row>
    <row r="3065" spans="1:2" x14ac:dyDescent="0.25">
      <c r="A3065" s="118">
        <v>91310</v>
      </c>
      <c r="B3065" s="110" t="s">
        <v>5880</v>
      </c>
    </row>
    <row r="3066" spans="1:2" x14ac:dyDescent="0.25">
      <c r="A3066" s="118">
        <v>80210</v>
      </c>
      <c r="B3066" s="110" t="s">
        <v>5881</v>
      </c>
    </row>
    <row r="3067" spans="1:2" x14ac:dyDescent="0.25">
      <c r="A3067" s="118">
        <v>29600</v>
      </c>
      <c r="B3067" s="110" t="s">
        <v>5882</v>
      </c>
    </row>
    <row r="3068" spans="1:2" x14ac:dyDescent="0.25">
      <c r="A3068" s="118">
        <v>34203</v>
      </c>
      <c r="B3068" s="110" t="s">
        <v>5883</v>
      </c>
    </row>
    <row r="3069" spans="1:2" x14ac:dyDescent="0.25">
      <c r="A3069" s="118">
        <v>35110</v>
      </c>
      <c r="B3069" s="110" t="s">
        <v>5884</v>
      </c>
    </row>
    <row r="3070" spans="1:2" x14ac:dyDescent="0.25">
      <c r="A3070" s="118">
        <v>74813</v>
      </c>
      <c r="B3070" s="110" t="s">
        <v>5885</v>
      </c>
    </row>
    <row r="3071" spans="1:2" x14ac:dyDescent="0.25">
      <c r="A3071" s="118">
        <v>30020</v>
      </c>
      <c r="B3071" s="110" t="s">
        <v>5886</v>
      </c>
    </row>
    <row r="3072" spans="1:2" x14ac:dyDescent="0.25">
      <c r="A3072" s="118">
        <v>29510</v>
      </c>
      <c r="B3072" s="110" t="s">
        <v>5887</v>
      </c>
    </row>
    <row r="3073" spans="1:2" x14ac:dyDescent="0.25">
      <c r="A3073" s="118">
        <v>51870</v>
      </c>
      <c r="B3073" s="110" t="s">
        <v>5888</v>
      </c>
    </row>
    <row r="3074" spans="1:2" x14ac:dyDescent="0.25">
      <c r="A3074" s="118">
        <v>36110</v>
      </c>
      <c r="B3074" s="110" t="s">
        <v>5889</v>
      </c>
    </row>
    <row r="3075" spans="1:2" x14ac:dyDescent="0.25">
      <c r="A3075" s="118">
        <v>31100</v>
      </c>
      <c r="B3075" s="110" t="s">
        <v>5890</v>
      </c>
    </row>
    <row r="3076" spans="1:2" x14ac:dyDescent="0.25">
      <c r="A3076" s="118">
        <v>29220</v>
      </c>
      <c r="B3076" s="110" t="s">
        <v>5891</v>
      </c>
    </row>
    <row r="3077" spans="1:2" x14ac:dyDescent="0.25">
      <c r="A3077" s="118">
        <v>29220</v>
      </c>
      <c r="B3077" s="110" t="s">
        <v>5892</v>
      </c>
    </row>
    <row r="3078" spans="1:2" x14ac:dyDescent="0.25">
      <c r="A3078" s="118">
        <v>19200</v>
      </c>
      <c r="B3078" s="110" t="s">
        <v>5893</v>
      </c>
    </row>
    <row r="3079" spans="1:2" x14ac:dyDescent="0.25">
      <c r="A3079" s="118">
        <v>17542</v>
      </c>
      <c r="B3079" s="110" t="s">
        <v>5894</v>
      </c>
    </row>
    <row r="3080" spans="1:2" x14ac:dyDescent="0.25">
      <c r="A3080" s="118">
        <v>25240</v>
      </c>
      <c r="B3080" s="110" t="s">
        <v>5895</v>
      </c>
    </row>
    <row r="3081" spans="1:2" x14ac:dyDescent="0.25">
      <c r="A3081" s="118">
        <v>25130</v>
      </c>
      <c r="B3081" s="110" t="s">
        <v>5896</v>
      </c>
    </row>
    <row r="3082" spans="1:2" x14ac:dyDescent="0.25">
      <c r="A3082" s="118">
        <v>29320</v>
      </c>
      <c r="B3082" s="110" t="s">
        <v>5897</v>
      </c>
    </row>
    <row r="3083" spans="1:2" x14ac:dyDescent="0.25">
      <c r="A3083" s="118">
        <v>29521</v>
      </c>
      <c r="B3083" s="110" t="s">
        <v>5898</v>
      </c>
    </row>
    <row r="3084" spans="1:2" x14ac:dyDescent="0.25">
      <c r="A3084" s="118">
        <v>29220</v>
      </c>
      <c r="B3084" s="110" t="s">
        <v>5899</v>
      </c>
    </row>
    <row r="3085" spans="1:2" x14ac:dyDescent="0.25">
      <c r="A3085" s="118">
        <v>15139</v>
      </c>
      <c r="B3085" s="110" t="s">
        <v>5900</v>
      </c>
    </row>
    <row r="3086" spans="1:2" x14ac:dyDescent="0.25">
      <c r="A3086" s="118">
        <v>52220</v>
      </c>
      <c r="B3086" s="110" t="s">
        <v>5901</v>
      </c>
    </row>
    <row r="3087" spans="1:2" x14ac:dyDescent="0.25">
      <c r="A3087" s="118">
        <v>29710</v>
      </c>
      <c r="B3087" s="110" t="s">
        <v>5902</v>
      </c>
    </row>
    <row r="3088" spans="1:2" x14ac:dyDescent="0.25">
      <c r="A3088" s="118">
        <v>29720</v>
      </c>
      <c r="B3088" s="110" t="s">
        <v>5903</v>
      </c>
    </row>
    <row r="3089" spans="1:2" x14ac:dyDescent="0.25">
      <c r="A3089" s="118">
        <v>29720</v>
      </c>
      <c r="B3089" s="110" t="s">
        <v>5904</v>
      </c>
    </row>
    <row r="3090" spans="1:2" x14ac:dyDescent="0.25">
      <c r="A3090" s="118">
        <v>29720</v>
      </c>
      <c r="B3090" s="110" t="s">
        <v>5905</v>
      </c>
    </row>
    <row r="3091" spans="1:2" x14ac:dyDescent="0.25">
      <c r="A3091" s="118">
        <v>15820</v>
      </c>
      <c r="B3091" s="110" t="s">
        <v>5906</v>
      </c>
    </row>
    <row r="3092" spans="1:2" x14ac:dyDescent="0.25">
      <c r="A3092" s="118">
        <v>29720</v>
      </c>
      <c r="B3092" s="110" t="s">
        <v>5907</v>
      </c>
    </row>
    <row r="3093" spans="1:2" x14ac:dyDescent="0.25">
      <c r="A3093" s="118">
        <v>29720</v>
      </c>
      <c r="B3093" s="110" t="s">
        <v>5908</v>
      </c>
    </row>
    <row r="3094" spans="1:2" x14ac:dyDescent="0.25">
      <c r="A3094" s="118">
        <v>29530</v>
      </c>
      <c r="B3094" s="110" t="s">
        <v>5909</v>
      </c>
    </row>
    <row r="3095" spans="1:2" x14ac:dyDescent="0.25">
      <c r="A3095" s="118">
        <v>29720</v>
      </c>
      <c r="B3095" s="110" t="s">
        <v>5910</v>
      </c>
    </row>
    <row r="3096" spans="1:2" x14ac:dyDescent="0.25">
      <c r="A3096" s="118">
        <v>29530</v>
      </c>
      <c r="B3096" s="110" t="s">
        <v>5911</v>
      </c>
    </row>
    <row r="3097" spans="1:2" x14ac:dyDescent="0.25">
      <c r="A3097" s="118">
        <v>15430</v>
      </c>
      <c r="B3097" s="110" t="s">
        <v>5912</v>
      </c>
    </row>
    <row r="3098" spans="1:2" x14ac:dyDescent="0.25">
      <c r="A3098" s="118">
        <v>27420</v>
      </c>
      <c r="B3098" s="110" t="s">
        <v>5913</v>
      </c>
    </row>
    <row r="3099" spans="1:2" x14ac:dyDescent="0.25">
      <c r="A3099" s="118">
        <v>51870</v>
      </c>
      <c r="B3099" s="110" t="s">
        <v>5914</v>
      </c>
    </row>
    <row r="3100" spans="1:2" x14ac:dyDescent="0.25">
      <c r="A3100" s="118">
        <v>28750</v>
      </c>
      <c r="B3100" s="110" t="s">
        <v>5915</v>
      </c>
    </row>
    <row r="3101" spans="1:2" x14ac:dyDescent="0.25">
      <c r="A3101" s="118">
        <v>25240</v>
      </c>
      <c r="B3101" s="110" t="s">
        <v>5916</v>
      </c>
    </row>
    <row r="3102" spans="1:2" x14ac:dyDescent="0.25">
      <c r="A3102" s="118">
        <v>20510</v>
      </c>
      <c r="B3102" s="110" t="s">
        <v>5917</v>
      </c>
    </row>
    <row r="3103" spans="1:2" x14ac:dyDescent="0.25">
      <c r="A3103" s="118">
        <v>1410</v>
      </c>
      <c r="B3103" s="110" t="s">
        <v>5918</v>
      </c>
    </row>
    <row r="3104" spans="1:2" x14ac:dyDescent="0.25">
      <c r="A3104" s="118">
        <v>29230</v>
      </c>
      <c r="B3104" s="110" t="s">
        <v>5919</v>
      </c>
    </row>
    <row r="3105" spans="1:2" x14ac:dyDescent="0.25">
      <c r="A3105" s="118">
        <v>50500</v>
      </c>
      <c r="B3105" s="110" t="s">
        <v>5920</v>
      </c>
    </row>
    <row r="3106" spans="1:2" x14ac:dyDescent="0.25">
      <c r="A3106" s="118">
        <v>29230</v>
      </c>
      <c r="B3106" s="110" t="s">
        <v>5921</v>
      </c>
    </row>
    <row r="3107" spans="1:2" x14ac:dyDescent="0.25">
      <c r="A3107" s="118">
        <v>29240</v>
      </c>
      <c r="B3107" s="110" t="s">
        <v>5922</v>
      </c>
    </row>
    <row r="3108" spans="1:2" x14ac:dyDescent="0.25">
      <c r="A3108" s="118">
        <v>1429</v>
      </c>
      <c r="B3108" s="110" t="s">
        <v>5923</v>
      </c>
    </row>
    <row r="3109" spans="1:2" x14ac:dyDescent="0.25">
      <c r="A3109" s="118">
        <v>20400</v>
      </c>
      <c r="B3109" s="110" t="s">
        <v>5924</v>
      </c>
    </row>
    <row r="3110" spans="1:2" x14ac:dyDescent="0.25">
      <c r="A3110" s="118">
        <v>20400</v>
      </c>
      <c r="B3110" s="110" t="s">
        <v>5925</v>
      </c>
    </row>
    <row r="3111" spans="1:2" x14ac:dyDescent="0.25">
      <c r="A3111" s="118">
        <v>20400</v>
      </c>
      <c r="B3111" s="110" t="s">
        <v>5926</v>
      </c>
    </row>
    <row r="3112" spans="1:2" x14ac:dyDescent="0.25">
      <c r="A3112" s="118">
        <v>33201</v>
      </c>
      <c r="B3112" s="110" t="s">
        <v>5927</v>
      </c>
    </row>
    <row r="3113" spans="1:2" x14ac:dyDescent="0.25">
      <c r="A3113" s="118">
        <v>21259</v>
      </c>
      <c r="B3113" s="110" t="s">
        <v>5928</v>
      </c>
    </row>
    <row r="3114" spans="1:2" x14ac:dyDescent="0.25">
      <c r="A3114" s="118">
        <v>21259</v>
      </c>
      <c r="B3114" s="110" t="s">
        <v>5929</v>
      </c>
    </row>
    <row r="3115" spans="1:2" x14ac:dyDescent="0.25">
      <c r="A3115" s="118">
        <v>24160</v>
      </c>
      <c r="B3115" s="110" t="s">
        <v>5930</v>
      </c>
    </row>
    <row r="3116" spans="1:2" x14ac:dyDescent="0.25">
      <c r="A3116" s="118">
        <v>51520</v>
      </c>
      <c r="B3116" s="110" t="s">
        <v>5931</v>
      </c>
    </row>
    <row r="3117" spans="1:2" x14ac:dyDescent="0.25">
      <c r="A3117" s="118">
        <v>13200</v>
      </c>
      <c r="B3117" s="110" t="s">
        <v>5932</v>
      </c>
    </row>
    <row r="3118" spans="1:2" x14ac:dyDescent="0.25">
      <c r="A3118" s="118">
        <v>13200</v>
      </c>
      <c r="B3118" s="110" t="s">
        <v>5933</v>
      </c>
    </row>
    <row r="3119" spans="1:2" x14ac:dyDescent="0.25">
      <c r="A3119" s="118">
        <v>92319</v>
      </c>
      <c r="B3119" s="110" t="s">
        <v>5934</v>
      </c>
    </row>
    <row r="3120" spans="1:2" x14ac:dyDescent="0.25">
      <c r="A3120" s="118">
        <v>22220</v>
      </c>
      <c r="B3120" s="110" t="s">
        <v>5935</v>
      </c>
    </row>
    <row r="3121" spans="1:2" x14ac:dyDescent="0.25">
      <c r="A3121" s="118">
        <v>27440</v>
      </c>
      <c r="B3121" s="110" t="s">
        <v>5936</v>
      </c>
    </row>
    <row r="3122" spans="1:2" x14ac:dyDescent="0.25">
      <c r="A3122" s="118">
        <v>27440</v>
      </c>
      <c r="B3122" s="110" t="s">
        <v>5937</v>
      </c>
    </row>
    <row r="3123" spans="1:2" x14ac:dyDescent="0.25">
      <c r="A3123" s="118">
        <v>2010</v>
      </c>
      <c r="B3123" s="110" t="s">
        <v>5938</v>
      </c>
    </row>
    <row r="3124" spans="1:2" x14ac:dyDescent="0.25">
      <c r="A3124" s="118">
        <v>15410</v>
      </c>
      <c r="B3124" s="110" t="s">
        <v>5939</v>
      </c>
    </row>
    <row r="3125" spans="1:2" x14ac:dyDescent="0.25">
      <c r="A3125" s="118">
        <v>20510</v>
      </c>
      <c r="B3125" s="110" t="s">
        <v>5940</v>
      </c>
    </row>
    <row r="3126" spans="1:2" x14ac:dyDescent="0.25">
      <c r="A3126" s="118">
        <v>30010</v>
      </c>
      <c r="B3126" s="110" t="s">
        <v>5941</v>
      </c>
    </row>
    <row r="3127" spans="1:2" x14ac:dyDescent="0.25">
      <c r="A3127" s="118">
        <v>74879</v>
      </c>
      <c r="B3127" s="110" t="s">
        <v>5942</v>
      </c>
    </row>
    <row r="3128" spans="1:2" x14ac:dyDescent="0.25">
      <c r="A3128" s="118">
        <v>91120</v>
      </c>
      <c r="B3128" s="110" t="s">
        <v>5943</v>
      </c>
    </row>
    <row r="3129" spans="1:2" x14ac:dyDescent="0.25">
      <c r="A3129" s="118">
        <v>74111</v>
      </c>
      <c r="B3129" s="110" t="s">
        <v>5944</v>
      </c>
    </row>
    <row r="3130" spans="1:2" x14ac:dyDescent="0.25">
      <c r="A3130" s="118">
        <v>74402</v>
      </c>
      <c r="B3130" s="110" t="s">
        <v>5945</v>
      </c>
    </row>
    <row r="3131" spans="1:2" x14ac:dyDescent="0.25">
      <c r="A3131" s="118">
        <v>5010</v>
      </c>
      <c r="B3131" s="110" t="s">
        <v>5946</v>
      </c>
    </row>
    <row r="3132" spans="1:2" x14ac:dyDescent="0.25">
      <c r="A3132" s="118">
        <v>26821</v>
      </c>
      <c r="B3132" s="110" t="s">
        <v>5947</v>
      </c>
    </row>
    <row r="3133" spans="1:2" x14ac:dyDescent="0.25">
      <c r="A3133" s="118">
        <v>17542</v>
      </c>
      <c r="B3133" s="110" t="s">
        <v>5948</v>
      </c>
    </row>
    <row r="3134" spans="1:2" x14ac:dyDescent="0.25">
      <c r="A3134" s="118">
        <v>17542</v>
      </c>
      <c r="B3134" s="110" t="s">
        <v>5949</v>
      </c>
    </row>
    <row r="3135" spans="1:2" x14ac:dyDescent="0.25">
      <c r="A3135" s="118">
        <v>17520</v>
      </c>
      <c r="B3135" s="110" t="s">
        <v>5950</v>
      </c>
    </row>
    <row r="3136" spans="1:2" x14ac:dyDescent="0.25">
      <c r="A3136" s="118">
        <v>52489</v>
      </c>
      <c r="B3136" s="110" t="s">
        <v>5951</v>
      </c>
    </row>
    <row r="3137" spans="1:2" x14ac:dyDescent="0.25">
      <c r="A3137" s="118">
        <v>15980</v>
      </c>
      <c r="B3137" s="110" t="s">
        <v>5952</v>
      </c>
    </row>
    <row r="3138" spans="1:2" x14ac:dyDescent="0.25">
      <c r="A3138" s="118">
        <v>24610</v>
      </c>
      <c r="B3138" s="110" t="s">
        <v>5953</v>
      </c>
    </row>
    <row r="3139" spans="1:2" x14ac:dyDescent="0.25">
      <c r="A3139" s="118">
        <v>32201</v>
      </c>
      <c r="B3139" s="110" t="s">
        <v>5954</v>
      </c>
    </row>
    <row r="3140" spans="1:2" x14ac:dyDescent="0.25">
      <c r="A3140" s="118">
        <v>17210</v>
      </c>
      <c r="B3140" s="110" t="s">
        <v>5955</v>
      </c>
    </row>
    <row r="3141" spans="1:2" x14ac:dyDescent="0.25">
      <c r="A3141" s="118">
        <v>45120</v>
      </c>
      <c r="B3141" s="110" t="s">
        <v>5956</v>
      </c>
    </row>
    <row r="3142" spans="1:2" x14ac:dyDescent="0.25">
      <c r="A3142" s="118">
        <v>17110</v>
      </c>
      <c r="B3142" s="110" t="s">
        <v>5957</v>
      </c>
    </row>
    <row r="3143" spans="1:2" x14ac:dyDescent="0.25">
      <c r="A3143" s="118">
        <v>1139</v>
      </c>
      <c r="B3143" s="110" t="s">
        <v>5958</v>
      </c>
    </row>
    <row r="3144" spans="1:2" x14ac:dyDescent="0.25">
      <c r="A3144" s="118">
        <v>52440</v>
      </c>
      <c r="B3144" s="110" t="s">
        <v>5959</v>
      </c>
    </row>
    <row r="3145" spans="1:2" x14ac:dyDescent="0.25">
      <c r="A3145" s="118">
        <v>51479</v>
      </c>
      <c r="B3145" s="110" t="s">
        <v>5960</v>
      </c>
    </row>
    <row r="3146" spans="1:2" x14ac:dyDescent="0.25">
      <c r="A3146" s="118">
        <v>20520</v>
      </c>
      <c r="B3146" s="110" t="s">
        <v>5961</v>
      </c>
    </row>
    <row r="3147" spans="1:2" x14ac:dyDescent="0.25">
      <c r="A3147" s="118">
        <v>20520</v>
      </c>
      <c r="B3147" s="110" t="s">
        <v>5962</v>
      </c>
    </row>
    <row r="3148" spans="1:2" x14ac:dyDescent="0.25">
      <c r="A3148" s="118">
        <v>2010</v>
      </c>
      <c r="B3148" s="110" t="s">
        <v>5963</v>
      </c>
    </row>
    <row r="3149" spans="1:2" x14ac:dyDescent="0.25">
      <c r="A3149" s="118">
        <v>51210</v>
      </c>
      <c r="B3149" s="110" t="s">
        <v>5964</v>
      </c>
    </row>
    <row r="3150" spans="1:2" x14ac:dyDescent="0.25">
      <c r="A3150" s="118">
        <v>51210</v>
      </c>
      <c r="B3150" s="110" t="s">
        <v>5965</v>
      </c>
    </row>
    <row r="3151" spans="1:2" x14ac:dyDescent="0.25">
      <c r="A3151" s="118">
        <v>51110</v>
      </c>
      <c r="B3151" s="110" t="s">
        <v>5966</v>
      </c>
    </row>
    <row r="3152" spans="1:2" x14ac:dyDescent="0.25">
      <c r="A3152" s="118">
        <v>51110</v>
      </c>
      <c r="B3152" s="110" t="s">
        <v>5967</v>
      </c>
    </row>
    <row r="3153" spans="1:2" x14ac:dyDescent="0.25">
      <c r="A3153" s="118">
        <v>51210</v>
      </c>
      <c r="B3153" s="110" t="s">
        <v>5968</v>
      </c>
    </row>
    <row r="3154" spans="1:2" x14ac:dyDescent="0.25">
      <c r="A3154" s="118">
        <v>15620</v>
      </c>
      <c r="B3154" s="110" t="s">
        <v>5969</v>
      </c>
    </row>
    <row r="3155" spans="1:2" x14ac:dyDescent="0.25">
      <c r="A3155" s="118">
        <v>15611</v>
      </c>
      <c r="B3155" s="110" t="s">
        <v>5970</v>
      </c>
    </row>
    <row r="3156" spans="1:2" x14ac:dyDescent="0.25">
      <c r="A3156" s="118">
        <v>15612</v>
      </c>
      <c r="B3156" s="110" t="s">
        <v>5971</v>
      </c>
    </row>
    <row r="3157" spans="1:2" x14ac:dyDescent="0.25">
      <c r="A3157" s="118">
        <v>15611</v>
      </c>
      <c r="B3157" s="110" t="s">
        <v>5972</v>
      </c>
    </row>
    <row r="3158" spans="1:2" x14ac:dyDescent="0.25">
      <c r="A3158" s="119">
        <v>51180</v>
      </c>
      <c r="B3158" s="111" t="s">
        <v>5973</v>
      </c>
    </row>
    <row r="3159" spans="1:2" x14ac:dyDescent="0.25">
      <c r="A3159" s="119">
        <v>52610</v>
      </c>
      <c r="B3159" s="111" t="s">
        <v>5974</v>
      </c>
    </row>
    <row r="3160" spans="1:2" x14ac:dyDescent="0.25">
      <c r="A3160" s="119">
        <v>24421</v>
      </c>
      <c r="B3160" s="111" t="s">
        <v>5975</v>
      </c>
    </row>
    <row r="3161" spans="1:2" x14ac:dyDescent="0.25">
      <c r="A3161" s="119">
        <v>52310</v>
      </c>
      <c r="B3161" s="111" t="s">
        <v>5976</v>
      </c>
    </row>
    <row r="3162" spans="1:2" x14ac:dyDescent="0.25">
      <c r="A3162" s="119">
        <v>51460</v>
      </c>
      <c r="B3162" s="111" t="s">
        <v>5977</v>
      </c>
    </row>
    <row r="3163" spans="1:2" x14ac:dyDescent="0.25">
      <c r="A3163" s="118">
        <v>75230</v>
      </c>
      <c r="B3163" s="110" t="s">
        <v>5978</v>
      </c>
    </row>
    <row r="3164" spans="1:2" x14ac:dyDescent="0.25">
      <c r="A3164" s="118">
        <v>67122</v>
      </c>
      <c r="B3164" s="110" t="s">
        <v>5979</v>
      </c>
    </row>
    <row r="3165" spans="1:2" x14ac:dyDescent="0.25">
      <c r="A3165" s="118">
        <v>55520</v>
      </c>
      <c r="B3165" s="110" t="s">
        <v>5980</v>
      </c>
    </row>
    <row r="3166" spans="1:2" x14ac:dyDescent="0.25">
      <c r="A3166" s="118">
        <v>75230</v>
      </c>
      <c r="B3166" s="110" t="s">
        <v>5981</v>
      </c>
    </row>
    <row r="3167" spans="1:2" x14ac:dyDescent="0.25">
      <c r="A3167" s="118">
        <v>33401</v>
      </c>
      <c r="B3167" s="110" t="s">
        <v>5982</v>
      </c>
    </row>
    <row r="3168" spans="1:2" x14ac:dyDescent="0.25">
      <c r="A3168" s="118">
        <v>33402</v>
      </c>
      <c r="B3168" s="110" t="s">
        <v>5983</v>
      </c>
    </row>
    <row r="3169" spans="1:2" x14ac:dyDescent="0.25">
      <c r="A3169" s="118">
        <v>80429</v>
      </c>
      <c r="B3169" s="110" t="s">
        <v>5984</v>
      </c>
    </row>
    <row r="3170" spans="1:2" x14ac:dyDescent="0.25">
      <c r="A3170" s="118">
        <v>80302</v>
      </c>
      <c r="B3170" s="110" t="s">
        <v>5985</v>
      </c>
    </row>
    <row r="3171" spans="1:2" x14ac:dyDescent="0.25">
      <c r="A3171" s="118">
        <v>74204</v>
      </c>
      <c r="B3171" s="110" t="s">
        <v>5986</v>
      </c>
    </row>
    <row r="3172" spans="1:2" x14ac:dyDescent="0.25">
      <c r="A3172" s="118">
        <v>21213</v>
      </c>
      <c r="B3172" s="110" t="s">
        <v>5987</v>
      </c>
    </row>
    <row r="3173" spans="1:2" x14ac:dyDescent="0.25">
      <c r="A3173" s="118">
        <v>21211</v>
      </c>
      <c r="B3173" s="110" t="s">
        <v>5988</v>
      </c>
    </row>
    <row r="3174" spans="1:2" x14ac:dyDescent="0.25">
      <c r="A3174" s="118">
        <v>21211</v>
      </c>
      <c r="B3174" s="110" t="s">
        <v>5989</v>
      </c>
    </row>
    <row r="3175" spans="1:2" x14ac:dyDescent="0.25">
      <c r="A3175" s="118">
        <v>27420</v>
      </c>
      <c r="B3175" s="110" t="s">
        <v>5990</v>
      </c>
    </row>
    <row r="3176" spans="1:2" x14ac:dyDescent="0.25">
      <c r="A3176" s="118">
        <v>26650</v>
      </c>
      <c r="B3176" s="110" t="s">
        <v>5991</v>
      </c>
    </row>
    <row r="3177" spans="1:2" x14ac:dyDescent="0.25">
      <c r="A3177" s="118">
        <v>27100</v>
      </c>
      <c r="B3177" s="110" t="s">
        <v>5992</v>
      </c>
    </row>
    <row r="3178" spans="1:2" x14ac:dyDescent="0.25">
      <c r="A3178" s="118">
        <v>18232</v>
      </c>
      <c r="B3178" s="110" t="s">
        <v>5993</v>
      </c>
    </row>
    <row r="3179" spans="1:2" x14ac:dyDescent="0.25">
      <c r="A3179" s="118">
        <v>18232</v>
      </c>
      <c r="B3179" s="110" t="s">
        <v>5994</v>
      </c>
    </row>
    <row r="3180" spans="1:2" x14ac:dyDescent="0.25">
      <c r="A3180" s="118">
        <v>18232</v>
      </c>
      <c r="B3180" s="110" t="s">
        <v>5995</v>
      </c>
    </row>
    <row r="3181" spans="1:2" x14ac:dyDescent="0.25">
      <c r="A3181" s="118">
        <v>17210</v>
      </c>
      <c r="B3181" s="110" t="s">
        <v>5996</v>
      </c>
    </row>
    <row r="3182" spans="1:2" x14ac:dyDescent="0.25">
      <c r="A3182" s="118">
        <v>17542</v>
      </c>
      <c r="B3182" s="110" t="s">
        <v>5997</v>
      </c>
    </row>
    <row r="3183" spans="1:2" x14ac:dyDescent="0.25">
      <c r="A3183" s="118">
        <v>52423</v>
      </c>
      <c r="B3183" s="110" t="s">
        <v>5998</v>
      </c>
    </row>
    <row r="3184" spans="1:2" x14ac:dyDescent="0.25">
      <c r="A3184" s="118">
        <v>24511</v>
      </c>
      <c r="B3184" s="110" t="s">
        <v>5999</v>
      </c>
    </row>
    <row r="3185" spans="1:2" x14ac:dyDescent="0.25">
      <c r="A3185" s="118">
        <v>51180</v>
      </c>
      <c r="B3185" s="110" t="s">
        <v>6000</v>
      </c>
    </row>
    <row r="3186" spans="1:2" x14ac:dyDescent="0.25">
      <c r="A3186" s="118">
        <v>24520</v>
      </c>
      <c r="B3186" s="110" t="s">
        <v>6001</v>
      </c>
    </row>
    <row r="3187" spans="1:2" x14ac:dyDescent="0.25">
      <c r="A3187" s="118">
        <v>52330</v>
      </c>
      <c r="B3187" s="110" t="s">
        <v>6002</v>
      </c>
    </row>
    <row r="3188" spans="1:2" x14ac:dyDescent="0.25">
      <c r="A3188" s="118">
        <v>51450</v>
      </c>
      <c r="B3188" s="110" t="s">
        <v>6003</v>
      </c>
    </row>
    <row r="3189" spans="1:2" x14ac:dyDescent="0.25">
      <c r="A3189" s="118">
        <v>80220</v>
      </c>
      <c r="B3189" s="110" t="s">
        <v>6004</v>
      </c>
    </row>
    <row r="3190" spans="1:2" x14ac:dyDescent="0.25">
      <c r="A3190" s="118">
        <v>74121</v>
      </c>
      <c r="B3190" s="110" t="s">
        <v>6005</v>
      </c>
    </row>
    <row r="3191" spans="1:2" x14ac:dyDescent="0.25">
      <c r="A3191" s="118">
        <v>74142</v>
      </c>
      <c r="B3191" s="110" t="s">
        <v>6006</v>
      </c>
    </row>
    <row r="3192" spans="1:2" x14ac:dyDescent="0.25">
      <c r="A3192" s="118">
        <v>74121</v>
      </c>
      <c r="B3192" s="110" t="s">
        <v>6007</v>
      </c>
    </row>
    <row r="3193" spans="1:2" x14ac:dyDescent="0.25">
      <c r="A3193" s="118">
        <v>74203</v>
      </c>
      <c r="B3193" s="110" t="s">
        <v>6008</v>
      </c>
    </row>
    <row r="3194" spans="1:2" x14ac:dyDescent="0.25">
      <c r="A3194" s="118">
        <v>74872</v>
      </c>
      <c r="B3194" s="110" t="s">
        <v>6009</v>
      </c>
    </row>
    <row r="3195" spans="1:2" x14ac:dyDescent="0.25">
      <c r="A3195" s="118">
        <v>36610</v>
      </c>
      <c r="B3195" s="110" t="s">
        <v>6010</v>
      </c>
    </row>
    <row r="3196" spans="1:2" x14ac:dyDescent="0.25">
      <c r="A3196" s="118">
        <v>36610</v>
      </c>
      <c r="B3196" s="110" t="s">
        <v>6011</v>
      </c>
    </row>
    <row r="3197" spans="1:2" x14ac:dyDescent="0.25">
      <c r="A3197" s="118">
        <v>18222</v>
      </c>
      <c r="B3197" s="110" t="s">
        <v>6012</v>
      </c>
    </row>
    <row r="3198" spans="1:2" x14ac:dyDescent="0.25">
      <c r="A3198" s="118">
        <v>17403</v>
      </c>
      <c r="B3198" s="110" t="s">
        <v>6013</v>
      </c>
    </row>
    <row r="3199" spans="1:2" x14ac:dyDescent="0.25">
      <c r="A3199" s="118">
        <v>36140</v>
      </c>
      <c r="B3199" s="110" t="s">
        <v>6014</v>
      </c>
    </row>
    <row r="3200" spans="1:2" x14ac:dyDescent="0.25">
      <c r="A3200" s="118">
        <v>36150</v>
      </c>
      <c r="B3200" s="110" t="s">
        <v>6015</v>
      </c>
    </row>
    <row r="3201" spans="1:2" x14ac:dyDescent="0.25">
      <c r="A3201" s="118">
        <v>17403</v>
      </c>
      <c r="B3201" s="110" t="s">
        <v>6016</v>
      </c>
    </row>
    <row r="3202" spans="1:2" x14ac:dyDescent="0.25">
      <c r="A3202" s="118">
        <v>29540</v>
      </c>
      <c r="B3202" s="110" t="s">
        <v>6017</v>
      </c>
    </row>
    <row r="3203" spans="1:2" x14ac:dyDescent="0.25">
      <c r="A3203" s="118">
        <v>55231</v>
      </c>
      <c r="B3203" s="110" t="s">
        <v>6018</v>
      </c>
    </row>
    <row r="3204" spans="1:2" x14ac:dyDescent="0.25">
      <c r="A3204" s="118">
        <v>55231</v>
      </c>
      <c r="B3204" s="110" t="s">
        <v>6019</v>
      </c>
    </row>
    <row r="3205" spans="1:2" x14ac:dyDescent="0.25">
      <c r="A3205" s="118">
        <v>55232</v>
      </c>
      <c r="B3205" s="110" t="s">
        <v>6020</v>
      </c>
    </row>
    <row r="3206" spans="1:2" x14ac:dyDescent="0.25">
      <c r="A3206" s="118">
        <v>28740</v>
      </c>
      <c r="B3206" s="110" t="s">
        <v>6021</v>
      </c>
    </row>
    <row r="3207" spans="1:2" x14ac:dyDescent="0.25">
      <c r="A3207" s="118">
        <v>51210</v>
      </c>
      <c r="B3207" s="110" t="s">
        <v>6022</v>
      </c>
    </row>
    <row r="3208" spans="1:2" x14ac:dyDescent="0.25">
      <c r="A3208" s="118">
        <v>51110</v>
      </c>
      <c r="B3208" s="110" t="s">
        <v>6023</v>
      </c>
    </row>
    <row r="3209" spans="1:2" x14ac:dyDescent="0.25">
      <c r="A3209" s="118">
        <v>17110</v>
      </c>
      <c r="B3209" s="110" t="s">
        <v>6024</v>
      </c>
    </row>
    <row r="3210" spans="1:2" x14ac:dyDescent="0.25">
      <c r="A3210" s="118">
        <v>17110</v>
      </c>
      <c r="B3210" s="110" t="s">
        <v>6025</v>
      </c>
    </row>
    <row r="3211" spans="1:2" x14ac:dyDescent="0.25">
      <c r="A3211" s="118">
        <v>17300</v>
      </c>
      <c r="B3211" s="110" t="s">
        <v>6026</v>
      </c>
    </row>
    <row r="3212" spans="1:2" x14ac:dyDescent="0.25">
      <c r="A3212" s="118">
        <v>17110</v>
      </c>
      <c r="B3212" s="110" t="s">
        <v>6027</v>
      </c>
    </row>
    <row r="3213" spans="1:2" x14ac:dyDescent="0.25">
      <c r="A3213" s="118">
        <v>17110</v>
      </c>
      <c r="B3213" s="110" t="s">
        <v>6028</v>
      </c>
    </row>
    <row r="3214" spans="1:2" x14ac:dyDescent="0.25">
      <c r="A3214" s="118">
        <v>17300</v>
      </c>
      <c r="B3214" s="110" t="s">
        <v>6029</v>
      </c>
    </row>
    <row r="3215" spans="1:2" x14ac:dyDescent="0.25">
      <c r="A3215" s="118">
        <v>1410</v>
      </c>
      <c r="B3215" s="110" t="s">
        <v>6030</v>
      </c>
    </row>
    <row r="3216" spans="1:2" x14ac:dyDescent="0.25">
      <c r="A3216" s="118">
        <v>29540</v>
      </c>
      <c r="B3216" s="110" t="s">
        <v>6031</v>
      </c>
    </row>
    <row r="3217" spans="1:2" x14ac:dyDescent="0.25">
      <c r="A3217" s="118">
        <v>1110</v>
      </c>
      <c r="B3217" s="110" t="s">
        <v>6032</v>
      </c>
    </row>
    <row r="3218" spans="1:2" x14ac:dyDescent="0.25">
      <c r="A3218" s="118">
        <v>17110</v>
      </c>
      <c r="B3218" s="110" t="s">
        <v>6033</v>
      </c>
    </row>
    <row r="3219" spans="1:2" x14ac:dyDescent="0.25">
      <c r="A3219" s="118">
        <v>15410</v>
      </c>
      <c r="B3219" s="110" t="s">
        <v>6034</v>
      </c>
    </row>
    <row r="3220" spans="1:2" x14ac:dyDescent="0.25">
      <c r="A3220" s="118">
        <v>17110</v>
      </c>
      <c r="B3220" s="110" t="s">
        <v>6035</v>
      </c>
    </row>
    <row r="3221" spans="1:2" x14ac:dyDescent="0.25">
      <c r="A3221" s="118">
        <v>17403</v>
      </c>
      <c r="B3221" s="110" t="s">
        <v>6036</v>
      </c>
    </row>
    <row r="3222" spans="1:2" x14ac:dyDescent="0.25">
      <c r="A3222" s="118">
        <v>51570</v>
      </c>
      <c r="B3222" s="110" t="s">
        <v>6037</v>
      </c>
    </row>
    <row r="3223" spans="1:2" x14ac:dyDescent="0.25">
      <c r="A3223" s="118">
        <v>17110</v>
      </c>
      <c r="B3223" s="110" t="s">
        <v>6038</v>
      </c>
    </row>
    <row r="3224" spans="1:2" x14ac:dyDescent="0.25">
      <c r="A3224" s="118">
        <v>15410</v>
      </c>
      <c r="B3224" s="110" t="s">
        <v>6039</v>
      </c>
    </row>
    <row r="3225" spans="1:2" x14ac:dyDescent="0.25">
      <c r="A3225" s="118">
        <v>15410</v>
      </c>
      <c r="B3225" s="110" t="s">
        <v>6040</v>
      </c>
    </row>
    <row r="3226" spans="1:2" x14ac:dyDescent="0.25">
      <c r="A3226" s="118">
        <v>15420</v>
      </c>
      <c r="B3226" s="110" t="s">
        <v>6041</v>
      </c>
    </row>
    <row r="3227" spans="1:2" x14ac:dyDescent="0.25">
      <c r="A3227" s="118">
        <v>51550</v>
      </c>
      <c r="B3227" s="110" t="s">
        <v>6042</v>
      </c>
    </row>
    <row r="3228" spans="1:2" x14ac:dyDescent="0.25">
      <c r="A3228" s="118">
        <v>17110</v>
      </c>
      <c r="B3228" s="110" t="s">
        <v>6043</v>
      </c>
    </row>
    <row r="3229" spans="1:2" x14ac:dyDescent="0.25">
      <c r="A3229" s="118">
        <v>17110</v>
      </c>
      <c r="B3229" s="110" t="s">
        <v>6044</v>
      </c>
    </row>
    <row r="3230" spans="1:2" x14ac:dyDescent="0.25">
      <c r="A3230" s="118">
        <v>29540</v>
      </c>
      <c r="B3230" s="110" t="s">
        <v>6045</v>
      </c>
    </row>
    <row r="3231" spans="1:2" x14ac:dyDescent="0.25">
      <c r="A3231" s="118">
        <v>17160</v>
      </c>
      <c r="B3231" s="110" t="s">
        <v>6046</v>
      </c>
    </row>
    <row r="3232" spans="1:2" x14ac:dyDescent="0.25">
      <c r="A3232" s="118">
        <v>63129</v>
      </c>
      <c r="B3232" s="110" t="s">
        <v>6047</v>
      </c>
    </row>
    <row r="3233" spans="1:2" x14ac:dyDescent="0.25">
      <c r="A3233" s="118">
        <v>63129</v>
      </c>
      <c r="B3233" s="110" t="s">
        <v>6048</v>
      </c>
    </row>
    <row r="3234" spans="1:2" x14ac:dyDescent="0.25">
      <c r="A3234" s="118">
        <v>63129</v>
      </c>
      <c r="B3234" s="110" t="s">
        <v>6049</v>
      </c>
    </row>
    <row r="3235" spans="1:2" x14ac:dyDescent="0.25">
      <c r="A3235" s="118">
        <v>17110</v>
      </c>
      <c r="B3235" s="110" t="s">
        <v>6050</v>
      </c>
    </row>
    <row r="3236" spans="1:2" x14ac:dyDescent="0.25">
      <c r="A3236" s="118">
        <v>51570</v>
      </c>
      <c r="B3236" s="110" t="s">
        <v>6051</v>
      </c>
    </row>
    <row r="3237" spans="1:2" x14ac:dyDescent="0.25">
      <c r="A3237" s="118">
        <v>17300</v>
      </c>
      <c r="B3237" s="110" t="s">
        <v>6052</v>
      </c>
    </row>
    <row r="3238" spans="1:2" x14ac:dyDescent="0.25">
      <c r="A3238" s="118">
        <v>17110</v>
      </c>
      <c r="B3238" s="110" t="s">
        <v>6053</v>
      </c>
    </row>
    <row r="3239" spans="1:2" x14ac:dyDescent="0.25">
      <c r="A3239" s="118">
        <v>17210</v>
      </c>
      <c r="B3239" s="110" t="s">
        <v>6054</v>
      </c>
    </row>
    <row r="3240" spans="1:2" x14ac:dyDescent="0.25">
      <c r="A3240" s="118">
        <v>24422</v>
      </c>
      <c r="B3240" s="110" t="s">
        <v>6055</v>
      </c>
    </row>
    <row r="3241" spans="1:2" x14ac:dyDescent="0.25">
      <c r="A3241" s="118">
        <v>17110</v>
      </c>
      <c r="B3241" s="110" t="s">
        <v>6056</v>
      </c>
    </row>
    <row r="3242" spans="1:2" x14ac:dyDescent="0.25">
      <c r="A3242" s="118">
        <v>17110</v>
      </c>
      <c r="B3242" s="110" t="s">
        <v>6057</v>
      </c>
    </row>
    <row r="3243" spans="1:2" x14ac:dyDescent="0.25">
      <c r="A3243" s="118">
        <v>17300</v>
      </c>
      <c r="B3243" s="110" t="s">
        <v>6058</v>
      </c>
    </row>
    <row r="3244" spans="1:2" x14ac:dyDescent="0.25">
      <c r="A3244" s="118">
        <v>17300</v>
      </c>
      <c r="B3244" s="110" t="s">
        <v>6059</v>
      </c>
    </row>
    <row r="3245" spans="1:2" x14ac:dyDescent="0.25">
      <c r="A3245" s="118">
        <v>17300</v>
      </c>
      <c r="B3245" s="110" t="s">
        <v>6060</v>
      </c>
    </row>
    <row r="3246" spans="1:2" x14ac:dyDescent="0.25">
      <c r="A3246" s="118">
        <v>17110</v>
      </c>
      <c r="B3246" s="110" t="s">
        <v>6061</v>
      </c>
    </row>
    <row r="3247" spans="1:2" x14ac:dyDescent="0.25">
      <c r="A3247" s="118">
        <v>17110</v>
      </c>
      <c r="B3247" s="110" t="s">
        <v>6062</v>
      </c>
    </row>
    <row r="3248" spans="1:2" x14ac:dyDescent="0.25">
      <c r="A3248" s="118">
        <v>17110</v>
      </c>
      <c r="B3248" s="110" t="s">
        <v>6063</v>
      </c>
    </row>
    <row r="3249" spans="1:2" x14ac:dyDescent="0.25">
      <c r="A3249" s="118">
        <v>17403</v>
      </c>
      <c r="B3249" s="110" t="s">
        <v>6064</v>
      </c>
    </row>
    <row r="3250" spans="1:2" x14ac:dyDescent="0.25">
      <c r="A3250" s="118">
        <v>21110</v>
      </c>
      <c r="B3250" s="110" t="s">
        <v>6065</v>
      </c>
    </row>
    <row r="3251" spans="1:2" x14ac:dyDescent="0.25">
      <c r="A3251" s="118">
        <v>1110</v>
      </c>
      <c r="B3251" s="110" t="s">
        <v>6066</v>
      </c>
    </row>
    <row r="3252" spans="1:2" x14ac:dyDescent="0.25">
      <c r="A3252" s="118">
        <v>17210</v>
      </c>
      <c r="B3252" s="110" t="s">
        <v>6067</v>
      </c>
    </row>
    <row r="3253" spans="1:2" x14ac:dyDescent="0.25">
      <c r="A3253" s="118">
        <v>17110</v>
      </c>
      <c r="B3253" s="110" t="s">
        <v>6068</v>
      </c>
    </row>
    <row r="3254" spans="1:2" x14ac:dyDescent="0.25">
      <c r="A3254" s="118">
        <v>36110</v>
      </c>
      <c r="B3254" s="110" t="s">
        <v>6069</v>
      </c>
    </row>
    <row r="3255" spans="1:2" x14ac:dyDescent="0.25">
      <c r="A3255" s="118">
        <v>17403</v>
      </c>
      <c r="B3255" s="110" t="s">
        <v>6070</v>
      </c>
    </row>
    <row r="3256" spans="1:2" x14ac:dyDescent="0.25">
      <c r="A3256" s="118">
        <v>36120</v>
      </c>
      <c r="B3256" s="110" t="s">
        <v>6071</v>
      </c>
    </row>
    <row r="3257" spans="1:2" x14ac:dyDescent="0.25">
      <c r="A3257" s="118">
        <v>30010</v>
      </c>
      <c r="B3257" s="110" t="s">
        <v>6072</v>
      </c>
    </row>
    <row r="3258" spans="1:2" x14ac:dyDescent="0.25">
      <c r="A3258" s="118">
        <v>33202</v>
      </c>
      <c r="B3258" s="110" t="s">
        <v>6073</v>
      </c>
    </row>
    <row r="3259" spans="1:2" x14ac:dyDescent="0.25">
      <c r="A3259" s="118">
        <v>75230</v>
      </c>
      <c r="B3259" s="110" t="s">
        <v>6074</v>
      </c>
    </row>
    <row r="3260" spans="1:2" x14ac:dyDescent="0.25">
      <c r="A3260" s="118">
        <v>34300</v>
      </c>
      <c r="B3260" s="110" t="s">
        <v>6075</v>
      </c>
    </row>
    <row r="3261" spans="1:2" x14ac:dyDescent="0.25">
      <c r="A3261" s="118">
        <v>27220</v>
      </c>
      <c r="B3261" s="110" t="s">
        <v>6076</v>
      </c>
    </row>
    <row r="3262" spans="1:2" x14ac:dyDescent="0.25">
      <c r="A3262" s="118">
        <v>1120</v>
      </c>
      <c r="B3262" s="110" t="s">
        <v>6077</v>
      </c>
    </row>
    <row r="3263" spans="1:2" x14ac:dyDescent="0.25">
      <c r="A3263" s="118">
        <v>63303</v>
      </c>
      <c r="B3263" s="110" t="s">
        <v>6078</v>
      </c>
    </row>
    <row r="3264" spans="1:2" x14ac:dyDescent="0.25">
      <c r="A3264" s="118">
        <v>64120</v>
      </c>
      <c r="B3264" s="110" t="s">
        <v>6079</v>
      </c>
    </row>
    <row r="3265" spans="1:2" x14ac:dyDescent="0.25">
      <c r="A3265" s="118">
        <v>64120</v>
      </c>
      <c r="B3265" s="110" t="s">
        <v>6080</v>
      </c>
    </row>
    <row r="3266" spans="1:2" x14ac:dyDescent="0.25">
      <c r="A3266" s="118">
        <v>92629</v>
      </c>
      <c r="B3266" s="110" t="s">
        <v>6081</v>
      </c>
    </row>
    <row r="3267" spans="1:2" x14ac:dyDescent="0.25">
      <c r="A3267" s="118">
        <v>75230</v>
      </c>
      <c r="B3267" s="110" t="s">
        <v>6082</v>
      </c>
    </row>
    <row r="3268" spans="1:2" x14ac:dyDescent="0.25">
      <c r="A3268" s="118">
        <v>75230</v>
      </c>
      <c r="B3268" s="110" t="s">
        <v>6083</v>
      </c>
    </row>
    <row r="3269" spans="1:2" x14ac:dyDescent="0.25">
      <c r="A3269" s="118">
        <v>75230</v>
      </c>
      <c r="B3269" s="110" t="s">
        <v>6084</v>
      </c>
    </row>
    <row r="3270" spans="1:2" x14ac:dyDescent="0.25">
      <c r="A3270" s="118">
        <v>75230</v>
      </c>
      <c r="B3270" s="110" t="s">
        <v>6085</v>
      </c>
    </row>
    <row r="3271" spans="1:2" x14ac:dyDescent="0.25">
      <c r="A3271" s="118">
        <v>74850</v>
      </c>
      <c r="B3271" s="110" t="s">
        <v>6086</v>
      </c>
    </row>
    <row r="3272" spans="1:2" x14ac:dyDescent="0.25">
      <c r="A3272" s="118">
        <v>15850</v>
      </c>
      <c r="B3272" s="110" t="s">
        <v>6087</v>
      </c>
    </row>
    <row r="3273" spans="1:2" x14ac:dyDescent="0.25">
      <c r="A3273" s="118">
        <v>17402</v>
      </c>
      <c r="B3273" s="110" t="s">
        <v>6088</v>
      </c>
    </row>
    <row r="3274" spans="1:2" x14ac:dyDescent="0.25">
      <c r="A3274" s="118">
        <v>74130</v>
      </c>
      <c r="B3274" s="110" t="s">
        <v>6089</v>
      </c>
    </row>
    <row r="3275" spans="1:2" x14ac:dyDescent="0.25">
      <c r="A3275" s="119">
        <v>51180</v>
      </c>
      <c r="B3275" s="111" t="s">
        <v>6090</v>
      </c>
    </row>
    <row r="3276" spans="1:2" x14ac:dyDescent="0.25">
      <c r="A3276" s="119">
        <v>52610</v>
      </c>
      <c r="B3276" s="111" t="s">
        <v>6091</v>
      </c>
    </row>
    <row r="3277" spans="1:2" x14ac:dyDescent="0.25">
      <c r="A3277" s="120">
        <v>33100</v>
      </c>
      <c r="B3277" s="111" t="s">
        <v>6092</v>
      </c>
    </row>
    <row r="3278" spans="1:2" x14ac:dyDescent="0.25">
      <c r="A3278" s="119">
        <v>52310</v>
      </c>
      <c r="B3278" s="111" t="s">
        <v>6093</v>
      </c>
    </row>
    <row r="3279" spans="1:2" x14ac:dyDescent="0.25">
      <c r="A3279" s="119">
        <v>51460</v>
      </c>
      <c r="B3279" s="111" t="s">
        <v>6094</v>
      </c>
    </row>
    <row r="3280" spans="1:2" x14ac:dyDescent="0.25">
      <c r="A3280" s="118">
        <v>25239</v>
      </c>
      <c r="B3280" s="110" t="s">
        <v>6095</v>
      </c>
    </row>
    <row r="3281" spans="1:2" x14ac:dyDescent="0.25">
      <c r="A3281" s="118">
        <v>1120</v>
      </c>
      <c r="B3281" s="110" t="s">
        <v>6096</v>
      </c>
    </row>
    <row r="3282" spans="1:2" x14ac:dyDescent="0.25">
      <c r="A3282" s="118">
        <v>1210</v>
      </c>
      <c r="B3282" s="110" t="s">
        <v>6097</v>
      </c>
    </row>
    <row r="3283" spans="1:2" x14ac:dyDescent="0.25">
      <c r="A3283" s="118">
        <v>29540</v>
      </c>
      <c r="B3283" s="110" t="s">
        <v>6098</v>
      </c>
    </row>
    <row r="3284" spans="1:2" x14ac:dyDescent="0.25">
      <c r="A3284" s="118">
        <v>28300</v>
      </c>
      <c r="B3284" s="110" t="s">
        <v>6099</v>
      </c>
    </row>
    <row r="3285" spans="1:2" x14ac:dyDescent="0.25">
      <c r="A3285" s="118">
        <v>91330</v>
      </c>
      <c r="B3285" s="110" t="s">
        <v>6100</v>
      </c>
    </row>
    <row r="3286" spans="1:2" x14ac:dyDescent="0.25">
      <c r="A3286" s="118">
        <v>52489</v>
      </c>
      <c r="B3286" s="110" t="s">
        <v>6101</v>
      </c>
    </row>
    <row r="3287" spans="1:2" x14ac:dyDescent="0.25">
      <c r="A3287" s="118">
        <v>28620</v>
      </c>
      <c r="B3287" s="110" t="s">
        <v>6102</v>
      </c>
    </row>
    <row r="3288" spans="1:2" x14ac:dyDescent="0.25">
      <c r="A3288" s="118">
        <v>29220</v>
      </c>
      <c r="B3288" s="110" t="s">
        <v>6103</v>
      </c>
    </row>
    <row r="3289" spans="1:2" x14ac:dyDescent="0.25">
      <c r="A3289" s="118">
        <v>71320</v>
      </c>
      <c r="B3289" s="110" t="s">
        <v>6104</v>
      </c>
    </row>
    <row r="3290" spans="1:2" x14ac:dyDescent="0.25">
      <c r="A3290" s="118">
        <v>28750</v>
      </c>
      <c r="B3290" s="110" t="s">
        <v>6105</v>
      </c>
    </row>
    <row r="3291" spans="1:2" x14ac:dyDescent="0.25">
      <c r="A3291" s="118">
        <v>71320</v>
      </c>
      <c r="B3291" s="110" t="s">
        <v>6106</v>
      </c>
    </row>
    <row r="3292" spans="1:2" x14ac:dyDescent="0.25">
      <c r="A3292" s="118">
        <v>34100</v>
      </c>
      <c r="B3292" s="110" t="s">
        <v>6107</v>
      </c>
    </row>
    <row r="3293" spans="1:2" x14ac:dyDescent="0.25">
      <c r="A3293" s="118">
        <v>35200</v>
      </c>
      <c r="B3293" s="110" t="s">
        <v>6108</v>
      </c>
    </row>
    <row r="3294" spans="1:2" x14ac:dyDescent="0.25">
      <c r="A3294" s="118">
        <v>35420</v>
      </c>
      <c r="B3294" s="110" t="s">
        <v>6109</v>
      </c>
    </row>
    <row r="3295" spans="1:2" x14ac:dyDescent="0.25">
      <c r="A3295" s="118">
        <v>29140</v>
      </c>
      <c r="B3295" s="110" t="s">
        <v>6110</v>
      </c>
    </row>
    <row r="3296" spans="1:2" x14ac:dyDescent="0.25">
      <c r="A3296" s="118">
        <v>29140</v>
      </c>
      <c r="B3296" s="110" t="s">
        <v>6111</v>
      </c>
    </row>
    <row r="3297" spans="1:2" x14ac:dyDescent="0.25">
      <c r="A3297" s="118">
        <v>34300</v>
      </c>
      <c r="B3297" s="110" t="s">
        <v>6112</v>
      </c>
    </row>
    <row r="3298" spans="1:2" x14ac:dyDescent="0.25">
      <c r="A3298" s="118">
        <v>20400</v>
      </c>
      <c r="B3298" s="110" t="s">
        <v>6113</v>
      </c>
    </row>
    <row r="3299" spans="1:2" x14ac:dyDescent="0.25">
      <c r="A3299" s="118">
        <v>29240</v>
      </c>
      <c r="B3299" s="110" t="s">
        <v>6114</v>
      </c>
    </row>
    <row r="3300" spans="1:2" x14ac:dyDescent="0.25">
      <c r="A3300" s="118">
        <v>18249</v>
      </c>
      <c r="B3300" s="110" t="s">
        <v>6115</v>
      </c>
    </row>
    <row r="3301" spans="1:2" x14ac:dyDescent="0.25">
      <c r="A3301" s="118">
        <v>18300</v>
      </c>
      <c r="B3301" s="110" t="s">
        <v>6116</v>
      </c>
    </row>
    <row r="3302" spans="1:2" x14ac:dyDescent="0.25">
      <c r="A3302" s="118">
        <v>29522</v>
      </c>
      <c r="B3302" s="110" t="s">
        <v>6117</v>
      </c>
    </row>
    <row r="3303" spans="1:2" x14ac:dyDescent="0.25">
      <c r="A3303" s="118">
        <v>29522</v>
      </c>
      <c r="B3303" s="110" t="s">
        <v>6118</v>
      </c>
    </row>
    <row r="3304" spans="1:2" x14ac:dyDescent="0.25">
      <c r="A3304" s="118">
        <v>5020</v>
      </c>
      <c r="B3304" s="110" t="s">
        <v>6119</v>
      </c>
    </row>
    <row r="3305" spans="1:2" x14ac:dyDescent="0.25">
      <c r="A3305" s="118">
        <v>36631</v>
      </c>
      <c r="B3305" s="110" t="s">
        <v>6120</v>
      </c>
    </row>
    <row r="3306" spans="1:2" x14ac:dyDescent="0.25">
      <c r="A3306" s="118">
        <v>15511</v>
      </c>
      <c r="B3306" s="110" t="s">
        <v>6121</v>
      </c>
    </row>
    <row r="3307" spans="1:2" x14ac:dyDescent="0.25">
      <c r="A3307" s="118">
        <v>51331</v>
      </c>
      <c r="B3307" s="110" t="s">
        <v>6122</v>
      </c>
    </row>
    <row r="3308" spans="1:2" x14ac:dyDescent="0.25">
      <c r="A3308" s="118">
        <v>15511</v>
      </c>
      <c r="B3308" s="110" t="s">
        <v>6123</v>
      </c>
    </row>
    <row r="3309" spans="1:2" x14ac:dyDescent="0.25">
      <c r="A3309" s="118">
        <v>15511</v>
      </c>
      <c r="B3309" s="110" t="s">
        <v>6124</v>
      </c>
    </row>
    <row r="3310" spans="1:2" x14ac:dyDescent="0.25">
      <c r="A3310" s="118">
        <v>15511</v>
      </c>
      <c r="B3310" s="110" t="s">
        <v>6125</v>
      </c>
    </row>
    <row r="3311" spans="1:2" x14ac:dyDescent="0.25">
      <c r="A3311" s="118">
        <v>29530</v>
      </c>
      <c r="B3311" s="110" t="s">
        <v>6126</v>
      </c>
    </row>
    <row r="3312" spans="1:2" x14ac:dyDescent="0.25">
      <c r="A3312" s="118">
        <v>15980</v>
      </c>
      <c r="B3312" s="110" t="s">
        <v>6127</v>
      </c>
    </row>
    <row r="3313" spans="1:2" x14ac:dyDescent="0.25">
      <c r="A3313" s="118">
        <v>15511</v>
      </c>
      <c r="B3313" s="110" t="s">
        <v>6128</v>
      </c>
    </row>
    <row r="3314" spans="1:2" x14ac:dyDescent="0.25">
      <c r="A3314" s="118">
        <v>29560</v>
      </c>
      <c r="B3314" s="110" t="s">
        <v>6129</v>
      </c>
    </row>
    <row r="3315" spans="1:2" x14ac:dyDescent="0.25">
      <c r="A3315" s="118">
        <v>74402</v>
      </c>
      <c r="B3315" s="110" t="s">
        <v>6130</v>
      </c>
    </row>
    <row r="3316" spans="1:2" x14ac:dyDescent="0.25">
      <c r="A3316" s="118">
        <v>74402</v>
      </c>
      <c r="B3316" s="110" t="s">
        <v>6131</v>
      </c>
    </row>
    <row r="3317" spans="1:2" x14ac:dyDescent="0.25">
      <c r="A3317" s="118">
        <v>85321</v>
      </c>
      <c r="B3317" s="110" t="s">
        <v>6132</v>
      </c>
    </row>
    <row r="3318" spans="1:2" x14ac:dyDescent="0.25">
      <c r="A3318" s="118">
        <v>85322</v>
      </c>
      <c r="B3318" s="110" t="s">
        <v>6133</v>
      </c>
    </row>
    <row r="3319" spans="1:2" x14ac:dyDescent="0.25">
      <c r="A3319" s="118">
        <v>85321</v>
      </c>
      <c r="B3319" s="110" t="s">
        <v>6134</v>
      </c>
    </row>
    <row r="3320" spans="1:2" x14ac:dyDescent="0.25">
      <c r="A3320" s="118">
        <v>85322</v>
      </c>
      <c r="B3320" s="110" t="s">
        <v>6135</v>
      </c>
    </row>
    <row r="3321" spans="1:2" x14ac:dyDescent="0.25">
      <c r="A3321" s="118">
        <v>74871</v>
      </c>
      <c r="B3321" s="110" t="s">
        <v>6136</v>
      </c>
    </row>
    <row r="3322" spans="1:2" x14ac:dyDescent="0.25">
      <c r="A3322" s="118">
        <v>65221</v>
      </c>
      <c r="B3322" s="110" t="s">
        <v>6137</v>
      </c>
    </row>
    <row r="3323" spans="1:2" x14ac:dyDescent="0.25">
      <c r="A3323" s="118">
        <v>67130</v>
      </c>
      <c r="B3323" s="110" t="s">
        <v>6138</v>
      </c>
    </row>
    <row r="3324" spans="1:2" x14ac:dyDescent="0.25">
      <c r="A3324" s="118">
        <v>74871</v>
      </c>
      <c r="B3324" s="110" t="s">
        <v>6139</v>
      </c>
    </row>
    <row r="3325" spans="1:2" x14ac:dyDescent="0.25">
      <c r="A3325" s="118">
        <v>65122</v>
      </c>
      <c r="B3325" s="110" t="s">
        <v>6140</v>
      </c>
    </row>
    <row r="3326" spans="1:2" x14ac:dyDescent="0.25">
      <c r="A3326" s="118">
        <v>93030</v>
      </c>
      <c r="B3326" s="110" t="s">
        <v>6141</v>
      </c>
    </row>
    <row r="3327" spans="1:2" x14ac:dyDescent="0.25">
      <c r="A3327" s="118">
        <v>93030</v>
      </c>
      <c r="B3327" s="110" t="s">
        <v>6142</v>
      </c>
    </row>
    <row r="3328" spans="1:2" x14ac:dyDescent="0.25">
      <c r="A3328" s="118">
        <v>93030</v>
      </c>
      <c r="B3328" s="110" t="s">
        <v>6143</v>
      </c>
    </row>
    <row r="3329" spans="1:2" x14ac:dyDescent="0.25">
      <c r="A3329" s="118">
        <v>24140</v>
      </c>
      <c r="B3329" s="110" t="s">
        <v>6144</v>
      </c>
    </row>
    <row r="3330" spans="1:2" x14ac:dyDescent="0.25">
      <c r="A3330" s="118">
        <v>17240</v>
      </c>
      <c r="B3330" s="110" t="s">
        <v>6145</v>
      </c>
    </row>
    <row r="3331" spans="1:2" x14ac:dyDescent="0.25">
      <c r="A3331" s="118">
        <v>21120</v>
      </c>
      <c r="B3331" s="110" t="s">
        <v>6146</v>
      </c>
    </row>
    <row r="3332" spans="1:2" x14ac:dyDescent="0.25">
      <c r="A3332" s="118">
        <v>1120</v>
      </c>
      <c r="B3332" s="110" t="s">
        <v>6147</v>
      </c>
    </row>
    <row r="3333" spans="1:2" x14ac:dyDescent="0.25">
      <c r="A3333" s="118">
        <v>24140</v>
      </c>
      <c r="B3333" s="110" t="s">
        <v>6148</v>
      </c>
    </row>
    <row r="3334" spans="1:2" x14ac:dyDescent="0.25">
      <c r="A3334" s="118">
        <v>24160</v>
      </c>
      <c r="B3334" s="110" t="s">
        <v>6149</v>
      </c>
    </row>
    <row r="3335" spans="1:2" x14ac:dyDescent="0.25">
      <c r="A3335" s="118">
        <v>17210</v>
      </c>
      <c r="B3335" s="110" t="s">
        <v>6150</v>
      </c>
    </row>
    <row r="3336" spans="1:2" x14ac:dyDescent="0.25">
      <c r="A3336" s="118">
        <v>36400</v>
      </c>
      <c r="B3336" s="110" t="s">
        <v>6151</v>
      </c>
    </row>
    <row r="3337" spans="1:2" x14ac:dyDescent="0.25">
      <c r="A3337" s="118">
        <v>92629</v>
      </c>
      <c r="B3337" s="110" t="s">
        <v>6152</v>
      </c>
    </row>
    <row r="3338" spans="1:2" x14ac:dyDescent="0.25">
      <c r="A3338" s="118">
        <v>75240</v>
      </c>
      <c r="B3338" s="110" t="s">
        <v>6153</v>
      </c>
    </row>
    <row r="3339" spans="1:2" x14ac:dyDescent="0.25">
      <c r="A3339" s="118">
        <v>21120</v>
      </c>
      <c r="B3339" s="110" t="s">
        <v>6154</v>
      </c>
    </row>
    <row r="3340" spans="1:2" x14ac:dyDescent="0.25">
      <c r="A3340" s="118">
        <v>15820</v>
      </c>
      <c r="B3340" s="110" t="s">
        <v>6155</v>
      </c>
    </row>
    <row r="3341" spans="1:2" x14ac:dyDescent="0.25">
      <c r="A3341" s="118">
        <v>17720</v>
      </c>
      <c r="B3341" s="110" t="s">
        <v>6156</v>
      </c>
    </row>
    <row r="3342" spans="1:2" x14ac:dyDescent="0.25">
      <c r="A3342" s="118">
        <v>17600</v>
      </c>
      <c r="B3342" s="110" t="s">
        <v>6157</v>
      </c>
    </row>
    <row r="3343" spans="1:2" x14ac:dyDescent="0.25">
      <c r="A3343" s="118">
        <v>52440</v>
      </c>
      <c r="B3343" s="110" t="s">
        <v>6158</v>
      </c>
    </row>
    <row r="3344" spans="1:2" x14ac:dyDescent="0.25">
      <c r="A3344" s="118">
        <v>71409</v>
      </c>
      <c r="B3344" s="110" t="s">
        <v>6159</v>
      </c>
    </row>
    <row r="3345" spans="1:2" x14ac:dyDescent="0.25">
      <c r="A3345" s="118">
        <v>1410</v>
      </c>
      <c r="B3345" s="110" t="s">
        <v>6160</v>
      </c>
    </row>
    <row r="3346" spans="1:2" x14ac:dyDescent="0.25">
      <c r="A3346" s="118">
        <v>1410</v>
      </c>
      <c r="B3346" s="110" t="s">
        <v>6161</v>
      </c>
    </row>
    <row r="3347" spans="1:2" x14ac:dyDescent="0.25">
      <c r="A3347" s="118">
        <v>1410</v>
      </c>
      <c r="B3347" s="110" t="s">
        <v>6162</v>
      </c>
    </row>
    <row r="3348" spans="1:2" x14ac:dyDescent="0.25">
      <c r="A3348" s="118">
        <v>1300</v>
      </c>
      <c r="B3348" s="110" t="s">
        <v>6163</v>
      </c>
    </row>
    <row r="3349" spans="1:2" x14ac:dyDescent="0.25">
      <c r="A3349" s="118">
        <v>1410</v>
      </c>
      <c r="B3349" s="110" t="s">
        <v>6164</v>
      </c>
    </row>
    <row r="3350" spans="1:2" x14ac:dyDescent="0.25">
      <c r="A3350" s="118">
        <v>1410</v>
      </c>
      <c r="B3350" s="110" t="s">
        <v>6165</v>
      </c>
    </row>
    <row r="3351" spans="1:2" x14ac:dyDescent="0.25">
      <c r="A3351" s="118">
        <v>1410</v>
      </c>
      <c r="B3351" s="110" t="s">
        <v>6166</v>
      </c>
    </row>
    <row r="3352" spans="1:2" x14ac:dyDescent="0.25">
      <c r="A3352" s="118">
        <v>1410</v>
      </c>
      <c r="B3352" s="110" t="s">
        <v>6167</v>
      </c>
    </row>
    <row r="3353" spans="1:2" x14ac:dyDescent="0.25">
      <c r="A3353" s="118">
        <v>1410</v>
      </c>
      <c r="B3353" s="110" t="s">
        <v>6168</v>
      </c>
    </row>
    <row r="3354" spans="1:2" x14ac:dyDescent="0.25">
      <c r="A3354" s="118">
        <v>1410</v>
      </c>
      <c r="B3354" s="110" t="s">
        <v>6169</v>
      </c>
    </row>
    <row r="3355" spans="1:2" x14ac:dyDescent="0.25">
      <c r="A3355" s="118">
        <v>29540</v>
      </c>
      <c r="B3355" s="110" t="s">
        <v>6170</v>
      </c>
    </row>
    <row r="3356" spans="1:2" x14ac:dyDescent="0.25">
      <c r="A3356" s="118">
        <v>92629</v>
      </c>
      <c r="B3356" s="110" t="s">
        <v>6171</v>
      </c>
    </row>
    <row r="3357" spans="1:2" x14ac:dyDescent="0.25">
      <c r="A3357" s="118">
        <v>24620</v>
      </c>
      <c r="B3357" s="110" t="s">
        <v>6172</v>
      </c>
    </row>
    <row r="3358" spans="1:2" x14ac:dyDescent="0.25">
      <c r="A3358" s="118">
        <v>36400</v>
      </c>
      <c r="B3358" s="110" t="s">
        <v>6173</v>
      </c>
    </row>
    <row r="3359" spans="1:2" x14ac:dyDescent="0.25">
      <c r="A3359" s="118">
        <v>33201</v>
      </c>
      <c r="B3359" s="110" t="s">
        <v>6174</v>
      </c>
    </row>
    <row r="3360" spans="1:2" x14ac:dyDescent="0.25">
      <c r="A3360" s="118">
        <v>74879</v>
      </c>
      <c r="B3360" s="110" t="s">
        <v>6175</v>
      </c>
    </row>
    <row r="3361" spans="1:2" x14ac:dyDescent="0.25">
      <c r="A3361" s="118">
        <v>99000</v>
      </c>
      <c r="B3361" s="110" t="s">
        <v>6176</v>
      </c>
    </row>
    <row r="3362" spans="1:2" x14ac:dyDescent="0.25">
      <c r="A3362" s="118">
        <v>28720</v>
      </c>
      <c r="B3362" s="110" t="s">
        <v>6177</v>
      </c>
    </row>
    <row r="3363" spans="1:2" x14ac:dyDescent="0.25">
      <c r="A3363" s="118">
        <v>75230</v>
      </c>
      <c r="B3363" s="110" t="s">
        <v>6178</v>
      </c>
    </row>
    <row r="3364" spans="1:2" x14ac:dyDescent="0.25">
      <c r="A3364" s="118">
        <v>75230</v>
      </c>
      <c r="B3364" s="110" t="s">
        <v>6179</v>
      </c>
    </row>
    <row r="3365" spans="1:2" x14ac:dyDescent="0.25">
      <c r="A3365" s="118">
        <v>26260</v>
      </c>
      <c r="B3365" s="110" t="s">
        <v>6180</v>
      </c>
    </row>
    <row r="3366" spans="1:2" x14ac:dyDescent="0.25">
      <c r="A3366" s="118">
        <v>26260</v>
      </c>
      <c r="B3366" s="110" t="s">
        <v>6181</v>
      </c>
    </row>
    <row r="3367" spans="1:2" x14ac:dyDescent="0.25">
      <c r="A3367" s="118">
        <v>26260</v>
      </c>
      <c r="B3367" s="110" t="s">
        <v>6182</v>
      </c>
    </row>
    <row r="3368" spans="1:2" x14ac:dyDescent="0.25">
      <c r="A3368" s="118">
        <v>26260</v>
      </c>
      <c r="B3368" s="110" t="s">
        <v>6183</v>
      </c>
    </row>
    <row r="3369" spans="1:2" x14ac:dyDescent="0.25">
      <c r="A3369" s="118">
        <v>23100</v>
      </c>
      <c r="B3369" s="110" t="s">
        <v>6184</v>
      </c>
    </row>
    <row r="3370" spans="1:2" x14ac:dyDescent="0.25">
      <c r="A3370" s="118">
        <v>23100</v>
      </c>
      <c r="B3370" s="110" t="s">
        <v>6185</v>
      </c>
    </row>
    <row r="3371" spans="1:2" x14ac:dyDescent="0.25">
      <c r="A3371" s="118">
        <v>23100</v>
      </c>
      <c r="B3371" s="110" t="s">
        <v>6186</v>
      </c>
    </row>
    <row r="3372" spans="1:2" x14ac:dyDescent="0.25">
      <c r="A3372" s="118">
        <v>11100</v>
      </c>
      <c r="B3372" s="110" t="s">
        <v>6187</v>
      </c>
    </row>
    <row r="3373" spans="1:2" x14ac:dyDescent="0.25">
      <c r="A3373" s="118">
        <v>24511</v>
      </c>
      <c r="B3373" s="110" t="s">
        <v>6188</v>
      </c>
    </row>
    <row r="3374" spans="1:2" x14ac:dyDescent="0.25">
      <c r="A3374" s="118">
        <v>24150</v>
      </c>
      <c r="B3374" s="110" t="s">
        <v>6189</v>
      </c>
    </row>
    <row r="3375" spans="1:2" x14ac:dyDescent="0.25">
      <c r="A3375" s="118">
        <v>51511</v>
      </c>
      <c r="B3375" s="110" t="s">
        <v>6190</v>
      </c>
    </row>
    <row r="3376" spans="1:2" x14ac:dyDescent="0.25">
      <c r="A3376" s="118">
        <v>74206</v>
      </c>
      <c r="B3376" s="110" t="s">
        <v>6191</v>
      </c>
    </row>
    <row r="3377" spans="1:2" x14ac:dyDescent="0.25">
      <c r="A3377" s="118">
        <v>11100</v>
      </c>
      <c r="B3377" s="110" t="s">
        <v>6192</v>
      </c>
    </row>
    <row r="3378" spans="1:2" x14ac:dyDescent="0.25">
      <c r="A3378" s="118">
        <v>23201</v>
      </c>
      <c r="B3378" s="110" t="s">
        <v>6193</v>
      </c>
    </row>
    <row r="3379" spans="1:2" x14ac:dyDescent="0.25">
      <c r="A3379" s="118">
        <v>11100</v>
      </c>
      <c r="B3379" s="110" t="s">
        <v>6194</v>
      </c>
    </row>
    <row r="3380" spans="1:2" x14ac:dyDescent="0.25">
      <c r="A3380" s="118">
        <v>11100</v>
      </c>
      <c r="B3380" s="110" t="s">
        <v>6195</v>
      </c>
    </row>
    <row r="3381" spans="1:2" x14ac:dyDescent="0.25">
      <c r="A3381" s="118">
        <v>11100</v>
      </c>
      <c r="B3381" s="110" t="s">
        <v>6196</v>
      </c>
    </row>
    <row r="3382" spans="1:2" x14ac:dyDescent="0.25">
      <c r="A3382" s="118">
        <v>11100</v>
      </c>
      <c r="B3382" s="110" t="s">
        <v>6197</v>
      </c>
    </row>
    <row r="3383" spans="1:2" x14ac:dyDescent="0.25">
      <c r="A3383" s="118">
        <v>51511</v>
      </c>
      <c r="B3383" s="110" t="s">
        <v>6198</v>
      </c>
    </row>
    <row r="3384" spans="1:2" x14ac:dyDescent="0.25">
      <c r="A3384" s="118">
        <v>11100</v>
      </c>
      <c r="B3384" s="110" t="s">
        <v>6199</v>
      </c>
    </row>
    <row r="3385" spans="1:2" x14ac:dyDescent="0.25">
      <c r="A3385" s="118">
        <v>23201</v>
      </c>
      <c r="B3385" s="110" t="s">
        <v>6200</v>
      </c>
    </row>
    <row r="3386" spans="1:2" x14ac:dyDescent="0.25">
      <c r="A3386" s="118">
        <v>11100</v>
      </c>
      <c r="B3386" s="110" t="s">
        <v>6201</v>
      </c>
    </row>
    <row r="3387" spans="1:2" x14ac:dyDescent="0.25">
      <c r="A3387" s="118">
        <v>11100</v>
      </c>
      <c r="B3387" s="110" t="s">
        <v>6202</v>
      </c>
    </row>
    <row r="3388" spans="1:2" x14ac:dyDescent="0.25">
      <c r="A3388" s="118">
        <v>15410</v>
      </c>
      <c r="B3388" s="110" t="s">
        <v>6203</v>
      </c>
    </row>
    <row r="3389" spans="1:2" x14ac:dyDescent="0.25">
      <c r="A3389" s="118">
        <v>15810</v>
      </c>
      <c r="B3389" s="110" t="s">
        <v>6204</v>
      </c>
    </row>
    <row r="3390" spans="1:2" x14ac:dyDescent="0.25">
      <c r="A3390" s="118">
        <v>24120</v>
      </c>
      <c r="B3390" s="110" t="s">
        <v>6205</v>
      </c>
    </row>
    <row r="3391" spans="1:2" x14ac:dyDescent="0.25">
      <c r="A3391" s="118">
        <v>29530</v>
      </c>
      <c r="B3391" s="110" t="s">
        <v>6206</v>
      </c>
    </row>
    <row r="3392" spans="1:2" x14ac:dyDescent="0.25">
      <c r="A3392" s="118">
        <v>14110</v>
      </c>
      <c r="B3392" s="110" t="s">
        <v>6207</v>
      </c>
    </row>
    <row r="3393" spans="1:2" x14ac:dyDescent="0.25">
      <c r="A3393" s="118">
        <v>29521</v>
      </c>
      <c r="B3393" s="110" t="s">
        <v>6208</v>
      </c>
    </row>
    <row r="3394" spans="1:2" x14ac:dyDescent="0.25">
      <c r="A3394" s="118">
        <v>29523</v>
      </c>
      <c r="B3394" s="110" t="s">
        <v>6209</v>
      </c>
    </row>
    <row r="3395" spans="1:2" x14ac:dyDescent="0.25">
      <c r="A3395" s="118">
        <v>37200</v>
      </c>
      <c r="B3395" s="110" t="s">
        <v>6210</v>
      </c>
    </row>
    <row r="3396" spans="1:2" x14ac:dyDescent="0.25">
      <c r="A3396" s="118">
        <v>37200</v>
      </c>
      <c r="B3396" s="110" t="s">
        <v>6211</v>
      </c>
    </row>
    <row r="3397" spans="1:2" x14ac:dyDescent="0.25">
      <c r="A3397" s="118">
        <v>37200</v>
      </c>
      <c r="B3397" s="110" t="s">
        <v>6212</v>
      </c>
    </row>
    <row r="3398" spans="1:2" x14ac:dyDescent="0.25">
      <c r="A3398" s="118">
        <v>15209</v>
      </c>
      <c r="B3398" s="110" t="s">
        <v>6213</v>
      </c>
    </row>
    <row r="3399" spans="1:2" x14ac:dyDescent="0.25">
      <c r="A3399" s="118">
        <v>15209</v>
      </c>
      <c r="B3399" s="110" t="s">
        <v>6214</v>
      </c>
    </row>
    <row r="3400" spans="1:2" x14ac:dyDescent="0.25">
      <c r="A3400" s="118">
        <v>15209</v>
      </c>
      <c r="B3400" s="110" t="s">
        <v>6215</v>
      </c>
    </row>
    <row r="3401" spans="1:2" x14ac:dyDescent="0.25">
      <c r="A3401" s="118">
        <v>15209</v>
      </c>
      <c r="B3401" s="110" t="s">
        <v>6216</v>
      </c>
    </row>
    <row r="3402" spans="1:2" x14ac:dyDescent="0.25">
      <c r="A3402" s="118">
        <v>15201</v>
      </c>
      <c r="B3402" s="110" t="s">
        <v>6217</v>
      </c>
    </row>
    <row r="3403" spans="1:2" x14ac:dyDescent="0.25">
      <c r="A3403" s="118">
        <v>15209</v>
      </c>
      <c r="B3403" s="110" t="s">
        <v>6218</v>
      </c>
    </row>
    <row r="3404" spans="1:2" x14ac:dyDescent="0.25">
      <c r="A3404" s="118">
        <v>52230</v>
      </c>
      <c r="B3404" s="110" t="s">
        <v>6219</v>
      </c>
    </row>
    <row r="3405" spans="1:2" x14ac:dyDescent="0.25">
      <c r="A3405" s="118">
        <v>51380</v>
      </c>
      <c r="B3405" s="110" t="s">
        <v>6220</v>
      </c>
    </row>
    <row r="3406" spans="1:2" x14ac:dyDescent="0.25">
      <c r="A3406" s="118">
        <v>5020</v>
      </c>
      <c r="B3406" s="110" t="s">
        <v>6221</v>
      </c>
    </row>
    <row r="3407" spans="1:2" x14ac:dyDescent="0.25">
      <c r="A3407" s="118">
        <v>33100</v>
      </c>
      <c r="B3407" s="110" t="s">
        <v>6222</v>
      </c>
    </row>
    <row r="3408" spans="1:2" x14ac:dyDescent="0.25">
      <c r="A3408" s="118">
        <v>26130</v>
      </c>
      <c r="B3408" s="110" t="s">
        <v>6223</v>
      </c>
    </row>
    <row r="3409" spans="1:2" x14ac:dyDescent="0.25">
      <c r="A3409" s="118">
        <v>15842</v>
      </c>
      <c r="B3409" s="110" t="s">
        <v>6224</v>
      </c>
    </row>
    <row r="3410" spans="1:2" x14ac:dyDescent="0.25">
      <c r="A3410" s="118">
        <v>29560</v>
      </c>
      <c r="B3410" s="110" t="s">
        <v>6225</v>
      </c>
    </row>
    <row r="3411" spans="1:2" x14ac:dyDescent="0.25">
      <c r="A3411" s="118">
        <v>33100</v>
      </c>
      <c r="B3411" s="110" t="s">
        <v>6226</v>
      </c>
    </row>
    <row r="3412" spans="1:2" x14ac:dyDescent="0.25">
      <c r="A3412" s="118">
        <v>1120</v>
      </c>
      <c r="B3412" s="110" t="s">
        <v>6227</v>
      </c>
    </row>
    <row r="3413" spans="1:2" x14ac:dyDescent="0.25">
      <c r="A3413" s="118">
        <v>36501</v>
      </c>
      <c r="B3413" s="110" t="s">
        <v>6228</v>
      </c>
    </row>
    <row r="3414" spans="1:2" x14ac:dyDescent="0.25">
      <c r="A3414" s="118">
        <v>36610</v>
      </c>
      <c r="B3414" s="110" t="s">
        <v>6229</v>
      </c>
    </row>
    <row r="3415" spans="1:2" x14ac:dyDescent="0.25">
      <c r="A3415" s="118">
        <v>18249</v>
      </c>
      <c r="B3415" s="110" t="s">
        <v>6230</v>
      </c>
    </row>
    <row r="3416" spans="1:2" x14ac:dyDescent="0.25">
      <c r="A3416" s="118">
        <v>26130</v>
      </c>
      <c r="B3416" s="110" t="s">
        <v>6231</v>
      </c>
    </row>
    <row r="3417" spans="1:2" x14ac:dyDescent="0.25">
      <c r="A3417" s="118">
        <v>51519</v>
      </c>
      <c r="B3417" s="110" t="s">
        <v>6232</v>
      </c>
    </row>
    <row r="3418" spans="1:2" x14ac:dyDescent="0.25">
      <c r="A3418" s="118">
        <v>29320</v>
      </c>
      <c r="B3418" s="110" t="s">
        <v>6233</v>
      </c>
    </row>
    <row r="3419" spans="1:2" x14ac:dyDescent="0.25">
      <c r="A3419" s="118">
        <v>29320</v>
      </c>
      <c r="B3419" s="110" t="s">
        <v>6234</v>
      </c>
    </row>
    <row r="3420" spans="1:2" x14ac:dyDescent="0.25">
      <c r="A3420" s="118">
        <v>91120</v>
      </c>
      <c r="B3420" s="110" t="s">
        <v>6235</v>
      </c>
    </row>
    <row r="3421" spans="1:2" x14ac:dyDescent="0.25">
      <c r="A3421" s="118">
        <v>80429</v>
      </c>
      <c r="B3421" s="110" t="s">
        <v>6236</v>
      </c>
    </row>
    <row r="3422" spans="1:2" x14ac:dyDescent="0.25">
      <c r="A3422" s="118">
        <v>92311</v>
      </c>
      <c r="B3422" s="110" t="s">
        <v>6237</v>
      </c>
    </row>
    <row r="3423" spans="1:2" x14ac:dyDescent="0.25">
      <c r="A3423" s="118">
        <v>85321</v>
      </c>
      <c r="B3423" s="110" t="s">
        <v>6238</v>
      </c>
    </row>
    <row r="3424" spans="1:2" x14ac:dyDescent="0.25">
      <c r="A3424" s="118">
        <v>85322</v>
      </c>
      <c r="B3424" s="110" t="s">
        <v>6239</v>
      </c>
    </row>
    <row r="3425" spans="1:2" x14ac:dyDescent="0.25">
      <c r="A3425" s="118">
        <v>91120</v>
      </c>
      <c r="B3425" s="110" t="s">
        <v>6240</v>
      </c>
    </row>
    <row r="3426" spans="1:2" x14ac:dyDescent="0.25">
      <c r="A3426" s="118">
        <v>91330</v>
      </c>
      <c r="B3426" s="110" t="s">
        <v>6241</v>
      </c>
    </row>
    <row r="3427" spans="1:2" x14ac:dyDescent="0.25">
      <c r="A3427" s="118">
        <v>75120</v>
      </c>
      <c r="B3427" s="110" t="s">
        <v>6242</v>
      </c>
    </row>
    <row r="3428" spans="1:2" x14ac:dyDescent="0.25">
      <c r="A3428" s="118">
        <v>24140</v>
      </c>
      <c r="B3428" s="110" t="s">
        <v>6243</v>
      </c>
    </row>
    <row r="3429" spans="1:2" x14ac:dyDescent="0.25">
      <c r="A3429" s="118">
        <v>36140</v>
      </c>
      <c r="B3429" s="110" t="s">
        <v>6244</v>
      </c>
    </row>
    <row r="3430" spans="1:2" x14ac:dyDescent="0.25">
      <c r="A3430" s="118">
        <v>36130</v>
      </c>
      <c r="B3430" s="110" t="s">
        <v>6245</v>
      </c>
    </row>
    <row r="3431" spans="1:2" x14ac:dyDescent="0.25">
      <c r="A3431" s="118">
        <v>26210</v>
      </c>
      <c r="B3431" s="110" t="s">
        <v>6246</v>
      </c>
    </row>
    <row r="3432" spans="1:2" x14ac:dyDescent="0.25">
      <c r="A3432" s="118">
        <v>21220</v>
      </c>
      <c r="B3432" s="110" t="s">
        <v>6247</v>
      </c>
    </row>
    <row r="3433" spans="1:2" x14ac:dyDescent="0.25">
      <c r="A3433" s="118">
        <v>25240</v>
      </c>
      <c r="B3433" s="110" t="s">
        <v>6248</v>
      </c>
    </row>
    <row r="3434" spans="1:2" x14ac:dyDescent="0.25">
      <c r="A3434" s="118">
        <v>15512</v>
      </c>
      <c r="B3434" s="110" t="s">
        <v>6249</v>
      </c>
    </row>
    <row r="3435" spans="1:2" x14ac:dyDescent="0.25">
      <c r="A3435" s="118">
        <v>29540</v>
      </c>
      <c r="B3435" s="110" t="s">
        <v>6250</v>
      </c>
    </row>
    <row r="3436" spans="1:2" x14ac:dyDescent="0.25">
      <c r="A3436" s="118">
        <v>52489</v>
      </c>
      <c r="B3436" s="110" t="s">
        <v>6251</v>
      </c>
    </row>
    <row r="3437" spans="1:2" x14ac:dyDescent="0.25">
      <c r="A3437" s="118">
        <v>29710</v>
      </c>
      <c r="B3437" s="110" t="s">
        <v>6252</v>
      </c>
    </row>
    <row r="3438" spans="1:2" x14ac:dyDescent="0.25">
      <c r="A3438" s="118">
        <v>1139</v>
      </c>
      <c r="B3438" s="110" t="s">
        <v>6253</v>
      </c>
    </row>
    <row r="3439" spans="1:2" x14ac:dyDescent="0.25">
      <c r="A3439" s="118">
        <v>67130</v>
      </c>
      <c r="B3439" s="110" t="s">
        <v>6254</v>
      </c>
    </row>
    <row r="3440" spans="1:2" x14ac:dyDescent="0.25">
      <c r="A3440" s="118">
        <v>67130</v>
      </c>
      <c r="B3440" s="110" t="s">
        <v>6255</v>
      </c>
    </row>
    <row r="3441" spans="1:2" x14ac:dyDescent="0.25">
      <c r="A3441" s="118">
        <v>33201</v>
      </c>
      <c r="B3441" s="110" t="s">
        <v>6256</v>
      </c>
    </row>
    <row r="3442" spans="1:2" x14ac:dyDescent="0.25">
      <c r="A3442" s="118">
        <v>15870</v>
      </c>
      <c r="B3442" s="110" t="s">
        <v>6257</v>
      </c>
    </row>
    <row r="3443" spans="1:2" x14ac:dyDescent="0.25">
      <c r="A3443" s="118">
        <v>18300</v>
      </c>
      <c r="B3443" s="110" t="s">
        <v>6258</v>
      </c>
    </row>
    <row r="3444" spans="1:2" x14ac:dyDescent="0.25">
      <c r="A3444" s="118">
        <v>93010</v>
      </c>
      <c r="B3444" s="110" t="s">
        <v>6259</v>
      </c>
    </row>
    <row r="3445" spans="1:2" x14ac:dyDescent="0.25">
      <c r="A3445" s="118">
        <v>93010</v>
      </c>
      <c r="B3445" s="110" t="s">
        <v>6260</v>
      </c>
    </row>
    <row r="3446" spans="1:2" x14ac:dyDescent="0.25">
      <c r="A3446" s="118">
        <v>52410</v>
      </c>
      <c r="B3446" s="110" t="s">
        <v>6261</v>
      </c>
    </row>
    <row r="3447" spans="1:2" x14ac:dyDescent="0.25">
      <c r="A3447" s="118">
        <v>25240</v>
      </c>
      <c r="B3447" s="110" t="s">
        <v>6262</v>
      </c>
    </row>
    <row r="3448" spans="1:2" x14ac:dyDescent="0.25">
      <c r="A3448" s="118">
        <v>17542</v>
      </c>
      <c r="B3448" s="110" t="s">
        <v>6263</v>
      </c>
    </row>
    <row r="3449" spans="1:2" x14ac:dyDescent="0.25">
      <c r="A3449" s="118">
        <v>28630</v>
      </c>
      <c r="B3449" s="110" t="s">
        <v>6264</v>
      </c>
    </row>
    <row r="3450" spans="1:2" x14ac:dyDescent="0.25">
      <c r="A3450" s="118">
        <v>25240</v>
      </c>
      <c r="B3450" s="110" t="s">
        <v>6265</v>
      </c>
    </row>
    <row r="3451" spans="1:2" x14ac:dyDescent="0.25">
      <c r="A3451" s="118">
        <v>28120</v>
      </c>
      <c r="B3451" s="110" t="s">
        <v>6266</v>
      </c>
    </row>
    <row r="3452" spans="1:2" x14ac:dyDescent="0.25">
      <c r="A3452" s="118">
        <v>17401</v>
      </c>
      <c r="B3452" s="110" t="s">
        <v>6267</v>
      </c>
    </row>
    <row r="3453" spans="1:2" x14ac:dyDescent="0.25">
      <c r="A3453" s="118">
        <v>52440</v>
      </c>
      <c r="B3453" s="110" t="s">
        <v>6268</v>
      </c>
    </row>
    <row r="3454" spans="1:2" x14ac:dyDescent="0.25">
      <c r="A3454" s="118">
        <v>51160</v>
      </c>
      <c r="B3454" s="110" t="s">
        <v>6269</v>
      </c>
    </row>
    <row r="3455" spans="1:2" x14ac:dyDescent="0.25">
      <c r="A3455" s="118">
        <v>17401</v>
      </c>
      <c r="B3455" s="110" t="s">
        <v>6270</v>
      </c>
    </row>
    <row r="3456" spans="1:2" x14ac:dyDescent="0.25">
      <c r="A3456" s="118">
        <v>25130</v>
      </c>
      <c r="B3456" s="110" t="s">
        <v>6271</v>
      </c>
    </row>
    <row r="3457" spans="1:2" x14ac:dyDescent="0.25">
      <c r="A3457" s="118">
        <v>17401</v>
      </c>
      <c r="B3457" s="110" t="s">
        <v>6272</v>
      </c>
    </row>
    <row r="3458" spans="1:2" x14ac:dyDescent="0.25">
      <c r="A3458" s="118">
        <v>15899</v>
      </c>
      <c r="B3458" s="110" t="s">
        <v>6273</v>
      </c>
    </row>
    <row r="3459" spans="1:2" x14ac:dyDescent="0.25">
      <c r="A3459" s="118">
        <v>67122</v>
      </c>
      <c r="B3459" s="110" t="s">
        <v>6274</v>
      </c>
    </row>
    <row r="3460" spans="1:2" x14ac:dyDescent="0.25">
      <c r="A3460" s="118">
        <v>72220</v>
      </c>
      <c r="B3460" s="110" t="s">
        <v>6275</v>
      </c>
    </row>
    <row r="3461" spans="1:2" x14ac:dyDescent="0.25">
      <c r="A3461" s="118">
        <v>18221</v>
      </c>
      <c r="B3461" s="110" t="s">
        <v>6276</v>
      </c>
    </row>
    <row r="3462" spans="1:2" x14ac:dyDescent="0.25">
      <c r="A3462" s="118">
        <v>18221</v>
      </c>
      <c r="B3462" s="110" t="s">
        <v>6277</v>
      </c>
    </row>
    <row r="3463" spans="1:2" x14ac:dyDescent="0.25">
      <c r="A3463" s="118">
        <v>18222</v>
      </c>
      <c r="B3463" s="110" t="s">
        <v>6278</v>
      </c>
    </row>
    <row r="3464" spans="1:2" x14ac:dyDescent="0.25">
      <c r="A3464" s="118">
        <v>75110</v>
      </c>
      <c r="B3464" s="110" t="s">
        <v>6279</v>
      </c>
    </row>
    <row r="3465" spans="1:2" x14ac:dyDescent="0.25">
      <c r="A3465" s="118">
        <v>63400</v>
      </c>
      <c r="B3465" s="110" t="s">
        <v>6280</v>
      </c>
    </row>
    <row r="3466" spans="1:2" x14ac:dyDescent="0.25">
      <c r="A3466" s="118">
        <v>99000</v>
      </c>
      <c r="B3466" s="110" t="s">
        <v>6281</v>
      </c>
    </row>
    <row r="3467" spans="1:2" x14ac:dyDescent="0.25">
      <c r="A3467" s="118">
        <v>1120</v>
      </c>
      <c r="B3467" s="110" t="s">
        <v>6282</v>
      </c>
    </row>
    <row r="3468" spans="1:2" x14ac:dyDescent="0.25">
      <c r="A3468" s="118">
        <v>19300</v>
      </c>
      <c r="B3468" s="110" t="s">
        <v>6283</v>
      </c>
    </row>
    <row r="3469" spans="1:2" x14ac:dyDescent="0.25">
      <c r="A3469" s="118">
        <v>18243</v>
      </c>
      <c r="B3469" s="110" t="s">
        <v>6284</v>
      </c>
    </row>
    <row r="3470" spans="1:2" x14ac:dyDescent="0.25">
      <c r="A3470" s="118">
        <v>18243</v>
      </c>
      <c r="B3470" s="110" t="s">
        <v>6285</v>
      </c>
    </row>
    <row r="3471" spans="1:2" x14ac:dyDescent="0.25">
      <c r="A3471" s="118">
        <v>28750</v>
      </c>
      <c r="B3471" s="110" t="s">
        <v>6286</v>
      </c>
    </row>
    <row r="3472" spans="1:2" x14ac:dyDescent="0.25">
      <c r="A3472" s="118">
        <v>51150</v>
      </c>
      <c r="B3472" s="110" t="s">
        <v>6287</v>
      </c>
    </row>
    <row r="3473" spans="1:2" x14ac:dyDescent="0.25">
      <c r="A3473" s="118">
        <v>28610</v>
      </c>
      <c r="B3473" s="110" t="s">
        <v>6288</v>
      </c>
    </row>
    <row r="3474" spans="1:2" x14ac:dyDescent="0.25">
      <c r="A3474" s="118">
        <v>28610</v>
      </c>
      <c r="B3474" s="110" t="s">
        <v>6289</v>
      </c>
    </row>
    <row r="3475" spans="1:2" x14ac:dyDescent="0.25">
      <c r="A3475" s="118">
        <v>52440</v>
      </c>
      <c r="B3475" s="110" t="s">
        <v>6290</v>
      </c>
    </row>
    <row r="3476" spans="1:2" x14ac:dyDescent="0.25">
      <c r="A3476" s="118">
        <v>51440</v>
      </c>
      <c r="B3476" s="110" t="s">
        <v>6291</v>
      </c>
    </row>
    <row r="3477" spans="1:2" x14ac:dyDescent="0.25">
      <c r="A3477" s="118">
        <v>19200</v>
      </c>
      <c r="B3477" s="110" t="s">
        <v>6292</v>
      </c>
    </row>
    <row r="3478" spans="1:2" x14ac:dyDescent="0.25">
      <c r="A3478" s="118">
        <v>20510</v>
      </c>
      <c r="B3478" s="110" t="s">
        <v>6293</v>
      </c>
    </row>
    <row r="3479" spans="1:2" x14ac:dyDescent="0.25">
      <c r="A3479" s="118">
        <v>28610</v>
      </c>
      <c r="B3479" s="110" t="s">
        <v>6294</v>
      </c>
    </row>
    <row r="3480" spans="1:2" x14ac:dyDescent="0.25">
      <c r="A3480" s="118">
        <v>36639</v>
      </c>
      <c r="B3480" s="110" t="s">
        <v>6295</v>
      </c>
    </row>
    <row r="3481" spans="1:2" x14ac:dyDescent="0.25">
      <c r="A3481" s="118">
        <v>71409</v>
      </c>
      <c r="B3481" s="110" t="s">
        <v>6296</v>
      </c>
    </row>
    <row r="3482" spans="1:2" x14ac:dyDescent="0.25">
      <c r="A3482" s="118">
        <v>25240</v>
      </c>
      <c r="B3482" s="110" t="s">
        <v>6297</v>
      </c>
    </row>
    <row r="3483" spans="1:2" x14ac:dyDescent="0.25">
      <c r="A3483" s="118">
        <v>36220</v>
      </c>
      <c r="B3483" s="110" t="s">
        <v>6298</v>
      </c>
    </row>
    <row r="3484" spans="1:2" x14ac:dyDescent="0.25">
      <c r="A3484" s="118">
        <v>33100</v>
      </c>
      <c r="B3484" s="110" t="s">
        <v>6299</v>
      </c>
    </row>
    <row r="3485" spans="1:2" x14ac:dyDescent="0.25">
      <c r="A3485" s="118">
        <v>29430</v>
      </c>
      <c r="B3485" s="110" t="s">
        <v>6300</v>
      </c>
    </row>
    <row r="3486" spans="1:2" x14ac:dyDescent="0.25">
      <c r="A3486" s="118">
        <v>51520</v>
      </c>
      <c r="B3486" s="110" t="s">
        <v>6301</v>
      </c>
    </row>
    <row r="3487" spans="1:2" x14ac:dyDescent="0.25">
      <c r="A3487" s="118">
        <v>28620</v>
      </c>
      <c r="B3487" s="110" t="s">
        <v>6302</v>
      </c>
    </row>
    <row r="3488" spans="1:2" x14ac:dyDescent="0.25">
      <c r="A3488" s="118">
        <v>29560</v>
      </c>
      <c r="B3488" s="110" t="s">
        <v>6303</v>
      </c>
    </row>
    <row r="3489" spans="1:2" x14ac:dyDescent="0.25">
      <c r="A3489" s="118">
        <v>29420</v>
      </c>
      <c r="B3489" s="110" t="s">
        <v>6304</v>
      </c>
    </row>
    <row r="3490" spans="1:2" x14ac:dyDescent="0.25">
      <c r="A3490" s="118">
        <v>29540</v>
      </c>
      <c r="B3490" s="110" t="s">
        <v>6305</v>
      </c>
    </row>
    <row r="3491" spans="1:2" x14ac:dyDescent="0.25">
      <c r="A3491" s="118">
        <v>29521</v>
      </c>
      <c r="B3491" s="110" t="s">
        <v>6306</v>
      </c>
    </row>
    <row r="3492" spans="1:2" x14ac:dyDescent="0.25">
      <c r="A3492" s="118">
        <v>29540</v>
      </c>
      <c r="B3492" s="110" t="s">
        <v>6307</v>
      </c>
    </row>
    <row r="3493" spans="1:2" x14ac:dyDescent="0.25">
      <c r="A3493" s="118">
        <v>28520</v>
      </c>
      <c r="B3493" s="110" t="s">
        <v>6308</v>
      </c>
    </row>
    <row r="3494" spans="1:2" x14ac:dyDescent="0.25">
      <c r="A3494" s="121">
        <v>15310</v>
      </c>
      <c r="B3494" s="110" t="s">
        <v>6309</v>
      </c>
    </row>
    <row r="3495" spans="1:2" x14ac:dyDescent="0.25">
      <c r="A3495" s="118">
        <v>23209</v>
      </c>
      <c r="B3495" s="110" t="s">
        <v>6310</v>
      </c>
    </row>
    <row r="3496" spans="1:2" x14ac:dyDescent="0.25">
      <c r="A3496" s="118">
        <v>29430</v>
      </c>
      <c r="B3496" s="110" t="s">
        <v>6311</v>
      </c>
    </row>
    <row r="3497" spans="1:2" x14ac:dyDescent="0.25">
      <c r="A3497" s="118">
        <v>22230</v>
      </c>
      <c r="B3497" s="110" t="s">
        <v>6312</v>
      </c>
    </row>
    <row r="3498" spans="1:2" x14ac:dyDescent="0.25">
      <c r="A3498" s="118">
        <v>26700</v>
      </c>
      <c r="B3498" s="110" t="s">
        <v>6313</v>
      </c>
    </row>
    <row r="3499" spans="1:2" x14ac:dyDescent="0.25">
      <c r="A3499" s="118">
        <v>26700</v>
      </c>
      <c r="B3499" s="110" t="s">
        <v>6314</v>
      </c>
    </row>
    <row r="3500" spans="1:2" x14ac:dyDescent="0.25">
      <c r="A3500" s="118">
        <v>26700</v>
      </c>
      <c r="B3500" s="110" t="s">
        <v>6315</v>
      </c>
    </row>
    <row r="3501" spans="1:2" x14ac:dyDescent="0.25">
      <c r="A3501" s="118">
        <v>26700</v>
      </c>
      <c r="B3501" s="110" t="s">
        <v>6316</v>
      </c>
    </row>
    <row r="3502" spans="1:2" x14ac:dyDescent="0.25">
      <c r="A3502" s="118">
        <v>51550</v>
      </c>
      <c r="B3502" s="110" t="s">
        <v>6317</v>
      </c>
    </row>
    <row r="3503" spans="1:2" x14ac:dyDescent="0.25">
      <c r="A3503" s="118">
        <v>24620</v>
      </c>
      <c r="B3503" s="110" t="s">
        <v>6318</v>
      </c>
    </row>
    <row r="3504" spans="1:2" x14ac:dyDescent="0.25">
      <c r="A3504" s="118">
        <v>24410</v>
      </c>
      <c r="B3504" s="110" t="s">
        <v>6319</v>
      </c>
    </row>
    <row r="3505" spans="1:2" x14ac:dyDescent="0.25">
      <c r="A3505" s="118">
        <v>52485</v>
      </c>
      <c r="B3505" s="110" t="s">
        <v>6320</v>
      </c>
    </row>
    <row r="3506" spans="1:2" x14ac:dyDescent="0.25">
      <c r="A3506" s="118">
        <v>52485</v>
      </c>
      <c r="B3506" s="110" t="s">
        <v>6321</v>
      </c>
    </row>
    <row r="3507" spans="1:2" x14ac:dyDescent="0.25">
      <c r="A3507" s="118">
        <v>19200</v>
      </c>
      <c r="B3507" s="110" t="s">
        <v>6322</v>
      </c>
    </row>
    <row r="3508" spans="1:2" x14ac:dyDescent="0.25">
      <c r="A3508" s="118">
        <v>92629</v>
      </c>
      <c r="B3508" s="110" t="s">
        <v>6323</v>
      </c>
    </row>
    <row r="3509" spans="1:2" x14ac:dyDescent="0.25">
      <c r="A3509" s="118">
        <v>60239</v>
      </c>
      <c r="B3509" s="110" t="s">
        <v>6324</v>
      </c>
    </row>
    <row r="3510" spans="1:2" x14ac:dyDescent="0.25">
      <c r="A3510" s="118">
        <v>35420</v>
      </c>
      <c r="B3510" s="110" t="s">
        <v>6325</v>
      </c>
    </row>
    <row r="3511" spans="1:2" x14ac:dyDescent="0.25">
      <c r="A3511" s="118">
        <v>51479</v>
      </c>
      <c r="B3511" s="110" t="s">
        <v>6326</v>
      </c>
    </row>
    <row r="3512" spans="1:2" x14ac:dyDescent="0.25">
      <c r="A3512" s="118">
        <v>35420</v>
      </c>
      <c r="B3512" s="110" t="s">
        <v>6327</v>
      </c>
    </row>
    <row r="3513" spans="1:2" x14ac:dyDescent="0.25">
      <c r="A3513" s="118">
        <v>35410</v>
      </c>
      <c r="B3513" s="110" t="s">
        <v>6328</v>
      </c>
    </row>
    <row r="3514" spans="1:2" x14ac:dyDescent="0.25">
      <c r="A3514" s="118">
        <v>24140</v>
      </c>
      <c r="B3514" s="110" t="s">
        <v>6329</v>
      </c>
    </row>
    <row r="3515" spans="1:2" x14ac:dyDescent="0.25">
      <c r="A3515" s="118">
        <v>24140</v>
      </c>
      <c r="B3515" s="110" t="s">
        <v>6330</v>
      </c>
    </row>
    <row r="3516" spans="1:2" x14ac:dyDescent="0.25">
      <c r="A3516" s="118">
        <v>51550</v>
      </c>
      <c r="B3516" s="110" t="s">
        <v>6331</v>
      </c>
    </row>
    <row r="3517" spans="1:2" x14ac:dyDescent="0.25">
      <c r="A3517" s="118">
        <v>24140</v>
      </c>
      <c r="B3517" s="110" t="s">
        <v>6332</v>
      </c>
    </row>
    <row r="3518" spans="1:2" x14ac:dyDescent="0.25">
      <c r="A3518" s="118">
        <v>35420</v>
      </c>
      <c r="B3518" s="110" t="s">
        <v>6333</v>
      </c>
    </row>
    <row r="3519" spans="1:2" x14ac:dyDescent="0.25">
      <c r="A3519" s="118">
        <v>29530</v>
      </c>
      <c r="B3519" s="110" t="s">
        <v>6334</v>
      </c>
    </row>
    <row r="3520" spans="1:2" x14ac:dyDescent="0.25">
      <c r="A3520" s="118">
        <v>31620</v>
      </c>
      <c r="B3520" s="110" t="s">
        <v>6335</v>
      </c>
    </row>
    <row r="3521" spans="1:2" x14ac:dyDescent="0.25">
      <c r="A3521" s="118">
        <v>22240</v>
      </c>
      <c r="B3521" s="110" t="s">
        <v>6336</v>
      </c>
    </row>
    <row r="3522" spans="1:2" x14ac:dyDescent="0.25">
      <c r="A3522" s="118">
        <v>22240</v>
      </c>
      <c r="B3522" s="110" t="s">
        <v>6337</v>
      </c>
    </row>
    <row r="3523" spans="1:2" x14ac:dyDescent="0.25">
      <c r="A3523" s="118">
        <v>29122</v>
      </c>
      <c r="B3523" s="110" t="s">
        <v>6338</v>
      </c>
    </row>
    <row r="3524" spans="1:2" x14ac:dyDescent="0.25">
      <c r="A3524" s="118">
        <v>29122</v>
      </c>
      <c r="B3524" s="110" t="s">
        <v>6339</v>
      </c>
    </row>
    <row r="3525" spans="1:2" x14ac:dyDescent="0.25">
      <c r="A3525" s="118">
        <v>29110</v>
      </c>
      <c r="B3525" s="110" t="s">
        <v>6340</v>
      </c>
    </row>
    <row r="3526" spans="1:2" x14ac:dyDescent="0.25">
      <c r="A3526" s="118">
        <v>29110</v>
      </c>
      <c r="B3526" s="110" t="s">
        <v>6341</v>
      </c>
    </row>
    <row r="3527" spans="1:2" x14ac:dyDescent="0.25">
      <c r="A3527" s="118">
        <v>34300</v>
      </c>
      <c r="B3527" s="110" t="s">
        <v>6342</v>
      </c>
    </row>
    <row r="3528" spans="1:2" x14ac:dyDescent="0.25">
      <c r="A3528" s="118">
        <v>29110</v>
      </c>
      <c r="B3528" s="110" t="s">
        <v>6343</v>
      </c>
    </row>
    <row r="3529" spans="1:2" x14ac:dyDescent="0.25">
      <c r="A3529" s="118">
        <v>21259</v>
      </c>
      <c r="B3529" s="110" t="s">
        <v>6344</v>
      </c>
    </row>
    <row r="3530" spans="1:2" x14ac:dyDescent="0.25">
      <c r="A3530" s="118">
        <v>21219</v>
      </c>
      <c r="B3530" s="110" t="s">
        <v>6345</v>
      </c>
    </row>
    <row r="3531" spans="1:2" x14ac:dyDescent="0.25">
      <c r="A3531" s="118">
        <v>29140</v>
      </c>
      <c r="B3531" s="110" t="s">
        <v>6346</v>
      </c>
    </row>
    <row r="3532" spans="1:2" x14ac:dyDescent="0.25">
      <c r="A3532" s="118">
        <v>33201</v>
      </c>
      <c r="B3532" s="110" t="s">
        <v>6347</v>
      </c>
    </row>
    <row r="3533" spans="1:2" x14ac:dyDescent="0.25">
      <c r="A3533" s="118">
        <v>15710</v>
      </c>
      <c r="B3533" s="110" t="s">
        <v>6348</v>
      </c>
    </row>
    <row r="3534" spans="1:2" x14ac:dyDescent="0.25">
      <c r="A3534" s="118">
        <v>51880</v>
      </c>
      <c r="B3534" s="110" t="s">
        <v>6349</v>
      </c>
    </row>
    <row r="3535" spans="1:2" x14ac:dyDescent="0.25">
      <c r="A3535" s="118">
        <v>1210</v>
      </c>
      <c r="B3535" s="110" t="s">
        <v>6350</v>
      </c>
    </row>
    <row r="3536" spans="1:2" x14ac:dyDescent="0.25">
      <c r="A3536" s="118">
        <v>52270</v>
      </c>
      <c r="B3536" s="110" t="s">
        <v>6351</v>
      </c>
    </row>
    <row r="3537" spans="1:2" x14ac:dyDescent="0.25">
      <c r="A3537" s="118">
        <v>29530</v>
      </c>
      <c r="B3537" s="110" t="s">
        <v>6352</v>
      </c>
    </row>
    <row r="3538" spans="1:2" x14ac:dyDescent="0.25">
      <c r="A3538" s="118">
        <v>51870</v>
      </c>
      <c r="B3538" s="110" t="s">
        <v>6353</v>
      </c>
    </row>
    <row r="3539" spans="1:2" x14ac:dyDescent="0.25">
      <c r="A3539" s="118">
        <v>29530</v>
      </c>
      <c r="B3539" s="110" t="s">
        <v>6354</v>
      </c>
    </row>
    <row r="3540" spans="1:2" x14ac:dyDescent="0.25">
      <c r="A3540" s="118">
        <v>71340</v>
      </c>
      <c r="B3540" s="110" t="s">
        <v>6355</v>
      </c>
    </row>
    <row r="3541" spans="1:2" x14ac:dyDescent="0.25">
      <c r="A3541" s="118">
        <v>29530</v>
      </c>
      <c r="B3541" s="110" t="s">
        <v>6356</v>
      </c>
    </row>
    <row r="3542" spans="1:2" x14ac:dyDescent="0.25">
      <c r="A3542" s="118">
        <v>15512</v>
      </c>
      <c r="B3542" s="110" t="s">
        <v>6357</v>
      </c>
    </row>
    <row r="3543" spans="1:2" x14ac:dyDescent="0.25">
      <c r="A3543" s="118">
        <v>15511</v>
      </c>
      <c r="B3543" s="110" t="s">
        <v>6358</v>
      </c>
    </row>
    <row r="3544" spans="1:2" x14ac:dyDescent="0.25">
      <c r="A3544" s="118">
        <v>15519</v>
      </c>
      <c r="B3544" s="110" t="s">
        <v>6359</v>
      </c>
    </row>
    <row r="3545" spans="1:2" x14ac:dyDescent="0.25">
      <c r="A3545" s="118">
        <v>51331</v>
      </c>
      <c r="B3545" s="110" t="s">
        <v>6360</v>
      </c>
    </row>
    <row r="3546" spans="1:2" x14ac:dyDescent="0.25">
      <c r="A3546" s="118">
        <v>51331</v>
      </c>
      <c r="B3546" s="110" t="s">
        <v>6361</v>
      </c>
    </row>
    <row r="3547" spans="1:2" x14ac:dyDescent="0.25">
      <c r="A3547" s="118">
        <v>51331</v>
      </c>
      <c r="B3547" s="110" t="s">
        <v>6362</v>
      </c>
    </row>
    <row r="3548" spans="1:2" x14ac:dyDescent="0.25">
      <c r="A3548" s="118">
        <v>52270</v>
      </c>
      <c r="B3548" s="110" t="s">
        <v>6363</v>
      </c>
    </row>
    <row r="3549" spans="1:2" x14ac:dyDescent="0.25">
      <c r="A3549" s="118">
        <v>52270</v>
      </c>
      <c r="B3549" s="110" t="s">
        <v>6364</v>
      </c>
    </row>
    <row r="3550" spans="1:2" x14ac:dyDescent="0.25">
      <c r="A3550" s="118">
        <v>45240</v>
      </c>
      <c r="B3550" s="110" t="s">
        <v>6365</v>
      </c>
    </row>
    <row r="3551" spans="1:2" x14ac:dyDescent="0.25">
      <c r="A3551" s="118">
        <v>67200</v>
      </c>
      <c r="B3551" s="110" t="s">
        <v>6366</v>
      </c>
    </row>
    <row r="3552" spans="1:2" x14ac:dyDescent="0.25">
      <c r="A3552" s="118">
        <v>17210</v>
      </c>
      <c r="B3552" s="110" t="s">
        <v>6367</v>
      </c>
    </row>
    <row r="3553" spans="1:2" x14ac:dyDescent="0.25">
      <c r="A3553" s="118">
        <v>17220</v>
      </c>
      <c r="B3553" s="110" t="s">
        <v>6368</v>
      </c>
    </row>
    <row r="3554" spans="1:2" x14ac:dyDescent="0.25">
      <c r="A3554" s="118">
        <v>17230</v>
      </c>
      <c r="B3554" s="110" t="s">
        <v>6369</v>
      </c>
    </row>
    <row r="3555" spans="1:2" x14ac:dyDescent="0.25">
      <c r="A3555" s="118">
        <v>45220</v>
      </c>
      <c r="B3555" s="110" t="s">
        <v>6370</v>
      </c>
    </row>
    <row r="3556" spans="1:2" x14ac:dyDescent="0.25">
      <c r="A3556" s="118">
        <v>92311</v>
      </c>
      <c r="B3556" s="110" t="s">
        <v>6371</v>
      </c>
    </row>
    <row r="3557" spans="1:2" x14ac:dyDescent="0.25">
      <c r="A3557" s="118">
        <v>92311</v>
      </c>
      <c r="B3557" s="110" t="s">
        <v>6372</v>
      </c>
    </row>
    <row r="3558" spans="1:2" x14ac:dyDescent="0.25">
      <c r="A3558" s="118">
        <v>92341</v>
      </c>
      <c r="B3558" s="110" t="s">
        <v>6373</v>
      </c>
    </row>
    <row r="3559" spans="1:2" x14ac:dyDescent="0.25">
      <c r="A3559" s="118">
        <v>92311</v>
      </c>
      <c r="B3559" s="110" t="s">
        <v>6374</v>
      </c>
    </row>
    <row r="3560" spans="1:2" x14ac:dyDescent="0.25">
      <c r="A3560" s="118">
        <v>92341</v>
      </c>
      <c r="B3560" s="110" t="s">
        <v>6375</v>
      </c>
    </row>
    <row r="3561" spans="1:2" x14ac:dyDescent="0.25">
      <c r="A3561" s="118">
        <v>92341</v>
      </c>
      <c r="B3561" s="110" t="s">
        <v>6376</v>
      </c>
    </row>
    <row r="3562" spans="1:2" x14ac:dyDescent="0.25">
      <c r="A3562" s="118">
        <v>92341</v>
      </c>
      <c r="B3562" s="110" t="s">
        <v>6377</v>
      </c>
    </row>
    <row r="3563" spans="1:2" x14ac:dyDescent="0.25">
      <c r="A3563" s="118">
        <v>92341</v>
      </c>
      <c r="B3563" s="110" t="s">
        <v>6378</v>
      </c>
    </row>
    <row r="3564" spans="1:2" x14ac:dyDescent="0.25">
      <c r="A3564" s="118">
        <v>15862</v>
      </c>
      <c r="B3564" s="110" t="s">
        <v>6379</v>
      </c>
    </row>
    <row r="3565" spans="1:2" x14ac:dyDescent="0.25">
      <c r="A3565" s="118">
        <v>33403</v>
      </c>
      <c r="B3565" s="110" t="s">
        <v>6380</v>
      </c>
    </row>
    <row r="3566" spans="1:2" x14ac:dyDescent="0.25">
      <c r="A3566" s="118">
        <v>36501</v>
      </c>
      <c r="B3566" s="110" t="s">
        <v>6381</v>
      </c>
    </row>
    <row r="3567" spans="1:2" x14ac:dyDescent="0.25">
      <c r="A3567" s="118">
        <v>36501</v>
      </c>
      <c r="B3567" s="110" t="s">
        <v>6382</v>
      </c>
    </row>
    <row r="3568" spans="1:2" x14ac:dyDescent="0.25">
      <c r="A3568" s="118">
        <v>31610</v>
      </c>
      <c r="B3568" s="110" t="s">
        <v>6383</v>
      </c>
    </row>
    <row r="3569" spans="1:2" x14ac:dyDescent="0.25">
      <c r="A3569" s="118">
        <v>72220</v>
      </c>
      <c r="B3569" s="110" t="s">
        <v>6384</v>
      </c>
    </row>
    <row r="3570" spans="1:2" x14ac:dyDescent="0.25">
      <c r="A3570" s="118">
        <v>92201</v>
      </c>
      <c r="B3570" s="110" t="s">
        <v>6385</v>
      </c>
    </row>
    <row r="3571" spans="1:2" x14ac:dyDescent="0.25">
      <c r="A3571" s="118">
        <v>92202</v>
      </c>
      <c r="B3571" s="110" t="s">
        <v>6386</v>
      </c>
    </row>
    <row r="3572" spans="1:2" x14ac:dyDescent="0.25">
      <c r="A3572" s="121">
        <v>74206</v>
      </c>
      <c r="B3572" s="110" t="s">
        <v>6387</v>
      </c>
    </row>
    <row r="3573" spans="1:2" x14ac:dyDescent="0.25">
      <c r="A3573" s="118">
        <v>72300</v>
      </c>
      <c r="B3573" s="110" t="s">
        <v>6388</v>
      </c>
    </row>
    <row r="3574" spans="1:2" x14ac:dyDescent="0.25">
      <c r="A3574" s="118">
        <v>22240</v>
      </c>
      <c r="B3574" s="110" t="s">
        <v>6389</v>
      </c>
    </row>
    <row r="3575" spans="1:2" x14ac:dyDescent="0.25">
      <c r="A3575" s="118">
        <v>22240</v>
      </c>
      <c r="B3575" s="110" t="s">
        <v>6390</v>
      </c>
    </row>
    <row r="3576" spans="1:2" x14ac:dyDescent="0.25">
      <c r="A3576" s="118">
        <v>22240</v>
      </c>
      <c r="B3576" s="110" t="s">
        <v>6391</v>
      </c>
    </row>
    <row r="3577" spans="1:2" x14ac:dyDescent="0.25">
      <c r="A3577" s="118">
        <v>64200</v>
      </c>
      <c r="B3577" s="110" t="s">
        <v>6392</v>
      </c>
    </row>
    <row r="3578" spans="1:2" x14ac:dyDescent="0.25">
      <c r="A3578" s="118">
        <v>72300</v>
      </c>
      <c r="B3578" s="110" t="s">
        <v>6393</v>
      </c>
    </row>
    <row r="3579" spans="1:2" x14ac:dyDescent="0.25">
      <c r="A3579" s="118">
        <v>72300</v>
      </c>
      <c r="B3579" s="110" t="s">
        <v>6394</v>
      </c>
    </row>
    <row r="3580" spans="1:2" x14ac:dyDescent="0.25">
      <c r="A3580" s="118">
        <v>30020</v>
      </c>
      <c r="B3580" s="110" t="s">
        <v>6395</v>
      </c>
    </row>
    <row r="3581" spans="1:2" x14ac:dyDescent="0.25">
      <c r="A3581" s="118">
        <v>30010</v>
      </c>
      <c r="B3581" s="110" t="s">
        <v>6396</v>
      </c>
    </row>
    <row r="3582" spans="1:2" x14ac:dyDescent="0.25">
      <c r="A3582" s="118">
        <v>72400</v>
      </c>
      <c r="B3582" s="110" t="s">
        <v>6397</v>
      </c>
    </row>
    <row r="3583" spans="1:2" x14ac:dyDescent="0.25">
      <c r="A3583" s="118">
        <v>64200</v>
      </c>
      <c r="B3583" s="110" t="s">
        <v>6398</v>
      </c>
    </row>
    <row r="3584" spans="1:2" x14ac:dyDescent="0.25">
      <c r="A3584" s="118">
        <v>32201</v>
      </c>
      <c r="B3584" s="110" t="s">
        <v>6399</v>
      </c>
    </row>
    <row r="3585" spans="1:2" x14ac:dyDescent="0.25">
      <c r="A3585" s="118">
        <v>72400</v>
      </c>
      <c r="B3585" s="110" t="s">
        <v>6400</v>
      </c>
    </row>
    <row r="3586" spans="1:2" x14ac:dyDescent="0.25">
      <c r="A3586" s="118">
        <v>72400</v>
      </c>
      <c r="B3586" s="110" t="s">
        <v>6401</v>
      </c>
    </row>
    <row r="3587" spans="1:2" x14ac:dyDescent="0.25">
      <c r="A3587" s="118">
        <v>36631</v>
      </c>
      <c r="B3587" s="110" t="s">
        <v>6402</v>
      </c>
    </row>
    <row r="3588" spans="1:2" x14ac:dyDescent="0.25">
      <c r="A3588" s="118">
        <v>36631</v>
      </c>
      <c r="B3588" s="110" t="s">
        <v>6403</v>
      </c>
    </row>
    <row r="3589" spans="1:2" x14ac:dyDescent="0.25">
      <c r="A3589" s="118">
        <v>1139</v>
      </c>
      <c r="B3589" s="110" t="s">
        <v>6404</v>
      </c>
    </row>
    <row r="3590" spans="1:2" x14ac:dyDescent="0.25">
      <c r="A3590" s="118">
        <v>93059</v>
      </c>
      <c r="B3590" s="110" t="s">
        <v>6405</v>
      </c>
    </row>
    <row r="3591" spans="1:2" x14ac:dyDescent="0.25">
      <c r="A3591" s="118">
        <v>93059</v>
      </c>
      <c r="B3591" s="110" t="s">
        <v>6406</v>
      </c>
    </row>
    <row r="3592" spans="1:2" x14ac:dyDescent="0.25">
      <c r="A3592" s="118">
        <v>85321</v>
      </c>
      <c r="B3592" s="110" t="s">
        <v>6407</v>
      </c>
    </row>
    <row r="3593" spans="1:2" x14ac:dyDescent="0.25">
      <c r="A3593" s="118">
        <v>85322</v>
      </c>
      <c r="B3593" s="110" t="s">
        <v>6408</v>
      </c>
    </row>
    <row r="3594" spans="1:2" x14ac:dyDescent="0.25">
      <c r="A3594" s="118">
        <v>85321</v>
      </c>
      <c r="B3594" s="110" t="s">
        <v>6409</v>
      </c>
    </row>
    <row r="3595" spans="1:2" x14ac:dyDescent="0.25">
      <c r="A3595" s="118">
        <v>85322</v>
      </c>
      <c r="B3595" s="110" t="s">
        <v>6410</v>
      </c>
    </row>
    <row r="3596" spans="1:2" x14ac:dyDescent="0.25">
      <c r="A3596" s="118">
        <v>80429</v>
      </c>
      <c r="B3596" s="110" t="s">
        <v>6411</v>
      </c>
    </row>
    <row r="3597" spans="1:2" x14ac:dyDescent="0.25">
      <c r="A3597" s="118">
        <v>85321</v>
      </c>
      <c r="B3597" s="110" t="s">
        <v>6412</v>
      </c>
    </row>
    <row r="3598" spans="1:2" x14ac:dyDescent="0.25">
      <c r="A3598" s="118">
        <v>85322</v>
      </c>
      <c r="B3598" s="110" t="s">
        <v>6413</v>
      </c>
    </row>
    <row r="3599" spans="1:2" x14ac:dyDescent="0.25">
      <c r="A3599" s="118">
        <v>29240</v>
      </c>
      <c r="B3599" s="110" t="s">
        <v>6414</v>
      </c>
    </row>
    <row r="3600" spans="1:2" x14ac:dyDescent="0.25">
      <c r="A3600" s="118">
        <v>65233</v>
      </c>
      <c r="B3600" s="110" t="s">
        <v>6415</v>
      </c>
    </row>
    <row r="3601" spans="1:2" x14ac:dyDescent="0.25">
      <c r="A3601" s="118">
        <v>67122</v>
      </c>
      <c r="B3601" s="110" t="s">
        <v>6416</v>
      </c>
    </row>
    <row r="3602" spans="1:2" x14ac:dyDescent="0.25">
      <c r="A3602" s="118">
        <v>67122</v>
      </c>
      <c r="B3602" s="110" t="s">
        <v>6417</v>
      </c>
    </row>
    <row r="3603" spans="1:2" x14ac:dyDescent="0.25">
      <c r="A3603" s="118">
        <v>74871</v>
      </c>
      <c r="B3603" s="110" t="s">
        <v>6418</v>
      </c>
    </row>
    <row r="3604" spans="1:2" x14ac:dyDescent="0.25">
      <c r="A3604" s="118">
        <v>65222</v>
      </c>
      <c r="B3604" s="110" t="s">
        <v>6419</v>
      </c>
    </row>
    <row r="3605" spans="1:2" x14ac:dyDescent="0.25">
      <c r="A3605" s="118">
        <v>15862</v>
      </c>
      <c r="B3605" s="110" t="s">
        <v>6420</v>
      </c>
    </row>
    <row r="3606" spans="1:2" x14ac:dyDescent="0.25">
      <c r="A3606" s="118">
        <v>22220</v>
      </c>
      <c r="B3606" s="110" t="s">
        <v>6421</v>
      </c>
    </row>
    <row r="3607" spans="1:2" x14ac:dyDescent="0.25">
      <c r="A3607" s="118">
        <v>29540</v>
      </c>
      <c r="B3607" s="110" t="s">
        <v>6422</v>
      </c>
    </row>
    <row r="3608" spans="1:2" x14ac:dyDescent="0.25">
      <c r="A3608" s="118">
        <v>35300</v>
      </c>
      <c r="B3608" s="110" t="s">
        <v>6423</v>
      </c>
    </row>
    <row r="3609" spans="1:2" x14ac:dyDescent="0.25">
      <c r="A3609" s="118">
        <v>36110</v>
      </c>
      <c r="B3609" s="110" t="s">
        <v>6424</v>
      </c>
    </row>
    <row r="3610" spans="1:2" x14ac:dyDescent="0.25">
      <c r="A3610" s="118">
        <v>35110</v>
      </c>
      <c r="B3610" s="110" t="s">
        <v>6425</v>
      </c>
    </row>
    <row r="3611" spans="1:2" x14ac:dyDescent="0.25">
      <c r="A3611" s="118">
        <v>35110</v>
      </c>
      <c r="B3611" s="110" t="s">
        <v>6426</v>
      </c>
    </row>
    <row r="3612" spans="1:2" x14ac:dyDescent="0.25">
      <c r="A3612" s="118">
        <v>29560</v>
      </c>
      <c r="B3612" s="110" t="s">
        <v>6427</v>
      </c>
    </row>
    <row r="3613" spans="1:2" x14ac:dyDescent="0.25">
      <c r="A3613" s="118">
        <v>90030</v>
      </c>
      <c r="B3613" s="110" t="s">
        <v>6428</v>
      </c>
    </row>
    <row r="3614" spans="1:2" x14ac:dyDescent="0.25">
      <c r="A3614" s="118">
        <v>90030</v>
      </c>
      <c r="B3614" s="110" t="s">
        <v>6429</v>
      </c>
    </row>
    <row r="3615" spans="1:2" x14ac:dyDescent="0.25">
      <c r="A3615" s="118">
        <v>90030</v>
      </c>
      <c r="B3615" s="110" t="s">
        <v>6430</v>
      </c>
    </row>
    <row r="3616" spans="1:2" x14ac:dyDescent="0.25">
      <c r="A3616" s="118">
        <v>90030</v>
      </c>
      <c r="B3616" s="110" t="s">
        <v>6431</v>
      </c>
    </row>
    <row r="3617" spans="1:2" x14ac:dyDescent="0.25">
      <c r="A3617" s="118">
        <v>90030</v>
      </c>
      <c r="B3617" s="110" t="s">
        <v>6432</v>
      </c>
    </row>
    <row r="3618" spans="1:2" x14ac:dyDescent="0.25">
      <c r="A3618" s="118">
        <v>90030</v>
      </c>
      <c r="B3618" s="110" t="s">
        <v>6433</v>
      </c>
    </row>
    <row r="3619" spans="1:2" x14ac:dyDescent="0.25">
      <c r="A3619" s="118">
        <v>90030</v>
      </c>
      <c r="B3619" s="110" t="s">
        <v>6434</v>
      </c>
    </row>
    <row r="3620" spans="1:2" x14ac:dyDescent="0.25">
      <c r="A3620" s="118">
        <v>90030</v>
      </c>
      <c r="B3620" s="110" t="s">
        <v>6435</v>
      </c>
    </row>
    <row r="3621" spans="1:2" x14ac:dyDescent="0.25">
      <c r="A3621" s="118">
        <v>74704</v>
      </c>
      <c r="B3621" s="110" t="s">
        <v>6436</v>
      </c>
    </row>
    <row r="3622" spans="1:2" x14ac:dyDescent="0.25">
      <c r="A3622" s="118">
        <v>26700</v>
      </c>
      <c r="B3622" s="110" t="s">
        <v>6437</v>
      </c>
    </row>
    <row r="3623" spans="1:2" x14ac:dyDescent="0.25">
      <c r="A3623" s="118">
        <v>35500</v>
      </c>
      <c r="B3623" s="110" t="s">
        <v>6438</v>
      </c>
    </row>
    <row r="3624" spans="1:2" x14ac:dyDescent="0.25">
      <c r="A3624" s="118">
        <v>26300</v>
      </c>
      <c r="B3624" s="110" t="s">
        <v>6439</v>
      </c>
    </row>
    <row r="3625" spans="1:2" x14ac:dyDescent="0.25">
      <c r="A3625" s="118">
        <v>25210</v>
      </c>
      <c r="B3625" s="110" t="s">
        <v>6440</v>
      </c>
    </row>
    <row r="3626" spans="1:2" x14ac:dyDescent="0.25">
      <c r="A3626" s="118">
        <v>92319</v>
      </c>
      <c r="B3626" s="110" t="s">
        <v>6441</v>
      </c>
    </row>
    <row r="3627" spans="1:2" x14ac:dyDescent="0.25">
      <c r="A3627" s="118">
        <v>24620</v>
      </c>
      <c r="B3627" s="110" t="s">
        <v>6442</v>
      </c>
    </row>
    <row r="3628" spans="1:2" x14ac:dyDescent="0.25">
      <c r="A3628" s="118">
        <v>64200</v>
      </c>
      <c r="B3628" s="110" t="s">
        <v>6443</v>
      </c>
    </row>
    <row r="3629" spans="1:2" x14ac:dyDescent="0.25">
      <c r="A3629" s="118">
        <v>28750</v>
      </c>
      <c r="B3629" s="110" t="s">
        <v>6444</v>
      </c>
    </row>
    <row r="3630" spans="1:2" x14ac:dyDescent="0.25">
      <c r="A3630" s="118">
        <v>74119</v>
      </c>
      <c r="B3630" s="110" t="s">
        <v>6445</v>
      </c>
    </row>
    <row r="3631" spans="1:2" x14ac:dyDescent="0.25">
      <c r="A3631" s="118">
        <v>10101</v>
      </c>
      <c r="B3631" s="110" t="s">
        <v>6446</v>
      </c>
    </row>
    <row r="3632" spans="1:2" x14ac:dyDescent="0.25">
      <c r="A3632" s="118">
        <v>29710</v>
      </c>
      <c r="B3632" s="110" t="s">
        <v>6447</v>
      </c>
    </row>
    <row r="3633" spans="1:2" x14ac:dyDescent="0.25">
      <c r="A3633" s="118">
        <v>75220</v>
      </c>
      <c r="B3633" s="110" t="s">
        <v>6448</v>
      </c>
    </row>
    <row r="3634" spans="1:2" x14ac:dyDescent="0.25">
      <c r="A3634" s="118">
        <v>31610</v>
      </c>
      <c r="B3634" s="110" t="s">
        <v>6449</v>
      </c>
    </row>
    <row r="3635" spans="1:2" x14ac:dyDescent="0.25">
      <c r="A3635" s="118">
        <v>17120</v>
      </c>
      <c r="B3635" s="110" t="s">
        <v>6450</v>
      </c>
    </row>
    <row r="3636" spans="1:2" x14ac:dyDescent="0.25">
      <c r="A3636" s="118">
        <v>45250</v>
      </c>
      <c r="B3636" s="110" t="s">
        <v>6451</v>
      </c>
    </row>
    <row r="3637" spans="1:2" x14ac:dyDescent="0.25">
      <c r="A3637" s="118">
        <v>15330</v>
      </c>
      <c r="B3637" s="110" t="s">
        <v>6452</v>
      </c>
    </row>
    <row r="3638" spans="1:2" x14ac:dyDescent="0.25">
      <c r="A3638" s="118">
        <v>15330</v>
      </c>
      <c r="B3638" s="110" t="s">
        <v>6453</v>
      </c>
    </row>
    <row r="3639" spans="1:2" x14ac:dyDescent="0.25">
      <c r="A3639" s="118">
        <v>35300</v>
      </c>
      <c r="B3639" s="110" t="s">
        <v>6454</v>
      </c>
    </row>
    <row r="3640" spans="1:2" x14ac:dyDescent="0.25">
      <c r="A3640" s="118">
        <v>24660</v>
      </c>
      <c r="B3640" s="110" t="s">
        <v>6455</v>
      </c>
    </row>
    <row r="3641" spans="1:2" x14ac:dyDescent="0.25">
      <c r="A3641" s="118">
        <v>31620</v>
      </c>
      <c r="B3641" s="110" t="s">
        <v>6456</v>
      </c>
    </row>
    <row r="3642" spans="1:2" x14ac:dyDescent="0.25">
      <c r="A3642" s="118">
        <v>52270</v>
      </c>
      <c r="B3642" s="110" t="s">
        <v>6457</v>
      </c>
    </row>
    <row r="3643" spans="1:2" x14ac:dyDescent="0.25">
      <c r="A3643" s="118">
        <v>25130</v>
      </c>
      <c r="B3643" s="110" t="s">
        <v>6458</v>
      </c>
    </row>
    <row r="3644" spans="1:2" x14ac:dyDescent="0.25">
      <c r="A3644" s="118">
        <v>29121</v>
      </c>
      <c r="B3644" s="110" t="s">
        <v>6459</v>
      </c>
    </row>
    <row r="3645" spans="1:2" x14ac:dyDescent="0.25">
      <c r="A3645" s="118">
        <v>35420</v>
      </c>
      <c r="B3645" s="110" t="s">
        <v>6460</v>
      </c>
    </row>
    <row r="3646" spans="1:2" x14ac:dyDescent="0.25">
      <c r="A3646" s="118">
        <v>31610</v>
      </c>
      <c r="B3646" s="110" t="s">
        <v>6461</v>
      </c>
    </row>
    <row r="3647" spans="1:2" x14ac:dyDescent="0.25">
      <c r="A3647" s="118">
        <v>45110</v>
      </c>
      <c r="B3647" s="110" t="s">
        <v>6462</v>
      </c>
    </row>
    <row r="3648" spans="1:2" x14ac:dyDescent="0.25">
      <c r="A3648" s="118">
        <v>45500</v>
      </c>
      <c r="B3648" s="110" t="s">
        <v>6463</v>
      </c>
    </row>
    <row r="3649" spans="1:2" x14ac:dyDescent="0.25">
      <c r="A3649" s="118">
        <v>45110</v>
      </c>
      <c r="B3649" s="110" t="s">
        <v>6464</v>
      </c>
    </row>
    <row r="3650" spans="1:2" x14ac:dyDescent="0.25">
      <c r="A3650" s="118">
        <v>15920</v>
      </c>
      <c r="B3650" s="110" t="s">
        <v>6465</v>
      </c>
    </row>
    <row r="3651" spans="1:2" x14ac:dyDescent="0.25">
      <c r="A3651" s="118">
        <v>17210</v>
      </c>
      <c r="B3651" s="110" t="s">
        <v>6466</v>
      </c>
    </row>
    <row r="3652" spans="1:2" x14ac:dyDescent="0.25">
      <c r="A3652" s="118">
        <v>20200</v>
      </c>
      <c r="B3652" s="110" t="s">
        <v>6467</v>
      </c>
    </row>
    <row r="3653" spans="1:2" x14ac:dyDescent="0.25">
      <c r="A3653" s="118">
        <v>33201</v>
      </c>
      <c r="B3653" s="110" t="s">
        <v>6468</v>
      </c>
    </row>
    <row r="3654" spans="1:2" x14ac:dyDescent="0.25">
      <c r="A3654" s="118">
        <v>33202</v>
      </c>
      <c r="B3654" s="110" t="s">
        <v>6469</v>
      </c>
    </row>
    <row r="3655" spans="1:2" x14ac:dyDescent="0.25">
      <c r="A3655" s="118">
        <v>85130</v>
      </c>
      <c r="B3655" s="110" t="s">
        <v>6470</v>
      </c>
    </row>
    <row r="3656" spans="1:2" x14ac:dyDescent="0.25">
      <c r="A3656" s="118">
        <v>24422</v>
      </c>
      <c r="B3656" s="110" t="s">
        <v>6471</v>
      </c>
    </row>
    <row r="3657" spans="1:2" x14ac:dyDescent="0.25">
      <c r="A3657" s="118">
        <v>33100</v>
      </c>
      <c r="B3657" s="110" t="s">
        <v>6472</v>
      </c>
    </row>
    <row r="3658" spans="1:2" x14ac:dyDescent="0.25">
      <c r="A3658" s="118">
        <v>24520</v>
      </c>
      <c r="B3658" s="110" t="s">
        <v>6473</v>
      </c>
    </row>
    <row r="3659" spans="1:2" x14ac:dyDescent="0.25">
      <c r="A3659" s="118">
        <v>85130</v>
      </c>
      <c r="B3659" s="110" t="s">
        <v>6474</v>
      </c>
    </row>
    <row r="3660" spans="1:2" x14ac:dyDescent="0.25">
      <c r="A3660" s="118">
        <v>85130</v>
      </c>
      <c r="B3660" s="110" t="s">
        <v>6475</v>
      </c>
    </row>
    <row r="3661" spans="1:2" x14ac:dyDescent="0.25">
      <c r="A3661" s="118">
        <v>80302</v>
      </c>
      <c r="B3661" s="110" t="s">
        <v>6476</v>
      </c>
    </row>
    <row r="3662" spans="1:2" x14ac:dyDescent="0.25">
      <c r="A3662" s="118">
        <v>33100</v>
      </c>
      <c r="B3662" s="110" t="s">
        <v>6477</v>
      </c>
    </row>
    <row r="3663" spans="1:2" x14ac:dyDescent="0.25">
      <c r="A3663" s="118">
        <v>24422</v>
      </c>
      <c r="B3663" s="110" t="s">
        <v>6478</v>
      </c>
    </row>
    <row r="3664" spans="1:2" x14ac:dyDescent="0.25">
      <c r="A3664" s="118">
        <v>85112</v>
      </c>
      <c r="B3664" s="110" t="s">
        <v>6479</v>
      </c>
    </row>
    <row r="3665" spans="1:2" x14ac:dyDescent="0.25">
      <c r="A3665" s="118">
        <v>85111</v>
      </c>
      <c r="B3665" s="110" t="s">
        <v>6480</v>
      </c>
    </row>
    <row r="3666" spans="1:2" x14ac:dyDescent="0.25">
      <c r="A3666" s="118">
        <v>85140</v>
      </c>
      <c r="B3666" s="110" t="s">
        <v>6481</v>
      </c>
    </row>
    <row r="3667" spans="1:2" x14ac:dyDescent="0.25">
      <c r="A3667" s="118">
        <v>33100</v>
      </c>
      <c r="B3667" s="110" t="s">
        <v>6482</v>
      </c>
    </row>
    <row r="3668" spans="1:2" x14ac:dyDescent="0.25">
      <c r="A3668" s="118">
        <v>29240</v>
      </c>
      <c r="B3668" s="110" t="s">
        <v>6483</v>
      </c>
    </row>
    <row r="3669" spans="1:2" x14ac:dyDescent="0.25">
      <c r="A3669" s="118">
        <v>33100</v>
      </c>
      <c r="B3669" s="110" t="s">
        <v>6484</v>
      </c>
    </row>
    <row r="3670" spans="1:2" x14ac:dyDescent="0.25">
      <c r="A3670" s="118">
        <v>85130</v>
      </c>
      <c r="B3670" s="110" t="s">
        <v>6485</v>
      </c>
    </row>
    <row r="3671" spans="1:2" x14ac:dyDescent="0.25">
      <c r="A3671" s="118">
        <v>85130</v>
      </c>
      <c r="B3671" s="110" t="s">
        <v>6486</v>
      </c>
    </row>
    <row r="3672" spans="1:2" x14ac:dyDescent="0.25">
      <c r="A3672" s="118">
        <v>75120</v>
      </c>
      <c r="B3672" s="110" t="s">
        <v>6487</v>
      </c>
    </row>
    <row r="3673" spans="1:2" x14ac:dyDescent="0.25">
      <c r="A3673" s="118">
        <v>85130</v>
      </c>
      <c r="B3673" s="110" t="s">
        <v>6488</v>
      </c>
    </row>
    <row r="3674" spans="1:2" x14ac:dyDescent="0.25">
      <c r="A3674" s="118">
        <v>33100</v>
      </c>
      <c r="B3674" s="110" t="s">
        <v>6489</v>
      </c>
    </row>
    <row r="3675" spans="1:2" x14ac:dyDescent="0.25">
      <c r="A3675" s="118">
        <v>85140</v>
      </c>
      <c r="B3675" s="110" t="s">
        <v>6490</v>
      </c>
    </row>
    <row r="3676" spans="1:2" x14ac:dyDescent="0.25">
      <c r="A3676" s="118">
        <v>24660</v>
      </c>
      <c r="B3676" s="110" t="s">
        <v>6491</v>
      </c>
    </row>
    <row r="3677" spans="1:2" x14ac:dyDescent="0.25">
      <c r="A3677" s="118">
        <v>24422</v>
      </c>
      <c r="B3677" s="110" t="s">
        <v>6492</v>
      </c>
    </row>
    <row r="3678" spans="1:2" x14ac:dyDescent="0.25">
      <c r="A3678" s="118">
        <v>51120</v>
      </c>
      <c r="B3678" s="110" t="s">
        <v>6493</v>
      </c>
    </row>
    <row r="3679" spans="1:2" x14ac:dyDescent="0.25">
      <c r="A3679" s="118">
        <v>24520</v>
      </c>
      <c r="B3679" s="110" t="s">
        <v>6494</v>
      </c>
    </row>
    <row r="3680" spans="1:2" x14ac:dyDescent="0.25">
      <c r="A3680" s="118">
        <v>85130</v>
      </c>
      <c r="B3680" s="110" t="s">
        <v>6495</v>
      </c>
    </row>
    <row r="3681" spans="1:2" x14ac:dyDescent="0.25">
      <c r="A3681" s="118">
        <v>33100</v>
      </c>
      <c r="B3681" s="110" t="s">
        <v>6496</v>
      </c>
    </row>
    <row r="3682" spans="1:2" x14ac:dyDescent="0.25">
      <c r="A3682" s="118">
        <v>24520</v>
      </c>
      <c r="B3682" s="110" t="s">
        <v>6497</v>
      </c>
    </row>
    <row r="3683" spans="1:2" x14ac:dyDescent="0.25">
      <c r="A3683" s="118">
        <v>24520</v>
      </c>
      <c r="B3683" s="110" t="s">
        <v>6498</v>
      </c>
    </row>
    <row r="3684" spans="1:2" x14ac:dyDescent="0.25">
      <c r="A3684" s="118">
        <v>24512</v>
      </c>
      <c r="B3684" s="110" t="s">
        <v>6499</v>
      </c>
    </row>
    <row r="3685" spans="1:2" x14ac:dyDescent="0.25">
      <c r="A3685" s="118">
        <v>24512</v>
      </c>
      <c r="B3685" s="110" t="s">
        <v>6500</v>
      </c>
    </row>
    <row r="3686" spans="1:2" x14ac:dyDescent="0.25">
      <c r="A3686" s="118">
        <v>27420</v>
      </c>
      <c r="B3686" s="110" t="s">
        <v>6501</v>
      </c>
    </row>
    <row r="3687" spans="1:2" x14ac:dyDescent="0.25">
      <c r="A3687" s="118">
        <v>52120</v>
      </c>
      <c r="B3687" s="110" t="s">
        <v>6502</v>
      </c>
    </row>
    <row r="3688" spans="1:2" x14ac:dyDescent="0.25">
      <c r="A3688" s="118">
        <v>24520</v>
      </c>
      <c r="B3688" s="110" t="s">
        <v>6503</v>
      </c>
    </row>
    <row r="3689" spans="1:2" x14ac:dyDescent="0.25">
      <c r="A3689" s="118">
        <v>51550</v>
      </c>
      <c r="B3689" s="110" t="s">
        <v>6504</v>
      </c>
    </row>
    <row r="3690" spans="1:2" x14ac:dyDescent="0.25">
      <c r="A3690" s="118">
        <v>67130</v>
      </c>
      <c r="B3690" s="110" t="s">
        <v>6505</v>
      </c>
    </row>
    <row r="3691" spans="1:2" x14ac:dyDescent="0.25">
      <c r="A3691" s="118">
        <v>11200</v>
      </c>
      <c r="B3691" s="110" t="s">
        <v>6506</v>
      </c>
    </row>
    <row r="3692" spans="1:2" x14ac:dyDescent="0.25">
      <c r="A3692" s="118">
        <v>29220</v>
      </c>
      <c r="B3692" s="110" t="s">
        <v>6507</v>
      </c>
    </row>
    <row r="3693" spans="1:2" x14ac:dyDescent="0.25">
      <c r="A3693" s="118">
        <v>51870</v>
      </c>
      <c r="B3693" s="110" t="s">
        <v>6508</v>
      </c>
    </row>
    <row r="3694" spans="1:2" x14ac:dyDescent="0.25">
      <c r="A3694" s="118">
        <v>23201</v>
      </c>
      <c r="B3694" s="110" t="s">
        <v>6509</v>
      </c>
    </row>
    <row r="3695" spans="1:2" x14ac:dyDescent="0.25">
      <c r="A3695" s="118">
        <v>29240</v>
      </c>
      <c r="B3695" s="110" t="s">
        <v>6510</v>
      </c>
    </row>
    <row r="3696" spans="1:2" x14ac:dyDescent="0.25">
      <c r="A3696" s="118">
        <v>41000</v>
      </c>
      <c r="B3696" s="110" t="s">
        <v>6511</v>
      </c>
    </row>
    <row r="3697" spans="1:2" x14ac:dyDescent="0.25">
      <c r="A3697" s="118">
        <v>24660</v>
      </c>
      <c r="B3697" s="110" t="s">
        <v>6512</v>
      </c>
    </row>
    <row r="3698" spans="1:2" x14ac:dyDescent="0.25">
      <c r="A3698" s="118">
        <v>26150</v>
      </c>
      <c r="B3698" s="110" t="s">
        <v>6513</v>
      </c>
    </row>
    <row r="3699" spans="1:2" x14ac:dyDescent="0.25">
      <c r="A3699" s="118">
        <v>74204</v>
      </c>
      <c r="B3699" s="110" t="s">
        <v>6514</v>
      </c>
    </row>
    <row r="3700" spans="1:2" x14ac:dyDescent="0.25">
      <c r="A3700" s="118">
        <v>74205</v>
      </c>
      <c r="B3700" s="110" t="s">
        <v>6515</v>
      </c>
    </row>
    <row r="3701" spans="1:2" x14ac:dyDescent="0.25">
      <c r="A3701" s="121">
        <v>74872</v>
      </c>
      <c r="B3701" s="110" t="s">
        <v>6516</v>
      </c>
    </row>
    <row r="3702" spans="1:2" x14ac:dyDescent="0.25">
      <c r="A3702" s="118">
        <v>74204</v>
      </c>
      <c r="B3702" s="110" t="s">
        <v>6517</v>
      </c>
    </row>
    <row r="3703" spans="1:2" x14ac:dyDescent="0.25">
      <c r="A3703" s="118">
        <v>74205</v>
      </c>
      <c r="B3703" s="110" t="s">
        <v>6518</v>
      </c>
    </row>
    <row r="3704" spans="1:2" x14ac:dyDescent="0.25">
      <c r="A3704" s="118">
        <v>92319</v>
      </c>
      <c r="B3704" s="110" t="s">
        <v>6519</v>
      </c>
    </row>
    <row r="3705" spans="1:2" x14ac:dyDescent="0.25">
      <c r="A3705" s="118">
        <v>72400</v>
      </c>
      <c r="B3705" s="110" t="s">
        <v>6520</v>
      </c>
    </row>
    <row r="3706" spans="1:2" x14ac:dyDescent="0.25">
      <c r="A3706" s="118">
        <v>72400</v>
      </c>
      <c r="B3706" s="110" t="s">
        <v>6521</v>
      </c>
    </row>
    <row r="3707" spans="1:2" x14ac:dyDescent="0.25">
      <c r="A3707" s="118">
        <v>29540</v>
      </c>
      <c r="B3707" s="110" t="s">
        <v>6522</v>
      </c>
    </row>
    <row r="3708" spans="1:2" x14ac:dyDescent="0.25">
      <c r="A3708" s="118">
        <v>28750</v>
      </c>
      <c r="B3708" s="110" t="s">
        <v>6523</v>
      </c>
    </row>
    <row r="3709" spans="1:2" x14ac:dyDescent="0.25">
      <c r="A3709" s="118">
        <v>36120</v>
      </c>
      <c r="B3709" s="110" t="s">
        <v>6524</v>
      </c>
    </row>
    <row r="3710" spans="1:2" x14ac:dyDescent="0.25">
      <c r="A3710" s="118">
        <v>30020</v>
      </c>
      <c r="B3710" s="110" t="s">
        <v>6525</v>
      </c>
    </row>
    <row r="3711" spans="1:2" x14ac:dyDescent="0.25">
      <c r="A3711" s="118">
        <v>15519</v>
      </c>
      <c r="B3711" s="110" t="s">
        <v>6526</v>
      </c>
    </row>
    <row r="3712" spans="1:2" x14ac:dyDescent="0.25">
      <c r="A3712" s="118">
        <v>31620</v>
      </c>
      <c r="B3712" s="110" t="s">
        <v>6527</v>
      </c>
    </row>
    <row r="3713" spans="1:2" x14ac:dyDescent="0.25">
      <c r="A3713" s="118">
        <v>75230</v>
      </c>
      <c r="B3713" s="110" t="s">
        <v>6528</v>
      </c>
    </row>
    <row r="3714" spans="1:2" x14ac:dyDescent="0.25">
      <c r="A3714" s="118">
        <v>24511</v>
      </c>
      <c r="B3714" s="110" t="s">
        <v>6529</v>
      </c>
    </row>
    <row r="3715" spans="1:2" x14ac:dyDescent="0.25">
      <c r="A3715" s="118">
        <v>24511</v>
      </c>
      <c r="B3715" s="110" t="s">
        <v>6530</v>
      </c>
    </row>
    <row r="3716" spans="1:2" x14ac:dyDescent="0.25">
      <c r="A3716" s="118">
        <v>24610</v>
      </c>
      <c r="B3716" s="110" t="s">
        <v>6531</v>
      </c>
    </row>
    <row r="3717" spans="1:2" x14ac:dyDescent="0.25">
      <c r="A3717" s="118">
        <v>24610</v>
      </c>
      <c r="B3717" s="110" t="s">
        <v>6532</v>
      </c>
    </row>
    <row r="3718" spans="1:2" x14ac:dyDescent="0.25">
      <c r="A3718" s="118">
        <v>70110</v>
      </c>
      <c r="B3718" s="110" t="s">
        <v>6533</v>
      </c>
    </row>
    <row r="3719" spans="1:2" x14ac:dyDescent="0.25">
      <c r="A3719" s="118">
        <v>45110</v>
      </c>
      <c r="B3719" s="110" t="s">
        <v>6534</v>
      </c>
    </row>
    <row r="3720" spans="1:2" x14ac:dyDescent="0.25">
      <c r="A3720" s="118">
        <v>65235</v>
      </c>
      <c r="B3720" s="110" t="s">
        <v>6535</v>
      </c>
    </row>
    <row r="3721" spans="1:2" x14ac:dyDescent="0.25">
      <c r="A3721" s="118">
        <v>70209</v>
      </c>
      <c r="B3721" s="110" t="s">
        <v>6536</v>
      </c>
    </row>
    <row r="3722" spans="1:2" x14ac:dyDescent="0.25">
      <c r="A3722" s="118">
        <v>70110</v>
      </c>
      <c r="B3722" s="110" t="s">
        <v>6537</v>
      </c>
    </row>
    <row r="3723" spans="1:2" x14ac:dyDescent="0.25">
      <c r="A3723" s="118">
        <v>36639</v>
      </c>
      <c r="B3723" s="110" t="s">
        <v>6538</v>
      </c>
    </row>
    <row r="3724" spans="1:2" x14ac:dyDescent="0.25">
      <c r="A3724" s="118">
        <v>15113</v>
      </c>
      <c r="B3724" s="110" t="s">
        <v>6539</v>
      </c>
    </row>
    <row r="3725" spans="1:2" x14ac:dyDescent="0.25">
      <c r="A3725" s="118">
        <v>15620</v>
      </c>
      <c r="B3725" s="110" t="s">
        <v>6540</v>
      </c>
    </row>
    <row r="3726" spans="1:2" x14ac:dyDescent="0.25">
      <c r="A3726" s="118">
        <v>24620</v>
      </c>
      <c r="B3726" s="110" t="s">
        <v>6541</v>
      </c>
    </row>
    <row r="3727" spans="1:2" x14ac:dyDescent="0.25">
      <c r="A3727" s="118">
        <v>15620</v>
      </c>
      <c r="B3727" s="110" t="s">
        <v>6542</v>
      </c>
    </row>
    <row r="3728" spans="1:2" x14ac:dyDescent="0.25">
      <c r="A3728" s="118">
        <v>15880</v>
      </c>
      <c r="B3728" s="110" t="s">
        <v>6543</v>
      </c>
    </row>
    <row r="3729" spans="1:2" x14ac:dyDescent="0.25">
      <c r="A3729" s="118">
        <v>24421</v>
      </c>
      <c r="B3729" s="110" t="s">
        <v>6544</v>
      </c>
    </row>
    <row r="3730" spans="1:2" x14ac:dyDescent="0.25">
      <c r="A3730" s="118">
        <v>51180</v>
      </c>
      <c r="B3730" s="110" t="s">
        <v>6545</v>
      </c>
    </row>
    <row r="3731" spans="1:2" x14ac:dyDescent="0.25">
      <c r="A3731" s="119">
        <v>51180</v>
      </c>
      <c r="B3731" s="111" t="s">
        <v>6546</v>
      </c>
    </row>
    <row r="3732" spans="1:2" x14ac:dyDescent="0.25">
      <c r="A3732" s="119">
        <v>52610</v>
      </c>
      <c r="B3732" s="111" t="s">
        <v>6547</v>
      </c>
    </row>
    <row r="3733" spans="1:2" x14ac:dyDescent="0.25">
      <c r="A3733" s="119">
        <v>24421</v>
      </c>
      <c r="B3733" s="111" t="s">
        <v>6548</v>
      </c>
    </row>
    <row r="3734" spans="1:2" x14ac:dyDescent="0.25">
      <c r="A3734" s="119">
        <v>52310</v>
      </c>
      <c r="B3734" s="111" t="s">
        <v>6549</v>
      </c>
    </row>
    <row r="3735" spans="1:2" x14ac:dyDescent="0.25">
      <c r="A3735" s="119">
        <v>51460</v>
      </c>
      <c r="B3735" s="111" t="s">
        <v>6550</v>
      </c>
    </row>
    <row r="3736" spans="1:2" x14ac:dyDescent="0.25">
      <c r="A3736" s="119">
        <v>51180</v>
      </c>
      <c r="B3736" s="111" t="s">
        <v>6551</v>
      </c>
    </row>
    <row r="3737" spans="1:2" x14ac:dyDescent="0.25">
      <c r="A3737" s="119">
        <v>24410</v>
      </c>
      <c r="B3737" s="111" t="s">
        <v>6552</v>
      </c>
    </row>
    <row r="3738" spans="1:2" x14ac:dyDescent="0.25">
      <c r="A3738" s="119">
        <v>51460</v>
      </c>
      <c r="B3738" s="111" t="s">
        <v>6553</v>
      </c>
    </row>
    <row r="3739" spans="1:2" x14ac:dyDescent="0.25">
      <c r="A3739" s="118">
        <v>51460</v>
      </c>
      <c r="B3739" s="110" t="s">
        <v>6554</v>
      </c>
    </row>
    <row r="3740" spans="1:2" x14ac:dyDescent="0.25">
      <c r="A3740" s="118">
        <v>32201</v>
      </c>
      <c r="B3740" s="110" t="s">
        <v>6555</v>
      </c>
    </row>
    <row r="3741" spans="1:2" x14ac:dyDescent="0.25">
      <c r="A3741" s="118">
        <v>64200</v>
      </c>
      <c r="B3741" s="110" t="s">
        <v>6556</v>
      </c>
    </row>
    <row r="3742" spans="1:2" x14ac:dyDescent="0.25">
      <c r="A3742" s="118">
        <v>29240</v>
      </c>
      <c r="B3742" s="110" t="s">
        <v>6557</v>
      </c>
    </row>
    <row r="3743" spans="1:2" x14ac:dyDescent="0.25">
      <c r="A3743" s="118">
        <v>51180</v>
      </c>
      <c r="B3743" s="110" t="s">
        <v>6558</v>
      </c>
    </row>
    <row r="3744" spans="1:2" x14ac:dyDescent="0.25">
      <c r="A3744" s="118">
        <v>36220</v>
      </c>
      <c r="B3744" s="110" t="s">
        <v>6559</v>
      </c>
    </row>
    <row r="3745" spans="1:2" x14ac:dyDescent="0.25">
      <c r="A3745" s="118">
        <v>45250</v>
      </c>
      <c r="B3745" s="110" t="s">
        <v>6560</v>
      </c>
    </row>
    <row r="3746" spans="1:2" x14ac:dyDescent="0.25">
      <c r="A3746" s="118">
        <v>26810</v>
      </c>
      <c r="B3746" s="110" t="s">
        <v>6561</v>
      </c>
    </row>
    <row r="3747" spans="1:2" x14ac:dyDescent="0.25">
      <c r="A3747" s="118">
        <v>28620</v>
      </c>
      <c r="B3747" s="110" t="s">
        <v>6562</v>
      </c>
    </row>
    <row r="3748" spans="1:2" x14ac:dyDescent="0.25">
      <c r="A3748" s="118">
        <v>36220</v>
      </c>
      <c r="B3748" s="110" t="s">
        <v>6563</v>
      </c>
    </row>
    <row r="3749" spans="1:2" x14ac:dyDescent="0.25">
      <c r="A3749" s="118">
        <v>93010</v>
      </c>
      <c r="B3749" s="110" t="s">
        <v>6564</v>
      </c>
    </row>
    <row r="3750" spans="1:2" x14ac:dyDescent="0.25">
      <c r="A3750" s="118">
        <v>29121</v>
      </c>
      <c r="B3750" s="110" t="s">
        <v>6565</v>
      </c>
    </row>
    <row r="3751" spans="1:2" x14ac:dyDescent="0.25">
      <c r="A3751" s="118">
        <v>29130</v>
      </c>
      <c r="B3751" s="110" t="s">
        <v>6566</v>
      </c>
    </row>
    <row r="3752" spans="1:2" x14ac:dyDescent="0.25">
      <c r="A3752" s="118">
        <v>22220</v>
      </c>
      <c r="B3752" s="110" t="s">
        <v>6567</v>
      </c>
    </row>
    <row r="3753" spans="1:2" x14ac:dyDescent="0.25">
      <c r="A3753" s="118">
        <v>33100</v>
      </c>
      <c r="B3753" s="110" t="s">
        <v>6568</v>
      </c>
    </row>
    <row r="3754" spans="1:2" x14ac:dyDescent="0.25">
      <c r="A3754" s="118">
        <v>14500</v>
      </c>
      <c r="B3754" s="110" t="s">
        <v>6569</v>
      </c>
    </row>
    <row r="3755" spans="1:2" x14ac:dyDescent="0.25">
      <c r="A3755" s="118">
        <v>32300</v>
      </c>
      <c r="B3755" s="110" t="s">
        <v>6570</v>
      </c>
    </row>
    <row r="3756" spans="1:2" x14ac:dyDescent="0.25">
      <c r="A3756" s="118">
        <v>22110</v>
      </c>
      <c r="B3756" s="110" t="s">
        <v>6571</v>
      </c>
    </row>
    <row r="3757" spans="1:2" x14ac:dyDescent="0.25">
      <c r="A3757" s="118">
        <v>28620</v>
      </c>
      <c r="B3757" s="110" t="s">
        <v>6572</v>
      </c>
    </row>
    <row r="3758" spans="1:2" x14ac:dyDescent="0.25">
      <c r="A3758" s="118">
        <v>29510</v>
      </c>
      <c r="B3758" s="110" t="s">
        <v>6573</v>
      </c>
    </row>
    <row r="3759" spans="1:2" x14ac:dyDescent="0.25">
      <c r="A3759" s="118">
        <v>27530</v>
      </c>
      <c r="B3759" s="110" t="s">
        <v>6574</v>
      </c>
    </row>
    <row r="3760" spans="1:2" x14ac:dyDescent="0.25">
      <c r="A3760" s="118">
        <v>27540</v>
      </c>
      <c r="B3760" s="110" t="s">
        <v>6575</v>
      </c>
    </row>
    <row r="3761" spans="1:2" x14ac:dyDescent="0.25">
      <c r="A3761" s="118">
        <v>27540</v>
      </c>
      <c r="B3761" s="110" t="s">
        <v>6576</v>
      </c>
    </row>
    <row r="3762" spans="1:2" x14ac:dyDescent="0.25">
      <c r="A3762" s="118">
        <v>28620</v>
      </c>
      <c r="B3762" s="110" t="s">
        <v>6577</v>
      </c>
    </row>
    <row r="3763" spans="1:2" x14ac:dyDescent="0.25">
      <c r="A3763" s="118">
        <v>28400</v>
      </c>
      <c r="B3763" s="110" t="s">
        <v>6578</v>
      </c>
    </row>
    <row r="3764" spans="1:2" x14ac:dyDescent="0.25">
      <c r="A3764" s="118">
        <v>28620</v>
      </c>
      <c r="B3764" s="110" t="s">
        <v>6579</v>
      </c>
    </row>
    <row r="3765" spans="1:2" x14ac:dyDescent="0.25">
      <c r="A3765" s="121">
        <v>22230</v>
      </c>
      <c r="B3765" s="110" t="s">
        <v>6580</v>
      </c>
    </row>
    <row r="3766" spans="1:2" x14ac:dyDescent="0.25">
      <c r="A3766" s="118">
        <v>22230</v>
      </c>
      <c r="B3766" s="110" t="s">
        <v>6581</v>
      </c>
    </row>
    <row r="3767" spans="1:2" x14ac:dyDescent="0.25">
      <c r="A3767" s="118">
        <v>29420</v>
      </c>
      <c r="B3767" s="110" t="s">
        <v>6582</v>
      </c>
    </row>
    <row r="3768" spans="1:2" x14ac:dyDescent="0.25">
      <c r="A3768" s="121">
        <v>22230</v>
      </c>
      <c r="B3768" s="110" t="s">
        <v>6583</v>
      </c>
    </row>
    <row r="3769" spans="1:2" x14ac:dyDescent="0.25">
      <c r="A3769" s="118">
        <v>29210</v>
      </c>
      <c r="B3769" s="110" t="s">
        <v>6584</v>
      </c>
    </row>
    <row r="3770" spans="1:2" x14ac:dyDescent="0.25">
      <c r="A3770" s="118">
        <v>35200</v>
      </c>
      <c r="B3770" s="110" t="s">
        <v>6585</v>
      </c>
    </row>
    <row r="3771" spans="1:2" x14ac:dyDescent="0.25">
      <c r="A3771" s="118">
        <v>29110</v>
      </c>
      <c r="B3771" s="110" t="s">
        <v>6586</v>
      </c>
    </row>
    <row r="3772" spans="1:2" x14ac:dyDescent="0.25">
      <c r="A3772" s="118">
        <v>51511</v>
      </c>
      <c r="B3772" s="110" t="s">
        <v>6587</v>
      </c>
    </row>
    <row r="3773" spans="1:2" x14ac:dyDescent="0.25">
      <c r="A3773" s="118">
        <v>35200</v>
      </c>
      <c r="B3773" s="110" t="s">
        <v>6588</v>
      </c>
    </row>
    <row r="3774" spans="1:2" x14ac:dyDescent="0.25">
      <c r="A3774" s="118">
        <v>23201</v>
      </c>
      <c r="B3774" s="110" t="s">
        <v>6589</v>
      </c>
    </row>
    <row r="3775" spans="1:2" x14ac:dyDescent="0.25">
      <c r="A3775" s="118">
        <v>15880</v>
      </c>
      <c r="B3775" s="110" t="s">
        <v>6590</v>
      </c>
    </row>
    <row r="3776" spans="1:2" x14ac:dyDescent="0.25">
      <c r="A3776" s="118">
        <v>15880</v>
      </c>
      <c r="B3776" s="110" t="s">
        <v>6591</v>
      </c>
    </row>
    <row r="3777" spans="1:2" x14ac:dyDescent="0.25">
      <c r="A3777" s="118">
        <v>15880</v>
      </c>
      <c r="B3777" s="110" t="s">
        <v>6592</v>
      </c>
    </row>
    <row r="3778" spans="1:2" x14ac:dyDescent="0.25">
      <c r="A3778" s="118">
        <v>51380</v>
      </c>
      <c r="B3778" s="110" t="s">
        <v>6593</v>
      </c>
    </row>
    <row r="3779" spans="1:2" x14ac:dyDescent="0.25">
      <c r="A3779" s="118">
        <v>24140</v>
      </c>
      <c r="B3779" s="110" t="s">
        <v>6594</v>
      </c>
    </row>
    <row r="3780" spans="1:2" x14ac:dyDescent="0.25">
      <c r="A3780" s="118">
        <v>34300</v>
      </c>
      <c r="B3780" s="110" t="s">
        <v>6595</v>
      </c>
    </row>
    <row r="3781" spans="1:2" x14ac:dyDescent="0.25">
      <c r="A3781" s="118">
        <v>33201</v>
      </c>
      <c r="B3781" s="110" t="s">
        <v>6596</v>
      </c>
    </row>
    <row r="3782" spans="1:2" x14ac:dyDescent="0.25">
      <c r="A3782" s="118">
        <v>29320</v>
      </c>
      <c r="B3782" s="110" t="s">
        <v>6597</v>
      </c>
    </row>
    <row r="3783" spans="1:2" x14ac:dyDescent="0.25">
      <c r="A3783" s="119">
        <v>51180</v>
      </c>
      <c r="B3783" s="111" t="s">
        <v>6598</v>
      </c>
    </row>
    <row r="3784" spans="1:2" x14ac:dyDescent="0.25">
      <c r="A3784" s="119">
        <v>52610</v>
      </c>
      <c r="B3784" s="111" t="s">
        <v>6599</v>
      </c>
    </row>
    <row r="3785" spans="1:2" x14ac:dyDescent="0.25">
      <c r="A3785" s="120">
        <v>33201</v>
      </c>
      <c r="B3785" s="111" t="s">
        <v>6600</v>
      </c>
    </row>
    <row r="3786" spans="1:2" x14ac:dyDescent="0.25">
      <c r="A3786" s="119">
        <v>52329</v>
      </c>
      <c r="B3786" s="111" t="s">
        <v>6601</v>
      </c>
    </row>
    <row r="3787" spans="1:2" x14ac:dyDescent="0.25">
      <c r="A3787" s="119">
        <v>51460</v>
      </c>
      <c r="B3787" s="111" t="s">
        <v>6602</v>
      </c>
    </row>
    <row r="3788" spans="1:2" x14ac:dyDescent="0.25">
      <c r="A3788" s="118">
        <v>30020</v>
      </c>
      <c r="B3788" s="110" t="s">
        <v>6603</v>
      </c>
    </row>
    <row r="3789" spans="1:2" x14ac:dyDescent="0.25">
      <c r="A3789" s="118">
        <v>22240</v>
      </c>
      <c r="B3789" s="110" t="s">
        <v>6604</v>
      </c>
    </row>
    <row r="3790" spans="1:2" x14ac:dyDescent="0.25">
      <c r="A3790" s="118">
        <v>30020</v>
      </c>
      <c r="B3790" s="110" t="s">
        <v>6605</v>
      </c>
    </row>
    <row r="3791" spans="1:2" x14ac:dyDescent="0.25">
      <c r="A3791" s="118">
        <v>74206</v>
      </c>
      <c r="B3791" s="110" t="s">
        <v>6606</v>
      </c>
    </row>
    <row r="3792" spans="1:2" x14ac:dyDescent="0.25">
      <c r="A3792" s="118">
        <v>32300</v>
      </c>
      <c r="B3792" s="110" t="s">
        <v>6607</v>
      </c>
    </row>
    <row r="3793" spans="1:2" x14ac:dyDescent="0.25">
      <c r="A3793" s="118">
        <v>63129</v>
      </c>
      <c r="B3793" s="110" t="s">
        <v>6608</v>
      </c>
    </row>
    <row r="3794" spans="1:2" x14ac:dyDescent="0.25">
      <c r="A3794" s="118">
        <v>74206</v>
      </c>
      <c r="B3794" s="110" t="s">
        <v>6609</v>
      </c>
    </row>
    <row r="3795" spans="1:2" x14ac:dyDescent="0.25">
      <c r="A3795" s="118">
        <v>35120</v>
      </c>
      <c r="B3795" s="110" t="s">
        <v>6610</v>
      </c>
    </row>
    <row r="3796" spans="1:2" x14ac:dyDescent="0.25">
      <c r="A3796" s="118">
        <v>36110</v>
      </c>
      <c r="B3796" s="110" t="s">
        <v>6611</v>
      </c>
    </row>
    <row r="3797" spans="1:2" x14ac:dyDescent="0.25">
      <c r="A3797" s="118">
        <v>55302</v>
      </c>
      <c r="B3797" s="110" t="s">
        <v>6612</v>
      </c>
    </row>
    <row r="3798" spans="1:2" x14ac:dyDescent="0.25">
      <c r="A3798" s="118">
        <v>36140</v>
      </c>
      <c r="B3798" s="110" t="s">
        <v>6613</v>
      </c>
    </row>
    <row r="3799" spans="1:2" x14ac:dyDescent="0.25">
      <c r="A3799" s="118">
        <v>36220</v>
      </c>
      <c r="B3799" s="110" t="s">
        <v>6614</v>
      </c>
    </row>
    <row r="3800" spans="1:2" x14ac:dyDescent="0.25">
      <c r="A3800" s="118">
        <v>29521</v>
      </c>
      <c r="B3800" s="110" t="s">
        <v>6615</v>
      </c>
    </row>
    <row r="3801" spans="1:2" x14ac:dyDescent="0.25">
      <c r="A3801" s="118">
        <v>32100</v>
      </c>
      <c r="B3801" s="110" t="s">
        <v>6616</v>
      </c>
    </row>
    <row r="3802" spans="1:2" x14ac:dyDescent="0.25">
      <c r="A3802" s="118">
        <v>51860</v>
      </c>
      <c r="B3802" s="110" t="s">
        <v>6617</v>
      </c>
    </row>
    <row r="3803" spans="1:2" x14ac:dyDescent="0.25">
      <c r="A3803" s="118">
        <v>51120</v>
      </c>
      <c r="B3803" s="110" t="s">
        <v>6618</v>
      </c>
    </row>
    <row r="3804" spans="1:2" x14ac:dyDescent="0.25">
      <c r="A3804" s="118">
        <v>51550</v>
      </c>
      <c r="B3804" s="110" t="s">
        <v>6619</v>
      </c>
    </row>
    <row r="3805" spans="1:2" x14ac:dyDescent="0.25">
      <c r="A3805" s="118">
        <v>99000</v>
      </c>
      <c r="B3805" s="110" t="s">
        <v>6620</v>
      </c>
    </row>
    <row r="3806" spans="1:2" x14ac:dyDescent="0.25">
      <c r="A3806" s="118">
        <v>29210</v>
      </c>
      <c r="B3806" s="110" t="s">
        <v>6621</v>
      </c>
    </row>
    <row r="3807" spans="1:2" x14ac:dyDescent="0.25">
      <c r="A3807" s="118">
        <v>31100</v>
      </c>
      <c r="B3807" s="110" t="s">
        <v>6622</v>
      </c>
    </row>
    <row r="3808" spans="1:2" x14ac:dyDescent="0.25">
      <c r="A3808" s="118">
        <v>31100</v>
      </c>
      <c r="B3808" s="110" t="s">
        <v>6623</v>
      </c>
    </row>
    <row r="3809" spans="1:2" x14ac:dyDescent="0.25">
      <c r="A3809" s="118">
        <v>24120</v>
      </c>
      <c r="B3809" s="110" t="s">
        <v>6624</v>
      </c>
    </row>
    <row r="3810" spans="1:2" x14ac:dyDescent="0.25">
      <c r="A3810" s="118">
        <v>74850</v>
      </c>
      <c r="B3810" s="110" t="s">
        <v>6625</v>
      </c>
    </row>
    <row r="3811" spans="1:2" x14ac:dyDescent="0.25">
      <c r="A3811" s="118">
        <v>52630</v>
      </c>
      <c r="B3811" s="110" t="s">
        <v>6626</v>
      </c>
    </row>
    <row r="3812" spans="1:2" x14ac:dyDescent="0.25">
      <c r="A3812" s="118">
        <v>52630</v>
      </c>
      <c r="B3812" s="110" t="s">
        <v>6627</v>
      </c>
    </row>
    <row r="3813" spans="1:2" x14ac:dyDescent="0.25">
      <c r="A3813" s="118">
        <v>52630</v>
      </c>
      <c r="B3813" s="110" t="s">
        <v>6628</v>
      </c>
    </row>
    <row r="3814" spans="1:2" x14ac:dyDescent="0.25">
      <c r="A3814" s="118">
        <v>29600</v>
      </c>
      <c r="B3814" s="110" t="s">
        <v>6629</v>
      </c>
    </row>
    <row r="3815" spans="1:2" x14ac:dyDescent="0.25">
      <c r="A3815" s="118">
        <v>51870</v>
      </c>
      <c r="B3815" s="110" t="s">
        <v>6630</v>
      </c>
    </row>
    <row r="3816" spans="1:2" x14ac:dyDescent="0.25">
      <c r="A3816" s="118">
        <v>51860</v>
      </c>
      <c r="B3816" s="110" t="s">
        <v>6631</v>
      </c>
    </row>
    <row r="3817" spans="1:2" x14ac:dyDescent="0.25">
      <c r="A3817" s="118">
        <v>92349</v>
      </c>
      <c r="B3817" s="110" t="s">
        <v>6632</v>
      </c>
    </row>
    <row r="3818" spans="1:2" x14ac:dyDescent="0.25">
      <c r="A3818" s="118">
        <v>11200</v>
      </c>
      <c r="B3818" s="110" t="s">
        <v>6633</v>
      </c>
    </row>
    <row r="3819" spans="1:2" x14ac:dyDescent="0.25">
      <c r="A3819" s="118">
        <v>27100</v>
      </c>
      <c r="B3819" s="110" t="s">
        <v>6634</v>
      </c>
    </row>
    <row r="3820" spans="1:2" x14ac:dyDescent="0.25">
      <c r="A3820" s="118">
        <v>22110</v>
      </c>
      <c r="B3820" s="110" t="s">
        <v>6635</v>
      </c>
    </row>
    <row r="3821" spans="1:2" x14ac:dyDescent="0.25">
      <c r="A3821" s="118">
        <v>92311</v>
      </c>
      <c r="B3821" s="110" t="s">
        <v>6636</v>
      </c>
    </row>
    <row r="3822" spans="1:2" x14ac:dyDescent="0.25">
      <c r="A3822" s="118">
        <v>22220</v>
      </c>
      <c r="B3822" s="110" t="s">
        <v>6637</v>
      </c>
    </row>
    <row r="3823" spans="1:2" x14ac:dyDescent="0.25">
      <c r="A3823" s="118">
        <v>35300</v>
      </c>
      <c r="B3823" s="110" t="s">
        <v>6638</v>
      </c>
    </row>
    <row r="3824" spans="1:2" x14ac:dyDescent="0.25">
      <c r="A3824" s="118">
        <v>92629</v>
      </c>
      <c r="B3824" s="110" t="s">
        <v>6639</v>
      </c>
    </row>
    <row r="3825" spans="1:2" x14ac:dyDescent="0.25">
      <c r="A3825" s="118">
        <v>85140</v>
      </c>
      <c r="B3825" s="110" t="s">
        <v>6640</v>
      </c>
    </row>
    <row r="3826" spans="1:2" x14ac:dyDescent="0.25">
      <c r="A3826" s="118">
        <v>85321</v>
      </c>
      <c r="B3826" s="110" t="s">
        <v>6641</v>
      </c>
    </row>
    <row r="3827" spans="1:2" x14ac:dyDescent="0.25">
      <c r="A3827" s="118">
        <v>85322</v>
      </c>
      <c r="B3827" s="110" t="s">
        <v>6642</v>
      </c>
    </row>
    <row r="3828" spans="1:2" x14ac:dyDescent="0.25">
      <c r="A3828" s="118">
        <v>34300</v>
      </c>
      <c r="B3828" s="110" t="s">
        <v>6643</v>
      </c>
    </row>
    <row r="3829" spans="1:2" x14ac:dyDescent="0.25">
      <c r="A3829" s="118">
        <v>29430</v>
      </c>
      <c r="B3829" s="110" t="s">
        <v>6644</v>
      </c>
    </row>
    <row r="3830" spans="1:2" x14ac:dyDescent="0.25">
      <c r="A3830" s="118">
        <v>29410</v>
      </c>
      <c r="B3830" s="110" t="s">
        <v>6645</v>
      </c>
    </row>
    <row r="3831" spans="1:2" x14ac:dyDescent="0.25">
      <c r="A3831" s="118">
        <v>29320</v>
      </c>
      <c r="B3831" s="110" t="s">
        <v>6646</v>
      </c>
    </row>
    <row r="3832" spans="1:2" x14ac:dyDescent="0.25">
      <c r="A3832" s="118">
        <v>33403</v>
      </c>
      <c r="B3832" s="110" t="s">
        <v>6647</v>
      </c>
    </row>
    <row r="3833" spans="1:2" x14ac:dyDescent="0.25">
      <c r="A3833" s="118">
        <v>31500</v>
      </c>
      <c r="B3833" s="110" t="s">
        <v>6648</v>
      </c>
    </row>
    <row r="3834" spans="1:2" x14ac:dyDescent="0.25">
      <c r="A3834" s="118">
        <v>85311</v>
      </c>
      <c r="B3834" s="110" t="s">
        <v>6649</v>
      </c>
    </row>
    <row r="3835" spans="1:2" x14ac:dyDescent="0.25">
      <c r="A3835" s="118">
        <v>85312</v>
      </c>
      <c r="B3835" s="110" t="s">
        <v>6650</v>
      </c>
    </row>
    <row r="3836" spans="1:2" x14ac:dyDescent="0.25">
      <c r="A3836" s="118">
        <v>55401</v>
      </c>
      <c r="B3836" s="110" t="s">
        <v>6651</v>
      </c>
    </row>
    <row r="3837" spans="1:2" x14ac:dyDescent="0.25">
      <c r="A3837" s="118">
        <v>65222</v>
      </c>
      <c r="B3837" s="110" t="s">
        <v>6652</v>
      </c>
    </row>
    <row r="3838" spans="1:2" x14ac:dyDescent="0.25">
      <c r="A3838" s="118">
        <v>65121</v>
      </c>
      <c r="B3838" s="110" t="s">
        <v>6653</v>
      </c>
    </row>
    <row r="3839" spans="1:2" x14ac:dyDescent="0.25">
      <c r="A3839" s="118">
        <v>36300</v>
      </c>
      <c r="B3839" s="110" t="s">
        <v>6654</v>
      </c>
    </row>
    <row r="3840" spans="1:2" x14ac:dyDescent="0.25">
      <c r="A3840" s="118">
        <v>27420</v>
      </c>
      <c r="B3840" s="110" t="s">
        <v>6655</v>
      </c>
    </row>
    <row r="3841" spans="1:2" x14ac:dyDescent="0.25">
      <c r="A3841" s="118">
        <v>26810</v>
      </c>
      <c r="B3841" s="110" t="s">
        <v>6656</v>
      </c>
    </row>
    <row r="3842" spans="1:2" x14ac:dyDescent="0.25">
      <c r="A3842" s="118">
        <v>27440</v>
      </c>
      <c r="B3842" s="110" t="s">
        <v>6657</v>
      </c>
    </row>
    <row r="3843" spans="1:2" x14ac:dyDescent="0.25">
      <c r="A3843" s="118">
        <v>21259</v>
      </c>
      <c r="B3843" s="110" t="s">
        <v>6658</v>
      </c>
    </row>
    <row r="3844" spans="1:2" x14ac:dyDescent="0.25">
      <c r="A3844" s="118">
        <v>27440</v>
      </c>
      <c r="B3844" s="110" t="s">
        <v>6659</v>
      </c>
    </row>
    <row r="3845" spans="1:2" x14ac:dyDescent="0.25">
      <c r="A3845" s="118">
        <v>29240</v>
      </c>
      <c r="B3845" s="110" t="s">
        <v>6660</v>
      </c>
    </row>
    <row r="3846" spans="1:2" x14ac:dyDescent="0.25">
      <c r="A3846" s="118">
        <v>51870</v>
      </c>
      <c r="B3846" s="110" t="s">
        <v>6661</v>
      </c>
    </row>
    <row r="3847" spans="1:2" x14ac:dyDescent="0.25">
      <c r="A3847" s="118">
        <v>51439</v>
      </c>
      <c r="B3847" s="110" t="s">
        <v>6662</v>
      </c>
    </row>
    <row r="3848" spans="1:2" x14ac:dyDescent="0.25">
      <c r="A3848" s="118">
        <v>17403</v>
      </c>
      <c r="B3848" s="110" t="s">
        <v>6663</v>
      </c>
    </row>
    <row r="3849" spans="1:2" x14ac:dyDescent="0.25">
      <c r="A3849" s="118">
        <v>21220</v>
      </c>
      <c r="B3849" s="110" t="s">
        <v>6664</v>
      </c>
    </row>
    <row r="3850" spans="1:2" x14ac:dyDescent="0.25">
      <c r="A3850" s="118">
        <v>25240</v>
      </c>
      <c r="B3850" s="110" t="s">
        <v>6665</v>
      </c>
    </row>
    <row r="3851" spans="1:2" x14ac:dyDescent="0.25">
      <c r="A3851" s="118">
        <v>20510</v>
      </c>
      <c r="B3851" s="110" t="s">
        <v>6666</v>
      </c>
    </row>
    <row r="3852" spans="1:2" x14ac:dyDescent="0.25">
      <c r="A3852" s="118">
        <v>29710</v>
      </c>
      <c r="B3852" s="110" t="s">
        <v>6667</v>
      </c>
    </row>
    <row r="3853" spans="1:2" x14ac:dyDescent="0.25">
      <c r="A3853" s="118">
        <v>29240</v>
      </c>
      <c r="B3853" s="110" t="s">
        <v>6668</v>
      </c>
    </row>
    <row r="3854" spans="1:2" x14ac:dyDescent="0.25">
      <c r="A3854" s="118">
        <v>24511</v>
      </c>
      <c r="B3854" s="110" t="s">
        <v>6669</v>
      </c>
    </row>
    <row r="3855" spans="1:2" x14ac:dyDescent="0.25">
      <c r="A3855" s="118">
        <v>24200</v>
      </c>
      <c r="B3855" s="110" t="s">
        <v>6670</v>
      </c>
    </row>
    <row r="3856" spans="1:2" x14ac:dyDescent="0.25">
      <c r="A3856" s="119">
        <v>51120</v>
      </c>
      <c r="B3856" s="111" t="s">
        <v>6671</v>
      </c>
    </row>
    <row r="3857" spans="1:2" x14ac:dyDescent="0.25">
      <c r="A3857" s="119">
        <v>52610</v>
      </c>
      <c r="B3857" s="111" t="s">
        <v>6672</v>
      </c>
    </row>
    <row r="3858" spans="1:2" x14ac:dyDescent="0.25">
      <c r="A3858" s="120">
        <v>24200</v>
      </c>
      <c r="B3858" s="111" t="s">
        <v>6673</v>
      </c>
    </row>
    <row r="3859" spans="1:2" x14ac:dyDescent="0.25">
      <c r="A3859" s="119">
        <v>52310</v>
      </c>
      <c r="B3859" s="111" t="s">
        <v>6674</v>
      </c>
    </row>
    <row r="3860" spans="1:2" x14ac:dyDescent="0.25">
      <c r="A3860" s="119">
        <v>51550</v>
      </c>
      <c r="B3860" s="111" t="s">
        <v>6675</v>
      </c>
    </row>
    <row r="3861" spans="1:2" x14ac:dyDescent="0.25">
      <c r="A3861" s="118">
        <v>51120</v>
      </c>
      <c r="B3861" s="110" t="s">
        <v>6676</v>
      </c>
    </row>
    <row r="3862" spans="1:2" x14ac:dyDescent="0.25">
      <c r="A3862" s="118">
        <v>24200</v>
      </c>
      <c r="B3862" s="110" t="s">
        <v>6677</v>
      </c>
    </row>
    <row r="3863" spans="1:2" x14ac:dyDescent="0.25">
      <c r="A3863" s="118">
        <v>74703</v>
      </c>
      <c r="B3863" s="110" t="s">
        <v>6678</v>
      </c>
    </row>
    <row r="3864" spans="1:2" x14ac:dyDescent="0.25">
      <c r="A3864" s="118">
        <v>37100</v>
      </c>
      <c r="B3864" s="110" t="s">
        <v>6679</v>
      </c>
    </row>
    <row r="3865" spans="1:2" x14ac:dyDescent="0.25">
      <c r="A3865" s="118">
        <v>51570</v>
      </c>
      <c r="B3865" s="110" t="s">
        <v>6680</v>
      </c>
    </row>
    <row r="3866" spans="1:2" x14ac:dyDescent="0.25">
      <c r="A3866" s="118">
        <v>37100</v>
      </c>
      <c r="B3866" s="110" t="s">
        <v>6681</v>
      </c>
    </row>
    <row r="3867" spans="1:2" x14ac:dyDescent="0.25">
      <c r="A3867" s="118">
        <v>28520</v>
      </c>
      <c r="B3867" s="110" t="s">
        <v>6682</v>
      </c>
    </row>
    <row r="3868" spans="1:2" x14ac:dyDescent="0.25">
      <c r="A3868" s="118">
        <v>37100</v>
      </c>
      <c r="B3868" s="110" t="s">
        <v>6683</v>
      </c>
    </row>
    <row r="3869" spans="1:2" x14ac:dyDescent="0.25">
      <c r="A3869" s="118">
        <v>37100</v>
      </c>
      <c r="B3869" s="110" t="s">
        <v>6684</v>
      </c>
    </row>
    <row r="3870" spans="1:2" x14ac:dyDescent="0.25">
      <c r="A3870" s="118">
        <v>37100</v>
      </c>
      <c r="B3870" s="110" t="s">
        <v>6685</v>
      </c>
    </row>
    <row r="3871" spans="1:2" x14ac:dyDescent="0.25">
      <c r="A3871" s="118">
        <v>52310</v>
      </c>
      <c r="B3871" s="110" t="s">
        <v>6686</v>
      </c>
    </row>
    <row r="3872" spans="1:2" x14ac:dyDescent="0.25">
      <c r="A3872" s="118">
        <v>52487</v>
      </c>
      <c r="B3872" s="110" t="s">
        <v>6687</v>
      </c>
    </row>
    <row r="3873" spans="1:2" x14ac:dyDescent="0.25">
      <c r="A3873" s="118">
        <v>52487</v>
      </c>
      <c r="B3873" s="110" t="s">
        <v>6688</v>
      </c>
    </row>
    <row r="3874" spans="1:2" x14ac:dyDescent="0.25">
      <c r="A3874" s="118">
        <v>52487</v>
      </c>
      <c r="B3874" s="110" t="s">
        <v>6689</v>
      </c>
    </row>
    <row r="3875" spans="1:2" x14ac:dyDescent="0.25">
      <c r="A3875" s="118">
        <v>24120</v>
      </c>
      <c r="B3875" s="110" t="s">
        <v>6690</v>
      </c>
    </row>
    <row r="3876" spans="1:2" x14ac:dyDescent="0.25">
      <c r="A3876" s="118">
        <v>24160</v>
      </c>
      <c r="B3876" s="110" t="s">
        <v>6691</v>
      </c>
    </row>
    <row r="3877" spans="1:2" x14ac:dyDescent="0.25">
      <c r="A3877" s="118">
        <v>29230</v>
      </c>
      <c r="B3877" s="110" t="s">
        <v>6692</v>
      </c>
    </row>
    <row r="3878" spans="1:2" x14ac:dyDescent="0.25">
      <c r="A3878" s="118">
        <v>36140</v>
      </c>
      <c r="B3878" s="110" t="s">
        <v>6693</v>
      </c>
    </row>
    <row r="3879" spans="1:2" x14ac:dyDescent="0.25">
      <c r="A3879" s="118">
        <v>36120</v>
      </c>
      <c r="B3879" s="110" t="s">
        <v>6694</v>
      </c>
    </row>
    <row r="3880" spans="1:2" x14ac:dyDescent="0.25">
      <c r="A3880" s="118">
        <v>32100</v>
      </c>
      <c r="B3880" s="110" t="s">
        <v>6695</v>
      </c>
    </row>
    <row r="3881" spans="1:2" x14ac:dyDescent="0.25">
      <c r="A3881" s="119">
        <v>51180</v>
      </c>
      <c r="B3881" s="111" t="s">
        <v>6696</v>
      </c>
    </row>
    <row r="3882" spans="1:2" x14ac:dyDescent="0.25">
      <c r="A3882" s="119">
        <v>52610</v>
      </c>
      <c r="B3882" s="111" t="s">
        <v>6697</v>
      </c>
    </row>
    <row r="3883" spans="1:2" x14ac:dyDescent="0.25">
      <c r="A3883" s="120">
        <v>25240</v>
      </c>
      <c r="B3883" s="111" t="s">
        <v>6698</v>
      </c>
    </row>
    <row r="3884" spans="1:2" x14ac:dyDescent="0.25">
      <c r="A3884" s="119">
        <v>52329</v>
      </c>
      <c r="B3884" s="111" t="s">
        <v>6699</v>
      </c>
    </row>
    <row r="3885" spans="1:2" x14ac:dyDescent="0.25">
      <c r="A3885" s="119">
        <v>51479</v>
      </c>
      <c r="B3885" s="111" t="s">
        <v>6700</v>
      </c>
    </row>
    <row r="3886" spans="1:2" x14ac:dyDescent="0.25">
      <c r="A3886" s="118">
        <v>21220</v>
      </c>
      <c r="B3886" s="110" t="s">
        <v>6701</v>
      </c>
    </row>
    <row r="3887" spans="1:2" x14ac:dyDescent="0.25">
      <c r="A3887" s="118">
        <v>21220</v>
      </c>
      <c r="B3887" s="110" t="s">
        <v>6702</v>
      </c>
    </row>
    <row r="3888" spans="1:2" x14ac:dyDescent="0.25">
      <c r="A3888" s="118">
        <v>18249</v>
      </c>
      <c r="B3888" s="110" t="s">
        <v>6703</v>
      </c>
    </row>
    <row r="3889" spans="1:2" x14ac:dyDescent="0.25">
      <c r="A3889" s="118">
        <v>90020</v>
      </c>
      <c r="B3889" s="110" t="s">
        <v>6704</v>
      </c>
    </row>
    <row r="3890" spans="1:2" x14ac:dyDescent="0.25">
      <c r="A3890" s="118">
        <v>23300</v>
      </c>
      <c r="B3890" s="110" t="s">
        <v>6705</v>
      </c>
    </row>
    <row r="3891" spans="1:2" x14ac:dyDescent="0.25">
      <c r="A3891" s="118">
        <v>90020</v>
      </c>
      <c r="B3891" s="110" t="s">
        <v>6706</v>
      </c>
    </row>
    <row r="3892" spans="1:2" x14ac:dyDescent="0.25">
      <c r="A3892" s="118">
        <v>90020</v>
      </c>
      <c r="B3892" s="110" t="s">
        <v>6707</v>
      </c>
    </row>
    <row r="3893" spans="1:2" x14ac:dyDescent="0.25">
      <c r="A3893" s="121">
        <v>37200</v>
      </c>
      <c r="B3893" s="110" t="s">
        <v>6708</v>
      </c>
    </row>
    <row r="3894" spans="1:2" x14ac:dyDescent="0.25">
      <c r="A3894" s="118">
        <v>33100</v>
      </c>
      <c r="B3894" s="110" t="s">
        <v>6709</v>
      </c>
    </row>
    <row r="3895" spans="1:2" x14ac:dyDescent="0.25">
      <c r="A3895" s="118">
        <v>21110</v>
      </c>
      <c r="B3895" s="110" t="s">
        <v>6710</v>
      </c>
    </row>
    <row r="3896" spans="1:2" x14ac:dyDescent="0.25">
      <c r="A3896" s="118">
        <v>24301</v>
      </c>
      <c r="B3896" s="110" t="s">
        <v>6711</v>
      </c>
    </row>
    <row r="3897" spans="1:2" x14ac:dyDescent="0.25">
      <c r="A3897" s="118">
        <v>36620</v>
      </c>
      <c r="B3897" s="110" t="s">
        <v>6712</v>
      </c>
    </row>
    <row r="3898" spans="1:2" x14ac:dyDescent="0.25">
      <c r="A3898" s="118">
        <v>51120</v>
      </c>
      <c r="B3898" s="110" t="s">
        <v>6713</v>
      </c>
    </row>
    <row r="3899" spans="1:2" x14ac:dyDescent="0.25">
      <c r="A3899" s="118">
        <v>24130</v>
      </c>
      <c r="B3899" s="110" t="s">
        <v>6714</v>
      </c>
    </row>
    <row r="3900" spans="1:2" x14ac:dyDescent="0.25">
      <c r="A3900" s="118">
        <v>51550</v>
      </c>
      <c r="B3900" s="110" t="s">
        <v>6715</v>
      </c>
    </row>
    <row r="3901" spans="1:2" x14ac:dyDescent="0.25">
      <c r="A3901" s="118">
        <v>29240</v>
      </c>
      <c r="B3901" s="110" t="s">
        <v>6716</v>
      </c>
    </row>
    <row r="3902" spans="1:2" x14ac:dyDescent="0.25">
      <c r="A3902" s="118">
        <v>29240</v>
      </c>
      <c r="B3902" s="110" t="s">
        <v>6717</v>
      </c>
    </row>
    <row r="3903" spans="1:2" x14ac:dyDescent="0.25">
      <c r="A3903" s="118">
        <v>51870</v>
      </c>
      <c r="B3903" s="110" t="s">
        <v>6718</v>
      </c>
    </row>
    <row r="3904" spans="1:2" x14ac:dyDescent="0.25">
      <c r="A3904" s="118">
        <v>29240</v>
      </c>
      <c r="B3904" s="110" t="s">
        <v>6719</v>
      </c>
    </row>
    <row r="3905" spans="1:2" x14ac:dyDescent="0.25">
      <c r="A3905" s="118">
        <v>29240</v>
      </c>
      <c r="B3905" s="110" t="s">
        <v>6720</v>
      </c>
    </row>
    <row r="3906" spans="1:2" x14ac:dyDescent="0.25">
      <c r="A3906" s="118">
        <v>29240</v>
      </c>
      <c r="B3906" s="110" t="s">
        <v>6721</v>
      </c>
    </row>
    <row r="3907" spans="1:2" x14ac:dyDescent="0.25">
      <c r="A3907" s="118">
        <v>40220</v>
      </c>
      <c r="B3907" s="110" t="s">
        <v>6722</v>
      </c>
    </row>
    <row r="3908" spans="1:2" x14ac:dyDescent="0.25">
      <c r="A3908" s="118">
        <v>41000</v>
      </c>
      <c r="B3908" s="110" t="s">
        <v>6723</v>
      </c>
    </row>
    <row r="3909" spans="1:2" x14ac:dyDescent="0.25">
      <c r="A3909" s="118">
        <v>75130</v>
      </c>
      <c r="B3909" s="110" t="s">
        <v>6724</v>
      </c>
    </row>
    <row r="3910" spans="1:2" x14ac:dyDescent="0.25">
      <c r="A3910" s="118">
        <v>85120</v>
      </c>
      <c r="B3910" s="110" t="s">
        <v>6725</v>
      </c>
    </row>
    <row r="3911" spans="1:2" x14ac:dyDescent="0.25">
      <c r="A3911" s="118">
        <v>85140</v>
      </c>
      <c r="B3911" s="110" t="s">
        <v>6726</v>
      </c>
    </row>
    <row r="3912" spans="1:2" x14ac:dyDescent="0.25">
      <c r="A3912" s="118">
        <v>36150</v>
      </c>
      <c r="B3912" s="110" t="s">
        <v>6727</v>
      </c>
    </row>
    <row r="3913" spans="1:2" x14ac:dyDescent="0.25">
      <c r="A3913" s="118">
        <v>18222</v>
      </c>
      <c r="B3913" s="110" t="s">
        <v>6728</v>
      </c>
    </row>
    <row r="3914" spans="1:2" x14ac:dyDescent="0.25">
      <c r="A3914" s="118">
        <v>28620</v>
      </c>
      <c r="B3914" s="110" t="s">
        <v>6729</v>
      </c>
    </row>
    <row r="3915" spans="1:2" x14ac:dyDescent="0.25">
      <c r="A3915" s="118">
        <v>63220</v>
      </c>
      <c r="B3915" s="110" t="s">
        <v>6730</v>
      </c>
    </row>
    <row r="3916" spans="1:2" x14ac:dyDescent="0.25">
      <c r="A3916" s="118">
        <v>29560</v>
      </c>
      <c r="B3916" s="110" t="s">
        <v>6731</v>
      </c>
    </row>
    <row r="3917" spans="1:2" x14ac:dyDescent="0.25">
      <c r="A3917" s="118">
        <v>11200</v>
      </c>
      <c r="B3917" s="110" t="s">
        <v>6732</v>
      </c>
    </row>
    <row r="3918" spans="1:2" x14ac:dyDescent="0.25">
      <c r="A3918" s="118">
        <v>25130</v>
      </c>
      <c r="B3918" s="110" t="s">
        <v>6733</v>
      </c>
    </row>
    <row r="3919" spans="1:2" x14ac:dyDescent="0.25">
      <c r="A3919" s="118">
        <v>52460</v>
      </c>
      <c r="B3919" s="110" t="s">
        <v>6734</v>
      </c>
    </row>
    <row r="3920" spans="1:2" x14ac:dyDescent="0.25">
      <c r="A3920" s="118">
        <v>52460</v>
      </c>
      <c r="B3920" s="110" t="s">
        <v>6735</v>
      </c>
    </row>
    <row r="3921" spans="1:2" x14ac:dyDescent="0.25">
      <c r="A3921" s="118">
        <v>29540</v>
      </c>
      <c r="B3921" s="110" t="s">
        <v>6736</v>
      </c>
    </row>
    <row r="3922" spans="1:2" x14ac:dyDescent="0.25">
      <c r="A3922" s="118">
        <v>63220</v>
      </c>
      <c r="B3922" s="110" t="s">
        <v>6737</v>
      </c>
    </row>
    <row r="3923" spans="1:2" x14ac:dyDescent="0.25">
      <c r="A3923" s="118">
        <v>29220</v>
      </c>
      <c r="B3923" s="110" t="s">
        <v>6738</v>
      </c>
    </row>
    <row r="3924" spans="1:2" x14ac:dyDescent="0.25">
      <c r="A3924" s="118">
        <v>29220</v>
      </c>
      <c r="B3924" s="110" t="s">
        <v>6739</v>
      </c>
    </row>
    <row r="3925" spans="1:2" x14ac:dyDescent="0.25">
      <c r="A3925" s="118">
        <v>85120</v>
      </c>
      <c r="B3925" s="110" t="s">
        <v>6740</v>
      </c>
    </row>
    <row r="3926" spans="1:2" x14ac:dyDescent="0.25">
      <c r="A3926" s="118">
        <v>85120</v>
      </c>
      <c r="B3926" s="110" t="s">
        <v>6741</v>
      </c>
    </row>
    <row r="3927" spans="1:2" x14ac:dyDescent="0.25">
      <c r="A3927" s="118">
        <v>74850</v>
      </c>
      <c r="B3927" s="110" t="s">
        <v>6742</v>
      </c>
    </row>
    <row r="3928" spans="1:2" x14ac:dyDescent="0.25">
      <c r="A3928" s="118">
        <v>30010</v>
      </c>
      <c r="B3928" s="110" t="s">
        <v>6743</v>
      </c>
    </row>
    <row r="3929" spans="1:2" x14ac:dyDescent="0.25">
      <c r="A3929" s="118">
        <v>74850</v>
      </c>
      <c r="B3929" s="110" t="s">
        <v>6744</v>
      </c>
    </row>
    <row r="3930" spans="1:2" x14ac:dyDescent="0.25">
      <c r="A3930" s="118">
        <v>30010</v>
      </c>
      <c r="B3930" s="110" t="s">
        <v>6745</v>
      </c>
    </row>
    <row r="3931" spans="1:2" x14ac:dyDescent="0.25">
      <c r="A3931" s="118">
        <v>74850</v>
      </c>
      <c r="B3931" s="110" t="s">
        <v>6746</v>
      </c>
    </row>
    <row r="3932" spans="1:2" x14ac:dyDescent="0.25">
      <c r="A3932" s="118">
        <v>30010</v>
      </c>
      <c r="B3932" s="110" t="s">
        <v>6747</v>
      </c>
    </row>
    <row r="3933" spans="1:2" x14ac:dyDescent="0.25">
      <c r="A3933" s="118">
        <v>22220</v>
      </c>
      <c r="B3933" s="110" t="s">
        <v>6748</v>
      </c>
    </row>
    <row r="3934" spans="1:2" x14ac:dyDescent="0.25">
      <c r="A3934" s="118">
        <v>15720</v>
      </c>
      <c r="B3934" s="110" t="s">
        <v>6749</v>
      </c>
    </row>
    <row r="3935" spans="1:2" x14ac:dyDescent="0.25">
      <c r="A3935" s="118">
        <v>92629</v>
      </c>
      <c r="B3935" s="110" t="s">
        <v>6750</v>
      </c>
    </row>
    <row r="3936" spans="1:2" x14ac:dyDescent="0.25">
      <c r="A3936" s="118">
        <v>15720</v>
      </c>
      <c r="B3936" s="110" t="s">
        <v>6751</v>
      </c>
    </row>
    <row r="3937" spans="1:2" x14ac:dyDescent="0.25">
      <c r="A3937" s="118">
        <v>19200</v>
      </c>
      <c r="B3937" s="110" t="s">
        <v>6752</v>
      </c>
    </row>
    <row r="3938" spans="1:2" x14ac:dyDescent="0.25">
      <c r="A3938" s="118">
        <v>92629</v>
      </c>
      <c r="B3938" s="110" t="s">
        <v>6753</v>
      </c>
    </row>
    <row r="3939" spans="1:2" x14ac:dyDescent="0.25">
      <c r="A3939" s="118">
        <v>24511</v>
      </c>
      <c r="B3939" s="110" t="s">
        <v>6754</v>
      </c>
    </row>
    <row r="3940" spans="1:2" x14ac:dyDescent="0.25">
      <c r="A3940" s="118">
        <v>74602</v>
      </c>
      <c r="B3940" s="110" t="s">
        <v>6755</v>
      </c>
    </row>
    <row r="3941" spans="1:2" x14ac:dyDescent="0.25">
      <c r="A3941" s="118">
        <v>93059</v>
      </c>
      <c r="B3941" s="110" t="s">
        <v>6756</v>
      </c>
    </row>
    <row r="3942" spans="1:2" x14ac:dyDescent="0.25">
      <c r="A3942" s="118">
        <v>21220</v>
      </c>
      <c r="B3942" s="110" t="s">
        <v>6757</v>
      </c>
    </row>
    <row r="3943" spans="1:2" x14ac:dyDescent="0.25">
      <c r="A3943" s="118">
        <v>25240</v>
      </c>
      <c r="B3943" s="110" t="s">
        <v>6758</v>
      </c>
    </row>
    <row r="3944" spans="1:2" x14ac:dyDescent="0.25">
      <c r="A3944" s="118">
        <v>17403</v>
      </c>
      <c r="B3944" s="110" t="s">
        <v>6759</v>
      </c>
    </row>
    <row r="3945" spans="1:2" x14ac:dyDescent="0.25">
      <c r="A3945" s="118">
        <v>71401</v>
      </c>
      <c r="B3945" s="110" t="s">
        <v>6760</v>
      </c>
    </row>
    <row r="3946" spans="1:2" x14ac:dyDescent="0.25">
      <c r="A3946" s="118">
        <v>36509</v>
      </c>
      <c r="B3946" s="110" t="s">
        <v>6761</v>
      </c>
    </row>
    <row r="3947" spans="1:2" x14ac:dyDescent="0.25">
      <c r="A3947" s="118">
        <v>51477</v>
      </c>
      <c r="B3947" s="110" t="s">
        <v>6762</v>
      </c>
    </row>
    <row r="3948" spans="1:2" x14ac:dyDescent="0.25">
      <c r="A3948" s="118">
        <v>36509</v>
      </c>
      <c r="B3948" s="110" t="s">
        <v>6763</v>
      </c>
    </row>
    <row r="3949" spans="1:2" x14ac:dyDescent="0.25">
      <c r="A3949" s="118">
        <v>51477</v>
      </c>
      <c r="B3949" s="110" t="s">
        <v>6764</v>
      </c>
    </row>
    <row r="3950" spans="1:2" x14ac:dyDescent="0.25">
      <c r="A3950" s="118">
        <v>36509</v>
      </c>
      <c r="B3950" s="110" t="s">
        <v>6765</v>
      </c>
    </row>
    <row r="3951" spans="1:2" x14ac:dyDescent="0.25">
      <c r="A3951" s="118">
        <v>36509</v>
      </c>
      <c r="B3951" s="110" t="s">
        <v>6766</v>
      </c>
    </row>
    <row r="3952" spans="1:2" x14ac:dyDescent="0.25">
      <c r="A3952" s="118">
        <v>36509</v>
      </c>
      <c r="B3952" s="110" t="s">
        <v>6767</v>
      </c>
    </row>
    <row r="3953" spans="1:2" x14ac:dyDescent="0.25">
      <c r="A3953" s="118">
        <v>36509</v>
      </c>
      <c r="B3953" s="110" t="s">
        <v>6768</v>
      </c>
    </row>
    <row r="3954" spans="1:2" x14ac:dyDescent="0.25">
      <c r="A3954" s="118">
        <v>36509</v>
      </c>
      <c r="B3954" s="110" t="s">
        <v>6769</v>
      </c>
    </row>
    <row r="3955" spans="1:2" x14ac:dyDescent="0.25">
      <c r="A3955" s="118">
        <v>26700</v>
      </c>
      <c r="B3955" s="110" t="s">
        <v>6770</v>
      </c>
    </row>
    <row r="3956" spans="1:2" x14ac:dyDescent="0.25">
      <c r="A3956" s="118">
        <v>25239</v>
      </c>
      <c r="B3956" s="110" t="s">
        <v>6771</v>
      </c>
    </row>
    <row r="3957" spans="1:2" x14ac:dyDescent="0.25">
      <c r="A3957" s="118">
        <v>74500</v>
      </c>
      <c r="B3957" s="110" t="s">
        <v>6772</v>
      </c>
    </row>
    <row r="3958" spans="1:2" x14ac:dyDescent="0.25">
      <c r="A3958" s="118">
        <v>51150</v>
      </c>
      <c r="B3958" s="110" t="s">
        <v>6773</v>
      </c>
    </row>
    <row r="3959" spans="1:2" x14ac:dyDescent="0.25">
      <c r="A3959" s="118">
        <v>52450</v>
      </c>
      <c r="B3959" s="110" t="s">
        <v>6774</v>
      </c>
    </row>
    <row r="3960" spans="1:2" x14ac:dyDescent="0.25">
      <c r="A3960" s="118">
        <v>52440</v>
      </c>
      <c r="B3960" s="110" t="s">
        <v>6775</v>
      </c>
    </row>
    <row r="3961" spans="1:2" x14ac:dyDescent="0.25">
      <c r="A3961" s="118">
        <v>28750</v>
      </c>
      <c r="B3961" s="110" t="s">
        <v>6776</v>
      </c>
    </row>
    <row r="3962" spans="1:2" x14ac:dyDescent="0.25">
      <c r="A3962" s="119">
        <v>51150</v>
      </c>
      <c r="B3962" s="111" t="s">
        <v>6777</v>
      </c>
    </row>
    <row r="3963" spans="1:2" x14ac:dyDescent="0.25">
      <c r="A3963" s="119">
        <v>52610</v>
      </c>
      <c r="B3963" s="111" t="s">
        <v>6778</v>
      </c>
    </row>
    <row r="3964" spans="1:2" x14ac:dyDescent="0.25">
      <c r="A3964" s="120">
        <v>29710</v>
      </c>
      <c r="B3964" s="111" t="s">
        <v>6779</v>
      </c>
    </row>
    <row r="3965" spans="1:2" x14ac:dyDescent="0.25">
      <c r="A3965" s="119">
        <v>52450</v>
      </c>
      <c r="B3965" s="111" t="s">
        <v>6780</v>
      </c>
    </row>
    <row r="3966" spans="1:2" x14ac:dyDescent="0.25">
      <c r="A3966" s="119">
        <v>51439</v>
      </c>
      <c r="B3966" s="111" t="s">
        <v>6781</v>
      </c>
    </row>
    <row r="3967" spans="1:2" x14ac:dyDescent="0.25">
      <c r="A3967" s="118">
        <v>51479</v>
      </c>
      <c r="B3967" s="110" t="s">
        <v>6782</v>
      </c>
    </row>
    <row r="3968" spans="1:2" x14ac:dyDescent="0.25">
      <c r="A3968" s="118">
        <v>51439</v>
      </c>
      <c r="B3968" s="110" t="s">
        <v>6783</v>
      </c>
    </row>
    <row r="3969" spans="1:2" x14ac:dyDescent="0.25">
      <c r="A3969" s="118">
        <v>29720</v>
      </c>
      <c r="B3969" s="110" t="s">
        <v>6784</v>
      </c>
    </row>
    <row r="3970" spans="1:2" x14ac:dyDescent="0.25">
      <c r="A3970" s="118">
        <v>29720</v>
      </c>
      <c r="B3970" s="110" t="s">
        <v>6785</v>
      </c>
    </row>
    <row r="3971" spans="1:2" x14ac:dyDescent="0.25">
      <c r="A3971" s="118">
        <v>29720</v>
      </c>
      <c r="B3971" s="110" t="s">
        <v>6786</v>
      </c>
    </row>
    <row r="3972" spans="1:2" x14ac:dyDescent="0.25">
      <c r="A3972" s="118">
        <v>28750</v>
      </c>
      <c r="B3972" s="110" t="s">
        <v>6787</v>
      </c>
    </row>
    <row r="3973" spans="1:2" x14ac:dyDescent="0.25">
      <c r="A3973" s="118">
        <v>20510</v>
      </c>
      <c r="B3973" s="110" t="s">
        <v>6788</v>
      </c>
    </row>
    <row r="3974" spans="1:2" x14ac:dyDescent="0.25">
      <c r="A3974" s="118">
        <v>92629</v>
      </c>
      <c r="B3974" s="110" t="s">
        <v>6789</v>
      </c>
    </row>
    <row r="3975" spans="1:2" x14ac:dyDescent="0.25">
      <c r="A3975" s="118">
        <v>35500</v>
      </c>
      <c r="B3975" s="110" t="s">
        <v>6790</v>
      </c>
    </row>
    <row r="3976" spans="1:2" x14ac:dyDescent="0.25">
      <c r="A3976" s="118">
        <v>28630</v>
      </c>
      <c r="B3976" s="110" t="s">
        <v>6791</v>
      </c>
    </row>
    <row r="3977" spans="1:2" x14ac:dyDescent="0.25">
      <c r="A3977" s="118">
        <v>28630</v>
      </c>
      <c r="B3977" s="110" t="s">
        <v>6792</v>
      </c>
    </row>
    <row r="3978" spans="1:2" x14ac:dyDescent="0.25">
      <c r="A3978" s="118">
        <v>28120</v>
      </c>
      <c r="B3978" s="110" t="s">
        <v>6793</v>
      </c>
    </row>
    <row r="3979" spans="1:2" x14ac:dyDescent="0.25">
      <c r="A3979" s="118">
        <v>25239</v>
      </c>
      <c r="B3979" s="110" t="s">
        <v>6794</v>
      </c>
    </row>
    <row r="3980" spans="1:2" x14ac:dyDescent="0.25">
      <c r="A3980" s="118">
        <v>20300</v>
      </c>
      <c r="B3980" s="110" t="s">
        <v>6795</v>
      </c>
    </row>
    <row r="3981" spans="1:2" x14ac:dyDescent="0.25">
      <c r="A3981" s="118">
        <v>25239</v>
      </c>
      <c r="B3981" s="110" t="s">
        <v>6796</v>
      </c>
    </row>
    <row r="3982" spans="1:2" x14ac:dyDescent="0.25">
      <c r="A3982" s="118">
        <v>28630</v>
      </c>
      <c r="B3982" s="110" t="s">
        <v>6797</v>
      </c>
    </row>
    <row r="3983" spans="1:2" x14ac:dyDescent="0.25">
      <c r="A3983" s="118">
        <v>28120</v>
      </c>
      <c r="B3983" s="110" t="s">
        <v>6798</v>
      </c>
    </row>
    <row r="3984" spans="1:2" x14ac:dyDescent="0.25">
      <c r="A3984" s="118">
        <v>52460</v>
      </c>
      <c r="B3984" s="110" t="s">
        <v>6799</v>
      </c>
    </row>
    <row r="3985" spans="1:2" x14ac:dyDescent="0.25">
      <c r="A3985" s="118">
        <v>51530</v>
      </c>
      <c r="B3985" s="110" t="s">
        <v>6800</v>
      </c>
    </row>
    <row r="3986" spans="1:2" x14ac:dyDescent="0.25">
      <c r="A3986" s="118">
        <v>35300</v>
      </c>
      <c r="B3986" s="110" t="s">
        <v>6801</v>
      </c>
    </row>
    <row r="3987" spans="1:2" x14ac:dyDescent="0.25">
      <c r="A3987" s="118">
        <v>34300</v>
      </c>
      <c r="B3987" s="110" t="s">
        <v>6802</v>
      </c>
    </row>
    <row r="3988" spans="1:2" x14ac:dyDescent="0.25">
      <c r="A3988" s="118">
        <v>25239</v>
      </c>
      <c r="B3988" s="110" t="s">
        <v>6803</v>
      </c>
    </row>
    <row r="3989" spans="1:2" x14ac:dyDescent="0.25">
      <c r="A3989" s="118">
        <v>20300</v>
      </c>
      <c r="B3989" s="110" t="s">
        <v>6804</v>
      </c>
    </row>
    <row r="3990" spans="1:2" x14ac:dyDescent="0.25">
      <c r="A3990" s="118">
        <v>52630</v>
      </c>
      <c r="B3990" s="110" t="s">
        <v>6805</v>
      </c>
    </row>
    <row r="3991" spans="1:2" x14ac:dyDescent="0.25">
      <c r="A3991" s="118">
        <v>24660</v>
      </c>
      <c r="B3991" s="110" t="s">
        <v>6806</v>
      </c>
    </row>
    <row r="3992" spans="1:2" x14ac:dyDescent="0.25">
      <c r="A3992" s="118">
        <v>29121</v>
      </c>
      <c r="B3992" s="110" t="s">
        <v>6807</v>
      </c>
    </row>
    <row r="3993" spans="1:2" x14ac:dyDescent="0.25">
      <c r="A3993" s="118">
        <v>29240</v>
      </c>
      <c r="B3993" s="110" t="s">
        <v>6808</v>
      </c>
    </row>
    <row r="3994" spans="1:2" x14ac:dyDescent="0.25">
      <c r="A3994" s="118">
        <v>36300</v>
      </c>
      <c r="B3994" s="110" t="s">
        <v>6809</v>
      </c>
    </row>
    <row r="3995" spans="1:2" x14ac:dyDescent="0.25">
      <c r="A3995" s="118">
        <v>15511</v>
      </c>
      <c r="B3995" s="110" t="s">
        <v>6810</v>
      </c>
    </row>
    <row r="3996" spans="1:2" x14ac:dyDescent="0.25">
      <c r="A3996" s="118">
        <v>52460</v>
      </c>
      <c r="B3996" s="110" t="s">
        <v>6811</v>
      </c>
    </row>
    <row r="3997" spans="1:2" x14ac:dyDescent="0.25">
      <c r="A3997" s="118">
        <v>28120</v>
      </c>
      <c r="B3997" s="110" t="s">
        <v>6812</v>
      </c>
    </row>
    <row r="3998" spans="1:2" x14ac:dyDescent="0.25">
      <c r="A3998" s="118">
        <v>25239</v>
      </c>
      <c r="B3998" s="110" t="s">
        <v>6813</v>
      </c>
    </row>
    <row r="3999" spans="1:2" x14ac:dyDescent="0.25">
      <c r="A3999" s="118">
        <v>26140</v>
      </c>
      <c r="B3999" s="110" t="s">
        <v>6814</v>
      </c>
    </row>
    <row r="4000" spans="1:2" x14ac:dyDescent="0.25">
      <c r="A4000" s="118">
        <v>26140</v>
      </c>
      <c r="B4000" s="110" t="s">
        <v>6815</v>
      </c>
    </row>
    <row r="4001" spans="1:2" x14ac:dyDescent="0.25">
      <c r="A4001" s="118">
        <v>29540</v>
      </c>
      <c r="B4001" s="110" t="s">
        <v>6816</v>
      </c>
    </row>
    <row r="4002" spans="1:2" x14ac:dyDescent="0.25">
      <c r="A4002" s="118">
        <v>29530</v>
      </c>
      <c r="B4002" s="110" t="s">
        <v>6817</v>
      </c>
    </row>
    <row r="4003" spans="1:2" x14ac:dyDescent="0.25">
      <c r="A4003" s="118">
        <v>29530</v>
      </c>
      <c r="B4003" s="110" t="s">
        <v>6818</v>
      </c>
    </row>
    <row r="4004" spans="1:2" x14ac:dyDescent="0.25">
      <c r="A4004" s="118">
        <v>20510</v>
      </c>
      <c r="B4004" s="110" t="s">
        <v>6819</v>
      </c>
    </row>
    <row r="4005" spans="1:2" x14ac:dyDescent="0.25">
      <c r="A4005" s="118">
        <v>17170</v>
      </c>
      <c r="B4005" s="110" t="s">
        <v>6820</v>
      </c>
    </row>
    <row r="4006" spans="1:2" x14ac:dyDescent="0.25">
      <c r="A4006" s="118">
        <v>15120</v>
      </c>
      <c r="B4006" s="110" t="s">
        <v>6821</v>
      </c>
    </row>
    <row r="4007" spans="1:2" x14ac:dyDescent="0.25">
      <c r="A4007" s="118">
        <v>74813</v>
      </c>
      <c r="B4007" s="110" t="s">
        <v>6822</v>
      </c>
    </row>
    <row r="4008" spans="1:2" x14ac:dyDescent="0.25">
      <c r="A4008" s="118">
        <v>11200</v>
      </c>
      <c r="B4008" s="110" t="s">
        <v>6823</v>
      </c>
    </row>
    <row r="4009" spans="1:2" x14ac:dyDescent="0.25">
      <c r="A4009" s="118">
        <v>11200</v>
      </c>
      <c r="B4009" s="110" t="s">
        <v>6824</v>
      </c>
    </row>
    <row r="4010" spans="1:2" x14ac:dyDescent="0.25">
      <c r="A4010" s="118">
        <v>17210</v>
      </c>
      <c r="B4010" s="110" t="s">
        <v>6825</v>
      </c>
    </row>
    <row r="4011" spans="1:2" x14ac:dyDescent="0.25">
      <c r="A4011" s="118">
        <v>33202</v>
      </c>
      <c r="B4011" s="110" t="s">
        <v>6826</v>
      </c>
    </row>
    <row r="4012" spans="1:2" x14ac:dyDescent="0.25">
      <c r="A4012" s="118">
        <v>51870</v>
      </c>
      <c r="B4012" s="110" t="s">
        <v>6827</v>
      </c>
    </row>
    <row r="4013" spans="1:2" x14ac:dyDescent="0.25">
      <c r="A4013" s="118">
        <v>92629</v>
      </c>
      <c r="B4013" s="110" t="s">
        <v>6828</v>
      </c>
    </row>
    <row r="4014" spans="1:2" x14ac:dyDescent="0.25">
      <c r="A4014" s="118">
        <v>29220</v>
      </c>
      <c r="B4014" s="110" t="s">
        <v>6829</v>
      </c>
    </row>
    <row r="4015" spans="1:2" x14ac:dyDescent="0.25">
      <c r="A4015" s="118">
        <v>29522</v>
      </c>
      <c r="B4015" s="110" t="s">
        <v>6830</v>
      </c>
    </row>
    <row r="4016" spans="1:2" x14ac:dyDescent="0.25">
      <c r="A4016" s="118">
        <v>45110</v>
      </c>
      <c r="B4016" s="110" t="s">
        <v>6831</v>
      </c>
    </row>
    <row r="4017" spans="1:2" x14ac:dyDescent="0.25">
      <c r="A4017" s="118">
        <v>11200</v>
      </c>
      <c r="B4017" s="110" t="s">
        <v>6832</v>
      </c>
    </row>
    <row r="4018" spans="1:2" x14ac:dyDescent="0.25">
      <c r="A4018" s="118">
        <v>51540</v>
      </c>
      <c r="B4018" s="110" t="s">
        <v>6833</v>
      </c>
    </row>
    <row r="4019" spans="1:2" x14ac:dyDescent="0.25">
      <c r="A4019" s="118">
        <v>26400</v>
      </c>
      <c r="B4019" s="110" t="s">
        <v>6834</v>
      </c>
    </row>
    <row r="4020" spans="1:2" x14ac:dyDescent="0.25">
      <c r="A4020" s="118">
        <v>25210</v>
      </c>
      <c r="B4020" s="110" t="s">
        <v>6835</v>
      </c>
    </row>
    <row r="4021" spans="1:2" x14ac:dyDescent="0.25">
      <c r="A4021" s="118">
        <v>90010</v>
      </c>
      <c r="B4021" s="110" t="s">
        <v>6836</v>
      </c>
    </row>
    <row r="4022" spans="1:2" x14ac:dyDescent="0.25">
      <c r="A4022" s="118">
        <v>52410</v>
      </c>
      <c r="B4022" s="110" t="s">
        <v>6837</v>
      </c>
    </row>
    <row r="4023" spans="1:2" x14ac:dyDescent="0.25">
      <c r="A4023" s="118">
        <v>51410</v>
      </c>
      <c r="B4023" s="110" t="s">
        <v>6838</v>
      </c>
    </row>
    <row r="4024" spans="1:2" x14ac:dyDescent="0.25">
      <c r="A4024" s="118">
        <v>93010</v>
      </c>
      <c r="B4024" s="110" t="s">
        <v>6839</v>
      </c>
    </row>
    <row r="4025" spans="1:2" x14ac:dyDescent="0.25">
      <c r="A4025" s="118">
        <v>92629</v>
      </c>
      <c r="B4025" s="110" t="s">
        <v>6840</v>
      </c>
    </row>
    <row r="4026" spans="1:2" x14ac:dyDescent="0.25">
      <c r="A4026" s="118">
        <v>36509</v>
      </c>
      <c r="B4026" s="110" t="s">
        <v>6841</v>
      </c>
    </row>
    <row r="4027" spans="1:2" x14ac:dyDescent="0.25">
      <c r="A4027" s="118">
        <v>74205</v>
      </c>
      <c r="B4027" s="110" t="s">
        <v>6842</v>
      </c>
    </row>
    <row r="4028" spans="1:2" x14ac:dyDescent="0.25">
      <c r="A4028" s="118">
        <v>29420</v>
      </c>
      <c r="B4028" s="110" t="s">
        <v>6843</v>
      </c>
    </row>
    <row r="4029" spans="1:2" x14ac:dyDescent="0.25">
      <c r="A4029" s="118">
        <v>28620</v>
      </c>
      <c r="B4029" s="110" t="s">
        <v>6844</v>
      </c>
    </row>
    <row r="4030" spans="1:2" x14ac:dyDescent="0.25">
      <c r="A4030" s="118">
        <v>36120</v>
      </c>
      <c r="B4030" s="110" t="s">
        <v>6845</v>
      </c>
    </row>
    <row r="4031" spans="1:2" x14ac:dyDescent="0.25">
      <c r="A4031" s="118">
        <v>24660</v>
      </c>
      <c r="B4031" s="110" t="s">
        <v>6846</v>
      </c>
    </row>
    <row r="4032" spans="1:2" x14ac:dyDescent="0.25">
      <c r="A4032" s="118">
        <v>33202</v>
      </c>
      <c r="B4032" s="110" t="s">
        <v>6847</v>
      </c>
    </row>
    <row r="4033" spans="1:2" x14ac:dyDescent="0.25">
      <c r="A4033" s="118">
        <v>20510</v>
      </c>
      <c r="B4033" s="110" t="s">
        <v>6848</v>
      </c>
    </row>
    <row r="4034" spans="1:2" x14ac:dyDescent="0.25">
      <c r="A4034" s="118">
        <v>29420</v>
      </c>
      <c r="B4034" s="110" t="s">
        <v>6849</v>
      </c>
    </row>
    <row r="4035" spans="1:2" x14ac:dyDescent="0.25">
      <c r="A4035" s="118">
        <v>29540</v>
      </c>
      <c r="B4035" s="110" t="s">
        <v>6850</v>
      </c>
    </row>
    <row r="4036" spans="1:2" x14ac:dyDescent="0.25">
      <c r="A4036" s="118">
        <v>21120</v>
      </c>
      <c r="B4036" s="110" t="s">
        <v>6851</v>
      </c>
    </row>
    <row r="4037" spans="1:2" x14ac:dyDescent="0.25">
      <c r="A4037" s="118">
        <v>28730</v>
      </c>
      <c r="B4037" s="110" t="s">
        <v>6852</v>
      </c>
    </row>
    <row r="4038" spans="1:2" x14ac:dyDescent="0.25">
      <c r="A4038" s="118">
        <v>27420</v>
      </c>
      <c r="B4038" s="110" t="s">
        <v>6853</v>
      </c>
    </row>
    <row r="4039" spans="1:2" x14ac:dyDescent="0.25">
      <c r="A4039" s="118">
        <v>27440</v>
      </c>
      <c r="B4039" s="110" t="s">
        <v>6854</v>
      </c>
    </row>
    <row r="4040" spans="1:2" x14ac:dyDescent="0.25">
      <c r="A4040" s="118">
        <v>26110</v>
      </c>
      <c r="B4040" s="110" t="s">
        <v>6855</v>
      </c>
    </row>
    <row r="4041" spans="1:2" x14ac:dyDescent="0.25">
      <c r="A4041" s="118">
        <v>35110</v>
      </c>
      <c r="B4041" s="110" t="s">
        <v>6856</v>
      </c>
    </row>
    <row r="4042" spans="1:2" x14ac:dyDescent="0.25">
      <c r="A4042" s="118">
        <v>45240</v>
      </c>
      <c r="B4042" s="110" t="s">
        <v>6857</v>
      </c>
    </row>
    <row r="4043" spans="1:2" x14ac:dyDescent="0.25">
      <c r="A4043" s="118">
        <v>45240</v>
      </c>
      <c r="B4043" s="110" t="s">
        <v>6858</v>
      </c>
    </row>
    <row r="4044" spans="1:2" x14ac:dyDescent="0.25">
      <c r="A4044" s="118">
        <v>45240</v>
      </c>
      <c r="B4044" s="110" t="s">
        <v>6859</v>
      </c>
    </row>
    <row r="4045" spans="1:2" x14ac:dyDescent="0.25">
      <c r="A4045" s="118">
        <v>18222</v>
      </c>
      <c r="B4045" s="110" t="s">
        <v>6860</v>
      </c>
    </row>
    <row r="4046" spans="1:2" x14ac:dyDescent="0.25">
      <c r="A4046" s="118">
        <v>18249</v>
      </c>
      <c r="B4046" s="110" t="s">
        <v>6861</v>
      </c>
    </row>
    <row r="4047" spans="1:2" x14ac:dyDescent="0.25">
      <c r="A4047" s="118">
        <v>17542</v>
      </c>
      <c r="B4047" s="110" t="s">
        <v>6862</v>
      </c>
    </row>
    <row r="4048" spans="1:2" x14ac:dyDescent="0.25">
      <c r="A4048" s="118">
        <v>17210</v>
      </c>
      <c r="B4048" s="110" t="s">
        <v>6863</v>
      </c>
    </row>
    <row r="4049" spans="1:2" x14ac:dyDescent="0.25">
      <c r="A4049" s="118">
        <v>18249</v>
      </c>
      <c r="B4049" s="110" t="s">
        <v>6864</v>
      </c>
    </row>
    <row r="4050" spans="1:2" x14ac:dyDescent="0.25">
      <c r="A4050" s="118">
        <v>17220</v>
      </c>
      <c r="B4050" s="110" t="s">
        <v>6865</v>
      </c>
    </row>
    <row r="4051" spans="1:2" x14ac:dyDescent="0.25">
      <c r="A4051" s="118">
        <v>17230</v>
      </c>
      <c r="B4051" s="110" t="s">
        <v>6866</v>
      </c>
    </row>
    <row r="4052" spans="1:2" x14ac:dyDescent="0.25">
      <c r="A4052" s="118">
        <v>52410</v>
      </c>
      <c r="B4052" s="110" t="s">
        <v>6867</v>
      </c>
    </row>
    <row r="4053" spans="1:2" x14ac:dyDescent="0.25">
      <c r="A4053" s="118">
        <v>18249</v>
      </c>
      <c r="B4053" s="110" t="s">
        <v>6868</v>
      </c>
    </row>
    <row r="4054" spans="1:2" x14ac:dyDescent="0.25">
      <c r="A4054" s="118">
        <v>52423</v>
      </c>
      <c r="B4054" s="110" t="s">
        <v>6869</v>
      </c>
    </row>
    <row r="4055" spans="1:2" x14ac:dyDescent="0.25">
      <c r="A4055" s="118">
        <v>17140</v>
      </c>
      <c r="B4055" s="110" t="s">
        <v>6870</v>
      </c>
    </row>
    <row r="4056" spans="1:2" x14ac:dyDescent="0.25">
      <c r="A4056" s="118">
        <v>36130</v>
      </c>
      <c r="B4056" s="110" t="s">
        <v>6871</v>
      </c>
    </row>
    <row r="4057" spans="1:2" x14ac:dyDescent="0.25">
      <c r="A4057" s="118">
        <v>18222</v>
      </c>
      <c r="B4057" s="110" t="s">
        <v>6872</v>
      </c>
    </row>
    <row r="4058" spans="1:2" x14ac:dyDescent="0.25">
      <c r="A4058" s="118">
        <v>18300</v>
      </c>
      <c r="B4058" s="110" t="s">
        <v>6873</v>
      </c>
    </row>
    <row r="4059" spans="1:2" x14ac:dyDescent="0.25">
      <c r="A4059" s="118">
        <v>19200</v>
      </c>
      <c r="B4059" s="110" t="s">
        <v>6874</v>
      </c>
    </row>
    <row r="4060" spans="1:2" x14ac:dyDescent="0.25">
      <c r="A4060" s="118">
        <v>17542</v>
      </c>
      <c r="B4060" s="110" t="s">
        <v>6875</v>
      </c>
    </row>
    <row r="4061" spans="1:2" x14ac:dyDescent="0.25">
      <c r="A4061" s="118">
        <v>18232</v>
      </c>
      <c r="B4061" s="110" t="s">
        <v>6876</v>
      </c>
    </row>
    <row r="4062" spans="1:2" x14ac:dyDescent="0.25">
      <c r="A4062" s="118">
        <v>18231</v>
      </c>
      <c r="B4062" s="110" t="s">
        <v>6877</v>
      </c>
    </row>
    <row r="4063" spans="1:2" x14ac:dyDescent="0.25">
      <c r="A4063" s="118">
        <v>19100</v>
      </c>
      <c r="B4063" s="110" t="s">
        <v>6878</v>
      </c>
    </row>
    <row r="4064" spans="1:2" x14ac:dyDescent="0.25">
      <c r="A4064" s="118">
        <v>17300</v>
      </c>
      <c r="B4064" s="110" t="s">
        <v>6879</v>
      </c>
    </row>
    <row r="4065" spans="1:2" x14ac:dyDescent="0.25">
      <c r="A4065" s="118">
        <v>36140</v>
      </c>
      <c r="B4065" s="110" t="s">
        <v>6880</v>
      </c>
    </row>
    <row r="4066" spans="1:2" x14ac:dyDescent="0.25">
      <c r="A4066" s="118">
        <v>52423</v>
      </c>
      <c r="B4066" s="110" t="s">
        <v>6881</v>
      </c>
    </row>
    <row r="4067" spans="1:2" x14ac:dyDescent="0.25">
      <c r="A4067" s="118">
        <v>18222</v>
      </c>
      <c r="B4067" s="110" t="s">
        <v>6882</v>
      </c>
    </row>
    <row r="4068" spans="1:2" x14ac:dyDescent="0.25">
      <c r="A4068" s="118">
        <v>15899</v>
      </c>
      <c r="B4068" s="110" t="s">
        <v>6883</v>
      </c>
    </row>
    <row r="4069" spans="1:2" x14ac:dyDescent="0.25">
      <c r="A4069" s="118">
        <v>51380</v>
      </c>
      <c r="B4069" s="110" t="s">
        <v>6884</v>
      </c>
    </row>
    <row r="4070" spans="1:2" x14ac:dyDescent="0.25">
      <c r="A4070" s="118">
        <v>15330</v>
      </c>
      <c r="B4070" s="110" t="s">
        <v>6885</v>
      </c>
    </row>
    <row r="4071" spans="1:2" x14ac:dyDescent="0.25">
      <c r="A4071" s="118">
        <v>51380</v>
      </c>
      <c r="B4071" s="110" t="s">
        <v>6886</v>
      </c>
    </row>
    <row r="4072" spans="1:2" x14ac:dyDescent="0.25">
      <c r="A4072" s="118">
        <v>15330</v>
      </c>
      <c r="B4072" s="110" t="s">
        <v>6887</v>
      </c>
    </row>
    <row r="4073" spans="1:2" x14ac:dyDescent="0.25">
      <c r="A4073" s="118">
        <v>15870</v>
      </c>
      <c r="B4073" s="110" t="s">
        <v>6888</v>
      </c>
    </row>
    <row r="4074" spans="1:2" x14ac:dyDescent="0.25">
      <c r="A4074" s="118">
        <v>1110</v>
      </c>
      <c r="B4074" s="110" t="s">
        <v>6889</v>
      </c>
    </row>
    <row r="4075" spans="1:2" x14ac:dyDescent="0.25">
      <c r="A4075" s="118">
        <v>15519</v>
      </c>
      <c r="B4075" s="110" t="s">
        <v>6890</v>
      </c>
    </row>
    <row r="4076" spans="1:2" x14ac:dyDescent="0.25">
      <c r="A4076" s="118">
        <v>15330</v>
      </c>
      <c r="B4076" s="110" t="s">
        <v>6891</v>
      </c>
    </row>
    <row r="4077" spans="1:2" x14ac:dyDescent="0.25">
      <c r="A4077" s="118">
        <v>15139</v>
      </c>
      <c r="B4077" s="110" t="s">
        <v>6892</v>
      </c>
    </row>
    <row r="4078" spans="1:2" x14ac:dyDescent="0.25">
      <c r="A4078" s="118">
        <v>29410</v>
      </c>
      <c r="B4078" s="110" t="s">
        <v>6893</v>
      </c>
    </row>
    <row r="4079" spans="1:2" x14ac:dyDescent="0.25">
      <c r="A4079" s="118">
        <v>28620</v>
      </c>
      <c r="B4079" s="110" t="s">
        <v>6894</v>
      </c>
    </row>
    <row r="4080" spans="1:2" x14ac:dyDescent="0.25">
      <c r="A4080" s="118">
        <v>29320</v>
      </c>
      <c r="B4080" s="110" t="s">
        <v>6895</v>
      </c>
    </row>
    <row r="4081" spans="1:2" x14ac:dyDescent="0.25">
      <c r="A4081" s="118">
        <v>27220</v>
      </c>
      <c r="B4081" s="110" t="s">
        <v>6896</v>
      </c>
    </row>
    <row r="4082" spans="1:2" x14ac:dyDescent="0.25">
      <c r="A4082" s="118">
        <v>28620</v>
      </c>
      <c r="B4082" s="110" t="s">
        <v>6897</v>
      </c>
    </row>
    <row r="4083" spans="1:2" x14ac:dyDescent="0.25">
      <c r="A4083" s="118">
        <v>17210</v>
      </c>
      <c r="B4083" s="110" t="s">
        <v>6898</v>
      </c>
    </row>
    <row r="4084" spans="1:2" x14ac:dyDescent="0.25">
      <c r="A4084" s="118">
        <v>11200</v>
      </c>
      <c r="B4084" s="110" t="s">
        <v>6899</v>
      </c>
    </row>
    <row r="4085" spans="1:2" x14ac:dyDescent="0.25">
      <c r="A4085" s="118">
        <v>29521</v>
      </c>
      <c r="B4085" s="110" t="s">
        <v>6900</v>
      </c>
    </row>
    <row r="4086" spans="1:2" x14ac:dyDescent="0.25">
      <c r="A4086" s="118">
        <v>29420</v>
      </c>
      <c r="B4086" s="110" t="s">
        <v>6901</v>
      </c>
    </row>
    <row r="4087" spans="1:2" x14ac:dyDescent="0.25">
      <c r="A4087" s="118">
        <v>24660</v>
      </c>
      <c r="B4087" s="110" t="s">
        <v>6902</v>
      </c>
    </row>
    <row r="4088" spans="1:2" x14ac:dyDescent="0.25">
      <c r="A4088" s="118">
        <v>29430</v>
      </c>
      <c r="B4088" s="110" t="s">
        <v>6903</v>
      </c>
    </row>
    <row r="4089" spans="1:2" x14ac:dyDescent="0.25">
      <c r="A4089" s="118">
        <v>11200</v>
      </c>
      <c r="B4089" s="110" t="s">
        <v>6904</v>
      </c>
    </row>
    <row r="4090" spans="1:2" x14ac:dyDescent="0.25">
      <c r="A4090" s="118">
        <v>35110</v>
      </c>
      <c r="B4090" s="110" t="s">
        <v>6905</v>
      </c>
    </row>
    <row r="4091" spans="1:2" x14ac:dyDescent="0.25">
      <c r="A4091" s="118">
        <v>29410</v>
      </c>
      <c r="B4091" s="110" t="s">
        <v>6906</v>
      </c>
    </row>
    <row r="4092" spans="1:2" x14ac:dyDescent="0.25">
      <c r="A4092" s="118">
        <v>29530</v>
      </c>
      <c r="B4092" s="110" t="s">
        <v>6907</v>
      </c>
    </row>
    <row r="4093" spans="1:2" x14ac:dyDescent="0.25">
      <c r="A4093" s="118">
        <v>15841</v>
      </c>
      <c r="B4093" s="110" t="s">
        <v>6908</v>
      </c>
    </row>
    <row r="4094" spans="1:2" x14ac:dyDescent="0.25">
      <c r="A4094" s="118">
        <v>26130</v>
      </c>
      <c r="B4094" s="110" t="s">
        <v>6909</v>
      </c>
    </row>
    <row r="4095" spans="1:2" x14ac:dyDescent="0.25">
      <c r="A4095" s="118">
        <v>15910</v>
      </c>
      <c r="B4095" s="110" t="s">
        <v>6910</v>
      </c>
    </row>
    <row r="4096" spans="1:2" x14ac:dyDescent="0.25">
      <c r="A4096" s="118">
        <v>15112</v>
      </c>
      <c r="B4096" s="110" t="s">
        <v>6911</v>
      </c>
    </row>
    <row r="4097" spans="1:2" x14ac:dyDescent="0.25">
      <c r="A4097" s="118">
        <v>34300</v>
      </c>
      <c r="B4097" s="110" t="s">
        <v>6912</v>
      </c>
    </row>
    <row r="4098" spans="1:2" x14ac:dyDescent="0.25">
      <c r="A4098" s="118">
        <v>19200</v>
      </c>
      <c r="B4098" s="110" t="s">
        <v>6913</v>
      </c>
    </row>
    <row r="4099" spans="1:2" x14ac:dyDescent="0.25">
      <c r="A4099" s="118">
        <v>29140</v>
      </c>
      <c r="B4099" s="110" t="s">
        <v>6914</v>
      </c>
    </row>
    <row r="4100" spans="1:2" x14ac:dyDescent="0.25">
      <c r="A4100" s="118">
        <v>80410</v>
      </c>
      <c r="B4100" s="110" t="s">
        <v>6915</v>
      </c>
    </row>
    <row r="4101" spans="1:2" x14ac:dyDescent="0.25">
      <c r="A4101" s="118">
        <v>80410</v>
      </c>
      <c r="B4101" s="110" t="s">
        <v>6916</v>
      </c>
    </row>
    <row r="4102" spans="1:2" x14ac:dyDescent="0.25">
      <c r="A4102" s="118">
        <v>80220</v>
      </c>
      <c r="B4102" s="110" t="s">
        <v>6917</v>
      </c>
    </row>
    <row r="4103" spans="1:2" x14ac:dyDescent="0.25">
      <c r="A4103" s="118">
        <v>28400</v>
      </c>
      <c r="B4103" s="110" t="s">
        <v>6918</v>
      </c>
    </row>
    <row r="4104" spans="1:2" x14ac:dyDescent="0.25">
      <c r="A4104" s="118">
        <v>29420</v>
      </c>
      <c r="B4104" s="110" t="s">
        <v>6919</v>
      </c>
    </row>
    <row r="4105" spans="1:2" x14ac:dyDescent="0.25">
      <c r="A4105" s="118">
        <v>28400</v>
      </c>
      <c r="B4105" s="110" t="s">
        <v>6920</v>
      </c>
    </row>
    <row r="4106" spans="1:2" x14ac:dyDescent="0.25">
      <c r="A4106" s="118">
        <v>28400</v>
      </c>
      <c r="B4106" s="110" t="s">
        <v>6921</v>
      </c>
    </row>
    <row r="4107" spans="1:2" x14ac:dyDescent="0.25">
      <c r="A4107" s="118">
        <v>1429</v>
      </c>
      <c r="B4107" s="110" t="s">
        <v>6922</v>
      </c>
    </row>
    <row r="4108" spans="1:2" x14ac:dyDescent="0.25">
      <c r="A4108" s="118">
        <v>24421</v>
      </c>
      <c r="B4108" s="110" t="s">
        <v>6923</v>
      </c>
    </row>
    <row r="4109" spans="1:2" x14ac:dyDescent="0.25">
      <c r="A4109" s="118">
        <v>1110</v>
      </c>
      <c r="B4109" s="110" t="s">
        <v>6924</v>
      </c>
    </row>
    <row r="4110" spans="1:2" x14ac:dyDescent="0.25">
      <c r="A4110" s="118">
        <v>52310</v>
      </c>
      <c r="B4110" s="110" t="s">
        <v>6925</v>
      </c>
    </row>
    <row r="4111" spans="1:2" x14ac:dyDescent="0.25">
      <c r="A4111" s="118">
        <v>52310</v>
      </c>
      <c r="B4111" s="110" t="s">
        <v>6926</v>
      </c>
    </row>
    <row r="4112" spans="1:2" x14ac:dyDescent="0.25">
      <c r="A4112" s="118">
        <v>51460</v>
      </c>
      <c r="B4112" s="110" t="s">
        <v>6927</v>
      </c>
    </row>
    <row r="4113" spans="1:2" x14ac:dyDescent="0.25">
      <c r="A4113" s="118">
        <v>51460</v>
      </c>
      <c r="B4113" s="110" t="s">
        <v>6928</v>
      </c>
    </row>
    <row r="4114" spans="1:2" x14ac:dyDescent="0.25">
      <c r="A4114" s="118">
        <v>52310</v>
      </c>
      <c r="B4114" s="110" t="s">
        <v>6929</v>
      </c>
    </row>
    <row r="4115" spans="1:2" x14ac:dyDescent="0.25">
      <c r="A4115" s="118">
        <v>51460</v>
      </c>
      <c r="B4115" s="110" t="s">
        <v>6930</v>
      </c>
    </row>
    <row r="4116" spans="1:2" x14ac:dyDescent="0.25">
      <c r="A4116" s="118">
        <v>36300</v>
      </c>
      <c r="B4116" s="110" t="s">
        <v>6931</v>
      </c>
    </row>
    <row r="4117" spans="1:2" x14ac:dyDescent="0.25">
      <c r="A4117" s="118">
        <v>25220</v>
      </c>
      <c r="B4117" s="110" t="s">
        <v>6932</v>
      </c>
    </row>
    <row r="4118" spans="1:2" x14ac:dyDescent="0.25">
      <c r="A4118" s="118">
        <v>20400</v>
      </c>
      <c r="B4118" s="110" t="s">
        <v>6933</v>
      </c>
    </row>
    <row r="4119" spans="1:2" x14ac:dyDescent="0.25">
      <c r="A4119" s="118">
        <v>28720</v>
      </c>
      <c r="B4119" s="110" t="s">
        <v>6934</v>
      </c>
    </row>
    <row r="4120" spans="1:2" x14ac:dyDescent="0.25">
      <c r="A4120" s="118">
        <v>28710</v>
      </c>
      <c r="B4120" s="110" t="s">
        <v>6935</v>
      </c>
    </row>
    <row r="4121" spans="1:2" x14ac:dyDescent="0.25">
      <c r="A4121" s="118">
        <v>15820</v>
      </c>
      <c r="B4121" s="110" t="s">
        <v>6936</v>
      </c>
    </row>
    <row r="4122" spans="1:2" x14ac:dyDescent="0.25">
      <c r="A4122" s="118">
        <v>31400</v>
      </c>
      <c r="B4122" s="110" t="s">
        <v>6937</v>
      </c>
    </row>
    <row r="4123" spans="1:2" x14ac:dyDescent="0.25">
      <c r="A4123" s="118">
        <v>93010</v>
      </c>
      <c r="B4123" s="110" t="s">
        <v>6938</v>
      </c>
    </row>
    <row r="4124" spans="1:2" x14ac:dyDescent="0.25">
      <c r="A4124" s="118">
        <v>29540</v>
      </c>
      <c r="B4124" s="110" t="s">
        <v>6939</v>
      </c>
    </row>
    <row r="4125" spans="1:2" x14ac:dyDescent="0.25">
      <c r="A4125" s="118">
        <v>51870</v>
      </c>
      <c r="B4125" s="110" t="s">
        <v>6940</v>
      </c>
    </row>
    <row r="4126" spans="1:2" x14ac:dyDescent="0.25">
      <c r="A4126" s="118">
        <v>45240</v>
      </c>
      <c r="B4126" s="110" t="s">
        <v>6941</v>
      </c>
    </row>
    <row r="4127" spans="1:2" x14ac:dyDescent="0.25">
      <c r="A4127" s="118">
        <v>29710</v>
      </c>
      <c r="B4127" s="110" t="s">
        <v>6942</v>
      </c>
    </row>
    <row r="4128" spans="1:2" x14ac:dyDescent="0.25">
      <c r="A4128" s="118">
        <v>29530</v>
      </c>
      <c r="B4128" s="110" t="s">
        <v>6943</v>
      </c>
    </row>
    <row r="4129" spans="1:2" x14ac:dyDescent="0.25">
      <c r="A4129" s="118">
        <v>29560</v>
      </c>
      <c r="B4129" s="110" t="s">
        <v>6944</v>
      </c>
    </row>
    <row r="4130" spans="1:2" x14ac:dyDescent="0.25">
      <c r="A4130" s="118">
        <v>51870</v>
      </c>
      <c r="B4130" s="110" t="s">
        <v>6945</v>
      </c>
    </row>
    <row r="4131" spans="1:2" x14ac:dyDescent="0.25">
      <c r="A4131" s="121">
        <v>26829</v>
      </c>
      <c r="B4131" s="110" t="s">
        <v>6946</v>
      </c>
    </row>
    <row r="4132" spans="1:2" x14ac:dyDescent="0.25">
      <c r="A4132" s="118">
        <v>29560</v>
      </c>
      <c r="B4132" s="110" t="s">
        <v>6947</v>
      </c>
    </row>
    <row r="4133" spans="1:2" x14ac:dyDescent="0.25">
      <c r="A4133" s="118">
        <v>29540</v>
      </c>
      <c r="B4133" s="110" t="s">
        <v>6948</v>
      </c>
    </row>
    <row r="4134" spans="1:2" x14ac:dyDescent="0.25">
      <c r="A4134" s="118">
        <v>29540</v>
      </c>
      <c r="B4134" s="110" t="s">
        <v>6949</v>
      </c>
    </row>
    <row r="4135" spans="1:2" x14ac:dyDescent="0.25">
      <c r="A4135" s="118">
        <v>51870</v>
      </c>
      <c r="B4135" s="110" t="s">
        <v>6950</v>
      </c>
    </row>
    <row r="4136" spans="1:2" x14ac:dyDescent="0.25">
      <c r="A4136" s="121">
        <v>15870</v>
      </c>
      <c r="B4136" s="110" t="s">
        <v>6951</v>
      </c>
    </row>
    <row r="4137" spans="1:2" x14ac:dyDescent="0.25">
      <c r="A4137" s="121">
        <v>15112</v>
      </c>
      <c r="B4137" s="110" t="s">
        <v>6952</v>
      </c>
    </row>
    <row r="4138" spans="1:2" x14ac:dyDescent="0.25">
      <c r="A4138" s="118">
        <v>17300</v>
      </c>
      <c r="B4138" s="110" t="s">
        <v>6953</v>
      </c>
    </row>
    <row r="4139" spans="1:2" x14ac:dyDescent="0.25">
      <c r="A4139" s="118">
        <v>20100</v>
      </c>
      <c r="B4139" s="110" t="s">
        <v>6954</v>
      </c>
    </row>
    <row r="4140" spans="1:2" x14ac:dyDescent="0.25">
      <c r="A4140" s="118">
        <v>45250</v>
      </c>
      <c r="B4140" s="110" t="s">
        <v>6955</v>
      </c>
    </row>
    <row r="4141" spans="1:2" x14ac:dyDescent="0.25">
      <c r="A4141" s="118">
        <v>17403</v>
      </c>
      <c r="B4141" s="110" t="s">
        <v>6956</v>
      </c>
    </row>
    <row r="4142" spans="1:2" x14ac:dyDescent="0.25">
      <c r="A4142" s="118">
        <v>15120</v>
      </c>
      <c r="B4142" s="110" t="s">
        <v>6957</v>
      </c>
    </row>
    <row r="4143" spans="1:2" x14ac:dyDescent="0.25">
      <c r="A4143" s="118">
        <v>1240</v>
      </c>
      <c r="B4143" s="110" t="s">
        <v>6958</v>
      </c>
    </row>
    <row r="4144" spans="1:2" x14ac:dyDescent="0.25">
      <c r="A4144" s="118">
        <v>1240</v>
      </c>
      <c r="B4144" s="110" t="s">
        <v>6959</v>
      </c>
    </row>
    <row r="4145" spans="1:2" x14ac:dyDescent="0.25">
      <c r="A4145" s="118">
        <v>17210</v>
      </c>
      <c r="B4145" s="110" t="s">
        <v>6960</v>
      </c>
    </row>
    <row r="4146" spans="1:2" x14ac:dyDescent="0.25">
      <c r="A4146" s="118">
        <v>28300</v>
      </c>
      <c r="B4146" s="110" t="s">
        <v>6961</v>
      </c>
    </row>
    <row r="4147" spans="1:2" x14ac:dyDescent="0.25">
      <c r="A4147" s="118">
        <v>25239</v>
      </c>
      <c r="B4147" s="110" t="s">
        <v>6962</v>
      </c>
    </row>
    <row r="4148" spans="1:2" x14ac:dyDescent="0.25">
      <c r="A4148" s="118">
        <v>22250</v>
      </c>
      <c r="B4148" s="110" t="s">
        <v>6963</v>
      </c>
    </row>
    <row r="4149" spans="1:2" x14ac:dyDescent="0.25">
      <c r="A4149" s="118">
        <v>34100</v>
      </c>
      <c r="B4149" s="110" t="s">
        <v>6964</v>
      </c>
    </row>
    <row r="4150" spans="1:2" x14ac:dyDescent="0.25">
      <c r="A4150" s="118">
        <v>34100</v>
      </c>
      <c r="B4150" s="110" t="s">
        <v>6965</v>
      </c>
    </row>
    <row r="4151" spans="1:2" x14ac:dyDescent="0.25">
      <c r="A4151" s="118">
        <v>18210</v>
      </c>
      <c r="B4151" s="110" t="s">
        <v>6966</v>
      </c>
    </row>
    <row r="4152" spans="1:2" x14ac:dyDescent="0.25">
      <c r="A4152" s="118">
        <v>24660</v>
      </c>
      <c r="B4152" s="110" t="s">
        <v>6967</v>
      </c>
    </row>
    <row r="4153" spans="1:2" x14ac:dyDescent="0.25">
      <c r="A4153" s="118">
        <v>30010</v>
      </c>
      <c r="B4153" s="110" t="s">
        <v>6968</v>
      </c>
    </row>
    <row r="4154" spans="1:2" x14ac:dyDescent="0.25">
      <c r="A4154" s="118">
        <v>71330</v>
      </c>
      <c r="B4154" s="110" t="s">
        <v>6969</v>
      </c>
    </row>
    <row r="4155" spans="1:2" x14ac:dyDescent="0.25">
      <c r="A4155" s="118">
        <v>21230</v>
      </c>
      <c r="B4155" s="110" t="s">
        <v>6970</v>
      </c>
    </row>
    <row r="4156" spans="1:2" x14ac:dyDescent="0.25">
      <c r="A4156" s="118">
        <v>74850</v>
      </c>
      <c r="B4156" s="110" t="s">
        <v>6971</v>
      </c>
    </row>
    <row r="4157" spans="1:2" x14ac:dyDescent="0.25">
      <c r="A4157" s="118">
        <v>21230</v>
      </c>
      <c r="B4157" s="110" t="s">
        <v>6972</v>
      </c>
    </row>
    <row r="4158" spans="1:2" x14ac:dyDescent="0.25">
      <c r="A4158" s="118">
        <v>17403</v>
      </c>
      <c r="B4158" s="110" t="s">
        <v>6973</v>
      </c>
    </row>
    <row r="4159" spans="1:2" x14ac:dyDescent="0.25">
      <c r="A4159" s="118">
        <v>29230</v>
      </c>
      <c r="B4159" s="110" t="s">
        <v>6974</v>
      </c>
    </row>
    <row r="4160" spans="1:2" x14ac:dyDescent="0.25">
      <c r="A4160" s="118">
        <v>17403</v>
      </c>
      <c r="B4160" s="110" t="s">
        <v>6975</v>
      </c>
    </row>
    <row r="4161" spans="1:2" x14ac:dyDescent="0.25">
      <c r="A4161" s="118">
        <v>27430</v>
      </c>
      <c r="B4161" s="110" t="s">
        <v>6976</v>
      </c>
    </row>
    <row r="4162" spans="1:2" x14ac:dyDescent="0.25">
      <c r="A4162" s="118">
        <v>28750</v>
      </c>
      <c r="B4162" s="110" t="s">
        <v>6977</v>
      </c>
    </row>
    <row r="4163" spans="1:2" x14ac:dyDescent="0.25">
      <c r="A4163" s="118">
        <v>25240</v>
      </c>
      <c r="B4163" s="110" t="s">
        <v>6978</v>
      </c>
    </row>
    <row r="4164" spans="1:2" x14ac:dyDescent="0.25">
      <c r="A4164" s="118">
        <v>17403</v>
      </c>
      <c r="B4164" s="110" t="s">
        <v>6979</v>
      </c>
    </row>
    <row r="4165" spans="1:2" x14ac:dyDescent="0.25">
      <c r="A4165" s="118">
        <v>90020</v>
      </c>
      <c r="B4165" s="110" t="s">
        <v>6980</v>
      </c>
    </row>
    <row r="4166" spans="1:2" x14ac:dyDescent="0.25">
      <c r="A4166" s="118">
        <v>28750</v>
      </c>
      <c r="B4166" s="110" t="s">
        <v>6981</v>
      </c>
    </row>
    <row r="4167" spans="1:2" x14ac:dyDescent="0.25">
      <c r="A4167" s="118">
        <v>25240</v>
      </c>
      <c r="B4167" s="110" t="s">
        <v>6982</v>
      </c>
    </row>
    <row r="4168" spans="1:2" x14ac:dyDescent="0.25">
      <c r="A4168" s="118">
        <v>75110</v>
      </c>
      <c r="B4168" s="110" t="s">
        <v>6983</v>
      </c>
    </row>
    <row r="4169" spans="1:2" x14ac:dyDescent="0.25">
      <c r="A4169" s="118">
        <v>74123</v>
      </c>
      <c r="B4169" s="110" t="s">
        <v>6984</v>
      </c>
    </row>
    <row r="4170" spans="1:2" x14ac:dyDescent="0.25">
      <c r="A4170" s="118">
        <v>17403</v>
      </c>
      <c r="B4170" s="110" t="s">
        <v>6985</v>
      </c>
    </row>
    <row r="4171" spans="1:2" x14ac:dyDescent="0.25">
      <c r="A4171" s="118">
        <v>92120</v>
      </c>
      <c r="B4171" s="110" t="s">
        <v>6986</v>
      </c>
    </row>
    <row r="4172" spans="1:2" x14ac:dyDescent="0.25">
      <c r="A4172" s="118">
        <v>52450</v>
      </c>
      <c r="B4172" s="110" t="s">
        <v>6987</v>
      </c>
    </row>
    <row r="4173" spans="1:2" x14ac:dyDescent="0.25">
      <c r="A4173" s="118">
        <v>32300</v>
      </c>
      <c r="B4173" s="110" t="s">
        <v>6988</v>
      </c>
    </row>
    <row r="4174" spans="1:2" x14ac:dyDescent="0.25">
      <c r="A4174" s="118">
        <v>71405</v>
      </c>
      <c r="B4174" s="110" t="s">
        <v>6989</v>
      </c>
    </row>
    <row r="4175" spans="1:2" x14ac:dyDescent="0.25">
      <c r="A4175" s="118">
        <v>51431</v>
      </c>
      <c r="B4175" s="110" t="s">
        <v>6990</v>
      </c>
    </row>
    <row r="4176" spans="1:2" x14ac:dyDescent="0.25">
      <c r="A4176" s="118">
        <v>52450</v>
      </c>
      <c r="B4176" s="110" t="s">
        <v>6991</v>
      </c>
    </row>
    <row r="4177" spans="1:2" x14ac:dyDescent="0.25">
      <c r="A4177" s="118">
        <v>70120</v>
      </c>
      <c r="B4177" s="110" t="s">
        <v>6992</v>
      </c>
    </row>
    <row r="4178" spans="1:2" x14ac:dyDescent="0.25">
      <c r="A4178" s="118">
        <v>70209</v>
      </c>
      <c r="B4178" s="110" t="s">
        <v>6993</v>
      </c>
    </row>
    <row r="4179" spans="1:2" x14ac:dyDescent="0.25">
      <c r="A4179" s="118">
        <v>24120</v>
      </c>
      <c r="B4179" s="110" t="s">
        <v>6994</v>
      </c>
    </row>
    <row r="4180" spans="1:2" x14ac:dyDescent="0.25">
      <c r="A4180" s="118">
        <v>29540</v>
      </c>
      <c r="B4180" s="110" t="s">
        <v>6995</v>
      </c>
    </row>
    <row r="4181" spans="1:2" x14ac:dyDescent="0.25">
      <c r="A4181" s="118">
        <v>18300</v>
      </c>
      <c r="B4181" s="110" t="s">
        <v>6996</v>
      </c>
    </row>
    <row r="4182" spans="1:2" x14ac:dyDescent="0.25">
      <c r="A4182" s="118">
        <v>29540</v>
      </c>
      <c r="B4182" s="110" t="s">
        <v>6997</v>
      </c>
    </row>
    <row r="4183" spans="1:2" x14ac:dyDescent="0.25">
      <c r="A4183" s="118">
        <v>17120</v>
      </c>
      <c r="B4183" s="110" t="s">
        <v>6998</v>
      </c>
    </row>
    <row r="4184" spans="1:2" x14ac:dyDescent="0.25">
      <c r="A4184" s="118">
        <v>30010</v>
      </c>
      <c r="B4184" s="110" t="s">
        <v>6999</v>
      </c>
    </row>
    <row r="4185" spans="1:2" x14ac:dyDescent="0.25">
      <c r="A4185" s="118">
        <v>93010</v>
      </c>
      <c r="B4185" s="110" t="s">
        <v>7000</v>
      </c>
    </row>
    <row r="4186" spans="1:2" x14ac:dyDescent="0.25">
      <c r="A4186" s="118">
        <v>51550</v>
      </c>
      <c r="B4186" s="110" t="s">
        <v>7001</v>
      </c>
    </row>
    <row r="4187" spans="1:2" x14ac:dyDescent="0.25">
      <c r="A4187" s="118">
        <v>24120</v>
      </c>
      <c r="B4187" s="110" t="s">
        <v>7002</v>
      </c>
    </row>
    <row r="4188" spans="1:2" x14ac:dyDescent="0.25">
      <c r="A4188" s="118">
        <v>24120</v>
      </c>
      <c r="B4188" s="110" t="s">
        <v>7003</v>
      </c>
    </row>
    <row r="4189" spans="1:2" x14ac:dyDescent="0.25">
      <c r="A4189" s="118">
        <v>24120</v>
      </c>
      <c r="B4189" s="110" t="s">
        <v>7004</v>
      </c>
    </row>
    <row r="4190" spans="1:2" x14ac:dyDescent="0.25">
      <c r="A4190" s="118">
        <v>29540</v>
      </c>
      <c r="B4190" s="110" t="s">
        <v>7005</v>
      </c>
    </row>
    <row r="4191" spans="1:2" x14ac:dyDescent="0.25">
      <c r="A4191" s="118">
        <v>17300</v>
      </c>
      <c r="B4191" s="110" t="s">
        <v>7006</v>
      </c>
    </row>
    <row r="4192" spans="1:2" x14ac:dyDescent="0.25">
      <c r="A4192" s="118">
        <v>45240</v>
      </c>
      <c r="B4192" s="110" t="s">
        <v>7007</v>
      </c>
    </row>
    <row r="4193" spans="1:2" x14ac:dyDescent="0.25">
      <c r="A4193" s="118">
        <v>45240</v>
      </c>
      <c r="B4193" s="110" t="s">
        <v>7008</v>
      </c>
    </row>
    <row r="4194" spans="1:2" x14ac:dyDescent="0.25">
      <c r="A4194" s="118">
        <v>24610</v>
      </c>
      <c r="B4194" s="110" t="s">
        <v>7009</v>
      </c>
    </row>
    <row r="4195" spans="1:2" x14ac:dyDescent="0.25">
      <c r="A4195" s="118">
        <v>31100</v>
      </c>
      <c r="B4195" s="110" t="s">
        <v>7010</v>
      </c>
    </row>
    <row r="4196" spans="1:2" x14ac:dyDescent="0.25">
      <c r="A4196" s="118">
        <v>31610</v>
      </c>
      <c r="B4196" s="110" t="s">
        <v>7011</v>
      </c>
    </row>
    <row r="4197" spans="1:2" x14ac:dyDescent="0.25">
      <c r="A4197" s="122">
        <v>31500</v>
      </c>
      <c r="B4197" s="113" t="s">
        <v>7012</v>
      </c>
    </row>
    <row r="4198" spans="1:2" x14ac:dyDescent="0.25">
      <c r="A4198" s="118">
        <v>36400</v>
      </c>
      <c r="B4198" s="110" t="s">
        <v>7013</v>
      </c>
    </row>
    <row r="4199" spans="1:2" x14ac:dyDescent="0.25">
      <c r="A4199" s="118">
        <v>85112</v>
      </c>
      <c r="B4199" s="110" t="s">
        <v>7014</v>
      </c>
    </row>
    <row r="4200" spans="1:2" x14ac:dyDescent="0.25">
      <c r="A4200" s="118">
        <v>85111</v>
      </c>
      <c r="B4200" s="110" t="s">
        <v>7015</v>
      </c>
    </row>
    <row r="4201" spans="1:2" x14ac:dyDescent="0.25">
      <c r="A4201" s="118">
        <v>85120</v>
      </c>
      <c r="B4201" s="110" t="s">
        <v>7016</v>
      </c>
    </row>
    <row r="4202" spans="1:2" x14ac:dyDescent="0.25">
      <c r="A4202" s="118">
        <v>85111</v>
      </c>
      <c r="B4202" s="110" t="s">
        <v>7017</v>
      </c>
    </row>
    <row r="4203" spans="1:2" x14ac:dyDescent="0.25">
      <c r="A4203" s="118">
        <v>32300</v>
      </c>
      <c r="B4203" s="110" t="s">
        <v>7018</v>
      </c>
    </row>
    <row r="4204" spans="1:2" x14ac:dyDescent="0.25">
      <c r="A4204" s="118">
        <v>29521</v>
      </c>
      <c r="B4204" s="110" t="s">
        <v>7019</v>
      </c>
    </row>
    <row r="4205" spans="1:2" x14ac:dyDescent="0.25">
      <c r="A4205" s="118">
        <v>14300</v>
      </c>
      <c r="B4205" s="110" t="s">
        <v>7020</v>
      </c>
    </row>
    <row r="4206" spans="1:2" x14ac:dyDescent="0.25">
      <c r="A4206" s="118">
        <v>29522</v>
      </c>
      <c r="B4206" s="110" t="s">
        <v>7021</v>
      </c>
    </row>
    <row r="4207" spans="1:2" x14ac:dyDescent="0.25">
      <c r="A4207" s="118">
        <v>29522</v>
      </c>
      <c r="B4207" s="110" t="s">
        <v>7022</v>
      </c>
    </row>
    <row r="4208" spans="1:2" x14ac:dyDescent="0.25">
      <c r="A4208" s="118">
        <v>45500</v>
      </c>
      <c r="B4208" s="110" t="s">
        <v>7023</v>
      </c>
    </row>
    <row r="4209" spans="1:2" x14ac:dyDescent="0.25">
      <c r="A4209" s="118">
        <v>45110</v>
      </c>
      <c r="B4209" s="110" t="s">
        <v>7024</v>
      </c>
    </row>
    <row r="4210" spans="1:2" x14ac:dyDescent="0.25">
      <c r="A4210" s="118">
        <v>29522</v>
      </c>
      <c r="B4210" s="110" t="s">
        <v>7025</v>
      </c>
    </row>
    <row r="4211" spans="1:2" x14ac:dyDescent="0.25">
      <c r="A4211" s="118">
        <v>73100</v>
      </c>
      <c r="B4211" s="110" t="s">
        <v>7026</v>
      </c>
    </row>
    <row r="4212" spans="1:2" x14ac:dyDescent="0.25">
      <c r="A4212" s="118">
        <v>52440</v>
      </c>
      <c r="B4212" s="110" t="s">
        <v>7027</v>
      </c>
    </row>
    <row r="4213" spans="1:2" x14ac:dyDescent="0.25">
      <c r="A4213" s="118">
        <v>51440</v>
      </c>
      <c r="B4213" s="110" t="s">
        <v>7028</v>
      </c>
    </row>
    <row r="4214" spans="1:2" x14ac:dyDescent="0.25">
      <c r="A4214" s="118">
        <v>26210</v>
      </c>
      <c r="B4214" s="110" t="s">
        <v>7029</v>
      </c>
    </row>
    <row r="4215" spans="1:2" x14ac:dyDescent="0.25">
      <c r="A4215" s="118">
        <v>45110</v>
      </c>
      <c r="B4215" s="110" t="s">
        <v>7030</v>
      </c>
    </row>
    <row r="4216" spans="1:2" x14ac:dyDescent="0.25">
      <c r="A4216" s="118">
        <v>71320</v>
      </c>
      <c r="B4216" s="110" t="s">
        <v>7031</v>
      </c>
    </row>
    <row r="4217" spans="1:2" x14ac:dyDescent="0.25">
      <c r="A4217" s="121">
        <v>36639</v>
      </c>
      <c r="B4217" s="110" t="s">
        <v>7032</v>
      </c>
    </row>
    <row r="4218" spans="1:2" x14ac:dyDescent="0.25">
      <c r="A4218" s="118">
        <v>25130</v>
      </c>
      <c r="B4218" s="110" t="s">
        <v>7033</v>
      </c>
    </row>
    <row r="4219" spans="1:2" x14ac:dyDescent="0.25">
      <c r="A4219" s="118">
        <v>33201</v>
      </c>
      <c r="B4219" s="110" t="s">
        <v>7034</v>
      </c>
    </row>
    <row r="4220" spans="1:2" x14ac:dyDescent="0.25">
      <c r="A4220" s="118">
        <v>33100</v>
      </c>
      <c r="B4220" s="110" t="s">
        <v>7035</v>
      </c>
    </row>
    <row r="4221" spans="1:2" x14ac:dyDescent="0.25">
      <c r="A4221" s="118">
        <v>85140</v>
      </c>
      <c r="B4221" s="110" t="s">
        <v>7036</v>
      </c>
    </row>
    <row r="4222" spans="1:2" x14ac:dyDescent="0.25">
      <c r="A4222" s="118">
        <v>91330</v>
      </c>
      <c r="B4222" s="110" t="s">
        <v>7037</v>
      </c>
    </row>
    <row r="4223" spans="1:2" x14ac:dyDescent="0.25">
      <c r="A4223" s="118">
        <v>75210</v>
      </c>
      <c r="B4223" s="110" t="s">
        <v>7038</v>
      </c>
    </row>
    <row r="4224" spans="1:2" x14ac:dyDescent="0.25">
      <c r="A4224" s="118">
        <v>75110</v>
      </c>
      <c r="B4224" s="110" t="s">
        <v>7039</v>
      </c>
    </row>
    <row r="4225" spans="1:2" x14ac:dyDescent="0.25">
      <c r="A4225" s="118">
        <v>73200</v>
      </c>
      <c r="B4225" s="110" t="s">
        <v>7040</v>
      </c>
    </row>
    <row r="4226" spans="1:2" x14ac:dyDescent="0.25">
      <c r="A4226" s="118">
        <v>28300</v>
      </c>
      <c r="B4226" s="110" t="s">
        <v>7041</v>
      </c>
    </row>
    <row r="4227" spans="1:2" x14ac:dyDescent="0.25">
      <c r="A4227" s="118">
        <v>75130</v>
      </c>
      <c r="B4227" s="110" t="s">
        <v>7042</v>
      </c>
    </row>
    <row r="4228" spans="1:2" x14ac:dyDescent="0.25">
      <c r="A4228" s="118">
        <v>73200</v>
      </c>
      <c r="B4228" s="110" t="s">
        <v>7043</v>
      </c>
    </row>
    <row r="4229" spans="1:2" x14ac:dyDescent="0.25">
      <c r="A4229" s="118">
        <v>28300</v>
      </c>
      <c r="B4229" s="110" t="s">
        <v>7044</v>
      </c>
    </row>
    <row r="4230" spans="1:2" x14ac:dyDescent="0.25">
      <c r="A4230" s="118">
        <v>74143</v>
      </c>
      <c r="B4230" s="110" t="s">
        <v>7045</v>
      </c>
    </row>
    <row r="4231" spans="1:2" x14ac:dyDescent="0.25">
      <c r="A4231" s="118">
        <v>15112</v>
      </c>
      <c r="B4231" s="110" t="s">
        <v>7046</v>
      </c>
    </row>
    <row r="4232" spans="1:2" x14ac:dyDescent="0.25">
      <c r="A4232" s="118">
        <v>15612</v>
      </c>
      <c r="B4232" s="110" t="s">
        <v>7047</v>
      </c>
    </row>
    <row r="4233" spans="1:2" x14ac:dyDescent="0.25">
      <c r="A4233" s="118">
        <v>52210</v>
      </c>
      <c r="B4233" s="110" t="s">
        <v>7048</v>
      </c>
    </row>
    <row r="4234" spans="1:2" x14ac:dyDescent="0.25">
      <c r="A4234" s="118">
        <v>51310</v>
      </c>
      <c r="B4234" s="110" t="s">
        <v>7049</v>
      </c>
    </row>
    <row r="4235" spans="1:2" x14ac:dyDescent="0.25">
      <c r="A4235" s="118">
        <v>1139</v>
      </c>
      <c r="B4235" s="110" t="s">
        <v>7050</v>
      </c>
    </row>
    <row r="4236" spans="1:2" x14ac:dyDescent="0.25">
      <c r="A4236" s="118">
        <v>15112</v>
      </c>
      <c r="B4236" s="110" t="s">
        <v>7051</v>
      </c>
    </row>
    <row r="4237" spans="1:2" x14ac:dyDescent="0.25">
      <c r="A4237" s="118">
        <v>29530</v>
      </c>
      <c r="B4237" s="110" t="s">
        <v>7052</v>
      </c>
    </row>
    <row r="4238" spans="1:2" x14ac:dyDescent="0.25">
      <c r="A4238" s="118">
        <v>51333</v>
      </c>
      <c r="B4238" s="110" t="s">
        <v>7053</v>
      </c>
    </row>
    <row r="4239" spans="1:2" x14ac:dyDescent="0.25">
      <c r="A4239" s="118">
        <v>51333</v>
      </c>
      <c r="B4239" s="110" t="s">
        <v>7054</v>
      </c>
    </row>
    <row r="4240" spans="1:2" x14ac:dyDescent="0.25">
      <c r="A4240" s="118">
        <v>51333</v>
      </c>
      <c r="B4240" s="110" t="s">
        <v>7055</v>
      </c>
    </row>
    <row r="4241" spans="1:2" x14ac:dyDescent="0.25">
      <c r="A4241" s="118">
        <v>51333</v>
      </c>
      <c r="B4241" s="110" t="s">
        <v>7056</v>
      </c>
    </row>
    <row r="4242" spans="1:2" x14ac:dyDescent="0.25">
      <c r="A4242" s="118">
        <v>5020</v>
      </c>
      <c r="B4242" s="110" t="s">
        <v>7057</v>
      </c>
    </row>
    <row r="4243" spans="1:2" x14ac:dyDescent="0.25">
      <c r="A4243" s="118">
        <v>15112</v>
      </c>
      <c r="B4243" s="110" t="s">
        <v>7058</v>
      </c>
    </row>
    <row r="4244" spans="1:2" x14ac:dyDescent="0.25">
      <c r="A4244" s="118">
        <v>74143</v>
      </c>
      <c r="B4244" s="110" t="s">
        <v>7059</v>
      </c>
    </row>
    <row r="4245" spans="1:2" x14ac:dyDescent="0.25">
      <c r="A4245" s="118">
        <v>91120</v>
      </c>
      <c r="B4245" s="110" t="s">
        <v>7060</v>
      </c>
    </row>
    <row r="4246" spans="1:2" x14ac:dyDescent="0.25">
      <c r="A4246" s="118">
        <v>74143</v>
      </c>
      <c r="B4246" s="110" t="s">
        <v>7061</v>
      </c>
    </row>
    <row r="4247" spans="1:2" x14ac:dyDescent="0.25">
      <c r="A4247" s="118">
        <v>74143</v>
      </c>
      <c r="B4247" s="110" t="s">
        <v>7062</v>
      </c>
    </row>
    <row r="4248" spans="1:2" x14ac:dyDescent="0.25">
      <c r="A4248" s="118">
        <v>22220</v>
      </c>
      <c r="B4248" s="110" t="s">
        <v>7063</v>
      </c>
    </row>
    <row r="4249" spans="1:2" x14ac:dyDescent="0.25">
      <c r="A4249" s="118">
        <v>73200</v>
      </c>
      <c r="B4249" s="110" t="s">
        <v>7064</v>
      </c>
    </row>
    <row r="4250" spans="1:2" x14ac:dyDescent="0.25">
      <c r="A4250" s="118">
        <v>75120</v>
      </c>
      <c r="B4250" s="110" t="s">
        <v>7065</v>
      </c>
    </row>
    <row r="4251" spans="1:2" x14ac:dyDescent="0.25">
      <c r="A4251" s="118">
        <v>22220</v>
      </c>
      <c r="B4251" s="110" t="s">
        <v>7066</v>
      </c>
    </row>
    <row r="4252" spans="1:2" x14ac:dyDescent="0.25">
      <c r="A4252" s="118">
        <v>22220</v>
      </c>
      <c r="B4252" s="110" t="s">
        <v>7067</v>
      </c>
    </row>
    <row r="4253" spans="1:2" x14ac:dyDescent="0.25">
      <c r="A4253" s="118">
        <v>22220</v>
      </c>
      <c r="B4253" s="110" t="s">
        <v>7068</v>
      </c>
    </row>
    <row r="4254" spans="1:2" x14ac:dyDescent="0.25">
      <c r="A4254" s="118">
        <v>22220</v>
      </c>
      <c r="B4254" s="110" t="s">
        <v>7069</v>
      </c>
    </row>
    <row r="4255" spans="1:2" x14ac:dyDescent="0.25">
      <c r="A4255" s="118">
        <v>51900</v>
      </c>
      <c r="B4255" s="110" t="s">
        <v>7070</v>
      </c>
    </row>
    <row r="4256" spans="1:2" x14ac:dyDescent="0.25">
      <c r="A4256" s="118">
        <v>74143</v>
      </c>
      <c r="B4256" s="110" t="s">
        <v>7071</v>
      </c>
    </row>
    <row r="4257" spans="1:2" x14ac:dyDescent="0.25">
      <c r="A4257" s="118">
        <v>74143</v>
      </c>
      <c r="B4257" s="110" t="s">
        <v>7072</v>
      </c>
    </row>
    <row r="4258" spans="1:2" x14ac:dyDescent="0.25">
      <c r="A4258" s="118">
        <v>74143</v>
      </c>
      <c r="B4258" s="110" t="s">
        <v>7073</v>
      </c>
    </row>
    <row r="4259" spans="1:2" x14ac:dyDescent="0.25">
      <c r="A4259" s="118">
        <v>55303</v>
      </c>
      <c r="B4259" s="110" t="s">
        <v>7074</v>
      </c>
    </row>
    <row r="4260" spans="1:2" x14ac:dyDescent="0.25">
      <c r="A4260" s="118">
        <v>2010</v>
      </c>
      <c r="B4260" s="110" t="s">
        <v>7075</v>
      </c>
    </row>
    <row r="4261" spans="1:2" x14ac:dyDescent="0.25">
      <c r="A4261" s="118">
        <v>52230</v>
      </c>
      <c r="B4261" s="110" t="s">
        <v>7076</v>
      </c>
    </row>
    <row r="4262" spans="1:2" x14ac:dyDescent="0.25">
      <c r="A4262" s="118">
        <v>51380</v>
      </c>
      <c r="B4262" s="110" t="s">
        <v>7077</v>
      </c>
    </row>
    <row r="4263" spans="1:2" x14ac:dyDescent="0.25">
      <c r="A4263" s="118">
        <v>29240</v>
      </c>
      <c r="B4263" s="110" t="s">
        <v>7078</v>
      </c>
    </row>
    <row r="4264" spans="1:2" x14ac:dyDescent="0.25">
      <c r="A4264" s="118">
        <v>20400</v>
      </c>
      <c r="B4264" s="110" t="s">
        <v>7079</v>
      </c>
    </row>
    <row r="4265" spans="1:2" x14ac:dyDescent="0.25">
      <c r="A4265" s="118">
        <v>28750</v>
      </c>
      <c r="B4265" s="110" t="s">
        <v>7080</v>
      </c>
    </row>
    <row r="4266" spans="1:2" x14ac:dyDescent="0.25">
      <c r="A4266" s="118">
        <v>21259</v>
      </c>
      <c r="B4266" s="110" t="s">
        <v>7081</v>
      </c>
    </row>
    <row r="4267" spans="1:2" x14ac:dyDescent="0.25">
      <c r="A4267" s="118">
        <v>25220</v>
      </c>
      <c r="B4267" s="110" t="s">
        <v>7082</v>
      </c>
    </row>
    <row r="4268" spans="1:2" x14ac:dyDescent="0.25">
      <c r="A4268" s="118">
        <v>29320</v>
      </c>
      <c r="B4268" s="110" t="s">
        <v>7083</v>
      </c>
    </row>
    <row r="4269" spans="1:2" x14ac:dyDescent="0.25">
      <c r="A4269" s="118">
        <v>20510</v>
      </c>
      <c r="B4269" s="110" t="s">
        <v>7084</v>
      </c>
    </row>
    <row r="4270" spans="1:2" x14ac:dyDescent="0.25">
      <c r="A4270" s="118">
        <v>25240</v>
      </c>
      <c r="B4270" s="110" t="s">
        <v>7085</v>
      </c>
    </row>
    <row r="4271" spans="1:2" x14ac:dyDescent="0.25">
      <c r="A4271" s="118">
        <v>15899</v>
      </c>
      <c r="B4271" s="110" t="s">
        <v>7086</v>
      </c>
    </row>
    <row r="4272" spans="1:2" x14ac:dyDescent="0.25">
      <c r="A4272" s="118">
        <v>51332</v>
      </c>
      <c r="B4272" s="110" t="s">
        <v>7087</v>
      </c>
    </row>
    <row r="4273" spans="1:2" x14ac:dyDescent="0.25">
      <c r="A4273" s="118">
        <v>1240</v>
      </c>
      <c r="B4273" s="110" t="s">
        <v>7088</v>
      </c>
    </row>
    <row r="4274" spans="1:2" x14ac:dyDescent="0.25">
      <c r="A4274" s="118">
        <v>51332</v>
      </c>
      <c r="B4274" s="110" t="s">
        <v>7089</v>
      </c>
    </row>
    <row r="4275" spans="1:2" x14ac:dyDescent="0.25">
      <c r="A4275" s="118">
        <v>15899</v>
      </c>
      <c r="B4275" s="110" t="s">
        <v>7090</v>
      </c>
    </row>
    <row r="4276" spans="1:2" x14ac:dyDescent="0.25">
      <c r="A4276" s="118">
        <v>1240</v>
      </c>
      <c r="B4276" s="110" t="s">
        <v>7091</v>
      </c>
    </row>
    <row r="4277" spans="1:2" x14ac:dyDescent="0.25">
      <c r="A4277" s="118">
        <v>1240</v>
      </c>
      <c r="B4277" s="110" t="s">
        <v>7092</v>
      </c>
    </row>
    <row r="4278" spans="1:2" x14ac:dyDescent="0.25">
      <c r="A4278" s="118">
        <v>51333</v>
      </c>
      <c r="B4278" s="110" t="s">
        <v>7093</v>
      </c>
    </row>
    <row r="4279" spans="1:2" x14ac:dyDescent="0.25">
      <c r="A4279" s="118">
        <v>15899</v>
      </c>
      <c r="B4279" s="110" t="s">
        <v>7094</v>
      </c>
    </row>
    <row r="4280" spans="1:2" x14ac:dyDescent="0.25">
      <c r="A4280" s="118">
        <v>15899</v>
      </c>
      <c r="B4280" s="110" t="s">
        <v>7095</v>
      </c>
    </row>
    <row r="4281" spans="1:2" x14ac:dyDescent="0.25">
      <c r="A4281" s="118">
        <v>21259</v>
      </c>
      <c r="B4281" s="110" t="s">
        <v>7096</v>
      </c>
    </row>
    <row r="4282" spans="1:2" x14ac:dyDescent="0.25">
      <c r="A4282" s="118">
        <v>1120</v>
      </c>
      <c r="B4282" s="110" t="s">
        <v>7097</v>
      </c>
    </row>
    <row r="4283" spans="1:2" x14ac:dyDescent="0.25">
      <c r="A4283" s="118">
        <v>15899</v>
      </c>
      <c r="B4283" s="110" t="s">
        <v>7098</v>
      </c>
    </row>
    <row r="4284" spans="1:2" x14ac:dyDescent="0.25">
      <c r="A4284" s="118">
        <v>52270</v>
      </c>
      <c r="B4284" s="110" t="s">
        <v>7099</v>
      </c>
    </row>
    <row r="4285" spans="1:2" x14ac:dyDescent="0.25">
      <c r="A4285" s="118">
        <v>51332</v>
      </c>
      <c r="B4285" s="110" t="s">
        <v>7100</v>
      </c>
    </row>
    <row r="4286" spans="1:2" x14ac:dyDescent="0.25">
      <c r="A4286" s="118">
        <v>51332</v>
      </c>
      <c r="B4286" s="110" t="s">
        <v>7101</v>
      </c>
    </row>
    <row r="4287" spans="1:2" x14ac:dyDescent="0.25">
      <c r="A4287" s="118">
        <v>51332</v>
      </c>
      <c r="B4287" s="110" t="s">
        <v>7102</v>
      </c>
    </row>
    <row r="4288" spans="1:2" x14ac:dyDescent="0.25">
      <c r="A4288" s="118">
        <v>17403</v>
      </c>
      <c r="B4288" s="110" t="s">
        <v>7103</v>
      </c>
    </row>
    <row r="4289" spans="1:2" x14ac:dyDescent="0.25">
      <c r="A4289" s="118">
        <v>29121</v>
      </c>
      <c r="B4289" s="110" t="s">
        <v>7104</v>
      </c>
    </row>
    <row r="4290" spans="1:2" x14ac:dyDescent="0.25">
      <c r="A4290" s="118">
        <v>35300</v>
      </c>
      <c r="B4290" s="110" t="s">
        <v>7105</v>
      </c>
    </row>
    <row r="4291" spans="1:2" x14ac:dyDescent="0.25">
      <c r="A4291" s="118">
        <v>17600</v>
      </c>
      <c r="B4291" s="110" t="s">
        <v>7106</v>
      </c>
    </row>
    <row r="4292" spans="1:2" x14ac:dyDescent="0.25">
      <c r="A4292" s="118">
        <v>17542</v>
      </c>
      <c r="B4292" s="110" t="s">
        <v>7107</v>
      </c>
    </row>
    <row r="4293" spans="1:2" x14ac:dyDescent="0.25">
      <c r="A4293" s="118">
        <v>17600</v>
      </c>
      <c r="B4293" s="110" t="s">
        <v>7108</v>
      </c>
    </row>
    <row r="4294" spans="1:2" x14ac:dyDescent="0.25">
      <c r="A4294" s="118">
        <v>33202</v>
      </c>
      <c r="B4294" s="110" t="s">
        <v>7109</v>
      </c>
    </row>
    <row r="4295" spans="1:2" x14ac:dyDescent="0.25">
      <c r="A4295" s="118">
        <v>17542</v>
      </c>
      <c r="B4295" s="110" t="s">
        <v>7110</v>
      </c>
    </row>
    <row r="4296" spans="1:2" x14ac:dyDescent="0.25">
      <c r="A4296" s="118">
        <v>27220</v>
      </c>
      <c r="B4296" s="110" t="s">
        <v>7111</v>
      </c>
    </row>
    <row r="4297" spans="1:2" x14ac:dyDescent="0.25">
      <c r="A4297" s="118">
        <v>85321</v>
      </c>
      <c r="B4297" s="110" t="s">
        <v>7112</v>
      </c>
    </row>
    <row r="4298" spans="1:2" x14ac:dyDescent="0.25">
      <c r="A4298" s="118">
        <v>85322</v>
      </c>
      <c r="B4298" s="110" t="s">
        <v>7113</v>
      </c>
    </row>
    <row r="4299" spans="1:2" x14ac:dyDescent="0.25">
      <c r="A4299" s="118">
        <v>31400</v>
      </c>
      <c r="B4299" s="110" t="s">
        <v>7114</v>
      </c>
    </row>
    <row r="4300" spans="1:2" x14ac:dyDescent="0.25">
      <c r="A4300" s="118">
        <v>29210</v>
      </c>
      <c r="B4300" s="110" t="s">
        <v>7115</v>
      </c>
    </row>
    <row r="4301" spans="1:2" x14ac:dyDescent="0.25">
      <c r="A4301" s="118">
        <v>29210</v>
      </c>
      <c r="B4301" s="110" t="s">
        <v>7116</v>
      </c>
    </row>
    <row r="4302" spans="1:2" x14ac:dyDescent="0.25">
      <c r="A4302" s="118">
        <v>29210</v>
      </c>
      <c r="B4302" s="110" t="s">
        <v>7117</v>
      </c>
    </row>
    <row r="4303" spans="1:2" x14ac:dyDescent="0.25">
      <c r="A4303" s="118">
        <v>31620</v>
      </c>
      <c r="B4303" s="110" t="s">
        <v>7118</v>
      </c>
    </row>
    <row r="4304" spans="1:2" x14ac:dyDescent="0.25">
      <c r="A4304" s="118">
        <v>51439</v>
      </c>
      <c r="B4304" s="110" t="s">
        <v>7119</v>
      </c>
    </row>
    <row r="4305" spans="1:2" x14ac:dyDescent="0.25">
      <c r="A4305" s="118">
        <v>31300</v>
      </c>
      <c r="B4305" s="110" t="s">
        <v>7120</v>
      </c>
    </row>
    <row r="4306" spans="1:2" x14ac:dyDescent="0.25">
      <c r="A4306" s="118">
        <v>31200</v>
      </c>
      <c r="B4306" s="110" t="s">
        <v>7121</v>
      </c>
    </row>
    <row r="4307" spans="1:2" x14ac:dyDescent="0.25">
      <c r="A4307" s="118">
        <v>29420</v>
      </c>
      <c r="B4307" s="110" t="s">
        <v>7122</v>
      </c>
    </row>
    <row r="4308" spans="1:2" x14ac:dyDescent="0.25">
      <c r="A4308" s="118">
        <v>31500</v>
      </c>
      <c r="B4308" s="110" t="s">
        <v>7123</v>
      </c>
    </row>
    <row r="4309" spans="1:2" x14ac:dyDescent="0.25">
      <c r="A4309" s="118">
        <v>29710</v>
      </c>
      <c r="B4309" s="110" t="s">
        <v>7124</v>
      </c>
    </row>
    <row r="4310" spans="1:2" x14ac:dyDescent="0.25">
      <c r="A4310" s="118">
        <v>29210</v>
      </c>
      <c r="B4310" s="110" t="s">
        <v>7125</v>
      </c>
    </row>
    <row r="4311" spans="1:2" x14ac:dyDescent="0.25">
      <c r="A4311" s="118">
        <v>31500</v>
      </c>
      <c r="B4311" s="110" t="s">
        <v>7126</v>
      </c>
    </row>
    <row r="4312" spans="1:2" x14ac:dyDescent="0.25">
      <c r="A4312" s="118">
        <v>31500</v>
      </c>
      <c r="B4312" s="110" t="s">
        <v>7127</v>
      </c>
    </row>
    <row r="4313" spans="1:2" x14ac:dyDescent="0.25">
      <c r="A4313" s="118">
        <v>31500</v>
      </c>
      <c r="B4313" s="110" t="s">
        <v>7128</v>
      </c>
    </row>
    <row r="4314" spans="1:2" x14ac:dyDescent="0.25">
      <c r="A4314" s="118">
        <v>35430</v>
      </c>
      <c r="B4314" s="110" t="s">
        <v>7129</v>
      </c>
    </row>
    <row r="4315" spans="1:2" x14ac:dyDescent="0.25">
      <c r="A4315" s="118">
        <v>31100</v>
      </c>
      <c r="B4315" s="110" t="s">
        <v>7130</v>
      </c>
    </row>
    <row r="4316" spans="1:2" x14ac:dyDescent="0.25">
      <c r="A4316" s="118">
        <v>31200</v>
      </c>
      <c r="B4316" s="110" t="s">
        <v>7131</v>
      </c>
    </row>
    <row r="4317" spans="1:2" x14ac:dyDescent="0.25">
      <c r="A4317" s="118">
        <v>35200</v>
      </c>
      <c r="B4317" s="110" t="s">
        <v>7132</v>
      </c>
    </row>
    <row r="4318" spans="1:2" x14ac:dyDescent="0.25">
      <c r="A4318" s="118">
        <v>29210</v>
      </c>
      <c r="B4318" s="110" t="s">
        <v>7133</v>
      </c>
    </row>
    <row r="4319" spans="1:2" x14ac:dyDescent="0.25">
      <c r="A4319" s="118">
        <v>29710</v>
      </c>
      <c r="B4319" s="110" t="s">
        <v>7134</v>
      </c>
    </row>
    <row r="4320" spans="1:2" x14ac:dyDescent="0.25">
      <c r="A4320" s="118">
        <v>29710</v>
      </c>
      <c r="B4320" s="110" t="s">
        <v>7135</v>
      </c>
    </row>
    <row r="4321" spans="1:2" x14ac:dyDescent="0.25">
      <c r="A4321" s="118">
        <v>74204</v>
      </c>
      <c r="B4321" s="110" t="s">
        <v>7136</v>
      </c>
    </row>
    <row r="4322" spans="1:2" x14ac:dyDescent="0.25">
      <c r="A4322" s="118">
        <v>31610</v>
      </c>
      <c r="B4322" s="110" t="s">
        <v>7137</v>
      </c>
    </row>
    <row r="4323" spans="1:2" x14ac:dyDescent="0.25">
      <c r="A4323" s="118">
        <v>51870</v>
      </c>
      <c r="B4323" s="110" t="s">
        <v>7138</v>
      </c>
    </row>
    <row r="4324" spans="1:2" x14ac:dyDescent="0.25">
      <c r="A4324" s="118">
        <v>31200</v>
      </c>
      <c r="B4324" s="110" t="s">
        <v>7139</v>
      </c>
    </row>
    <row r="4325" spans="1:2" x14ac:dyDescent="0.25">
      <c r="A4325" s="118">
        <v>29710</v>
      </c>
      <c r="B4325" s="110" t="s">
        <v>7140</v>
      </c>
    </row>
    <row r="4326" spans="1:2" x14ac:dyDescent="0.25">
      <c r="A4326" s="118">
        <v>52450</v>
      </c>
      <c r="B4326" s="110" t="s">
        <v>7141</v>
      </c>
    </row>
    <row r="4327" spans="1:2" x14ac:dyDescent="0.25">
      <c r="A4327" s="118">
        <v>51870</v>
      </c>
      <c r="B4327" s="110" t="s">
        <v>7142</v>
      </c>
    </row>
    <row r="4328" spans="1:2" x14ac:dyDescent="0.25">
      <c r="A4328" s="118">
        <v>31620</v>
      </c>
      <c r="B4328" s="110" t="s">
        <v>7143</v>
      </c>
    </row>
    <row r="4329" spans="1:2" x14ac:dyDescent="0.25">
      <c r="A4329" s="118">
        <v>32100</v>
      </c>
      <c r="B4329" s="110" t="s">
        <v>7144</v>
      </c>
    </row>
    <row r="4330" spans="1:2" x14ac:dyDescent="0.25">
      <c r="A4330" s="118">
        <v>31620</v>
      </c>
      <c r="B4330" s="110" t="s">
        <v>7145</v>
      </c>
    </row>
    <row r="4331" spans="1:2" x14ac:dyDescent="0.25">
      <c r="A4331" s="118">
        <v>26230</v>
      </c>
      <c r="B4331" s="110" t="s">
        <v>7146</v>
      </c>
    </row>
    <row r="4332" spans="1:2" x14ac:dyDescent="0.25">
      <c r="A4332" s="118">
        <v>32100</v>
      </c>
      <c r="B4332" s="110" t="s">
        <v>7147</v>
      </c>
    </row>
    <row r="4333" spans="1:2" x14ac:dyDescent="0.25">
      <c r="A4333" s="118">
        <v>27220</v>
      </c>
      <c r="B4333" s="110" t="s">
        <v>7148</v>
      </c>
    </row>
    <row r="4334" spans="1:2" x14ac:dyDescent="0.25">
      <c r="A4334" s="118">
        <v>31620</v>
      </c>
      <c r="B4334" s="110" t="s">
        <v>7149</v>
      </c>
    </row>
    <row r="4335" spans="1:2" x14ac:dyDescent="0.25">
      <c r="A4335" s="118">
        <v>45310</v>
      </c>
      <c r="B4335" s="110" t="s">
        <v>7150</v>
      </c>
    </row>
    <row r="4336" spans="1:2" x14ac:dyDescent="0.25">
      <c r="A4336" s="118">
        <v>71409</v>
      </c>
      <c r="B4336" s="110" t="s">
        <v>7151</v>
      </c>
    </row>
    <row r="4337" spans="1:2" x14ac:dyDescent="0.25">
      <c r="A4337" s="118">
        <v>31620</v>
      </c>
      <c r="B4337" s="110" t="s">
        <v>7152</v>
      </c>
    </row>
    <row r="4338" spans="1:2" x14ac:dyDescent="0.25">
      <c r="A4338" s="118">
        <v>31610</v>
      </c>
      <c r="B4338" s="110" t="s">
        <v>7153</v>
      </c>
    </row>
    <row r="4339" spans="1:2" x14ac:dyDescent="0.25">
      <c r="A4339" s="118">
        <v>31610</v>
      </c>
      <c r="B4339" s="110" t="s">
        <v>7154</v>
      </c>
    </row>
    <row r="4340" spans="1:2" x14ac:dyDescent="0.25">
      <c r="A4340" s="118">
        <v>51439</v>
      </c>
      <c r="B4340" s="110" t="s">
        <v>7155</v>
      </c>
    </row>
    <row r="4341" spans="1:2" x14ac:dyDescent="0.25">
      <c r="A4341" s="118">
        <v>51439</v>
      </c>
      <c r="B4341" s="110" t="s">
        <v>7156</v>
      </c>
    </row>
    <row r="4342" spans="1:2" x14ac:dyDescent="0.25">
      <c r="A4342" s="118">
        <v>52450</v>
      </c>
      <c r="B4342" s="110" t="s">
        <v>7157</v>
      </c>
    </row>
    <row r="4343" spans="1:2" x14ac:dyDescent="0.25">
      <c r="A4343" s="118">
        <v>51439</v>
      </c>
      <c r="B4343" s="110" t="s">
        <v>7158</v>
      </c>
    </row>
    <row r="4344" spans="1:2" x14ac:dyDescent="0.25">
      <c r="A4344" s="118">
        <v>45310</v>
      </c>
      <c r="B4344" s="110" t="s">
        <v>7159</v>
      </c>
    </row>
    <row r="4345" spans="1:2" x14ac:dyDescent="0.25">
      <c r="A4345" s="118">
        <v>26230</v>
      </c>
      <c r="B4345" s="110" t="s">
        <v>7160</v>
      </c>
    </row>
    <row r="4346" spans="1:2" x14ac:dyDescent="0.25">
      <c r="A4346" s="118">
        <v>31620</v>
      </c>
      <c r="B4346" s="110" t="s">
        <v>7161</v>
      </c>
    </row>
    <row r="4347" spans="1:2" x14ac:dyDescent="0.25">
      <c r="A4347" s="118">
        <v>51870</v>
      </c>
      <c r="B4347" s="110" t="s">
        <v>7162</v>
      </c>
    </row>
    <row r="4348" spans="1:2" x14ac:dyDescent="0.25">
      <c r="A4348" s="118">
        <v>26150</v>
      </c>
      <c r="B4348" s="110" t="s">
        <v>7163</v>
      </c>
    </row>
    <row r="4349" spans="1:2" x14ac:dyDescent="0.25">
      <c r="A4349" s="118">
        <v>51870</v>
      </c>
      <c r="B4349" s="110" t="s">
        <v>7164</v>
      </c>
    </row>
    <row r="4350" spans="1:2" x14ac:dyDescent="0.25">
      <c r="A4350" s="118">
        <v>51870</v>
      </c>
      <c r="B4350" s="110" t="s">
        <v>7165</v>
      </c>
    </row>
    <row r="4351" spans="1:2" x14ac:dyDescent="0.25">
      <c r="A4351" s="118">
        <v>31200</v>
      </c>
      <c r="B4351" s="110" t="s">
        <v>7166</v>
      </c>
    </row>
    <row r="4352" spans="1:2" x14ac:dyDescent="0.25">
      <c r="A4352" s="118">
        <v>21120</v>
      </c>
      <c r="B4352" s="110" t="s">
        <v>7167</v>
      </c>
    </row>
    <row r="4353" spans="1:2" x14ac:dyDescent="0.25">
      <c r="A4353" s="118">
        <v>31620</v>
      </c>
      <c r="B4353" s="110" t="s">
        <v>7168</v>
      </c>
    </row>
    <row r="4354" spans="1:2" x14ac:dyDescent="0.25">
      <c r="A4354" s="118">
        <v>74205</v>
      </c>
      <c r="B4354" s="110" t="s">
        <v>7169</v>
      </c>
    </row>
    <row r="4355" spans="1:2" x14ac:dyDescent="0.25">
      <c r="A4355" s="118">
        <v>31200</v>
      </c>
      <c r="B4355" s="110" t="s">
        <v>7170</v>
      </c>
    </row>
    <row r="4356" spans="1:2" x14ac:dyDescent="0.25">
      <c r="A4356" s="118">
        <v>52482</v>
      </c>
      <c r="B4356" s="110" t="s">
        <v>7171</v>
      </c>
    </row>
    <row r="4357" spans="1:2" x14ac:dyDescent="0.25">
      <c r="A4357" s="118">
        <v>27100</v>
      </c>
      <c r="B4357" s="110" t="s">
        <v>7172</v>
      </c>
    </row>
    <row r="4358" spans="1:2" x14ac:dyDescent="0.25">
      <c r="A4358" s="118">
        <v>31620</v>
      </c>
      <c r="B4358" s="110" t="s">
        <v>7173</v>
      </c>
    </row>
    <row r="4359" spans="1:2" x14ac:dyDescent="0.25">
      <c r="A4359" s="118">
        <v>29430</v>
      </c>
      <c r="B4359" s="110" t="s">
        <v>7174</v>
      </c>
    </row>
    <row r="4360" spans="1:2" x14ac:dyDescent="0.25">
      <c r="A4360" s="118">
        <v>27100</v>
      </c>
      <c r="B4360" s="110" t="s">
        <v>7175</v>
      </c>
    </row>
    <row r="4361" spans="1:2" x14ac:dyDescent="0.25">
      <c r="A4361" s="118">
        <v>31620</v>
      </c>
      <c r="B4361" s="110" t="s">
        <v>7176</v>
      </c>
    </row>
    <row r="4362" spans="1:2" x14ac:dyDescent="0.25">
      <c r="A4362" s="118">
        <v>29430</v>
      </c>
      <c r="B4362" s="110" t="s">
        <v>7177</v>
      </c>
    </row>
    <row r="4363" spans="1:2" x14ac:dyDescent="0.25">
      <c r="A4363" s="118">
        <v>45310</v>
      </c>
      <c r="B4363" s="110" t="s">
        <v>7178</v>
      </c>
    </row>
    <row r="4364" spans="1:2" x14ac:dyDescent="0.25">
      <c r="A4364" s="118">
        <v>34100</v>
      </c>
      <c r="B4364" s="110" t="s">
        <v>7179</v>
      </c>
    </row>
    <row r="4365" spans="1:2" x14ac:dyDescent="0.25">
      <c r="A4365" s="118">
        <v>31200</v>
      </c>
      <c r="B4365" s="110" t="s">
        <v>7180</v>
      </c>
    </row>
    <row r="4366" spans="1:2" x14ac:dyDescent="0.25">
      <c r="A4366" s="118">
        <v>40130</v>
      </c>
      <c r="B4366" s="110" t="s">
        <v>7181</v>
      </c>
    </row>
    <row r="4367" spans="1:2" x14ac:dyDescent="0.25">
      <c r="A4367" s="118">
        <v>40130</v>
      </c>
      <c r="B4367" s="110" t="s">
        <v>7182</v>
      </c>
    </row>
    <row r="4368" spans="1:2" x14ac:dyDescent="0.25">
      <c r="A4368" s="118">
        <v>40110</v>
      </c>
      <c r="B4368" s="110" t="s">
        <v>7183</v>
      </c>
    </row>
    <row r="4369" spans="1:2" x14ac:dyDescent="0.25">
      <c r="A4369" s="118">
        <v>40110</v>
      </c>
      <c r="B4369" s="110" t="s">
        <v>7184</v>
      </c>
    </row>
    <row r="4370" spans="1:2" x14ac:dyDescent="0.25">
      <c r="A4370" s="118">
        <v>40110</v>
      </c>
      <c r="B4370" s="110" t="s">
        <v>7185</v>
      </c>
    </row>
    <row r="4371" spans="1:2" x14ac:dyDescent="0.25">
      <c r="A4371" s="118">
        <v>33201</v>
      </c>
      <c r="B4371" s="110" t="s">
        <v>7186</v>
      </c>
    </row>
    <row r="4372" spans="1:2" x14ac:dyDescent="0.25">
      <c r="A4372" s="118">
        <v>33202</v>
      </c>
      <c r="B4372" s="110" t="s">
        <v>7187</v>
      </c>
    </row>
    <row r="4373" spans="1:2" x14ac:dyDescent="0.25">
      <c r="A4373" s="118">
        <v>40130</v>
      </c>
      <c r="B4373" s="110" t="s">
        <v>7188</v>
      </c>
    </row>
    <row r="4374" spans="1:2" x14ac:dyDescent="0.25">
      <c r="A4374" s="118">
        <v>40130</v>
      </c>
      <c r="B4374" s="110" t="s">
        <v>7189</v>
      </c>
    </row>
    <row r="4375" spans="1:2" x14ac:dyDescent="0.25">
      <c r="A4375" s="118">
        <v>40110</v>
      </c>
      <c r="B4375" s="110" t="s">
        <v>7190</v>
      </c>
    </row>
    <row r="4376" spans="1:2" x14ac:dyDescent="0.25">
      <c r="A4376" s="118">
        <v>40110</v>
      </c>
      <c r="B4376" s="110" t="s">
        <v>7191</v>
      </c>
    </row>
    <row r="4377" spans="1:2" x14ac:dyDescent="0.25">
      <c r="A4377" s="118">
        <v>40110</v>
      </c>
      <c r="B4377" s="110" t="s">
        <v>7192</v>
      </c>
    </row>
    <row r="4378" spans="1:2" x14ac:dyDescent="0.25">
      <c r="A4378" s="118">
        <v>40110</v>
      </c>
      <c r="B4378" s="110" t="s">
        <v>7193</v>
      </c>
    </row>
    <row r="4379" spans="1:2" x14ac:dyDescent="0.25">
      <c r="A4379" s="118">
        <v>40110</v>
      </c>
      <c r="B4379" s="110" t="s">
        <v>7194</v>
      </c>
    </row>
    <row r="4380" spans="1:2" x14ac:dyDescent="0.25">
      <c r="A4380" s="118">
        <v>40130</v>
      </c>
      <c r="B4380" s="110" t="s">
        <v>7195</v>
      </c>
    </row>
    <row r="4381" spans="1:2" x14ac:dyDescent="0.25">
      <c r="A4381" s="118">
        <v>40130</v>
      </c>
      <c r="B4381" s="110" t="s">
        <v>7196</v>
      </c>
    </row>
    <row r="4382" spans="1:2" x14ac:dyDescent="0.25">
      <c r="A4382" s="118">
        <v>40120</v>
      </c>
      <c r="B4382" s="110" t="s">
        <v>7197</v>
      </c>
    </row>
    <row r="4383" spans="1:2" x14ac:dyDescent="0.25">
      <c r="A4383" s="118">
        <v>33100</v>
      </c>
      <c r="B4383" s="110" t="s">
        <v>7198</v>
      </c>
    </row>
    <row r="4384" spans="1:2" x14ac:dyDescent="0.25">
      <c r="A4384" s="118">
        <v>33100</v>
      </c>
      <c r="B4384" s="110" t="s">
        <v>7199</v>
      </c>
    </row>
    <row r="4385" spans="1:2" x14ac:dyDescent="0.25">
      <c r="A4385" s="118">
        <v>33100</v>
      </c>
      <c r="B4385" s="110" t="s">
        <v>7200</v>
      </c>
    </row>
    <row r="4386" spans="1:2" x14ac:dyDescent="0.25">
      <c r="A4386" s="118">
        <v>28610</v>
      </c>
      <c r="B4386" s="110" t="s">
        <v>7201</v>
      </c>
    </row>
    <row r="4387" spans="1:2" x14ac:dyDescent="0.25">
      <c r="A4387" s="118">
        <v>29210</v>
      </c>
      <c r="B4387" s="110" t="s">
        <v>7202</v>
      </c>
    </row>
    <row r="4388" spans="1:2" x14ac:dyDescent="0.25">
      <c r="A4388" s="118">
        <v>27100</v>
      </c>
      <c r="B4388" s="110" t="s">
        <v>7203</v>
      </c>
    </row>
    <row r="4389" spans="1:2" x14ac:dyDescent="0.25">
      <c r="A4389" s="119">
        <v>51180</v>
      </c>
      <c r="B4389" s="111" t="s">
        <v>7204</v>
      </c>
    </row>
    <row r="4390" spans="1:2" x14ac:dyDescent="0.25">
      <c r="A4390" s="120">
        <v>33100</v>
      </c>
      <c r="B4390" s="111" t="s">
        <v>7205</v>
      </c>
    </row>
    <row r="4391" spans="1:2" x14ac:dyDescent="0.25">
      <c r="A4391" s="119">
        <v>51460</v>
      </c>
      <c r="B4391" s="111" t="s">
        <v>7206</v>
      </c>
    </row>
    <row r="4392" spans="1:2" x14ac:dyDescent="0.25">
      <c r="A4392" s="118">
        <v>33100</v>
      </c>
      <c r="B4392" s="110" t="s">
        <v>7207</v>
      </c>
    </row>
    <row r="4393" spans="1:2" x14ac:dyDescent="0.25">
      <c r="A4393" s="118">
        <v>29420</v>
      </c>
      <c r="B4393" s="110" t="s">
        <v>7208</v>
      </c>
    </row>
    <row r="4394" spans="1:2" x14ac:dyDescent="0.25">
      <c r="A4394" s="118">
        <v>24301</v>
      </c>
      <c r="B4394" s="110" t="s">
        <v>7209</v>
      </c>
    </row>
    <row r="4395" spans="1:2" x14ac:dyDescent="0.25">
      <c r="A4395" s="118">
        <v>31620</v>
      </c>
      <c r="B4395" s="110" t="s">
        <v>7210</v>
      </c>
    </row>
    <row r="4396" spans="1:2" x14ac:dyDescent="0.25">
      <c r="A4396" s="118">
        <v>33100</v>
      </c>
      <c r="B4396" s="110" t="s">
        <v>7211</v>
      </c>
    </row>
    <row r="4397" spans="1:2" x14ac:dyDescent="0.25">
      <c r="A4397" s="119">
        <v>51180</v>
      </c>
      <c r="B4397" s="111" t="s">
        <v>7212</v>
      </c>
    </row>
    <row r="4398" spans="1:2" x14ac:dyDescent="0.25">
      <c r="A4398" s="119">
        <v>52610</v>
      </c>
      <c r="B4398" s="111" t="s">
        <v>7213</v>
      </c>
    </row>
    <row r="4399" spans="1:2" x14ac:dyDescent="0.25">
      <c r="A4399" s="119">
        <v>52329</v>
      </c>
      <c r="B4399" s="111" t="s">
        <v>7214</v>
      </c>
    </row>
    <row r="4400" spans="1:2" x14ac:dyDescent="0.25">
      <c r="A4400" s="118">
        <v>51460</v>
      </c>
      <c r="B4400" s="110" t="s">
        <v>7215</v>
      </c>
    </row>
    <row r="4401" spans="1:2" x14ac:dyDescent="0.25">
      <c r="A4401" s="118">
        <v>33100</v>
      </c>
      <c r="B4401" s="110" t="s">
        <v>7216</v>
      </c>
    </row>
    <row r="4402" spans="1:2" x14ac:dyDescent="0.25">
      <c r="A4402" s="118">
        <v>93020</v>
      </c>
      <c r="B4402" s="110" t="s">
        <v>7217</v>
      </c>
    </row>
    <row r="4403" spans="1:2" x14ac:dyDescent="0.25">
      <c r="A4403" s="118">
        <v>31620</v>
      </c>
      <c r="B4403" s="110" t="s">
        <v>7218</v>
      </c>
    </row>
    <row r="4404" spans="1:2" x14ac:dyDescent="0.25">
      <c r="A4404" s="118">
        <v>27100</v>
      </c>
      <c r="B4404" s="110" t="s">
        <v>7219</v>
      </c>
    </row>
    <row r="4405" spans="1:2" x14ac:dyDescent="0.25">
      <c r="A4405" s="118">
        <v>27440</v>
      </c>
      <c r="B4405" s="110" t="s">
        <v>7220</v>
      </c>
    </row>
    <row r="4406" spans="1:2" x14ac:dyDescent="0.25">
      <c r="A4406" s="118">
        <v>27100</v>
      </c>
      <c r="B4406" s="110" t="s">
        <v>7221</v>
      </c>
    </row>
    <row r="4407" spans="1:2" x14ac:dyDescent="0.25">
      <c r="A4407" s="118">
        <v>29121</v>
      </c>
      <c r="B4407" s="110" t="s">
        <v>7222</v>
      </c>
    </row>
    <row r="4408" spans="1:2" x14ac:dyDescent="0.25">
      <c r="A4408" s="118">
        <v>29420</v>
      </c>
      <c r="B4408" s="110" t="s">
        <v>7223</v>
      </c>
    </row>
    <row r="4409" spans="1:2" x14ac:dyDescent="0.25">
      <c r="A4409" s="118">
        <v>31620</v>
      </c>
      <c r="B4409" s="110" t="s">
        <v>7224</v>
      </c>
    </row>
    <row r="4410" spans="1:2" x14ac:dyDescent="0.25">
      <c r="A4410" s="118">
        <v>33100</v>
      </c>
      <c r="B4410" s="110" t="s">
        <v>7225</v>
      </c>
    </row>
    <row r="4411" spans="1:2" x14ac:dyDescent="0.25">
      <c r="A4411" s="118">
        <v>33201</v>
      </c>
      <c r="B4411" s="110" t="s">
        <v>7226</v>
      </c>
    </row>
    <row r="4412" spans="1:2" x14ac:dyDescent="0.25">
      <c r="A4412" s="118">
        <v>32100</v>
      </c>
      <c r="B4412" s="110" t="s">
        <v>7227</v>
      </c>
    </row>
    <row r="4413" spans="1:2" x14ac:dyDescent="0.25">
      <c r="A4413" s="118">
        <v>32100</v>
      </c>
      <c r="B4413" s="110" t="s">
        <v>7228</v>
      </c>
    </row>
    <row r="4414" spans="1:2" x14ac:dyDescent="0.25">
      <c r="A4414" s="118">
        <v>33201</v>
      </c>
      <c r="B4414" s="110" t="s">
        <v>7229</v>
      </c>
    </row>
    <row r="4415" spans="1:2" x14ac:dyDescent="0.25">
      <c r="A4415" s="118">
        <v>51860</v>
      </c>
      <c r="B4415" s="110" t="s">
        <v>7230</v>
      </c>
    </row>
    <row r="4416" spans="1:2" x14ac:dyDescent="0.25">
      <c r="A4416" s="118">
        <v>33201</v>
      </c>
      <c r="B4416" s="110" t="s">
        <v>7231</v>
      </c>
    </row>
    <row r="4417" spans="1:2" x14ac:dyDescent="0.25">
      <c r="A4417" s="118">
        <v>33201</v>
      </c>
      <c r="B4417" s="110" t="s">
        <v>7232</v>
      </c>
    </row>
    <row r="4418" spans="1:2" x14ac:dyDescent="0.25">
      <c r="A4418" s="118">
        <v>64200</v>
      </c>
      <c r="B4418" s="110" t="s">
        <v>7233</v>
      </c>
    </row>
    <row r="4419" spans="1:2" x14ac:dyDescent="0.25">
      <c r="A4419" s="118">
        <v>51860</v>
      </c>
      <c r="B4419" s="110" t="s">
        <v>7234</v>
      </c>
    </row>
    <row r="4420" spans="1:2" x14ac:dyDescent="0.25">
      <c r="A4420" s="118">
        <v>32100</v>
      </c>
      <c r="B4420" s="110" t="s">
        <v>7235</v>
      </c>
    </row>
    <row r="4421" spans="1:2" x14ac:dyDescent="0.25">
      <c r="A4421" s="118">
        <v>31200</v>
      </c>
      <c r="B4421" s="110" t="s">
        <v>7236</v>
      </c>
    </row>
    <row r="4422" spans="1:2" x14ac:dyDescent="0.25">
      <c r="A4422" s="118">
        <v>33201</v>
      </c>
      <c r="B4422" s="110" t="s">
        <v>7237</v>
      </c>
    </row>
    <row r="4423" spans="1:2" x14ac:dyDescent="0.25">
      <c r="A4423" s="118">
        <v>32100</v>
      </c>
      <c r="B4423" s="110" t="s">
        <v>7238</v>
      </c>
    </row>
    <row r="4424" spans="1:2" x14ac:dyDescent="0.25">
      <c r="A4424" s="118">
        <v>65121</v>
      </c>
      <c r="B4424" s="110" t="s">
        <v>7239</v>
      </c>
    </row>
    <row r="4425" spans="1:2" x14ac:dyDescent="0.25">
      <c r="A4425" s="118">
        <v>74205</v>
      </c>
      <c r="B4425" s="110" t="s">
        <v>7240</v>
      </c>
    </row>
    <row r="4426" spans="1:2" x14ac:dyDescent="0.25">
      <c r="A4426" s="118">
        <v>33201</v>
      </c>
      <c r="B4426" s="110" t="s">
        <v>7241</v>
      </c>
    </row>
    <row r="4427" spans="1:2" x14ac:dyDescent="0.25">
      <c r="A4427" s="118">
        <v>71409</v>
      </c>
      <c r="B4427" s="110" t="s">
        <v>7242</v>
      </c>
    </row>
    <row r="4428" spans="1:2" x14ac:dyDescent="0.25">
      <c r="A4428" s="118">
        <v>31620</v>
      </c>
      <c r="B4428" s="110" t="s">
        <v>7243</v>
      </c>
    </row>
    <row r="4429" spans="1:2" x14ac:dyDescent="0.25">
      <c r="A4429" s="118">
        <v>33201</v>
      </c>
      <c r="B4429" s="110" t="s">
        <v>7244</v>
      </c>
    </row>
    <row r="4430" spans="1:2" x14ac:dyDescent="0.25">
      <c r="A4430" s="118">
        <v>33201</v>
      </c>
      <c r="B4430" s="110" t="s">
        <v>7245</v>
      </c>
    </row>
    <row r="4431" spans="1:2" x14ac:dyDescent="0.25">
      <c r="A4431" s="118">
        <v>36509</v>
      </c>
      <c r="B4431" s="110" t="s">
        <v>7246</v>
      </c>
    </row>
    <row r="4432" spans="1:2" x14ac:dyDescent="0.25">
      <c r="A4432" s="118">
        <v>33201</v>
      </c>
      <c r="B4432" s="110" t="s">
        <v>7247</v>
      </c>
    </row>
    <row r="4433" spans="1:2" x14ac:dyDescent="0.25">
      <c r="A4433" s="118">
        <v>33201</v>
      </c>
      <c r="B4433" s="110" t="s">
        <v>7248</v>
      </c>
    </row>
    <row r="4434" spans="1:2" x14ac:dyDescent="0.25">
      <c r="A4434" s="118">
        <v>33201</v>
      </c>
      <c r="B4434" s="110" t="s">
        <v>7249</v>
      </c>
    </row>
    <row r="4435" spans="1:2" x14ac:dyDescent="0.25">
      <c r="A4435" s="118">
        <v>33201</v>
      </c>
      <c r="B4435" s="110" t="s">
        <v>7250</v>
      </c>
    </row>
    <row r="4436" spans="1:2" x14ac:dyDescent="0.25">
      <c r="A4436" s="118">
        <v>32100</v>
      </c>
      <c r="B4436" s="110" t="s">
        <v>7251</v>
      </c>
    </row>
    <row r="4437" spans="1:2" x14ac:dyDescent="0.25">
      <c r="A4437" s="118">
        <v>51860</v>
      </c>
      <c r="B4437" s="110" t="s">
        <v>7252</v>
      </c>
    </row>
    <row r="4438" spans="1:2" x14ac:dyDescent="0.25">
      <c r="A4438" s="118">
        <v>33201</v>
      </c>
      <c r="B4438" s="110" t="s">
        <v>7253</v>
      </c>
    </row>
    <row r="4439" spans="1:2" x14ac:dyDescent="0.25">
      <c r="A4439" s="118">
        <v>33201</v>
      </c>
      <c r="B4439" s="110" t="s">
        <v>7254</v>
      </c>
    </row>
    <row r="4440" spans="1:2" x14ac:dyDescent="0.25">
      <c r="A4440" s="118">
        <v>51860</v>
      </c>
      <c r="B4440" s="110" t="s">
        <v>7255</v>
      </c>
    </row>
    <row r="4441" spans="1:2" x14ac:dyDescent="0.25">
      <c r="A4441" s="118">
        <v>64200</v>
      </c>
      <c r="B4441" s="110" t="s">
        <v>7256</v>
      </c>
    </row>
    <row r="4442" spans="1:2" x14ac:dyDescent="0.25">
      <c r="A4442" s="118">
        <v>22240</v>
      </c>
      <c r="B4442" s="110" t="s">
        <v>7257</v>
      </c>
    </row>
    <row r="4443" spans="1:2" x14ac:dyDescent="0.25">
      <c r="A4443" s="118">
        <v>64200</v>
      </c>
      <c r="B4443" s="110" t="s">
        <v>7258</v>
      </c>
    </row>
    <row r="4444" spans="1:2" x14ac:dyDescent="0.25">
      <c r="A4444" s="118">
        <v>33201</v>
      </c>
      <c r="B4444" s="110" t="s">
        <v>7259</v>
      </c>
    </row>
    <row r="4445" spans="1:2" x14ac:dyDescent="0.25">
      <c r="A4445" s="118">
        <v>32100</v>
      </c>
      <c r="B4445" s="110" t="s">
        <v>7260</v>
      </c>
    </row>
    <row r="4446" spans="1:2" x14ac:dyDescent="0.25">
      <c r="A4446" s="118">
        <v>31620</v>
      </c>
      <c r="B4446" s="110" t="s">
        <v>7261</v>
      </c>
    </row>
    <row r="4447" spans="1:2" x14ac:dyDescent="0.25">
      <c r="A4447" s="118">
        <v>33201</v>
      </c>
      <c r="B4447" s="110" t="s">
        <v>7262</v>
      </c>
    </row>
    <row r="4448" spans="1:2" x14ac:dyDescent="0.25">
      <c r="A4448" s="118">
        <v>36300</v>
      </c>
      <c r="B4448" s="110" t="s">
        <v>7263</v>
      </c>
    </row>
    <row r="4449" spans="1:2" x14ac:dyDescent="0.25">
      <c r="A4449" s="118">
        <v>32100</v>
      </c>
      <c r="B4449" s="110" t="s">
        <v>7264</v>
      </c>
    </row>
    <row r="4450" spans="1:2" x14ac:dyDescent="0.25">
      <c r="A4450" s="118">
        <v>33201</v>
      </c>
      <c r="B4450" s="110" t="s">
        <v>7265</v>
      </c>
    </row>
    <row r="4451" spans="1:2" x14ac:dyDescent="0.25">
      <c r="A4451" s="118">
        <v>33201</v>
      </c>
      <c r="B4451" s="110" t="s">
        <v>7266</v>
      </c>
    </row>
    <row r="4452" spans="1:2" x14ac:dyDescent="0.25">
      <c r="A4452" s="118">
        <v>33201</v>
      </c>
      <c r="B4452" s="110" t="s">
        <v>7267</v>
      </c>
    </row>
    <row r="4453" spans="1:2" x14ac:dyDescent="0.25">
      <c r="A4453" s="118">
        <v>22110</v>
      </c>
      <c r="B4453" s="110" t="s">
        <v>7268</v>
      </c>
    </row>
    <row r="4454" spans="1:2" x14ac:dyDescent="0.25">
      <c r="A4454" s="118">
        <v>33201</v>
      </c>
      <c r="B4454" s="110" t="s">
        <v>7269</v>
      </c>
    </row>
    <row r="4455" spans="1:2" x14ac:dyDescent="0.25">
      <c r="A4455" s="118">
        <v>31620</v>
      </c>
      <c r="B4455" s="110" t="s">
        <v>7270</v>
      </c>
    </row>
    <row r="4456" spans="1:2" x14ac:dyDescent="0.25">
      <c r="A4456" s="121">
        <v>92729</v>
      </c>
      <c r="B4456" s="110" t="s">
        <v>7271</v>
      </c>
    </row>
    <row r="4457" spans="1:2" x14ac:dyDescent="0.25">
      <c r="A4457" s="118">
        <v>33201</v>
      </c>
      <c r="B4457" s="110" t="s">
        <v>7272</v>
      </c>
    </row>
    <row r="4458" spans="1:2" x14ac:dyDescent="0.25">
      <c r="A4458" s="118">
        <v>33201</v>
      </c>
      <c r="B4458" s="110" t="s">
        <v>7273</v>
      </c>
    </row>
    <row r="4459" spans="1:2" x14ac:dyDescent="0.25">
      <c r="A4459" s="118">
        <v>33500</v>
      </c>
      <c r="B4459" s="110" t="s">
        <v>7274</v>
      </c>
    </row>
    <row r="4460" spans="1:2" x14ac:dyDescent="0.25">
      <c r="A4460" s="118">
        <v>36509</v>
      </c>
      <c r="B4460" s="110" t="s">
        <v>7275</v>
      </c>
    </row>
    <row r="4461" spans="1:2" x14ac:dyDescent="0.25">
      <c r="A4461" s="118">
        <v>32100</v>
      </c>
      <c r="B4461" s="110" t="s">
        <v>7276</v>
      </c>
    </row>
    <row r="4462" spans="1:2" x14ac:dyDescent="0.25">
      <c r="A4462" s="118">
        <v>51860</v>
      </c>
      <c r="B4462" s="110" t="s">
        <v>7277</v>
      </c>
    </row>
    <row r="4463" spans="1:2" x14ac:dyDescent="0.25">
      <c r="A4463" s="118">
        <v>32100</v>
      </c>
      <c r="B4463" s="110" t="s">
        <v>7278</v>
      </c>
    </row>
    <row r="4464" spans="1:2" x14ac:dyDescent="0.25">
      <c r="A4464" s="118">
        <v>51860</v>
      </c>
      <c r="B4464" s="110" t="s">
        <v>7279</v>
      </c>
    </row>
    <row r="4465" spans="1:2" x14ac:dyDescent="0.25">
      <c r="A4465" s="118">
        <v>74300</v>
      </c>
      <c r="B4465" s="110" t="s">
        <v>7280</v>
      </c>
    </row>
    <row r="4466" spans="1:2" x14ac:dyDescent="0.25">
      <c r="A4466" s="118">
        <v>28510</v>
      </c>
      <c r="B4466" s="110" t="s">
        <v>7281</v>
      </c>
    </row>
    <row r="4467" spans="1:2" x14ac:dyDescent="0.25">
      <c r="A4467" s="118">
        <v>31620</v>
      </c>
      <c r="B4467" s="110" t="s">
        <v>7282</v>
      </c>
    </row>
    <row r="4468" spans="1:2" x14ac:dyDescent="0.25">
      <c r="A4468" s="118">
        <v>30010</v>
      </c>
      <c r="B4468" s="110" t="s">
        <v>7283</v>
      </c>
    </row>
    <row r="4469" spans="1:2" x14ac:dyDescent="0.25">
      <c r="A4469" s="118">
        <v>29240</v>
      </c>
      <c r="B4469" s="110" t="s">
        <v>7284</v>
      </c>
    </row>
    <row r="4470" spans="1:2" x14ac:dyDescent="0.25">
      <c r="A4470" s="118">
        <v>33100</v>
      </c>
      <c r="B4470" s="110" t="s">
        <v>7285</v>
      </c>
    </row>
    <row r="4471" spans="1:2" x14ac:dyDescent="0.25">
      <c r="A4471" s="118">
        <v>29710</v>
      </c>
      <c r="B4471" s="110" t="s">
        <v>7286</v>
      </c>
    </row>
    <row r="4472" spans="1:2" x14ac:dyDescent="0.25">
      <c r="A4472" s="118">
        <v>51439</v>
      </c>
      <c r="B4472" s="110" t="s">
        <v>7287</v>
      </c>
    </row>
    <row r="4473" spans="1:2" x14ac:dyDescent="0.25">
      <c r="A4473" s="118">
        <v>22240</v>
      </c>
      <c r="B4473" s="110" t="s">
        <v>7288</v>
      </c>
    </row>
    <row r="4474" spans="1:2" x14ac:dyDescent="0.25">
      <c r="A4474" s="118">
        <v>24110</v>
      </c>
      <c r="B4474" s="110" t="s">
        <v>7289</v>
      </c>
    </row>
    <row r="4475" spans="1:2" x14ac:dyDescent="0.25">
      <c r="A4475" s="118">
        <v>45213</v>
      </c>
      <c r="B4475" s="110" t="s">
        <v>7290</v>
      </c>
    </row>
    <row r="4476" spans="1:2" x14ac:dyDescent="0.25">
      <c r="A4476" s="118">
        <v>60213</v>
      </c>
      <c r="B4476" s="110" t="s">
        <v>7291</v>
      </c>
    </row>
    <row r="4477" spans="1:2" x14ac:dyDescent="0.25">
      <c r="A4477" s="118">
        <v>29220</v>
      </c>
      <c r="B4477" s="110" t="s">
        <v>7292</v>
      </c>
    </row>
    <row r="4478" spans="1:2" x14ac:dyDescent="0.25">
      <c r="A4478" s="118">
        <v>19200</v>
      </c>
      <c r="B4478" s="110" t="s">
        <v>7293</v>
      </c>
    </row>
    <row r="4479" spans="1:2" x14ac:dyDescent="0.25">
      <c r="A4479" s="118">
        <v>25130</v>
      </c>
      <c r="B4479" s="110" t="s">
        <v>7294</v>
      </c>
    </row>
    <row r="4480" spans="1:2" x14ac:dyDescent="0.25">
      <c r="A4480" s="118">
        <v>29320</v>
      </c>
      <c r="B4480" s="110" t="s">
        <v>7295</v>
      </c>
    </row>
    <row r="4481" spans="1:2" x14ac:dyDescent="0.25">
      <c r="A4481" s="118">
        <v>29521</v>
      </c>
      <c r="B4481" s="110" t="s">
        <v>7296</v>
      </c>
    </row>
    <row r="4482" spans="1:2" x14ac:dyDescent="0.25">
      <c r="A4482" s="118">
        <v>99000</v>
      </c>
      <c r="B4482" s="110" t="s">
        <v>7297</v>
      </c>
    </row>
    <row r="4483" spans="1:2" x14ac:dyDescent="0.25">
      <c r="A4483" s="121">
        <v>22230</v>
      </c>
      <c r="B4483" s="110" t="s">
        <v>7298</v>
      </c>
    </row>
    <row r="4484" spans="1:2" x14ac:dyDescent="0.25">
      <c r="A4484" s="118">
        <v>36631</v>
      </c>
      <c r="B4484" s="110" t="s">
        <v>7299</v>
      </c>
    </row>
    <row r="4485" spans="1:2" x14ac:dyDescent="0.25">
      <c r="A4485" s="118">
        <v>29540</v>
      </c>
      <c r="B4485" s="110" t="s">
        <v>7300</v>
      </c>
    </row>
    <row r="4486" spans="1:2" x14ac:dyDescent="0.25">
      <c r="A4486" s="118">
        <v>29550</v>
      </c>
      <c r="B4486" s="110" t="s">
        <v>7301</v>
      </c>
    </row>
    <row r="4487" spans="1:2" x14ac:dyDescent="0.25">
      <c r="A4487" s="118">
        <v>24421</v>
      </c>
      <c r="B4487" s="110" t="s">
        <v>7302</v>
      </c>
    </row>
    <row r="4488" spans="1:2" x14ac:dyDescent="0.25">
      <c r="A4488" s="118">
        <v>17403</v>
      </c>
      <c r="B4488" s="110" t="s">
        <v>7303</v>
      </c>
    </row>
    <row r="4489" spans="1:2" x14ac:dyDescent="0.25">
      <c r="A4489" s="118">
        <v>17160</v>
      </c>
      <c r="B4489" s="110" t="s">
        <v>7304</v>
      </c>
    </row>
    <row r="4490" spans="1:2" x14ac:dyDescent="0.25">
      <c r="A4490" s="118">
        <v>17541</v>
      </c>
      <c r="B4490" s="110" t="s">
        <v>7305</v>
      </c>
    </row>
    <row r="4491" spans="1:2" x14ac:dyDescent="0.25">
      <c r="A4491" s="118">
        <v>52410</v>
      </c>
      <c r="B4491" s="110" t="s">
        <v>7306</v>
      </c>
    </row>
    <row r="4492" spans="1:2" x14ac:dyDescent="0.25">
      <c r="A4492" s="118">
        <v>17300</v>
      </c>
      <c r="B4492" s="110" t="s">
        <v>7307</v>
      </c>
    </row>
    <row r="4493" spans="1:2" x14ac:dyDescent="0.25">
      <c r="A4493" s="118">
        <v>26810</v>
      </c>
      <c r="B4493" s="110" t="s">
        <v>7308</v>
      </c>
    </row>
    <row r="4494" spans="1:2" x14ac:dyDescent="0.25">
      <c r="A4494" s="118">
        <v>14500</v>
      </c>
      <c r="B4494" s="110" t="s">
        <v>7309</v>
      </c>
    </row>
    <row r="4495" spans="1:2" x14ac:dyDescent="0.25">
      <c r="A4495" s="118">
        <v>26810</v>
      </c>
      <c r="B4495" s="110" t="s">
        <v>7310</v>
      </c>
    </row>
    <row r="4496" spans="1:2" x14ac:dyDescent="0.25">
      <c r="A4496" s="118">
        <v>26810</v>
      </c>
      <c r="B4496" s="110" t="s">
        <v>7311</v>
      </c>
    </row>
    <row r="4497" spans="1:2" x14ac:dyDescent="0.25">
      <c r="A4497" s="118">
        <v>93059</v>
      </c>
      <c r="B4497" s="110" t="s">
        <v>7312</v>
      </c>
    </row>
    <row r="4498" spans="1:2" x14ac:dyDescent="0.25">
      <c r="A4498" s="118">
        <v>66020</v>
      </c>
      <c r="B4498" s="110" t="s">
        <v>7313</v>
      </c>
    </row>
    <row r="4499" spans="1:2" x14ac:dyDescent="0.25">
      <c r="A4499" s="118">
        <v>91110</v>
      </c>
      <c r="B4499" s="110" t="s">
        <v>7314</v>
      </c>
    </row>
    <row r="4500" spans="1:2" x14ac:dyDescent="0.25">
      <c r="A4500" s="118">
        <v>74500</v>
      </c>
      <c r="B4500" s="110" t="s">
        <v>7315</v>
      </c>
    </row>
    <row r="4501" spans="1:2" x14ac:dyDescent="0.25">
      <c r="A4501" s="118">
        <v>74500</v>
      </c>
      <c r="B4501" s="110" t="s">
        <v>7316</v>
      </c>
    </row>
    <row r="4502" spans="1:2" x14ac:dyDescent="0.25">
      <c r="A4502" s="118">
        <v>74500</v>
      </c>
      <c r="B4502" s="110" t="s">
        <v>7317</v>
      </c>
    </row>
    <row r="4503" spans="1:2" x14ac:dyDescent="0.25">
      <c r="A4503" s="118">
        <v>85321</v>
      </c>
      <c r="B4503" s="110" t="s">
        <v>7318</v>
      </c>
    </row>
    <row r="4504" spans="1:2" x14ac:dyDescent="0.25">
      <c r="A4504" s="118">
        <v>85322</v>
      </c>
      <c r="B4504" s="110" t="s">
        <v>7319</v>
      </c>
    </row>
    <row r="4505" spans="1:2" x14ac:dyDescent="0.25">
      <c r="A4505" s="118">
        <v>1250</v>
      </c>
      <c r="B4505" s="110" t="s">
        <v>7320</v>
      </c>
    </row>
    <row r="4506" spans="1:2" x14ac:dyDescent="0.25">
      <c r="A4506" s="118">
        <v>29121</v>
      </c>
      <c r="B4506" s="110" t="s">
        <v>7321</v>
      </c>
    </row>
    <row r="4507" spans="1:2" x14ac:dyDescent="0.25">
      <c r="A4507" s="118">
        <v>24620</v>
      </c>
      <c r="B4507" s="110" t="s">
        <v>7322</v>
      </c>
    </row>
    <row r="4508" spans="1:2" x14ac:dyDescent="0.25">
      <c r="A4508" s="118">
        <v>24301</v>
      </c>
      <c r="B4508" s="110" t="s">
        <v>7323</v>
      </c>
    </row>
    <row r="4509" spans="1:2" x14ac:dyDescent="0.25">
      <c r="A4509" s="118">
        <v>24160</v>
      </c>
      <c r="B4509" s="110" t="s">
        <v>7324</v>
      </c>
    </row>
    <row r="4510" spans="1:2" x14ac:dyDescent="0.25">
      <c r="A4510" s="118">
        <v>24301</v>
      </c>
      <c r="B4510" s="110" t="s">
        <v>7325</v>
      </c>
    </row>
    <row r="4511" spans="1:2" x14ac:dyDescent="0.25">
      <c r="A4511" s="118">
        <v>26150</v>
      </c>
      <c r="B4511" s="110" t="s">
        <v>7326</v>
      </c>
    </row>
    <row r="4512" spans="1:2" x14ac:dyDescent="0.25">
      <c r="A4512" s="118">
        <v>26300</v>
      </c>
      <c r="B4512" s="110" t="s">
        <v>7327</v>
      </c>
    </row>
    <row r="4513" spans="1:2" x14ac:dyDescent="0.25">
      <c r="A4513" s="118">
        <v>28510</v>
      </c>
      <c r="B4513" s="110" t="s">
        <v>7328</v>
      </c>
    </row>
    <row r="4514" spans="1:2" x14ac:dyDescent="0.25">
      <c r="A4514" s="118">
        <v>23300</v>
      </c>
      <c r="B4514" s="110" t="s">
        <v>7329</v>
      </c>
    </row>
    <row r="4515" spans="1:2" x14ac:dyDescent="0.25">
      <c r="A4515" s="118">
        <v>26300</v>
      </c>
      <c r="B4515" s="110" t="s">
        <v>7330</v>
      </c>
    </row>
    <row r="4516" spans="1:2" x14ac:dyDescent="0.25">
      <c r="A4516" s="118">
        <v>22110</v>
      </c>
      <c r="B4516" s="110" t="s">
        <v>7331</v>
      </c>
    </row>
    <row r="4517" spans="1:2" x14ac:dyDescent="0.25">
      <c r="A4517" s="118">
        <v>28620</v>
      </c>
      <c r="B4517" s="110" t="s">
        <v>7332</v>
      </c>
    </row>
    <row r="4518" spans="1:2" x14ac:dyDescent="0.25">
      <c r="A4518" s="118">
        <v>17300</v>
      </c>
      <c r="B4518" s="110" t="s">
        <v>7333</v>
      </c>
    </row>
    <row r="4519" spans="1:2" x14ac:dyDescent="0.25">
      <c r="A4519" s="118">
        <v>85130</v>
      </c>
      <c r="B4519" s="110" t="s">
        <v>7334</v>
      </c>
    </row>
    <row r="4520" spans="1:2" x14ac:dyDescent="0.25">
      <c r="A4520" s="118">
        <v>33100</v>
      </c>
      <c r="B4520" s="110" t="s">
        <v>7335</v>
      </c>
    </row>
    <row r="4521" spans="1:2" x14ac:dyDescent="0.25">
      <c r="A4521" s="119">
        <v>51180</v>
      </c>
      <c r="B4521" s="111" t="s">
        <v>7336</v>
      </c>
    </row>
    <row r="4522" spans="1:2" x14ac:dyDescent="0.25">
      <c r="A4522" s="120">
        <v>33100</v>
      </c>
      <c r="B4522" s="111" t="s">
        <v>7337</v>
      </c>
    </row>
    <row r="4523" spans="1:2" x14ac:dyDescent="0.25">
      <c r="A4523" s="119">
        <v>51460</v>
      </c>
      <c r="B4523" s="111" t="s">
        <v>7338</v>
      </c>
    </row>
    <row r="4524" spans="1:2" x14ac:dyDescent="0.25">
      <c r="A4524" s="118">
        <v>24421</v>
      </c>
      <c r="B4524" s="110" t="s">
        <v>7339</v>
      </c>
    </row>
    <row r="4525" spans="1:2" x14ac:dyDescent="0.25">
      <c r="A4525" s="118">
        <v>15980</v>
      </c>
      <c r="B4525" s="110" t="s">
        <v>7340</v>
      </c>
    </row>
    <row r="4526" spans="1:2" x14ac:dyDescent="0.25">
      <c r="A4526" s="118">
        <v>74206</v>
      </c>
      <c r="B4526" s="110" t="s">
        <v>7341</v>
      </c>
    </row>
    <row r="4527" spans="1:2" x14ac:dyDescent="0.25">
      <c r="A4527" s="118">
        <v>75130</v>
      </c>
      <c r="B4527" s="110" t="s">
        <v>7342</v>
      </c>
    </row>
    <row r="4528" spans="1:2" x14ac:dyDescent="0.25">
      <c r="A4528" s="118">
        <v>34300</v>
      </c>
      <c r="B4528" s="110" t="s">
        <v>7343</v>
      </c>
    </row>
    <row r="4529" spans="1:2" x14ac:dyDescent="0.25">
      <c r="A4529" s="118">
        <v>51570</v>
      </c>
      <c r="B4529" s="110" t="s">
        <v>7344</v>
      </c>
    </row>
    <row r="4530" spans="1:2" x14ac:dyDescent="0.25">
      <c r="A4530" s="118">
        <v>34100</v>
      </c>
      <c r="B4530" s="110" t="s">
        <v>7345</v>
      </c>
    </row>
    <row r="4531" spans="1:2" x14ac:dyDescent="0.25">
      <c r="A4531" s="118">
        <v>26821</v>
      </c>
      <c r="B4531" s="110" t="s">
        <v>7346</v>
      </c>
    </row>
    <row r="4532" spans="1:2" x14ac:dyDescent="0.25">
      <c r="A4532" s="118">
        <v>71340</v>
      </c>
      <c r="B4532" s="110" t="s">
        <v>7347</v>
      </c>
    </row>
    <row r="4533" spans="1:2" x14ac:dyDescent="0.25">
      <c r="A4533" s="118">
        <v>91120</v>
      </c>
      <c r="B4533" s="110" t="s">
        <v>7348</v>
      </c>
    </row>
    <row r="4534" spans="1:2" x14ac:dyDescent="0.25">
      <c r="A4534" s="118">
        <v>26400</v>
      </c>
      <c r="B4534" s="110" t="s">
        <v>7349</v>
      </c>
    </row>
    <row r="4535" spans="1:2" x14ac:dyDescent="0.25">
      <c r="A4535" s="118">
        <v>74209</v>
      </c>
      <c r="B4535" s="110" t="s">
        <v>7350</v>
      </c>
    </row>
    <row r="4536" spans="1:2" x14ac:dyDescent="0.25">
      <c r="A4536" s="118">
        <v>74204</v>
      </c>
      <c r="B4536" s="110" t="s">
        <v>7351</v>
      </c>
    </row>
    <row r="4537" spans="1:2" x14ac:dyDescent="0.25">
      <c r="A4537" s="118">
        <v>74205</v>
      </c>
      <c r="B4537" s="110" t="s">
        <v>7352</v>
      </c>
    </row>
    <row r="4538" spans="1:2" x14ac:dyDescent="0.25">
      <c r="A4538" s="118">
        <v>22110</v>
      </c>
      <c r="B4538" s="110" t="s">
        <v>7353</v>
      </c>
    </row>
    <row r="4539" spans="1:2" x14ac:dyDescent="0.25">
      <c r="A4539" s="118">
        <v>73100</v>
      </c>
      <c r="B4539" s="110" t="s">
        <v>7354</v>
      </c>
    </row>
    <row r="4540" spans="1:2" x14ac:dyDescent="0.25">
      <c r="A4540" s="118">
        <v>27100</v>
      </c>
      <c r="B4540" s="110" t="s">
        <v>7355</v>
      </c>
    </row>
    <row r="4541" spans="1:2" x14ac:dyDescent="0.25">
      <c r="A4541" s="118">
        <v>74205</v>
      </c>
      <c r="B4541" s="110" t="s">
        <v>7356</v>
      </c>
    </row>
    <row r="4542" spans="1:2" x14ac:dyDescent="0.25">
      <c r="A4542" s="118">
        <v>51870</v>
      </c>
      <c r="B4542" s="110" t="s">
        <v>7357</v>
      </c>
    </row>
    <row r="4543" spans="1:2" x14ac:dyDescent="0.25">
      <c r="A4543" s="118">
        <v>28400</v>
      </c>
      <c r="B4543" s="110" t="s">
        <v>7358</v>
      </c>
    </row>
    <row r="4544" spans="1:2" x14ac:dyDescent="0.25">
      <c r="A4544" s="118">
        <v>28400</v>
      </c>
      <c r="B4544" s="110" t="s">
        <v>7359</v>
      </c>
    </row>
    <row r="4545" spans="1:2" x14ac:dyDescent="0.25">
      <c r="A4545" s="121">
        <v>34100</v>
      </c>
      <c r="B4545" s="110" t="s">
        <v>7360</v>
      </c>
    </row>
    <row r="4546" spans="1:2" x14ac:dyDescent="0.25">
      <c r="A4546" s="118">
        <v>34100</v>
      </c>
      <c r="B4546" s="110" t="s">
        <v>7361</v>
      </c>
    </row>
    <row r="4547" spans="1:2" x14ac:dyDescent="0.25">
      <c r="A4547" s="118">
        <v>35410</v>
      </c>
      <c r="B4547" s="110" t="s">
        <v>7362</v>
      </c>
    </row>
    <row r="4548" spans="1:2" x14ac:dyDescent="0.25">
      <c r="A4548" s="118">
        <v>29110</v>
      </c>
      <c r="B4548" s="110" t="s">
        <v>7363</v>
      </c>
    </row>
    <row r="4549" spans="1:2" x14ac:dyDescent="0.25">
      <c r="A4549" s="118">
        <v>29110</v>
      </c>
      <c r="B4549" s="110" t="s">
        <v>7364</v>
      </c>
    </row>
    <row r="4550" spans="1:2" x14ac:dyDescent="0.25">
      <c r="A4550" s="118">
        <v>29110</v>
      </c>
      <c r="B4550" s="110" t="s">
        <v>7365</v>
      </c>
    </row>
    <row r="4551" spans="1:2" x14ac:dyDescent="0.25">
      <c r="A4551" s="118">
        <v>35300</v>
      </c>
      <c r="B4551" s="110" t="s">
        <v>7366</v>
      </c>
    </row>
    <row r="4552" spans="1:2" x14ac:dyDescent="0.25">
      <c r="A4552" s="118">
        <v>51870</v>
      </c>
      <c r="B4552" s="110" t="s">
        <v>7367</v>
      </c>
    </row>
    <row r="4553" spans="1:2" x14ac:dyDescent="0.25">
      <c r="A4553" s="118">
        <v>29110</v>
      </c>
      <c r="B4553" s="110" t="s">
        <v>7368</v>
      </c>
    </row>
    <row r="4554" spans="1:2" x14ac:dyDescent="0.25">
      <c r="A4554" s="118">
        <v>29110</v>
      </c>
      <c r="B4554" s="110" t="s">
        <v>7369</v>
      </c>
    </row>
    <row r="4555" spans="1:2" x14ac:dyDescent="0.25">
      <c r="A4555" s="118">
        <v>29110</v>
      </c>
      <c r="B4555" s="110" t="s">
        <v>7370</v>
      </c>
    </row>
    <row r="4556" spans="1:2" x14ac:dyDescent="0.25">
      <c r="A4556" s="118">
        <v>29110</v>
      </c>
      <c r="B4556" s="110" t="s">
        <v>7371</v>
      </c>
    </row>
    <row r="4557" spans="1:2" x14ac:dyDescent="0.25">
      <c r="A4557" s="118">
        <v>29110</v>
      </c>
      <c r="B4557" s="110" t="s">
        <v>7372</v>
      </c>
    </row>
    <row r="4558" spans="1:2" x14ac:dyDescent="0.25">
      <c r="A4558" s="118">
        <v>29110</v>
      </c>
      <c r="B4558" s="110" t="s">
        <v>7373</v>
      </c>
    </row>
    <row r="4559" spans="1:2" x14ac:dyDescent="0.25">
      <c r="A4559" s="118">
        <v>29110</v>
      </c>
      <c r="B4559" s="110" t="s">
        <v>7374</v>
      </c>
    </row>
    <row r="4560" spans="1:2" x14ac:dyDescent="0.25">
      <c r="A4560" s="118">
        <v>34100</v>
      </c>
      <c r="B4560" s="110" t="s">
        <v>7375</v>
      </c>
    </row>
    <row r="4561" spans="1:2" x14ac:dyDescent="0.25">
      <c r="A4561" s="118">
        <v>29110</v>
      </c>
      <c r="B4561" s="110" t="s">
        <v>7376</v>
      </c>
    </row>
    <row r="4562" spans="1:2" x14ac:dyDescent="0.25">
      <c r="A4562" s="118">
        <v>92319</v>
      </c>
      <c r="B4562" s="110" t="s">
        <v>7377</v>
      </c>
    </row>
    <row r="4563" spans="1:2" x14ac:dyDescent="0.25">
      <c r="A4563" s="118">
        <v>36220</v>
      </c>
      <c r="B4563" s="110" t="s">
        <v>7378</v>
      </c>
    </row>
    <row r="4564" spans="1:2" x14ac:dyDescent="0.25">
      <c r="A4564" s="118">
        <v>22240</v>
      </c>
      <c r="B4564" s="110" t="s">
        <v>7379</v>
      </c>
    </row>
    <row r="4565" spans="1:2" x14ac:dyDescent="0.25">
      <c r="A4565" s="118">
        <v>36220</v>
      </c>
      <c r="B4565" s="110" t="s">
        <v>7380</v>
      </c>
    </row>
    <row r="4566" spans="1:2" x14ac:dyDescent="0.25">
      <c r="A4566" s="118">
        <v>74601</v>
      </c>
      <c r="B4566" s="110" t="s">
        <v>7381</v>
      </c>
    </row>
    <row r="4567" spans="1:2" x14ac:dyDescent="0.25">
      <c r="A4567" s="118">
        <v>23300</v>
      </c>
      <c r="B4567" s="110" t="s">
        <v>7382</v>
      </c>
    </row>
    <row r="4568" spans="1:2" x14ac:dyDescent="0.25">
      <c r="A4568" s="118">
        <v>51120</v>
      </c>
      <c r="B4568" s="110" t="s">
        <v>7383</v>
      </c>
    </row>
    <row r="4569" spans="1:2" x14ac:dyDescent="0.25">
      <c r="A4569" s="118">
        <v>23300</v>
      </c>
      <c r="B4569" s="110" t="s">
        <v>7384</v>
      </c>
    </row>
    <row r="4570" spans="1:2" x14ac:dyDescent="0.25">
      <c r="A4570" s="118">
        <v>51519</v>
      </c>
      <c r="B4570" s="110" t="s">
        <v>7385</v>
      </c>
    </row>
    <row r="4571" spans="1:2" x14ac:dyDescent="0.25">
      <c r="A4571" s="118">
        <v>18222</v>
      </c>
      <c r="B4571" s="110" t="s">
        <v>7386</v>
      </c>
    </row>
    <row r="4572" spans="1:2" x14ac:dyDescent="0.25">
      <c r="A4572" s="121">
        <v>15880</v>
      </c>
      <c r="B4572" s="110" t="s">
        <v>7387</v>
      </c>
    </row>
    <row r="4573" spans="1:2" x14ac:dyDescent="0.25">
      <c r="A4573" s="118">
        <v>92349</v>
      </c>
      <c r="B4573" s="110" t="s">
        <v>7388</v>
      </c>
    </row>
    <row r="4574" spans="1:2" x14ac:dyDescent="0.25">
      <c r="A4574" s="118">
        <v>32201</v>
      </c>
      <c r="B4574" s="110" t="s">
        <v>7389</v>
      </c>
    </row>
    <row r="4575" spans="1:2" x14ac:dyDescent="0.25">
      <c r="A4575" s="118">
        <v>74850</v>
      </c>
      <c r="B4575" s="110" t="s">
        <v>7390</v>
      </c>
    </row>
    <row r="4576" spans="1:2" x14ac:dyDescent="0.25">
      <c r="A4576" s="118">
        <v>29550</v>
      </c>
      <c r="B4576" s="110" t="s">
        <v>7391</v>
      </c>
    </row>
    <row r="4577" spans="1:2" x14ac:dyDescent="0.25">
      <c r="A4577" s="118">
        <v>30010</v>
      </c>
      <c r="B4577" s="110" t="s">
        <v>7392</v>
      </c>
    </row>
    <row r="4578" spans="1:2" x14ac:dyDescent="0.25">
      <c r="A4578" s="118">
        <v>74850</v>
      </c>
      <c r="B4578" s="110" t="s">
        <v>7393</v>
      </c>
    </row>
    <row r="4579" spans="1:2" x14ac:dyDescent="0.25">
      <c r="A4579" s="118">
        <v>21230</v>
      </c>
      <c r="B4579" s="110" t="s">
        <v>7394</v>
      </c>
    </row>
    <row r="4580" spans="1:2" x14ac:dyDescent="0.25">
      <c r="A4580" s="118">
        <v>20520</v>
      </c>
      <c r="B4580" s="110" t="s">
        <v>7395</v>
      </c>
    </row>
    <row r="4581" spans="1:2" x14ac:dyDescent="0.25">
      <c r="A4581" s="118">
        <v>26150</v>
      </c>
      <c r="B4581" s="110" t="s">
        <v>7396</v>
      </c>
    </row>
    <row r="4582" spans="1:2" x14ac:dyDescent="0.25">
      <c r="A4582" s="118">
        <v>26150</v>
      </c>
      <c r="B4582" s="110" t="s">
        <v>7397</v>
      </c>
    </row>
    <row r="4583" spans="1:2" x14ac:dyDescent="0.25">
      <c r="A4583" s="118">
        <v>33202</v>
      </c>
      <c r="B4583" s="110" t="s">
        <v>7398</v>
      </c>
    </row>
    <row r="4584" spans="1:2" x14ac:dyDescent="0.25">
      <c r="A4584" s="118">
        <v>74204</v>
      </c>
      <c r="B4584" s="110" t="s">
        <v>7399</v>
      </c>
    </row>
    <row r="4585" spans="1:2" x14ac:dyDescent="0.25">
      <c r="A4585" s="118">
        <v>91330</v>
      </c>
      <c r="B4585" s="110" t="s">
        <v>7400</v>
      </c>
    </row>
    <row r="4586" spans="1:2" x14ac:dyDescent="0.25">
      <c r="A4586" s="118">
        <v>73100</v>
      </c>
      <c r="B4586" s="110" t="s">
        <v>7401</v>
      </c>
    </row>
    <row r="4587" spans="1:2" x14ac:dyDescent="0.25">
      <c r="A4587" s="118">
        <v>74206</v>
      </c>
      <c r="B4587" s="110" t="s">
        <v>7402</v>
      </c>
    </row>
    <row r="4588" spans="1:2" x14ac:dyDescent="0.25">
      <c r="A4588" s="118">
        <v>75120</v>
      </c>
      <c r="B4588" s="110" t="s">
        <v>7403</v>
      </c>
    </row>
    <row r="4589" spans="1:2" x14ac:dyDescent="0.25">
      <c r="A4589" s="118">
        <v>51550</v>
      </c>
      <c r="B4589" s="110" t="s">
        <v>7404</v>
      </c>
    </row>
    <row r="4590" spans="1:2" x14ac:dyDescent="0.25">
      <c r="A4590" s="118">
        <v>51120</v>
      </c>
      <c r="B4590" s="110" t="s">
        <v>7405</v>
      </c>
    </row>
    <row r="4591" spans="1:2" x14ac:dyDescent="0.25">
      <c r="A4591" s="118">
        <v>24140</v>
      </c>
      <c r="B4591" s="110" t="s">
        <v>7406</v>
      </c>
    </row>
    <row r="4592" spans="1:2" x14ac:dyDescent="0.25">
      <c r="A4592" s="118">
        <v>91310</v>
      </c>
      <c r="B4592" s="110" t="s">
        <v>7407</v>
      </c>
    </row>
    <row r="4593" spans="1:2" x14ac:dyDescent="0.25">
      <c r="A4593" s="118">
        <v>33403</v>
      </c>
      <c r="B4593" s="110" t="s">
        <v>7408</v>
      </c>
    </row>
    <row r="4594" spans="1:2" x14ac:dyDescent="0.25">
      <c r="A4594" s="118">
        <v>24620</v>
      </c>
      <c r="B4594" s="110" t="s">
        <v>7409</v>
      </c>
    </row>
    <row r="4595" spans="1:2" x14ac:dyDescent="0.25">
      <c r="A4595" s="118">
        <v>24160</v>
      </c>
      <c r="B4595" s="110" t="s">
        <v>7410</v>
      </c>
    </row>
    <row r="4596" spans="1:2" x14ac:dyDescent="0.25">
      <c r="A4596" s="118">
        <v>24140</v>
      </c>
      <c r="B4596" s="110" t="s">
        <v>7411</v>
      </c>
    </row>
    <row r="4597" spans="1:2" x14ac:dyDescent="0.25">
      <c r="A4597" s="118">
        <v>24301</v>
      </c>
      <c r="B4597" s="110" t="s">
        <v>7412</v>
      </c>
    </row>
    <row r="4598" spans="1:2" x14ac:dyDescent="0.25">
      <c r="A4598" s="118">
        <v>29523</v>
      </c>
      <c r="B4598" s="110" t="s">
        <v>7413</v>
      </c>
    </row>
    <row r="4599" spans="1:2" x14ac:dyDescent="0.25">
      <c r="A4599" s="118">
        <v>29240</v>
      </c>
      <c r="B4599" s="110" t="s">
        <v>7414</v>
      </c>
    </row>
    <row r="4600" spans="1:2" x14ac:dyDescent="0.25">
      <c r="A4600" s="118">
        <v>33500</v>
      </c>
      <c r="B4600" s="110" t="s">
        <v>7415</v>
      </c>
    </row>
    <row r="4601" spans="1:2" x14ac:dyDescent="0.25">
      <c r="A4601" s="118">
        <v>29240</v>
      </c>
      <c r="B4601" s="110" t="s">
        <v>7416</v>
      </c>
    </row>
    <row r="4602" spans="1:2" x14ac:dyDescent="0.25">
      <c r="A4602" s="118">
        <v>29240</v>
      </c>
      <c r="B4602" s="110" t="s">
        <v>7417</v>
      </c>
    </row>
    <row r="4603" spans="1:2" x14ac:dyDescent="0.25">
      <c r="A4603" s="118">
        <v>33202</v>
      </c>
      <c r="B4603" s="110" t="s">
        <v>7418</v>
      </c>
    </row>
    <row r="4604" spans="1:2" x14ac:dyDescent="0.25">
      <c r="A4604" s="118">
        <v>74205</v>
      </c>
      <c r="B4604" s="110" t="s">
        <v>7419</v>
      </c>
    </row>
    <row r="4605" spans="1:2" x14ac:dyDescent="0.25">
      <c r="A4605" s="118">
        <v>25130</v>
      </c>
      <c r="B4605" s="110" t="s">
        <v>7420</v>
      </c>
    </row>
    <row r="4606" spans="1:2" x14ac:dyDescent="0.25">
      <c r="A4606" s="118">
        <v>45230</v>
      </c>
      <c r="B4606" s="110" t="s">
        <v>7421</v>
      </c>
    </row>
    <row r="4607" spans="1:2" x14ac:dyDescent="0.25">
      <c r="A4607" s="118">
        <v>45220</v>
      </c>
      <c r="B4607" s="110" t="s">
        <v>7422</v>
      </c>
    </row>
    <row r="4608" spans="1:2" x14ac:dyDescent="0.25">
      <c r="A4608" s="118">
        <v>29220</v>
      </c>
      <c r="B4608" s="110" t="s">
        <v>7423</v>
      </c>
    </row>
    <row r="4609" spans="1:2" x14ac:dyDescent="0.25">
      <c r="A4609" s="118">
        <v>17402</v>
      </c>
      <c r="B4609" s="110" t="s">
        <v>7424</v>
      </c>
    </row>
    <row r="4610" spans="1:2" x14ac:dyDescent="0.25">
      <c r="A4610" s="118">
        <v>93059</v>
      </c>
      <c r="B4610" s="110" t="s">
        <v>7425</v>
      </c>
    </row>
    <row r="4611" spans="1:2" x14ac:dyDescent="0.25">
      <c r="A4611" s="118">
        <v>51550</v>
      </c>
      <c r="B4611" s="110" t="s">
        <v>7426</v>
      </c>
    </row>
    <row r="4612" spans="1:2" x14ac:dyDescent="0.25">
      <c r="A4612" s="118">
        <v>24630</v>
      </c>
      <c r="B4612" s="110" t="s">
        <v>7427</v>
      </c>
    </row>
    <row r="4613" spans="1:2" x14ac:dyDescent="0.25">
      <c r="A4613" s="118">
        <v>51120</v>
      </c>
      <c r="B4613" s="110" t="s">
        <v>7428</v>
      </c>
    </row>
    <row r="4614" spans="1:2" x14ac:dyDescent="0.25">
      <c r="A4614" s="118">
        <v>51550</v>
      </c>
      <c r="B4614" s="110" t="s">
        <v>7429</v>
      </c>
    </row>
    <row r="4615" spans="1:2" x14ac:dyDescent="0.25">
      <c r="A4615" s="118">
        <v>70310</v>
      </c>
      <c r="B4615" s="110" t="s">
        <v>7430</v>
      </c>
    </row>
    <row r="4616" spans="1:2" x14ac:dyDescent="0.25">
      <c r="A4616" s="118">
        <v>34100</v>
      </c>
      <c r="B4616" s="110" t="s">
        <v>7431</v>
      </c>
    </row>
    <row r="4617" spans="1:2" x14ac:dyDescent="0.25">
      <c r="A4617" s="118">
        <v>70209</v>
      </c>
      <c r="B4617" s="110" t="s">
        <v>7432</v>
      </c>
    </row>
    <row r="4618" spans="1:2" x14ac:dyDescent="0.25">
      <c r="A4618" s="118">
        <v>24140</v>
      </c>
      <c r="B4618" s="110" t="s">
        <v>7433</v>
      </c>
    </row>
    <row r="4619" spans="1:2" x14ac:dyDescent="0.25">
      <c r="A4619" s="118">
        <v>24140</v>
      </c>
      <c r="B4619" s="110" t="s">
        <v>7434</v>
      </c>
    </row>
    <row r="4620" spans="1:2" x14ac:dyDescent="0.25">
      <c r="A4620" s="118">
        <v>92319</v>
      </c>
      <c r="B4620" s="110" t="s">
        <v>7435</v>
      </c>
    </row>
    <row r="4621" spans="1:2" x14ac:dyDescent="0.25">
      <c r="A4621" s="118">
        <v>22240</v>
      </c>
      <c r="B4621" s="110" t="s">
        <v>7436</v>
      </c>
    </row>
    <row r="4622" spans="1:2" x14ac:dyDescent="0.25">
      <c r="A4622" s="118">
        <v>24140</v>
      </c>
      <c r="B4622" s="110" t="s">
        <v>7437</v>
      </c>
    </row>
    <row r="4623" spans="1:2" x14ac:dyDescent="0.25">
      <c r="A4623" s="118">
        <v>11100</v>
      </c>
      <c r="B4623" s="110" t="s">
        <v>7438</v>
      </c>
    </row>
    <row r="4624" spans="1:2" x14ac:dyDescent="0.25">
      <c r="A4624" s="118">
        <v>23201</v>
      </c>
      <c r="B4624" s="110" t="s">
        <v>7439</v>
      </c>
    </row>
    <row r="4625" spans="1:2" x14ac:dyDescent="0.25">
      <c r="A4625" s="118">
        <v>24140</v>
      </c>
      <c r="B4625" s="110" t="s">
        <v>7440</v>
      </c>
    </row>
    <row r="4626" spans="1:2" x14ac:dyDescent="0.25">
      <c r="A4626" s="119">
        <v>51120</v>
      </c>
      <c r="B4626" s="111" t="s">
        <v>7441</v>
      </c>
    </row>
    <row r="4627" spans="1:2" x14ac:dyDescent="0.25">
      <c r="A4627" s="120">
        <v>24140</v>
      </c>
      <c r="B4627" s="111" t="s">
        <v>7442</v>
      </c>
    </row>
    <row r="4628" spans="1:2" x14ac:dyDescent="0.25">
      <c r="A4628" s="119">
        <v>51550</v>
      </c>
      <c r="B4628" s="111" t="s">
        <v>7443</v>
      </c>
    </row>
    <row r="4629" spans="1:2" x14ac:dyDescent="0.25">
      <c r="A4629" s="118">
        <v>51120</v>
      </c>
      <c r="B4629" s="110" t="s">
        <v>7444</v>
      </c>
    </row>
    <row r="4630" spans="1:2" x14ac:dyDescent="0.25">
      <c r="A4630" s="118">
        <v>51550</v>
      </c>
      <c r="B4630" s="110" t="s">
        <v>7445</v>
      </c>
    </row>
    <row r="4631" spans="1:2" x14ac:dyDescent="0.25">
      <c r="A4631" s="118">
        <v>91330</v>
      </c>
      <c r="B4631" s="110" t="s">
        <v>7446</v>
      </c>
    </row>
    <row r="4632" spans="1:2" x14ac:dyDescent="0.25">
      <c r="A4632" s="118">
        <v>15920</v>
      </c>
      <c r="B4632" s="110" t="s">
        <v>7447</v>
      </c>
    </row>
    <row r="4633" spans="1:2" x14ac:dyDescent="0.25">
      <c r="A4633" s="118">
        <v>23201</v>
      </c>
      <c r="B4633" s="110" t="s">
        <v>7448</v>
      </c>
    </row>
    <row r="4634" spans="1:2" x14ac:dyDescent="0.25">
      <c r="A4634" s="118">
        <v>24140</v>
      </c>
      <c r="B4634" s="110" t="s">
        <v>7449</v>
      </c>
    </row>
    <row r="4635" spans="1:2" x14ac:dyDescent="0.25">
      <c r="A4635" s="118">
        <v>24160</v>
      </c>
      <c r="B4635" s="110" t="s">
        <v>7450</v>
      </c>
    </row>
    <row r="4636" spans="1:2" x14ac:dyDescent="0.25">
      <c r="A4636" s="118">
        <v>99000</v>
      </c>
      <c r="B4636" s="110" t="s">
        <v>7451</v>
      </c>
    </row>
    <row r="4637" spans="1:2" x14ac:dyDescent="0.25">
      <c r="A4637" s="118">
        <v>99000</v>
      </c>
      <c r="B4637" s="110" t="s">
        <v>7452</v>
      </c>
    </row>
    <row r="4638" spans="1:2" x14ac:dyDescent="0.25">
      <c r="A4638" s="118">
        <v>99000</v>
      </c>
      <c r="B4638" s="110" t="s">
        <v>7453</v>
      </c>
    </row>
    <row r="4639" spans="1:2" x14ac:dyDescent="0.25">
      <c r="A4639" s="118">
        <v>91310</v>
      </c>
      <c r="B4639" s="110" t="s">
        <v>7454</v>
      </c>
    </row>
    <row r="4640" spans="1:2" x14ac:dyDescent="0.25">
      <c r="A4640" s="118">
        <v>15519</v>
      </c>
      <c r="B4640" s="110" t="s">
        <v>7455</v>
      </c>
    </row>
    <row r="4641" spans="1:2" x14ac:dyDescent="0.25">
      <c r="A4641" s="118">
        <v>28300</v>
      </c>
      <c r="B4641" s="110" t="s">
        <v>7456</v>
      </c>
    </row>
    <row r="4642" spans="1:2" x14ac:dyDescent="0.25">
      <c r="A4642" s="118">
        <v>29230</v>
      </c>
      <c r="B4642" s="110" t="s">
        <v>7457</v>
      </c>
    </row>
    <row r="4643" spans="1:2" x14ac:dyDescent="0.25">
      <c r="A4643" s="118">
        <v>45110</v>
      </c>
      <c r="B4643" s="110" t="s">
        <v>7458</v>
      </c>
    </row>
    <row r="4644" spans="1:2" x14ac:dyDescent="0.25">
      <c r="A4644" s="118">
        <v>29522</v>
      </c>
      <c r="B4644" s="110" t="s">
        <v>7459</v>
      </c>
    </row>
    <row r="4645" spans="1:2" x14ac:dyDescent="0.25">
      <c r="A4645" s="118">
        <v>63301</v>
      </c>
      <c r="B4645" s="110" t="s">
        <v>7460</v>
      </c>
    </row>
    <row r="4646" spans="1:2" x14ac:dyDescent="0.25">
      <c r="A4646" s="118">
        <v>61101</v>
      </c>
      <c r="B4646" s="110" t="s">
        <v>7461</v>
      </c>
    </row>
    <row r="4647" spans="1:2" x14ac:dyDescent="0.25">
      <c r="A4647" s="118">
        <v>61201</v>
      </c>
      <c r="B4647" s="110" t="s">
        <v>7462</v>
      </c>
    </row>
    <row r="4648" spans="1:2" x14ac:dyDescent="0.25">
      <c r="A4648" s="118">
        <v>75110</v>
      </c>
      <c r="B4648" s="110" t="s">
        <v>7463</v>
      </c>
    </row>
    <row r="4649" spans="1:2" x14ac:dyDescent="0.25">
      <c r="A4649" s="118">
        <v>74500</v>
      </c>
      <c r="B4649" s="110" t="s">
        <v>7464</v>
      </c>
    </row>
    <row r="4650" spans="1:2" x14ac:dyDescent="0.25">
      <c r="A4650" s="118">
        <v>74500</v>
      </c>
      <c r="B4650" s="110" t="s">
        <v>7465</v>
      </c>
    </row>
    <row r="4651" spans="1:2" x14ac:dyDescent="0.25">
      <c r="A4651" s="118">
        <v>74500</v>
      </c>
      <c r="B4651" s="110" t="s">
        <v>7466</v>
      </c>
    </row>
    <row r="4652" spans="1:2" x14ac:dyDescent="0.25">
      <c r="A4652" s="118">
        <v>26829</v>
      </c>
      <c r="B4652" s="110" t="s">
        <v>7467</v>
      </c>
    </row>
    <row r="4653" spans="1:2" x14ac:dyDescent="0.25">
      <c r="A4653" s="118">
        <v>34300</v>
      </c>
      <c r="B4653" s="110" t="s">
        <v>7468</v>
      </c>
    </row>
    <row r="4654" spans="1:2" x14ac:dyDescent="0.25">
      <c r="A4654" s="118">
        <v>50300</v>
      </c>
      <c r="B4654" s="110" t="s">
        <v>7469</v>
      </c>
    </row>
    <row r="4655" spans="1:2" x14ac:dyDescent="0.25">
      <c r="A4655" s="118">
        <v>34300</v>
      </c>
      <c r="B4655" s="110" t="s">
        <v>7470</v>
      </c>
    </row>
    <row r="4656" spans="1:2" x14ac:dyDescent="0.25">
      <c r="A4656" s="118">
        <v>29110</v>
      </c>
      <c r="B4656" s="110" t="s">
        <v>7471</v>
      </c>
    </row>
    <row r="4657" spans="1:2" x14ac:dyDescent="0.25">
      <c r="A4657" s="118">
        <v>70310</v>
      </c>
      <c r="B4657" s="110" t="s">
        <v>7472</v>
      </c>
    </row>
    <row r="4658" spans="1:2" x14ac:dyDescent="0.25">
      <c r="A4658" s="118">
        <v>70201</v>
      </c>
      <c r="B4658" s="110" t="s">
        <v>7473</v>
      </c>
    </row>
    <row r="4659" spans="1:2" x14ac:dyDescent="0.25">
      <c r="A4659" s="118">
        <v>74873</v>
      </c>
      <c r="B4659" s="110" t="s">
        <v>7474</v>
      </c>
    </row>
    <row r="4660" spans="1:2" x14ac:dyDescent="0.25">
      <c r="A4660" s="118">
        <v>74873</v>
      </c>
      <c r="B4660" s="110" t="s">
        <v>7475</v>
      </c>
    </row>
    <row r="4661" spans="1:2" x14ac:dyDescent="0.25">
      <c r="A4661" s="118">
        <v>74873</v>
      </c>
      <c r="B4661" s="110" t="s">
        <v>7476</v>
      </c>
    </row>
    <row r="4662" spans="1:2" x14ac:dyDescent="0.25">
      <c r="A4662" s="118">
        <v>26829</v>
      </c>
      <c r="B4662" s="110" t="s">
        <v>7477</v>
      </c>
    </row>
    <row r="4663" spans="1:2" x14ac:dyDescent="0.25">
      <c r="A4663" s="118">
        <v>28730</v>
      </c>
      <c r="B4663" s="110" t="s">
        <v>7478</v>
      </c>
    </row>
    <row r="4664" spans="1:2" x14ac:dyDescent="0.25">
      <c r="A4664" s="118">
        <v>26829</v>
      </c>
      <c r="B4664" s="110" t="s">
        <v>7479</v>
      </c>
    </row>
    <row r="4665" spans="1:2" x14ac:dyDescent="0.25">
      <c r="A4665" s="118">
        <v>33201</v>
      </c>
      <c r="B4665" s="110" t="s">
        <v>7480</v>
      </c>
    </row>
    <row r="4666" spans="1:2" x14ac:dyDescent="0.25">
      <c r="A4666" s="118">
        <v>25130</v>
      </c>
      <c r="B4666" s="110" t="s">
        <v>7481</v>
      </c>
    </row>
    <row r="4667" spans="1:2" x14ac:dyDescent="0.25">
      <c r="A4667" s="118">
        <v>33202</v>
      </c>
      <c r="B4667" s="110" t="s">
        <v>7482</v>
      </c>
    </row>
    <row r="4668" spans="1:2" x14ac:dyDescent="0.25">
      <c r="A4668" s="118">
        <v>28210</v>
      </c>
      <c r="B4668" s="110" t="s">
        <v>7483</v>
      </c>
    </row>
    <row r="4669" spans="1:2" x14ac:dyDescent="0.25">
      <c r="A4669" s="118">
        <v>74206</v>
      </c>
      <c r="B4669" s="110" t="s">
        <v>7484</v>
      </c>
    </row>
    <row r="4670" spans="1:2" x14ac:dyDescent="0.25">
      <c r="A4670" s="118">
        <v>73100</v>
      </c>
      <c r="B4670" s="110" t="s">
        <v>7485</v>
      </c>
    </row>
    <row r="4671" spans="1:2" x14ac:dyDescent="0.25">
      <c r="A4671" s="118">
        <v>24610</v>
      </c>
      <c r="B4671" s="110" t="s">
        <v>7486</v>
      </c>
    </row>
    <row r="4672" spans="1:2" x14ac:dyDescent="0.25">
      <c r="A4672" s="118">
        <v>24610</v>
      </c>
      <c r="B4672" s="110" t="s">
        <v>7487</v>
      </c>
    </row>
    <row r="4673" spans="1:2" x14ac:dyDescent="0.25">
      <c r="A4673" s="118">
        <v>51550</v>
      </c>
      <c r="B4673" s="110" t="s">
        <v>7488</v>
      </c>
    </row>
    <row r="4674" spans="1:2" x14ac:dyDescent="0.25">
      <c r="A4674" s="118">
        <v>51190</v>
      </c>
      <c r="B4674" s="110" t="s">
        <v>7489</v>
      </c>
    </row>
    <row r="4675" spans="1:2" x14ac:dyDescent="0.25">
      <c r="A4675" s="118">
        <v>74130</v>
      </c>
      <c r="B4675" s="110" t="s">
        <v>7490</v>
      </c>
    </row>
    <row r="4676" spans="1:2" x14ac:dyDescent="0.25">
      <c r="A4676" s="118">
        <v>66031</v>
      </c>
      <c r="B4676" s="110" t="s">
        <v>7491</v>
      </c>
    </row>
    <row r="4677" spans="1:2" x14ac:dyDescent="0.25">
      <c r="A4677" s="118">
        <v>65229</v>
      </c>
      <c r="B4677" s="110" t="s">
        <v>7492</v>
      </c>
    </row>
    <row r="4678" spans="1:2" x14ac:dyDescent="0.25">
      <c r="A4678" s="118">
        <v>63400</v>
      </c>
      <c r="B4678" s="110" t="s">
        <v>7493</v>
      </c>
    </row>
    <row r="4679" spans="1:2" x14ac:dyDescent="0.25">
      <c r="A4679" s="118">
        <v>51190</v>
      </c>
      <c r="B4679" s="110" t="s">
        <v>7494</v>
      </c>
    </row>
    <row r="4680" spans="1:2" x14ac:dyDescent="0.25">
      <c r="A4680" s="118">
        <v>33201</v>
      </c>
      <c r="B4680" s="110" t="s">
        <v>7495</v>
      </c>
    </row>
    <row r="4681" spans="1:2" x14ac:dyDescent="0.25">
      <c r="A4681" s="118">
        <v>60211</v>
      </c>
      <c r="B4681" s="110" t="s">
        <v>7496</v>
      </c>
    </row>
    <row r="4682" spans="1:2" x14ac:dyDescent="0.25">
      <c r="A4682" s="118">
        <v>31300</v>
      </c>
      <c r="B4682" s="110" t="s">
        <v>7497</v>
      </c>
    </row>
    <row r="4683" spans="1:2" x14ac:dyDescent="0.25">
      <c r="A4683" s="118">
        <v>31300</v>
      </c>
      <c r="B4683" s="110" t="s">
        <v>7498</v>
      </c>
    </row>
    <row r="4684" spans="1:2" x14ac:dyDescent="0.25">
      <c r="A4684" s="118">
        <v>74709</v>
      </c>
      <c r="B4684" s="110" t="s">
        <v>7499</v>
      </c>
    </row>
    <row r="4685" spans="1:2" x14ac:dyDescent="0.25">
      <c r="A4685" s="118">
        <v>45440</v>
      </c>
      <c r="B4685" s="110" t="s">
        <v>7500</v>
      </c>
    </row>
    <row r="4686" spans="1:2" x14ac:dyDescent="0.25">
      <c r="A4686" s="118">
        <v>45410</v>
      </c>
      <c r="B4686" s="110" t="s">
        <v>7501</v>
      </c>
    </row>
    <row r="4687" spans="1:2" x14ac:dyDescent="0.25">
      <c r="A4687" s="118">
        <v>45410</v>
      </c>
      <c r="B4687" s="110" t="s">
        <v>7502</v>
      </c>
    </row>
    <row r="4688" spans="1:2" x14ac:dyDescent="0.25">
      <c r="A4688" s="118">
        <v>74703</v>
      </c>
      <c r="B4688" s="110" t="s">
        <v>7503</v>
      </c>
    </row>
    <row r="4689" spans="1:2" x14ac:dyDescent="0.25">
      <c r="A4689" s="119">
        <v>51180</v>
      </c>
      <c r="B4689" s="111" t="s">
        <v>7504</v>
      </c>
    </row>
    <row r="4690" spans="1:2" x14ac:dyDescent="0.25">
      <c r="A4690" s="120">
        <v>33100</v>
      </c>
      <c r="B4690" s="111" t="s">
        <v>7505</v>
      </c>
    </row>
    <row r="4691" spans="1:2" x14ac:dyDescent="0.25">
      <c r="A4691" s="119">
        <v>51460</v>
      </c>
      <c r="B4691" s="111" t="s">
        <v>7506</v>
      </c>
    </row>
    <row r="4692" spans="1:2" x14ac:dyDescent="0.25">
      <c r="A4692" s="118">
        <v>11100</v>
      </c>
      <c r="B4692" s="110" t="s">
        <v>7507</v>
      </c>
    </row>
    <row r="4693" spans="1:2" x14ac:dyDescent="0.25">
      <c r="A4693" s="121">
        <v>37100</v>
      </c>
      <c r="B4693" s="110" t="s">
        <v>7508</v>
      </c>
    </row>
    <row r="4694" spans="1:2" x14ac:dyDescent="0.25">
      <c r="A4694" s="121">
        <v>27410</v>
      </c>
      <c r="B4694" s="110" t="s">
        <v>7509</v>
      </c>
    </row>
    <row r="4695" spans="1:2" x14ac:dyDescent="0.25">
      <c r="A4695" s="118">
        <v>15139</v>
      </c>
      <c r="B4695" s="110" t="s">
        <v>7510</v>
      </c>
    </row>
    <row r="4696" spans="1:2" x14ac:dyDescent="0.25">
      <c r="A4696" s="118">
        <v>24630</v>
      </c>
      <c r="B4696" s="110" t="s">
        <v>7511</v>
      </c>
    </row>
    <row r="4697" spans="1:2" x14ac:dyDescent="0.25">
      <c r="A4697" s="118">
        <v>27440</v>
      </c>
      <c r="B4697" s="110" t="s">
        <v>7512</v>
      </c>
    </row>
    <row r="4698" spans="1:2" x14ac:dyDescent="0.25">
      <c r="A4698" s="118">
        <v>27420</v>
      </c>
      <c r="B4698" s="110" t="s">
        <v>7513</v>
      </c>
    </row>
    <row r="4699" spans="1:2" x14ac:dyDescent="0.25">
      <c r="A4699" s="118">
        <v>27420</v>
      </c>
      <c r="B4699" s="110" t="s">
        <v>7514</v>
      </c>
    </row>
    <row r="4700" spans="1:2" x14ac:dyDescent="0.25">
      <c r="A4700" s="118">
        <v>29560</v>
      </c>
      <c r="B4700" s="110" t="s">
        <v>7515</v>
      </c>
    </row>
    <row r="4701" spans="1:2" x14ac:dyDescent="0.25">
      <c r="A4701" s="118">
        <v>29540</v>
      </c>
      <c r="B4701" s="110" t="s">
        <v>7516</v>
      </c>
    </row>
    <row r="4702" spans="1:2" x14ac:dyDescent="0.25">
      <c r="A4702" s="118">
        <v>51830</v>
      </c>
      <c r="B4702" s="110" t="s">
        <v>7517</v>
      </c>
    </row>
    <row r="4703" spans="1:2" x14ac:dyDescent="0.25">
      <c r="A4703" s="118">
        <v>24160</v>
      </c>
      <c r="B4703" s="110" t="s">
        <v>7518</v>
      </c>
    </row>
    <row r="4704" spans="1:2" x14ac:dyDescent="0.25">
      <c r="A4704" s="118">
        <v>27420</v>
      </c>
      <c r="B4704" s="110" t="s">
        <v>7519</v>
      </c>
    </row>
    <row r="4705" spans="1:2" x14ac:dyDescent="0.25">
      <c r="A4705" s="118">
        <v>27420</v>
      </c>
      <c r="B4705" s="110" t="s">
        <v>7520</v>
      </c>
    </row>
    <row r="4706" spans="1:2" x14ac:dyDescent="0.25">
      <c r="A4706" s="118">
        <v>85112</v>
      </c>
      <c r="B4706" s="110" t="s">
        <v>7521</v>
      </c>
    </row>
    <row r="4707" spans="1:2" x14ac:dyDescent="0.25">
      <c r="A4707" s="118">
        <v>85111</v>
      </c>
      <c r="B4707" s="110" t="s">
        <v>7522</v>
      </c>
    </row>
    <row r="4708" spans="1:2" x14ac:dyDescent="0.25">
      <c r="A4708" s="118">
        <v>85120</v>
      </c>
      <c r="B4708" s="110" t="s">
        <v>7523</v>
      </c>
    </row>
    <row r="4709" spans="1:2" x14ac:dyDescent="0.25">
      <c r="A4709" s="118">
        <v>85111</v>
      </c>
      <c r="B4709" s="110" t="s">
        <v>7524</v>
      </c>
    </row>
    <row r="4710" spans="1:2" x14ac:dyDescent="0.25">
      <c r="A4710" s="118">
        <v>28750</v>
      </c>
      <c r="B4710" s="110" t="s">
        <v>7525</v>
      </c>
    </row>
    <row r="4711" spans="1:2" x14ac:dyDescent="0.25">
      <c r="A4711" s="118">
        <v>91320</v>
      </c>
      <c r="B4711" s="110" t="s">
        <v>7526</v>
      </c>
    </row>
    <row r="4712" spans="1:2" x14ac:dyDescent="0.25">
      <c r="A4712" s="118">
        <v>29540</v>
      </c>
      <c r="B4712" s="110" t="s">
        <v>7527</v>
      </c>
    </row>
    <row r="4713" spans="1:2" x14ac:dyDescent="0.25">
      <c r="A4713" s="118">
        <v>21240</v>
      </c>
      <c r="B4713" s="110" t="s">
        <v>7528</v>
      </c>
    </row>
    <row r="4714" spans="1:2" x14ac:dyDescent="0.25">
      <c r="A4714" s="118">
        <v>28110</v>
      </c>
      <c r="B4714" s="110" t="s">
        <v>7529</v>
      </c>
    </row>
    <row r="4715" spans="1:2" x14ac:dyDescent="0.25">
      <c r="A4715" s="118">
        <v>52410</v>
      </c>
      <c r="B4715" s="110" t="s">
        <v>7530</v>
      </c>
    </row>
    <row r="4716" spans="1:2" x14ac:dyDescent="0.25">
      <c r="A4716" s="118">
        <v>51410</v>
      </c>
      <c r="B4716" s="110" t="s">
        <v>7531</v>
      </c>
    </row>
    <row r="4717" spans="1:2" x14ac:dyDescent="0.25">
      <c r="A4717" s="118">
        <v>17549</v>
      </c>
      <c r="B4717" s="110" t="s">
        <v>7532</v>
      </c>
    </row>
    <row r="4718" spans="1:2" x14ac:dyDescent="0.25">
      <c r="A4718" s="118">
        <v>17549</v>
      </c>
      <c r="B4718" s="110" t="s">
        <v>7533</v>
      </c>
    </row>
    <row r="4719" spans="1:2" x14ac:dyDescent="0.25">
      <c r="A4719" s="118">
        <v>24520</v>
      </c>
      <c r="B4719" s="110" t="s">
        <v>7534</v>
      </c>
    </row>
    <row r="4720" spans="1:2" x14ac:dyDescent="0.25">
      <c r="A4720" s="118">
        <v>93020</v>
      </c>
      <c r="B4720" s="110" t="s">
        <v>7535</v>
      </c>
    </row>
    <row r="4721" spans="1:2" x14ac:dyDescent="0.25">
      <c r="A4721" s="118">
        <v>70320</v>
      </c>
      <c r="B4721" s="110" t="s">
        <v>7536</v>
      </c>
    </row>
    <row r="4722" spans="1:2" x14ac:dyDescent="0.25">
      <c r="A4722" s="118">
        <v>32201</v>
      </c>
      <c r="B4722" s="110" t="s">
        <v>7537</v>
      </c>
    </row>
    <row r="4723" spans="1:2" x14ac:dyDescent="0.25">
      <c r="A4723" s="118">
        <v>24170</v>
      </c>
      <c r="B4723" s="110" t="s">
        <v>7538</v>
      </c>
    </row>
    <row r="4724" spans="1:2" x14ac:dyDescent="0.25">
      <c r="A4724" s="118">
        <v>65222</v>
      </c>
      <c r="B4724" s="110" t="s">
        <v>7539</v>
      </c>
    </row>
    <row r="4725" spans="1:2" x14ac:dyDescent="0.25">
      <c r="A4725" s="118">
        <v>60219</v>
      </c>
      <c r="B4725" s="110" t="s">
        <v>7540</v>
      </c>
    </row>
    <row r="4726" spans="1:2" x14ac:dyDescent="0.25">
      <c r="A4726" s="118">
        <v>74701</v>
      </c>
      <c r="B4726" s="110" t="s">
        <v>7541</v>
      </c>
    </row>
    <row r="4727" spans="1:2" x14ac:dyDescent="0.25">
      <c r="A4727" s="118">
        <v>70209</v>
      </c>
      <c r="B4727" s="110" t="s">
        <v>7542</v>
      </c>
    </row>
    <row r="4728" spans="1:2" x14ac:dyDescent="0.25">
      <c r="A4728" s="118">
        <v>55510</v>
      </c>
      <c r="B4728" s="110" t="s">
        <v>7543</v>
      </c>
    </row>
    <row r="4729" spans="1:2" x14ac:dyDescent="0.25">
      <c r="A4729" s="118">
        <v>34100</v>
      </c>
      <c r="B4729" s="110" t="s">
        <v>7544</v>
      </c>
    </row>
    <row r="4730" spans="1:2" x14ac:dyDescent="0.25">
      <c r="A4730" s="118">
        <v>91120</v>
      </c>
      <c r="B4730" s="110" t="s">
        <v>7545</v>
      </c>
    </row>
    <row r="4731" spans="1:2" x14ac:dyDescent="0.25">
      <c r="A4731" s="118">
        <v>74873</v>
      </c>
      <c r="B4731" s="110" t="s">
        <v>7546</v>
      </c>
    </row>
    <row r="4732" spans="1:2" x14ac:dyDescent="0.25">
      <c r="A4732" s="118">
        <v>92330</v>
      </c>
      <c r="B4732" s="110" t="s">
        <v>7547</v>
      </c>
    </row>
    <row r="4733" spans="1:2" x14ac:dyDescent="0.25">
      <c r="A4733" s="118">
        <v>36300</v>
      </c>
      <c r="B4733" s="110" t="s">
        <v>7548</v>
      </c>
    </row>
    <row r="4734" spans="1:2" x14ac:dyDescent="0.25">
      <c r="A4734" s="118">
        <v>36639</v>
      </c>
      <c r="B4734" s="110" t="s">
        <v>7549</v>
      </c>
    </row>
    <row r="4735" spans="1:2" x14ac:dyDescent="0.25">
      <c r="A4735" s="118">
        <v>92330</v>
      </c>
      <c r="B4735" s="110" t="s">
        <v>7550</v>
      </c>
    </row>
    <row r="4736" spans="1:2" x14ac:dyDescent="0.25">
      <c r="A4736" s="118">
        <v>29540</v>
      </c>
      <c r="B4736" s="110" t="s">
        <v>7551</v>
      </c>
    </row>
    <row r="4737" spans="1:2" x14ac:dyDescent="0.25">
      <c r="A4737" s="118">
        <v>36639</v>
      </c>
      <c r="B4737" s="110" t="s">
        <v>7552</v>
      </c>
    </row>
    <row r="4738" spans="1:2" x14ac:dyDescent="0.25">
      <c r="A4738" s="118">
        <v>36639</v>
      </c>
      <c r="B4738" s="110" t="s">
        <v>7553</v>
      </c>
    </row>
    <row r="4739" spans="1:2" x14ac:dyDescent="0.25">
      <c r="A4739" s="118">
        <v>85120</v>
      </c>
      <c r="B4739" s="110" t="s">
        <v>7554</v>
      </c>
    </row>
    <row r="4740" spans="1:2" x14ac:dyDescent="0.25">
      <c r="A4740" s="118">
        <v>85140</v>
      </c>
      <c r="B4740" s="110" t="s">
        <v>7555</v>
      </c>
    </row>
    <row r="4741" spans="1:2" x14ac:dyDescent="0.25">
      <c r="A4741" s="118">
        <v>85321</v>
      </c>
      <c r="B4741" s="110" t="s">
        <v>7556</v>
      </c>
    </row>
    <row r="4742" spans="1:2" x14ac:dyDescent="0.25">
      <c r="A4742" s="118">
        <v>85120</v>
      </c>
      <c r="B4742" s="110" t="s">
        <v>7557</v>
      </c>
    </row>
    <row r="4743" spans="1:2" x14ac:dyDescent="0.25">
      <c r="A4743" s="118">
        <v>85321</v>
      </c>
      <c r="B4743" s="110" t="s">
        <v>7558</v>
      </c>
    </row>
    <row r="4744" spans="1:2" x14ac:dyDescent="0.25">
      <c r="A4744" s="118">
        <v>29710</v>
      </c>
      <c r="B4744" s="110" t="s">
        <v>7559</v>
      </c>
    </row>
    <row r="4745" spans="1:2" x14ac:dyDescent="0.25">
      <c r="A4745" s="118">
        <v>25130</v>
      </c>
      <c r="B4745" s="110" t="s">
        <v>7560</v>
      </c>
    </row>
    <row r="4746" spans="1:2" x14ac:dyDescent="0.25">
      <c r="A4746" s="118">
        <v>29230</v>
      </c>
      <c r="B4746" s="110" t="s">
        <v>7561</v>
      </c>
    </row>
    <row r="4747" spans="1:2" x14ac:dyDescent="0.25">
      <c r="A4747" s="118">
        <v>26150</v>
      </c>
      <c r="B4747" s="110" t="s">
        <v>7562</v>
      </c>
    </row>
    <row r="4748" spans="1:2" x14ac:dyDescent="0.25">
      <c r="A4748" s="118">
        <v>71401</v>
      </c>
      <c r="B4748" s="110" t="s">
        <v>7563</v>
      </c>
    </row>
    <row r="4749" spans="1:2" x14ac:dyDescent="0.25">
      <c r="A4749" s="118">
        <v>52489</v>
      </c>
      <c r="B4749" s="110" t="s">
        <v>7564</v>
      </c>
    </row>
    <row r="4750" spans="1:2" x14ac:dyDescent="0.25">
      <c r="A4750" s="118">
        <v>51478</v>
      </c>
      <c r="B4750" s="110" t="s">
        <v>7565</v>
      </c>
    </row>
    <row r="4751" spans="1:2" x14ac:dyDescent="0.25">
      <c r="A4751" s="118">
        <v>17710</v>
      </c>
      <c r="B4751" s="110" t="s">
        <v>7566</v>
      </c>
    </row>
    <row r="4752" spans="1:2" x14ac:dyDescent="0.25">
      <c r="A4752" s="118">
        <v>19200</v>
      </c>
      <c r="B4752" s="110" t="s">
        <v>7567</v>
      </c>
    </row>
    <row r="4753" spans="1:2" x14ac:dyDescent="0.25">
      <c r="A4753" s="118">
        <v>21120</v>
      </c>
      <c r="B4753" s="110" t="s">
        <v>7568</v>
      </c>
    </row>
    <row r="4754" spans="1:2" x14ac:dyDescent="0.25">
      <c r="A4754" s="118">
        <v>15810</v>
      </c>
      <c r="B4754" s="110" t="s">
        <v>7569</v>
      </c>
    </row>
    <row r="4755" spans="1:2" x14ac:dyDescent="0.25">
      <c r="A4755" s="121">
        <v>29710</v>
      </c>
      <c r="B4755" s="110" t="s">
        <v>7570</v>
      </c>
    </row>
    <row r="4756" spans="1:2" x14ac:dyDescent="0.25">
      <c r="A4756" s="118">
        <v>29230</v>
      </c>
      <c r="B4756" s="110" t="s">
        <v>7571</v>
      </c>
    </row>
    <row r="4757" spans="1:2" x14ac:dyDescent="0.25">
      <c r="A4757" s="118">
        <v>51439</v>
      </c>
      <c r="B4757" s="110" t="s">
        <v>7572</v>
      </c>
    </row>
    <row r="4758" spans="1:2" x14ac:dyDescent="0.25">
      <c r="A4758" s="118">
        <v>15850</v>
      </c>
      <c r="B4758" s="110" t="s">
        <v>7573</v>
      </c>
    </row>
    <row r="4759" spans="1:2" x14ac:dyDescent="0.25">
      <c r="A4759" s="118">
        <v>1421</v>
      </c>
      <c r="B4759" s="110" t="s">
        <v>7574</v>
      </c>
    </row>
    <row r="4760" spans="1:2" x14ac:dyDescent="0.25">
      <c r="A4760" s="118">
        <v>15710</v>
      </c>
      <c r="B4760" s="110" t="s">
        <v>7575</v>
      </c>
    </row>
    <row r="4761" spans="1:2" x14ac:dyDescent="0.25">
      <c r="A4761" s="118">
        <v>55239</v>
      </c>
      <c r="B4761" s="110" t="s">
        <v>7576</v>
      </c>
    </row>
    <row r="4762" spans="1:2" x14ac:dyDescent="0.25">
      <c r="A4762" s="118">
        <v>29320</v>
      </c>
      <c r="B4762" s="110" t="s">
        <v>7577</v>
      </c>
    </row>
    <row r="4763" spans="1:2" x14ac:dyDescent="0.25">
      <c r="A4763" s="118">
        <v>92729</v>
      </c>
      <c r="B4763" s="110" t="s">
        <v>7578</v>
      </c>
    </row>
    <row r="4764" spans="1:2" x14ac:dyDescent="0.25">
      <c r="A4764" s="118">
        <v>18222</v>
      </c>
      <c r="B4764" s="110" t="s">
        <v>7579</v>
      </c>
    </row>
    <row r="4765" spans="1:2" x14ac:dyDescent="0.25">
      <c r="A4765" s="118">
        <v>92319</v>
      </c>
      <c r="B4765" s="110" t="s">
        <v>7580</v>
      </c>
    </row>
    <row r="4766" spans="1:2" x14ac:dyDescent="0.25">
      <c r="A4766" s="118">
        <v>74872</v>
      </c>
      <c r="B4766" s="110" t="s">
        <v>7581</v>
      </c>
    </row>
    <row r="4767" spans="1:2" x14ac:dyDescent="0.25">
      <c r="A4767" s="118">
        <v>74819</v>
      </c>
      <c r="B4767" s="110" t="s">
        <v>7582</v>
      </c>
    </row>
    <row r="4768" spans="1:2" x14ac:dyDescent="0.25">
      <c r="A4768" s="118">
        <v>22220</v>
      </c>
      <c r="B4768" s="110" t="s">
        <v>7583</v>
      </c>
    </row>
    <row r="4769" spans="1:2" x14ac:dyDescent="0.25">
      <c r="A4769" s="118">
        <v>55302</v>
      </c>
      <c r="B4769" s="110" t="s">
        <v>7584</v>
      </c>
    </row>
    <row r="4770" spans="1:2" x14ac:dyDescent="0.25">
      <c r="A4770" s="118">
        <v>28740</v>
      </c>
      <c r="B4770" s="110" t="s">
        <v>7585</v>
      </c>
    </row>
    <row r="4771" spans="1:2" x14ac:dyDescent="0.25">
      <c r="A4771" s="118">
        <v>55301</v>
      </c>
      <c r="B4771" s="110" t="s">
        <v>7586</v>
      </c>
    </row>
    <row r="4772" spans="1:2" x14ac:dyDescent="0.25">
      <c r="A4772" s="118">
        <v>55302</v>
      </c>
      <c r="B4772" s="110" t="s">
        <v>7587</v>
      </c>
    </row>
    <row r="4773" spans="1:2" x14ac:dyDescent="0.25">
      <c r="A4773" s="118">
        <v>15410</v>
      </c>
      <c r="B4773" s="110" t="s">
        <v>7588</v>
      </c>
    </row>
    <row r="4774" spans="1:2" x14ac:dyDescent="0.25">
      <c r="A4774" s="118">
        <v>15112</v>
      </c>
      <c r="B4774" s="110" t="s">
        <v>7589</v>
      </c>
    </row>
    <row r="4775" spans="1:2" x14ac:dyDescent="0.25">
      <c r="A4775" s="118">
        <v>24140</v>
      </c>
      <c r="B4775" s="110" t="s">
        <v>7590</v>
      </c>
    </row>
    <row r="4776" spans="1:2" x14ac:dyDescent="0.25">
      <c r="A4776" s="118">
        <v>15430</v>
      </c>
      <c r="B4776" s="110" t="s">
        <v>7591</v>
      </c>
    </row>
    <row r="4777" spans="1:2" x14ac:dyDescent="0.25">
      <c r="A4777" s="118">
        <v>24140</v>
      </c>
      <c r="B4777" s="110" t="s">
        <v>7592</v>
      </c>
    </row>
    <row r="4778" spans="1:2" x14ac:dyDescent="0.25">
      <c r="A4778" s="118">
        <v>24410</v>
      </c>
      <c r="B4778" s="110" t="s">
        <v>7593</v>
      </c>
    </row>
    <row r="4779" spans="1:2" x14ac:dyDescent="0.25">
      <c r="A4779" s="118">
        <v>32201</v>
      </c>
      <c r="B4779" s="110" t="s">
        <v>7594</v>
      </c>
    </row>
    <row r="4780" spans="1:2" x14ac:dyDescent="0.25">
      <c r="A4780" s="118">
        <v>36639</v>
      </c>
      <c r="B4780" s="110" t="s">
        <v>7595</v>
      </c>
    </row>
    <row r="4781" spans="1:2" x14ac:dyDescent="0.25">
      <c r="A4781" s="118">
        <v>36620</v>
      </c>
      <c r="B4781" s="110" t="s">
        <v>7596</v>
      </c>
    </row>
    <row r="4782" spans="1:2" x14ac:dyDescent="0.25">
      <c r="A4782" s="118">
        <v>36639</v>
      </c>
      <c r="B4782" s="110" t="s">
        <v>7597</v>
      </c>
    </row>
    <row r="4783" spans="1:2" x14ac:dyDescent="0.25">
      <c r="A4783" s="118">
        <v>15120</v>
      </c>
      <c r="B4783" s="110" t="s">
        <v>7598</v>
      </c>
    </row>
    <row r="4784" spans="1:2" x14ac:dyDescent="0.25">
      <c r="A4784" s="118">
        <v>36639</v>
      </c>
      <c r="B4784" s="110" t="s">
        <v>7599</v>
      </c>
    </row>
    <row r="4785" spans="1:2" x14ac:dyDescent="0.25">
      <c r="A4785" s="118">
        <v>36639</v>
      </c>
      <c r="B4785" s="110" t="s">
        <v>7600</v>
      </c>
    </row>
    <row r="4786" spans="1:2" x14ac:dyDescent="0.25">
      <c r="A4786" s="118">
        <v>51900</v>
      </c>
      <c r="B4786" s="110" t="s">
        <v>7601</v>
      </c>
    </row>
    <row r="4787" spans="1:2" x14ac:dyDescent="0.25">
      <c r="A4787" s="118">
        <v>91110</v>
      </c>
      <c r="B4787" s="110" t="s">
        <v>7602</v>
      </c>
    </row>
    <row r="4788" spans="1:2" x14ac:dyDescent="0.25">
      <c r="A4788" s="118">
        <v>15710</v>
      </c>
      <c r="B4788" s="110" t="s">
        <v>7603</v>
      </c>
    </row>
    <row r="4789" spans="1:2" x14ac:dyDescent="0.25">
      <c r="A4789" s="118">
        <v>29530</v>
      </c>
      <c r="B4789" s="110" t="s">
        <v>7604</v>
      </c>
    </row>
    <row r="4790" spans="1:2" x14ac:dyDescent="0.25">
      <c r="A4790" s="118">
        <v>14500</v>
      </c>
      <c r="B4790" s="110" t="s">
        <v>7605</v>
      </c>
    </row>
    <row r="4791" spans="1:2" x14ac:dyDescent="0.25">
      <c r="A4791" s="118">
        <v>15113</v>
      </c>
      <c r="B4791" s="110" t="s">
        <v>7606</v>
      </c>
    </row>
    <row r="4792" spans="1:2" x14ac:dyDescent="0.25">
      <c r="A4792" s="118">
        <v>17549</v>
      </c>
      <c r="B4792" s="110" t="s">
        <v>7607</v>
      </c>
    </row>
    <row r="4793" spans="1:2" x14ac:dyDescent="0.25">
      <c r="A4793" s="118">
        <v>51830</v>
      </c>
      <c r="B4793" s="110" t="s">
        <v>7608</v>
      </c>
    </row>
    <row r="4794" spans="1:2" x14ac:dyDescent="0.25">
      <c r="A4794" s="118">
        <v>18241</v>
      </c>
      <c r="B4794" s="110" t="s">
        <v>7609</v>
      </c>
    </row>
    <row r="4795" spans="1:2" x14ac:dyDescent="0.25">
      <c r="A4795" s="118">
        <v>18241</v>
      </c>
      <c r="B4795" s="110" t="s">
        <v>7610</v>
      </c>
    </row>
    <row r="4796" spans="1:2" x14ac:dyDescent="0.25">
      <c r="A4796" s="118">
        <v>18241</v>
      </c>
      <c r="B4796" s="110" t="s">
        <v>7611</v>
      </c>
    </row>
    <row r="4797" spans="1:2" x14ac:dyDescent="0.25">
      <c r="A4797" s="118">
        <v>26821</v>
      </c>
      <c r="B4797" s="110" t="s">
        <v>7612</v>
      </c>
    </row>
    <row r="4798" spans="1:2" x14ac:dyDescent="0.25">
      <c r="A4798" s="118">
        <v>26140</v>
      </c>
      <c r="B4798" s="110" t="s">
        <v>7613</v>
      </c>
    </row>
    <row r="4799" spans="1:2" x14ac:dyDescent="0.25">
      <c r="A4799" s="118">
        <v>29540</v>
      </c>
      <c r="B4799" s="110" t="s">
        <v>7614</v>
      </c>
    </row>
    <row r="4800" spans="1:2" x14ac:dyDescent="0.25">
      <c r="A4800" s="118">
        <v>36631</v>
      </c>
      <c r="B4800" s="110" t="s">
        <v>7615</v>
      </c>
    </row>
    <row r="4801" spans="1:2" x14ac:dyDescent="0.25">
      <c r="A4801" s="118">
        <v>21120</v>
      </c>
      <c r="B4801" s="110" t="s">
        <v>7616</v>
      </c>
    </row>
    <row r="4802" spans="1:2" x14ac:dyDescent="0.25">
      <c r="A4802" s="118">
        <v>25130</v>
      </c>
      <c r="B4802" s="110" t="s">
        <v>7617</v>
      </c>
    </row>
    <row r="4803" spans="1:2" x14ac:dyDescent="0.25">
      <c r="A4803" s="118">
        <v>29540</v>
      </c>
      <c r="B4803" s="110" t="s">
        <v>7618</v>
      </c>
    </row>
    <row r="4804" spans="1:2" x14ac:dyDescent="0.25">
      <c r="A4804" s="118">
        <v>1410</v>
      </c>
      <c r="B4804" s="110" t="s">
        <v>7619</v>
      </c>
    </row>
    <row r="4805" spans="1:2" x14ac:dyDescent="0.25">
      <c r="A4805" s="118">
        <v>45340</v>
      </c>
      <c r="B4805" s="110" t="s">
        <v>7620</v>
      </c>
    </row>
    <row r="4806" spans="1:2" x14ac:dyDescent="0.25">
      <c r="A4806" s="118">
        <v>25239</v>
      </c>
      <c r="B4806" s="110" t="s">
        <v>7621</v>
      </c>
    </row>
    <row r="4807" spans="1:2" x14ac:dyDescent="0.25">
      <c r="A4807" s="118">
        <v>28730</v>
      </c>
      <c r="B4807" s="110" t="s">
        <v>7622</v>
      </c>
    </row>
    <row r="4808" spans="1:2" x14ac:dyDescent="0.25">
      <c r="A4808" s="118">
        <v>20300</v>
      </c>
      <c r="B4808" s="110" t="s">
        <v>7623</v>
      </c>
    </row>
    <row r="4809" spans="1:2" x14ac:dyDescent="0.25">
      <c r="A4809" s="118">
        <v>20520</v>
      </c>
      <c r="B4809" s="110" t="s">
        <v>7624</v>
      </c>
    </row>
    <row r="4810" spans="1:2" x14ac:dyDescent="0.25">
      <c r="A4810" s="118">
        <v>1120</v>
      </c>
      <c r="B4810" s="110" t="s">
        <v>7625</v>
      </c>
    </row>
    <row r="4811" spans="1:2" x14ac:dyDescent="0.25">
      <c r="A4811" s="118">
        <v>1139</v>
      </c>
      <c r="B4811" s="110" t="s">
        <v>7626</v>
      </c>
    </row>
    <row r="4812" spans="1:2" x14ac:dyDescent="0.25">
      <c r="A4812" s="118">
        <v>2010</v>
      </c>
      <c r="B4812" s="110" t="s">
        <v>7627</v>
      </c>
    </row>
    <row r="4813" spans="1:2" x14ac:dyDescent="0.25">
      <c r="A4813" s="118">
        <v>31100</v>
      </c>
      <c r="B4813" s="110" t="s">
        <v>7628</v>
      </c>
    </row>
    <row r="4814" spans="1:2" x14ac:dyDescent="0.25">
      <c r="A4814" s="118">
        <v>27100</v>
      </c>
      <c r="B4814" s="110" t="s">
        <v>7629</v>
      </c>
    </row>
    <row r="4815" spans="1:2" x14ac:dyDescent="0.25">
      <c r="A4815" s="118">
        <v>27100</v>
      </c>
      <c r="B4815" s="110" t="s">
        <v>7630</v>
      </c>
    </row>
    <row r="4816" spans="1:2" x14ac:dyDescent="0.25">
      <c r="A4816" s="118">
        <v>27100</v>
      </c>
      <c r="B4816" s="110" t="s">
        <v>7631</v>
      </c>
    </row>
    <row r="4817" spans="1:2" x14ac:dyDescent="0.25">
      <c r="A4817" s="118">
        <v>45250</v>
      </c>
      <c r="B4817" s="110" t="s">
        <v>7632</v>
      </c>
    </row>
    <row r="4818" spans="1:2" x14ac:dyDescent="0.25">
      <c r="A4818" s="118">
        <v>27100</v>
      </c>
      <c r="B4818" s="110" t="s">
        <v>7633</v>
      </c>
    </row>
    <row r="4819" spans="1:2" x14ac:dyDescent="0.25">
      <c r="A4819" s="118">
        <v>27100</v>
      </c>
      <c r="B4819" s="110" t="s">
        <v>7634</v>
      </c>
    </row>
    <row r="4820" spans="1:2" x14ac:dyDescent="0.25">
      <c r="A4820" s="118">
        <v>27100</v>
      </c>
      <c r="B4820" s="110" t="s">
        <v>7635</v>
      </c>
    </row>
    <row r="4821" spans="1:2" x14ac:dyDescent="0.25">
      <c r="A4821" s="118">
        <v>27100</v>
      </c>
      <c r="B4821" s="110" t="s">
        <v>7636</v>
      </c>
    </row>
    <row r="4822" spans="1:2" x14ac:dyDescent="0.25">
      <c r="A4822" s="118">
        <v>27100</v>
      </c>
      <c r="B4822" s="110" t="s">
        <v>7637</v>
      </c>
    </row>
    <row r="4823" spans="1:2" x14ac:dyDescent="0.25">
      <c r="A4823" s="118">
        <v>27100</v>
      </c>
      <c r="B4823" s="110" t="s">
        <v>7638</v>
      </c>
    </row>
    <row r="4824" spans="1:2" x14ac:dyDescent="0.25">
      <c r="A4824" s="118">
        <v>27100</v>
      </c>
      <c r="B4824" s="110" t="s">
        <v>7639</v>
      </c>
    </row>
    <row r="4825" spans="1:2" x14ac:dyDescent="0.25">
      <c r="A4825" s="118">
        <v>27100</v>
      </c>
      <c r="B4825" s="110" t="s">
        <v>7640</v>
      </c>
    </row>
    <row r="4826" spans="1:2" x14ac:dyDescent="0.25">
      <c r="A4826" s="118">
        <v>27100</v>
      </c>
      <c r="B4826" s="110" t="s">
        <v>7641</v>
      </c>
    </row>
    <row r="4827" spans="1:2" x14ac:dyDescent="0.25">
      <c r="A4827" s="118">
        <v>27100</v>
      </c>
      <c r="B4827" s="110" t="s">
        <v>7642</v>
      </c>
    </row>
    <row r="4828" spans="1:2" x14ac:dyDescent="0.25">
      <c r="A4828" s="118">
        <v>27100</v>
      </c>
      <c r="B4828" s="110" t="s">
        <v>7643</v>
      </c>
    </row>
    <row r="4829" spans="1:2" x14ac:dyDescent="0.25">
      <c r="A4829" s="118">
        <v>27100</v>
      </c>
      <c r="B4829" s="110" t="s">
        <v>7644</v>
      </c>
    </row>
    <row r="4830" spans="1:2" x14ac:dyDescent="0.25">
      <c r="A4830" s="118">
        <v>27100</v>
      </c>
      <c r="B4830" s="110" t="s">
        <v>7645</v>
      </c>
    </row>
    <row r="4831" spans="1:2" x14ac:dyDescent="0.25">
      <c r="A4831" s="118">
        <v>27100</v>
      </c>
      <c r="B4831" s="110" t="s">
        <v>7646</v>
      </c>
    </row>
    <row r="4832" spans="1:2" x14ac:dyDescent="0.25">
      <c r="A4832" s="118">
        <v>51520</v>
      </c>
      <c r="B4832" s="110" t="s">
        <v>7647</v>
      </c>
    </row>
    <row r="4833" spans="1:2" x14ac:dyDescent="0.25">
      <c r="A4833" s="118">
        <v>51520</v>
      </c>
      <c r="B4833" s="110" t="s">
        <v>7648</v>
      </c>
    </row>
    <row r="4834" spans="1:2" x14ac:dyDescent="0.25">
      <c r="A4834" s="118">
        <v>51520</v>
      </c>
      <c r="B4834" s="110" t="s">
        <v>7649</v>
      </c>
    </row>
    <row r="4835" spans="1:2" x14ac:dyDescent="0.25">
      <c r="A4835" s="118">
        <v>27510</v>
      </c>
      <c r="B4835" s="110" t="s">
        <v>7650</v>
      </c>
    </row>
    <row r="4836" spans="1:2" x14ac:dyDescent="0.25">
      <c r="A4836" s="118">
        <v>27100</v>
      </c>
      <c r="B4836" s="110" t="s">
        <v>7651</v>
      </c>
    </row>
    <row r="4837" spans="1:2" x14ac:dyDescent="0.25">
      <c r="A4837" s="118">
        <v>35110</v>
      </c>
      <c r="B4837" s="110" t="s">
        <v>7652</v>
      </c>
    </row>
    <row r="4838" spans="1:2" x14ac:dyDescent="0.25">
      <c r="A4838" s="118">
        <v>61201</v>
      </c>
      <c r="B4838" s="110" t="s">
        <v>7653</v>
      </c>
    </row>
    <row r="4839" spans="1:2" x14ac:dyDescent="0.25">
      <c r="A4839" s="118">
        <v>61101</v>
      </c>
      <c r="B4839" s="110" t="s">
        <v>7654</v>
      </c>
    </row>
    <row r="4840" spans="1:2" x14ac:dyDescent="0.25">
      <c r="A4840" s="118">
        <v>61102</v>
      </c>
      <c r="B4840" s="110" t="s">
        <v>7655</v>
      </c>
    </row>
    <row r="4841" spans="1:2" x14ac:dyDescent="0.25">
      <c r="A4841" s="118">
        <v>24150</v>
      </c>
      <c r="B4841" s="110" t="s">
        <v>7656</v>
      </c>
    </row>
    <row r="4842" spans="1:2" x14ac:dyDescent="0.25">
      <c r="A4842" s="118">
        <v>29320</v>
      </c>
      <c r="B4842" s="110" t="s">
        <v>7657</v>
      </c>
    </row>
    <row r="4843" spans="1:2" x14ac:dyDescent="0.25">
      <c r="A4843" s="118">
        <v>14300</v>
      </c>
      <c r="B4843" s="110" t="s">
        <v>7658</v>
      </c>
    </row>
    <row r="4844" spans="1:2" x14ac:dyDescent="0.25">
      <c r="A4844" s="118">
        <v>51120</v>
      </c>
      <c r="B4844" s="110" t="s">
        <v>7659</v>
      </c>
    </row>
    <row r="4845" spans="1:2" x14ac:dyDescent="0.25">
      <c r="A4845" s="118">
        <v>52489</v>
      </c>
      <c r="B4845" s="110" t="s">
        <v>7660</v>
      </c>
    </row>
    <row r="4846" spans="1:2" x14ac:dyDescent="0.25">
      <c r="A4846" s="118">
        <v>51550</v>
      </c>
      <c r="B4846" s="110" t="s">
        <v>7661</v>
      </c>
    </row>
    <row r="4847" spans="1:2" x14ac:dyDescent="0.25">
      <c r="A4847" s="118">
        <v>29320</v>
      </c>
      <c r="B4847" s="110" t="s">
        <v>7662</v>
      </c>
    </row>
    <row r="4848" spans="1:2" x14ac:dyDescent="0.25">
      <c r="A4848" s="118">
        <v>51477</v>
      </c>
      <c r="B4848" s="110" t="s">
        <v>7663</v>
      </c>
    </row>
    <row r="4849" spans="1:2" x14ac:dyDescent="0.25">
      <c r="A4849" s="118">
        <v>17401</v>
      </c>
      <c r="B4849" s="110" t="s">
        <v>7664</v>
      </c>
    </row>
    <row r="4850" spans="1:2" x14ac:dyDescent="0.25">
      <c r="A4850" s="118">
        <v>20200</v>
      </c>
      <c r="B4850" s="110" t="s">
        <v>7665</v>
      </c>
    </row>
    <row r="4851" spans="1:2" x14ac:dyDescent="0.25">
      <c r="A4851" s="118">
        <v>26650</v>
      </c>
      <c r="B4851" s="110" t="s">
        <v>7666</v>
      </c>
    </row>
    <row r="4852" spans="1:2" x14ac:dyDescent="0.25">
      <c r="A4852" s="118">
        <v>17520</v>
      </c>
      <c r="B4852" s="110" t="s">
        <v>7667</v>
      </c>
    </row>
    <row r="4853" spans="1:2" x14ac:dyDescent="0.25">
      <c r="A4853" s="118">
        <v>1110</v>
      </c>
      <c r="B4853" s="110" t="s">
        <v>7668</v>
      </c>
    </row>
    <row r="4854" spans="1:2" x14ac:dyDescent="0.25">
      <c r="A4854" s="118">
        <v>36620</v>
      </c>
      <c r="B4854" s="110" t="s">
        <v>7669</v>
      </c>
    </row>
    <row r="4855" spans="1:2" x14ac:dyDescent="0.25">
      <c r="A4855" s="118">
        <v>33402</v>
      </c>
      <c r="B4855" s="110" t="s">
        <v>7670</v>
      </c>
    </row>
    <row r="4856" spans="1:2" x14ac:dyDescent="0.25">
      <c r="A4856" s="118">
        <v>31300</v>
      </c>
      <c r="B4856" s="110" t="s">
        <v>7671</v>
      </c>
    </row>
    <row r="4857" spans="1:2" x14ac:dyDescent="0.25">
      <c r="A4857" s="118">
        <v>36631</v>
      </c>
      <c r="B4857" s="110" t="s">
        <v>7672</v>
      </c>
    </row>
    <row r="4858" spans="1:2" x14ac:dyDescent="0.25">
      <c r="A4858" s="118">
        <v>20200</v>
      </c>
      <c r="B4858" s="110" t="s">
        <v>7673</v>
      </c>
    </row>
    <row r="4859" spans="1:2" x14ac:dyDescent="0.25">
      <c r="A4859" s="118">
        <v>24700</v>
      </c>
      <c r="B4859" s="110" t="s">
        <v>7674</v>
      </c>
    </row>
    <row r="4860" spans="1:2" x14ac:dyDescent="0.25">
      <c r="A4860" s="118">
        <v>92629</v>
      </c>
      <c r="B4860" s="110" t="s">
        <v>7675</v>
      </c>
    </row>
    <row r="4861" spans="1:2" x14ac:dyDescent="0.25">
      <c r="A4861" s="118">
        <v>92619</v>
      </c>
      <c r="B4861" s="110" t="s">
        <v>7676</v>
      </c>
    </row>
    <row r="4862" spans="1:2" x14ac:dyDescent="0.25">
      <c r="A4862" s="118">
        <v>1410</v>
      </c>
      <c r="B4862" s="110" t="s">
        <v>7677</v>
      </c>
    </row>
    <row r="4863" spans="1:2" x14ac:dyDescent="0.25">
      <c r="A4863" s="118">
        <v>1139</v>
      </c>
      <c r="B4863" s="110" t="s">
        <v>7678</v>
      </c>
    </row>
    <row r="4864" spans="1:2" x14ac:dyDescent="0.25">
      <c r="A4864" s="118">
        <v>26110</v>
      </c>
      <c r="B4864" s="110" t="s">
        <v>7679</v>
      </c>
    </row>
    <row r="4865" spans="1:2" x14ac:dyDescent="0.25">
      <c r="A4865" s="118">
        <v>26150</v>
      </c>
      <c r="B4865" s="110" t="s">
        <v>7680</v>
      </c>
    </row>
    <row r="4866" spans="1:2" x14ac:dyDescent="0.25">
      <c r="A4866" s="118">
        <v>24700</v>
      </c>
      <c r="B4866" s="110" t="s">
        <v>7681</v>
      </c>
    </row>
    <row r="4867" spans="1:2" x14ac:dyDescent="0.25">
      <c r="A4867" s="118">
        <v>27340</v>
      </c>
      <c r="B4867" s="110" t="s">
        <v>7682</v>
      </c>
    </row>
    <row r="4868" spans="1:2" x14ac:dyDescent="0.25">
      <c r="A4868" s="118">
        <v>29420</v>
      </c>
      <c r="B4868" s="110" t="s">
        <v>7683</v>
      </c>
    </row>
    <row r="4869" spans="1:2" x14ac:dyDescent="0.25">
      <c r="A4869" s="118">
        <v>28620</v>
      </c>
      <c r="B4869" s="110" t="s">
        <v>7684</v>
      </c>
    </row>
    <row r="4870" spans="1:2" x14ac:dyDescent="0.25">
      <c r="A4870" s="118">
        <v>36120</v>
      </c>
      <c r="B4870" s="110" t="s">
        <v>7685</v>
      </c>
    </row>
    <row r="4871" spans="1:2" x14ac:dyDescent="0.25">
      <c r="A4871" s="118">
        <v>28750</v>
      </c>
      <c r="B4871" s="110" t="s">
        <v>7686</v>
      </c>
    </row>
    <row r="4872" spans="1:2" x14ac:dyDescent="0.25">
      <c r="A4872" s="118">
        <v>24303</v>
      </c>
      <c r="B4872" s="110" t="s">
        <v>7687</v>
      </c>
    </row>
    <row r="4873" spans="1:2" x14ac:dyDescent="0.25">
      <c r="A4873" s="118">
        <v>29240</v>
      </c>
      <c r="B4873" s="110" t="s">
        <v>7688</v>
      </c>
    </row>
    <row r="4874" spans="1:2" x14ac:dyDescent="0.25">
      <c r="A4874" s="118">
        <v>50500</v>
      </c>
      <c r="B4874" s="110" t="s">
        <v>7689</v>
      </c>
    </row>
    <row r="4875" spans="1:2" x14ac:dyDescent="0.25">
      <c r="A4875" s="118">
        <v>91330</v>
      </c>
      <c r="B4875" s="110" t="s">
        <v>7690</v>
      </c>
    </row>
    <row r="4876" spans="1:2" x14ac:dyDescent="0.25">
      <c r="A4876" s="118">
        <v>25210</v>
      </c>
      <c r="B4876" s="110" t="s">
        <v>7691</v>
      </c>
    </row>
    <row r="4877" spans="1:2" x14ac:dyDescent="0.25">
      <c r="A4877" s="118">
        <v>63129</v>
      </c>
      <c r="B4877" s="110" t="s">
        <v>7692</v>
      </c>
    </row>
    <row r="4878" spans="1:2" x14ac:dyDescent="0.25">
      <c r="A4878" s="118">
        <v>63129</v>
      </c>
      <c r="B4878" s="110" t="s">
        <v>7693</v>
      </c>
    </row>
    <row r="4879" spans="1:2" x14ac:dyDescent="0.25">
      <c r="A4879" s="118">
        <v>63129</v>
      </c>
      <c r="B4879" s="110" t="s">
        <v>7694</v>
      </c>
    </row>
    <row r="4880" spans="1:2" x14ac:dyDescent="0.25">
      <c r="A4880" s="118">
        <v>92120</v>
      </c>
      <c r="B4880" s="110" t="s">
        <v>7695</v>
      </c>
    </row>
    <row r="4881" spans="1:2" x14ac:dyDescent="0.25">
      <c r="A4881" s="118">
        <v>74814</v>
      </c>
      <c r="B4881" s="110" t="s">
        <v>7696</v>
      </c>
    </row>
    <row r="4882" spans="1:2" x14ac:dyDescent="0.25">
      <c r="A4882" s="118">
        <v>92119</v>
      </c>
      <c r="B4882" s="110" t="s">
        <v>7697</v>
      </c>
    </row>
    <row r="4883" spans="1:2" x14ac:dyDescent="0.25">
      <c r="A4883" s="118">
        <v>92311</v>
      </c>
      <c r="B4883" s="110" t="s">
        <v>7698</v>
      </c>
    </row>
    <row r="4884" spans="1:2" x14ac:dyDescent="0.25">
      <c r="A4884" s="118">
        <v>92120</v>
      </c>
      <c r="B4884" s="110" t="s">
        <v>7699</v>
      </c>
    </row>
    <row r="4885" spans="1:2" x14ac:dyDescent="0.25">
      <c r="A4885" s="118">
        <v>92120</v>
      </c>
      <c r="B4885" s="110" t="s">
        <v>7700</v>
      </c>
    </row>
    <row r="4886" spans="1:2" x14ac:dyDescent="0.25">
      <c r="A4886" s="118">
        <v>92119</v>
      </c>
      <c r="B4886" s="110" t="s">
        <v>7701</v>
      </c>
    </row>
    <row r="4887" spans="1:2" x14ac:dyDescent="0.25">
      <c r="A4887" s="118">
        <v>92311</v>
      </c>
      <c r="B4887" s="110" t="s">
        <v>7702</v>
      </c>
    </row>
    <row r="4888" spans="1:2" x14ac:dyDescent="0.25">
      <c r="A4888" s="118">
        <v>92120</v>
      </c>
      <c r="B4888" s="110" t="s">
        <v>7703</v>
      </c>
    </row>
    <row r="4889" spans="1:2" x14ac:dyDescent="0.25">
      <c r="A4889" s="118">
        <v>92510</v>
      </c>
      <c r="B4889" s="110" t="s">
        <v>7704</v>
      </c>
    </row>
    <row r="4890" spans="1:2" x14ac:dyDescent="0.25">
      <c r="A4890" s="118">
        <v>92120</v>
      </c>
      <c r="B4890" s="110" t="s">
        <v>7705</v>
      </c>
    </row>
    <row r="4891" spans="1:2" x14ac:dyDescent="0.25">
      <c r="A4891" s="118">
        <v>25210</v>
      </c>
      <c r="B4891" s="110" t="s">
        <v>7706</v>
      </c>
    </row>
    <row r="4892" spans="1:2" x14ac:dyDescent="0.25">
      <c r="A4892" s="118">
        <v>25210</v>
      </c>
      <c r="B4892" s="110" t="s">
        <v>7707</v>
      </c>
    </row>
    <row r="4893" spans="1:2" x14ac:dyDescent="0.25">
      <c r="A4893" s="118">
        <v>25210</v>
      </c>
      <c r="B4893" s="110" t="s">
        <v>7708</v>
      </c>
    </row>
    <row r="4894" spans="1:2" x14ac:dyDescent="0.25">
      <c r="A4894" s="118">
        <v>25210</v>
      </c>
      <c r="B4894" s="110" t="s">
        <v>7709</v>
      </c>
    </row>
    <row r="4895" spans="1:2" x14ac:dyDescent="0.25">
      <c r="A4895" s="118">
        <v>25210</v>
      </c>
      <c r="B4895" s="110" t="s">
        <v>7710</v>
      </c>
    </row>
    <row r="4896" spans="1:2" x14ac:dyDescent="0.25">
      <c r="A4896" s="118">
        <v>25210</v>
      </c>
      <c r="B4896" s="110" t="s">
        <v>7711</v>
      </c>
    </row>
    <row r="4897" spans="1:2" x14ac:dyDescent="0.25">
      <c r="A4897" s="118">
        <v>74814</v>
      </c>
      <c r="B4897" s="110" t="s">
        <v>7712</v>
      </c>
    </row>
    <row r="4898" spans="1:2" x14ac:dyDescent="0.25">
      <c r="A4898" s="118">
        <v>92119</v>
      </c>
      <c r="B4898" s="110" t="s">
        <v>7713</v>
      </c>
    </row>
    <row r="4899" spans="1:2" x14ac:dyDescent="0.25">
      <c r="A4899" s="118">
        <v>92111</v>
      </c>
      <c r="B4899" s="110" t="s">
        <v>7714</v>
      </c>
    </row>
    <row r="4900" spans="1:2" x14ac:dyDescent="0.25">
      <c r="A4900" s="118">
        <v>92111</v>
      </c>
      <c r="B4900" s="110" t="s">
        <v>7715</v>
      </c>
    </row>
    <row r="4901" spans="1:2" x14ac:dyDescent="0.25">
      <c r="A4901" s="118">
        <v>29540</v>
      </c>
      <c r="B4901" s="110" t="s">
        <v>7716</v>
      </c>
    </row>
    <row r="4902" spans="1:2" x14ac:dyDescent="0.25">
      <c r="A4902" s="118">
        <v>92120</v>
      </c>
      <c r="B4902" s="110" t="s">
        <v>7717</v>
      </c>
    </row>
    <row r="4903" spans="1:2" x14ac:dyDescent="0.25">
      <c r="A4903" s="118">
        <v>92119</v>
      </c>
      <c r="B4903" s="110" t="s">
        <v>7718</v>
      </c>
    </row>
    <row r="4904" spans="1:2" x14ac:dyDescent="0.25">
      <c r="A4904" s="118">
        <v>92111</v>
      </c>
      <c r="B4904" s="110" t="s">
        <v>7719</v>
      </c>
    </row>
    <row r="4905" spans="1:2" x14ac:dyDescent="0.25">
      <c r="A4905" s="118">
        <v>17402</v>
      </c>
      <c r="B4905" s="110" t="s">
        <v>7720</v>
      </c>
    </row>
    <row r="4906" spans="1:2" x14ac:dyDescent="0.25">
      <c r="A4906" s="118">
        <v>17549</v>
      </c>
      <c r="B4906" s="110" t="s">
        <v>7721</v>
      </c>
    </row>
    <row r="4907" spans="1:2" x14ac:dyDescent="0.25">
      <c r="A4907" s="118">
        <v>29122</v>
      </c>
      <c r="B4907" s="110" t="s">
        <v>7722</v>
      </c>
    </row>
    <row r="4908" spans="1:2" x14ac:dyDescent="0.25">
      <c r="A4908" s="118">
        <v>21259</v>
      </c>
      <c r="B4908" s="110" t="s">
        <v>7723</v>
      </c>
    </row>
    <row r="4909" spans="1:2" x14ac:dyDescent="0.25">
      <c r="A4909" s="118">
        <v>21120</v>
      </c>
      <c r="B4909" s="110" t="s">
        <v>7724</v>
      </c>
    </row>
    <row r="4910" spans="1:2" x14ac:dyDescent="0.25">
      <c r="A4910" s="118">
        <v>29530</v>
      </c>
      <c r="B4910" s="110" t="s">
        <v>7725</v>
      </c>
    </row>
    <row r="4911" spans="1:2" x14ac:dyDescent="0.25">
      <c r="A4911" s="118">
        <v>29240</v>
      </c>
      <c r="B4911" s="110" t="s">
        <v>7726</v>
      </c>
    </row>
    <row r="4912" spans="1:2" x14ac:dyDescent="0.25">
      <c r="A4912" s="118">
        <v>51870</v>
      </c>
      <c r="B4912" s="110" t="s">
        <v>7727</v>
      </c>
    </row>
    <row r="4913" spans="1:2" x14ac:dyDescent="0.25">
      <c r="A4913" s="118">
        <v>25240</v>
      </c>
      <c r="B4913" s="110" t="s">
        <v>7728</v>
      </c>
    </row>
    <row r="4914" spans="1:2" x14ac:dyDescent="0.25">
      <c r="A4914" s="118">
        <v>51870</v>
      </c>
      <c r="B4914" s="110" t="s">
        <v>7729</v>
      </c>
    </row>
    <row r="4915" spans="1:2" x14ac:dyDescent="0.25">
      <c r="A4915" s="118">
        <v>29240</v>
      </c>
      <c r="B4915" s="110" t="s">
        <v>7730</v>
      </c>
    </row>
    <row r="4916" spans="1:2" x14ac:dyDescent="0.25">
      <c r="A4916" s="118">
        <v>29240</v>
      </c>
      <c r="B4916" s="110" t="s">
        <v>7731</v>
      </c>
    </row>
    <row r="4917" spans="1:2" x14ac:dyDescent="0.25">
      <c r="A4917" s="118">
        <v>65229</v>
      </c>
      <c r="B4917" s="110" t="s">
        <v>7732</v>
      </c>
    </row>
    <row r="4918" spans="1:2" x14ac:dyDescent="0.25">
      <c r="A4918" s="118">
        <v>65221</v>
      </c>
      <c r="B4918" s="110" t="s">
        <v>7733</v>
      </c>
    </row>
    <row r="4919" spans="1:2" x14ac:dyDescent="0.25">
      <c r="A4919" s="118">
        <v>67130</v>
      </c>
      <c r="B4919" s="110" t="s">
        <v>7734</v>
      </c>
    </row>
    <row r="4920" spans="1:2" x14ac:dyDescent="0.25">
      <c r="A4920" s="118">
        <v>74871</v>
      </c>
      <c r="B4920" s="110" t="s">
        <v>7735</v>
      </c>
    </row>
    <row r="4921" spans="1:2" x14ac:dyDescent="0.25">
      <c r="A4921" s="118">
        <v>65233</v>
      </c>
      <c r="B4921" s="110" t="s">
        <v>7736</v>
      </c>
    </row>
    <row r="4922" spans="1:2" x14ac:dyDescent="0.25">
      <c r="A4922" s="118">
        <v>65239</v>
      </c>
      <c r="B4922" s="110" t="s">
        <v>7737</v>
      </c>
    </row>
    <row r="4923" spans="1:2" x14ac:dyDescent="0.25">
      <c r="A4923" s="118">
        <v>65210</v>
      </c>
      <c r="B4923" s="110" t="s">
        <v>7738</v>
      </c>
    </row>
    <row r="4924" spans="1:2" x14ac:dyDescent="0.25">
      <c r="A4924" s="118">
        <v>74142</v>
      </c>
      <c r="B4924" s="110" t="s">
        <v>7739</v>
      </c>
    </row>
    <row r="4925" spans="1:2" x14ac:dyDescent="0.25">
      <c r="A4925" s="118">
        <v>67110</v>
      </c>
      <c r="B4925" s="110" t="s">
        <v>7740</v>
      </c>
    </row>
    <row r="4926" spans="1:2" x14ac:dyDescent="0.25">
      <c r="A4926" s="118">
        <v>75110</v>
      </c>
      <c r="B4926" s="110" t="s">
        <v>7741</v>
      </c>
    </row>
    <row r="4927" spans="1:2" x14ac:dyDescent="0.25">
      <c r="A4927" s="118">
        <v>67130</v>
      </c>
      <c r="B4927" s="110" t="s">
        <v>7742</v>
      </c>
    </row>
    <row r="4928" spans="1:2" x14ac:dyDescent="0.25">
      <c r="A4928" s="118">
        <v>36610</v>
      </c>
      <c r="B4928" s="110" t="s">
        <v>7743</v>
      </c>
    </row>
    <row r="4929" spans="1:2" x14ac:dyDescent="0.25">
      <c r="A4929" s="118">
        <v>36220</v>
      </c>
      <c r="B4929" s="110" t="s">
        <v>7744</v>
      </c>
    </row>
    <row r="4930" spans="1:2" x14ac:dyDescent="0.25">
      <c r="A4930" s="118">
        <v>92319</v>
      </c>
      <c r="B4930" s="110" t="s">
        <v>7745</v>
      </c>
    </row>
    <row r="4931" spans="1:2" x14ac:dyDescent="0.25">
      <c r="A4931" s="118">
        <v>80429</v>
      </c>
      <c r="B4931" s="110" t="s">
        <v>7746</v>
      </c>
    </row>
    <row r="4932" spans="1:2" x14ac:dyDescent="0.25">
      <c r="A4932" s="118">
        <v>16000</v>
      </c>
      <c r="B4932" s="110" t="s">
        <v>7747</v>
      </c>
    </row>
    <row r="4933" spans="1:2" x14ac:dyDescent="0.25">
      <c r="A4933" s="118">
        <v>1220</v>
      </c>
      <c r="B4933" s="110" t="s">
        <v>7748</v>
      </c>
    </row>
    <row r="4934" spans="1:2" x14ac:dyDescent="0.25">
      <c r="A4934" s="118">
        <v>17120</v>
      </c>
      <c r="B4934" s="110" t="s">
        <v>7749</v>
      </c>
    </row>
    <row r="4935" spans="1:2" x14ac:dyDescent="0.25">
      <c r="A4935" s="118">
        <v>5020</v>
      </c>
      <c r="B4935" s="110" t="s">
        <v>7750</v>
      </c>
    </row>
    <row r="4936" spans="1:2" x14ac:dyDescent="0.25">
      <c r="A4936" s="118">
        <v>5020</v>
      </c>
      <c r="B4936" s="110" t="s">
        <v>7751</v>
      </c>
    </row>
    <row r="4937" spans="1:2" x14ac:dyDescent="0.25">
      <c r="A4937" s="118">
        <v>74602</v>
      </c>
      <c r="B4937" s="110" t="s">
        <v>7752</v>
      </c>
    </row>
    <row r="4938" spans="1:2" x14ac:dyDescent="0.25">
      <c r="A4938" s="118">
        <v>24660</v>
      </c>
      <c r="B4938" s="110" t="s">
        <v>7753</v>
      </c>
    </row>
    <row r="4939" spans="1:2" x14ac:dyDescent="0.25">
      <c r="A4939" s="118">
        <v>24660</v>
      </c>
      <c r="B4939" s="110" t="s">
        <v>7754</v>
      </c>
    </row>
    <row r="4940" spans="1:2" x14ac:dyDescent="0.25">
      <c r="A4940" s="118">
        <v>24660</v>
      </c>
      <c r="B4940" s="110" t="s">
        <v>7755</v>
      </c>
    </row>
    <row r="4941" spans="1:2" x14ac:dyDescent="0.25">
      <c r="A4941" s="118">
        <v>51120</v>
      </c>
      <c r="B4941" s="110" t="s">
        <v>7756</v>
      </c>
    </row>
    <row r="4942" spans="1:2" x14ac:dyDescent="0.25">
      <c r="A4942" s="118">
        <v>29430</v>
      </c>
      <c r="B4942" s="110" t="s">
        <v>7757</v>
      </c>
    </row>
    <row r="4943" spans="1:2" x14ac:dyDescent="0.25">
      <c r="A4943" s="118">
        <v>29540</v>
      </c>
      <c r="B4943" s="110" t="s">
        <v>7758</v>
      </c>
    </row>
    <row r="4944" spans="1:2" x14ac:dyDescent="0.25">
      <c r="A4944" s="118">
        <v>36110</v>
      </c>
      <c r="B4944" s="110" t="s">
        <v>7759</v>
      </c>
    </row>
    <row r="4945" spans="1:2" x14ac:dyDescent="0.25">
      <c r="A4945" s="118">
        <v>17300</v>
      </c>
      <c r="B4945" s="110" t="s">
        <v>7760</v>
      </c>
    </row>
    <row r="4946" spans="1:2" x14ac:dyDescent="0.25">
      <c r="A4946" s="118">
        <v>52240</v>
      </c>
      <c r="B4946" s="110" t="s">
        <v>7761</v>
      </c>
    </row>
    <row r="4947" spans="1:2" x14ac:dyDescent="0.25">
      <c r="A4947" s="118">
        <v>17300</v>
      </c>
      <c r="B4947" s="110" t="s">
        <v>7762</v>
      </c>
    </row>
    <row r="4948" spans="1:2" x14ac:dyDescent="0.25">
      <c r="A4948" s="118">
        <v>22230</v>
      </c>
      <c r="B4948" s="110" t="s">
        <v>7763</v>
      </c>
    </row>
    <row r="4949" spans="1:2" x14ac:dyDescent="0.25">
      <c r="A4949" s="118">
        <v>29710</v>
      </c>
      <c r="B4949" s="110" t="s">
        <v>7764</v>
      </c>
    </row>
    <row r="4950" spans="1:2" x14ac:dyDescent="0.25">
      <c r="A4950" s="118">
        <v>29720</v>
      </c>
      <c r="B4950" s="110" t="s">
        <v>7765</v>
      </c>
    </row>
    <row r="4951" spans="1:2" x14ac:dyDescent="0.25">
      <c r="A4951" s="118">
        <v>29720</v>
      </c>
      <c r="B4951" s="110" t="s">
        <v>7766</v>
      </c>
    </row>
    <row r="4952" spans="1:2" x14ac:dyDescent="0.25">
      <c r="A4952" s="118">
        <v>31620</v>
      </c>
      <c r="B4952" s="110" t="s">
        <v>7767</v>
      </c>
    </row>
    <row r="4953" spans="1:2" x14ac:dyDescent="0.25">
      <c r="A4953" s="118">
        <v>71340</v>
      </c>
      <c r="B4953" s="110" t="s">
        <v>7768</v>
      </c>
    </row>
    <row r="4954" spans="1:2" x14ac:dyDescent="0.25">
      <c r="A4954" s="118">
        <v>31620</v>
      </c>
      <c r="B4954" s="110" t="s">
        <v>7769</v>
      </c>
    </row>
    <row r="4955" spans="1:2" x14ac:dyDescent="0.25">
      <c r="A4955" s="118">
        <v>74206</v>
      </c>
      <c r="B4955" s="110" t="s">
        <v>7770</v>
      </c>
    </row>
    <row r="4956" spans="1:2" x14ac:dyDescent="0.25">
      <c r="A4956" s="118">
        <v>75250</v>
      </c>
      <c r="B4956" s="110" t="s">
        <v>7771</v>
      </c>
    </row>
    <row r="4957" spans="1:2" x14ac:dyDescent="0.25">
      <c r="A4957" s="118">
        <v>75250</v>
      </c>
      <c r="B4957" s="110" t="s">
        <v>7772</v>
      </c>
    </row>
    <row r="4958" spans="1:2" x14ac:dyDescent="0.25">
      <c r="A4958" s="118">
        <v>34100</v>
      </c>
      <c r="B4958" s="110" t="s">
        <v>7773</v>
      </c>
    </row>
    <row r="4959" spans="1:2" x14ac:dyDescent="0.25">
      <c r="A4959" s="118">
        <v>29240</v>
      </c>
      <c r="B4959" s="110" t="s">
        <v>7774</v>
      </c>
    </row>
    <row r="4960" spans="1:2" x14ac:dyDescent="0.25">
      <c r="A4960" s="118">
        <v>51120</v>
      </c>
      <c r="B4960" s="110" t="s">
        <v>7775</v>
      </c>
    </row>
    <row r="4961" spans="1:2" x14ac:dyDescent="0.25">
      <c r="A4961" s="118">
        <v>51870</v>
      </c>
      <c r="B4961" s="110" t="s">
        <v>7776</v>
      </c>
    </row>
    <row r="4962" spans="1:2" x14ac:dyDescent="0.25">
      <c r="A4962" s="118">
        <v>29240</v>
      </c>
      <c r="B4962" s="110" t="s">
        <v>7777</v>
      </c>
    </row>
    <row r="4963" spans="1:2" x14ac:dyDescent="0.25">
      <c r="A4963" s="118">
        <v>24660</v>
      </c>
      <c r="B4963" s="110" t="s">
        <v>7778</v>
      </c>
    </row>
    <row r="4964" spans="1:2" x14ac:dyDescent="0.25">
      <c r="A4964" s="118">
        <v>75250</v>
      </c>
      <c r="B4964" s="110" t="s">
        <v>7779</v>
      </c>
    </row>
    <row r="4965" spans="1:2" x14ac:dyDescent="0.25">
      <c r="A4965" s="118">
        <v>66031</v>
      </c>
      <c r="B4965" s="110" t="s">
        <v>7780</v>
      </c>
    </row>
    <row r="4966" spans="1:2" x14ac:dyDescent="0.25">
      <c r="A4966" s="118">
        <v>20510</v>
      </c>
      <c r="B4966" s="110" t="s">
        <v>7781</v>
      </c>
    </row>
    <row r="4967" spans="1:2" x14ac:dyDescent="0.25">
      <c r="A4967" s="118">
        <v>27440</v>
      </c>
      <c r="B4967" s="110" t="s">
        <v>7782</v>
      </c>
    </row>
    <row r="4968" spans="1:2" x14ac:dyDescent="0.25">
      <c r="A4968" s="118">
        <v>18100</v>
      </c>
      <c r="B4968" s="110" t="s">
        <v>7783</v>
      </c>
    </row>
    <row r="4969" spans="1:2" x14ac:dyDescent="0.25">
      <c r="A4969" s="118">
        <v>36140</v>
      </c>
      <c r="B4969" s="110" t="s">
        <v>7784</v>
      </c>
    </row>
    <row r="4970" spans="1:2" x14ac:dyDescent="0.25">
      <c r="A4970" s="118">
        <v>75250</v>
      </c>
      <c r="B4970" s="110" t="s">
        <v>7785</v>
      </c>
    </row>
    <row r="4971" spans="1:2" x14ac:dyDescent="0.25">
      <c r="A4971" s="118">
        <v>34100</v>
      </c>
      <c r="B4971" s="110" t="s">
        <v>7786</v>
      </c>
    </row>
    <row r="4972" spans="1:2" x14ac:dyDescent="0.25">
      <c r="A4972" s="118">
        <v>29600</v>
      </c>
      <c r="B4972" s="110" t="s">
        <v>7787</v>
      </c>
    </row>
    <row r="4973" spans="1:2" x14ac:dyDescent="0.25">
      <c r="A4973" s="118">
        <v>51870</v>
      </c>
      <c r="B4973" s="110" t="s">
        <v>7788</v>
      </c>
    </row>
    <row r="4974" spans="1:2" x14ac:dyDescent="0.25">
      <c r="A4974" s="118">
        <v>26260</v>
      </c>
      <c r="B4974" s="110" t="s">
        <v>7789</v>
      </c>
    </row>
    <row r="4975" spans="1:2" x14ac:dyDescent="0.25">
      <c r="A4975" s="118">
        <v>14220</v>
      </c>
      <c r="B4975" s="110" t="s">
        <v>7790</v>
      </c>
    </row>
    <row r="4976" spans="1:2" x14ac:dyDescent="0.25">
      <c r="A4976" s="118">
        <v>18249</v>
      </c>
      <c r="B4976" s="110" t="s">
        <v>7791</v>
      </c>
    </row>
    <row r="4977" spans="1:2" x14ac:dyDescent="0.25">
      <c r="A4977" s="118">
        <v>36639</v>
      </c>
      <c r="B4977" s="110" t="s">
        <v>7792</v>
      </c>
    </row>
    <row r="4978" spans="1:2" x14ac:dyDescent="0.25">
      <c r="A4978" s="118">
        <v>74705</v>
      </c>
      <c r="B4978" s="110" t="s">
        <v>7793</v>
      </c>
    </row>
    <row r="4979" spans="1:2" x14ac:dyDescent="0.25">
      <c r="A4979" s="118">
        <v>45320</v>
      </c>
      <c r="B4979" s="110" t="s">
        <v>7794</v>
      </c>
    </row>
    <row r="4980" spans="1:2" x14ac:dyDescent="0.25">
      <c r="A4980" s="118">
        <v>18249</v>
      </c>
      <c r="B4980" s="110" t="s">
        <v>7795</v>
      </c>
    </row>
    <row r="4981" spans="1:2" x14ac:dyDescent="0.25">
      <c r="A4981" s="118">
        <v>52489</v>
      </c>
      <c r="B4981" s="110" t="s">
        <v>7796</v>
      </c>
    </row>
    <row r="4982" spans="1:2" x14ac:dyDescent="0.25">
      <c r="A4982" s="118">
        <v>24610</v>
      </c>
      <c r="B4982" s="110" t="s">
        <v>7797</v>
      </c>
    </row>
    <row r="4983" spans="1:2" x14ac:dyDescent="0.25">
      <c r="A4983" s="118">
        <v>92349</v>
      </c>
      <c r="B4983" s="110" t="s">
        <v>7798</v>
      </c>
    </row>
    <row r="4984" spans="1:2" x14ac:dyDescent="0.25">
      <c r="A4984" s="118">
        <v>51120</v>
      </c>
      <c r="B4984" s="110" t="s">
        <v>7799</v>
      </c>
    </row>
    <row r="4985" spans="1:2" x14ac:dyDescent="0.25">
      <c r="A4985" s="118">
        <v>28300</v>
      </c>
      <c r="B4985" s="110" t="s">
        <v>7800</v>
      </c>
    </row>
    <row r="4986" spans="1:2" x14ac:dyDescent="0.25">
      <c r="A4986" s="118">
        <v>51180</v>
      </c>
      <c r="B4986" s="110" t="s">
        <v>7801</v>
      </c>
    </row>
    <row r="4987" spans="1:2" x14ac:dyDescent="0.25">
      <c r="A4987" s="118">
        <v>51460</v>
      </c>
      <c r="B4987" s="110" t="s">
        <v>7802</v>
      </c>
    </row>
    <row r="4988" spans="1:2" x14ac:dyDescent="0.25">
      <c r="A4988" s="118">
        <v>80302</v>
      </c>
      <c r="B4988" s="110" t="s">
        <v>7803</v>
      </c>
    </row>
    <row r="4989" spans="1:2" x14ac:dyDescent="0.25">
      <c r="A4989" s="118">
        <v>75110</v>
      </c>
      <c r="B4989" s="110" t="s">
        <v>7804</v>
      </c>
    </row>
    <row r="4990" spans="1:2" x14ac:dyDescent="0.25">
      <c r="A4990" s="118">
        <v>52230</v>
      </c>
      <c r="B4990" s="110" t="s">
        <v>7805</v>
      </c>
    </row>
    <row r="4991" spans="1:2" x14ac:dyDescent="0.25">
      <c r="A4991" s="118">
        <v>51380</v>
      </c>
      <c r="B4991" s="110" t="s">
        <v>7806</v>
      </c>
    </row>
    <row r="4992" spans="1:2" x14ac:dyDescent="0.25">
      <c r="A4992" s="118">
        <v>55303</v>
      </c>
      <c r="B4992" s="110" t="s">
        <v>7807</v>
      </c>
    </row>
    <row r="4993" spans="1:2" x14ac:dyDescent="0.25">
      <c r="A4993" s="118">
        <v>55304</v>
      </c>
      <c r="B4993" s="110" t="s">
        <v>7808</v>
      </c>
    </row>
    <row r="4994" spans="1:2" x14ac:dyDescent="0.25">
      <c r="A4994" s="118">
        <v>15410</v>
      </c>
      <c r="B4994" s="110" t="s">
        <v>7809</v>
      </c>
    </row>
    <row r="4995" spans="1:2" x14ac:dyDescent="0.25">
      <c r="A4995" s="118">
        <v>15209</v>
      </c>
      <c r="B4995" s="110" t="s">
        <v>7810</v>
      </c>
    </row>
    <row r="4996" spans="1:2" x14ac:dyDescent="0.25">
      <c r="A4996" s="118">
        <v>20400</v>
      </c>
      <c r="B4996" s="110" t="s">
        <v>7811</v>
      </c>
    </row>
    <row r="4997" spans="1:2" x14ac:dyDescent="0.25">
      <c r="A4997" s="118">
        <v>1250</v>
      </c>
      <c r="B4997" s="110" t="s">
        <v>7812</v>
      </c>
    </row>
    <row r="4998" spans="1:2" x14ac:dyDescent="0.25">
      <c r="A4998" s="118">
        <v>5020</v>
      </c>
      <c r="B4998" s="110" t="s">
        <v>7813</v>
      </c>
    </row>
    <row r="4999" spans="1:2" x14ac:dyDescent="0.25">
      <c r="A4999" s="118">
        <v>15209</v>
      </c>
      <c r="B4999" s="110" t="s">
        <v>7814</v>
      </c>
    </row>
    <row r="5000" spans="1:2" x14ac:dyDescent="0.25">
      <c r="A5000" s="118">
        <v>15209</v>
      </c>
      <c r="B5000" s="110" t="s">
        <v>7815</v>
      </c>
    </row>
    <row r="5001" spans="1:2" x14ac:dyDescent="0.25">
      <c r="A5001" s="118">
        <v>15209</v>
      </c>
      <c r="B5001" s="110" t="s">
        <v>7816</v>
      </c>
    </row>
    <row r="5002" spans="1:2" x14ac:dyDescent="0.25">
      <c r="A5002" s="121">
        <v>15209</v>
      </c>
      <c r="B5002" s="110" t="s">
        <v>7817</v>
      </c>
    </row>
    <row r="5003" spans="1:2" x14ac:dyDescent="0.25">
      <c r="A5003" s="118">
        <v>15209</v>
      </c>
      <c r="B5003" s="110" t="s">
        <v>7818</v>
      </c>
    </row>
    <row r="5004" spans="1:2" x14ac:dyDescent="0.25">
      <c r="A5004" s="118">
        <v>15209</v>
      </c>
      <c r="B5004" s="110" t="s">
        <v>7819</v>
      </c>
    </row>
    <row r="5005" spans="1:2" x14ac:dyDescent="0.25">
      <c r="A5005" s="118">
        <v>51380</v>
      </c>
      <c r="B5005" s="110" t="s">
        <v>7820</v>
      </c>
    </row>
    <row r="5006" spans="1:2" x14ac:dyDescent="0.25">
      <c r="A5006" s="118">
        <v>15209</v>
      </c>
      <c r="B5006" s="110" t="s">
        <v>7821</v>
      </c>
    </row>
    <row r="5007" spans="1:2" x14ac:dyDescent="0.25">
      <c r="A5007" s="118">
        <v>28610</v>
      </c>
      <c r="B5007" s="110" t="s">
        <v>7822</v>
      </c>
    </row>
    <row r="5008" spans="1:2" x14ac:dyDescent="0.25">
      <c r="A5008" s="118">
        <v>51170</v>
      </c>
      <c r="B5008" s="110" t="s">
        <v>7823</v>
      </c>
    </row>
    <row r="5009" spans="1:2" x14ac:dyDescent="0.25">
      <c r="A5009" s="118">
        <v>51870</v>
      </c>
      <c r="B5009" s="110" t="s">
        <v>7824</v>
      </c>
    </row>
    <row r="5010" spans="1:2" x14ac:dyDescent="0.25">
      <c r="A5010" s="118">
        <v>5020</v>
      </c>
      <c r="B5010" s="110" t="s">
        <v>7825</v>
      </c>
    </row>
    <row r="5011" spans="1:2" x14ac:dyDescent="0.25">
      <c r="A5011" s="118">
        <v>5020</v>
      </c>
      <c r="B5011" s="110" t="s">
        <v>7826</v>
      </c>
    </row>
    <row r="5012" spans="1:2" x14ac:dyDescent="0.25">
      <c r="A5012" s="118">
        <v>15209</v>
      </c>
      <c r="B5012" s="110" t="s">
        <v>7827</v>
      </c>
    </row>
    <row r="5013" spans="1:2" x14ac:dyDescent="0.25">
      <c r="A5013" s="118">
        <v>15209</v>
      </c>
      <c r="B5013" s="110" t="s">
        <v>7828</v>
      </c>
    </row>
    <row r="5014" spans="1:2" x14ac:dyDescent="0.25">
      <c r="A5014" s="118">
        <v>5020</v>
      </c>
      <c r="B5014" s="110" t="s">
        <v>7829</v>
      </c>
    </row>
    <row r="5015" spans="1:2" x14ac:dyDescent="0.25">
      <c r="A5015" s="118">
        <v>5020</v>
      </c>
      <c r="B5015" s="110" t="s">
        <v>7830</v>
      </c>
    </row>
    <row r="5016" spans="1:2" x14ac:dyDescent="0.25">
      <c r="A5016" s="118">
        <v>5020</v>
      </c>
      <c r="B5016" s="110" t="s">
        <v>7831</v>
      </c>
    </row>
    <row r="5017" spans="1:2" x14ac:dyDescent="0.25">
      <c r="A5017" s="118">
        <v>5020</v>
      </c>
      <c r="B5017" s="110" t="s">
        <v>7832</v>
      </c>
    </row>
    <row r="5018" spans="1:2" x14ac:dyDescent="0.25">
      <c r="A5018" s="118">
        <v>5020</v>
      </c>
      <c r="B5018" s="110" t="s">
        <v>7833</v>
      </c>
    </row>
    <row r="5019" spans="1:2" x14ac:dyDescent="0.25">
      <c r="A5019" s="118">
        <v>5020</v>
      </c>
      <c r="B5019" s="110" t="s">
        <v>7834</v>
      </c>
    </row>
    <row r="5020" spans="1:2" x14ac:dyDescent="0.25">
      <c r="A5020" s="118">
        <v>36400</v>
      </c>
      <c r="B5020" s="110" t="s">
        <v>7835</v>
      </c>
    </row>
    <row r="5021" spans="1:2" x14ac:dyDescent="0.25">
      <c r="A5021" s="118">
        <v>15410</v>
      </c>
      <c r="B5021" s="110" t="s">
        <v>7836</v>
      </c>
    </row>
    <row r="5022" spans="1:2" x14ac:dyDescent="0.25">
      <c r="A5022" s="118">
        <v>15420</v>
      </c>
      <c r="B5022" s="110" t="s">
        <v>7837</v>
      </c>
    </row>
    <row r="5023" spans="1:2" x14ac:dyDescent="0.25">
      <c r="A5023" s="118">
        <v>15209</v>
      </c>
      <c r="B5023" s="110" t="s">
        <v>7838</v>
      </c>
    </row>
    <row r="5024" spans="1:2" x14ac:dyDescent="0.25">
      <c r="A5024" s="118">
        <v>15410</v>
      </c>
      <c r="B5024" s="110" t="s">
        <v>7839</v>
      </c>
    </row>
    <row r="5025" spans="1:2" x14ac:dyDescent="0.25">
      <c r="A5025" s="118">
        <v>15209</v>
      </c>
      <c r="B5025" s="110" t="s">
        <v>7840</v>
      </c>
    </row>
    <row r="5026" spans="1:2" x14ac:dyDescent="0.25">
      <c r="A5026" s="118">
        <v>27100</v>
      </c>
      <c r="B5026" s="110" t="s">
        <v>7841</v>
      </c>
    </row>
    <row r="5027" spans="1:2" x14ac:dyDescent="0.25">
      <c r="A5027" s="118">
        <v>27100</v>
      </c>
      <c r="B5027" s="110" t="s">
        <v>7842</v>
      </c>
    </row>
    <row r="5028" spans="1:2" x14ac:dyDescent="0.25">
      <c r="A5028" s="118">
        <v>28740</v>
      </c>
      <c r="B5028" s="110" t="s">
        <v>7843</v>
      </c>
    </row>
    <row r="5029" spans="1:2" x14ac:dyDescent="0.25">
      <c r="A5029" s="118">
        <v>15209</v>
      </c>
      <c r="B5029" s="110" t="s">
        <v>7844</v>
      </c>
    </row>
    <row r="5030" spans="1:2" x14ac:dyDescent="0.25">
      <c r="A5030" s="118">
        <v>15201</v>
      </c>
      <c r="B5030" s="110" t="s">
        <v>7845</v>
      </c>
    </row>
    <row r="5031" spans="1:2" x14ac:dyDescent="0.25">
      <c r="A5031" s="118">
        <v>15209</v>
      </c>
      <c r="B5031" s="110" t="s">
        <v>7846</v>
      </c>
    </row>
    <row r="5032" spans="1:2" x14ac:dyDescent="0.25">
      <c r="A5032" s="118">
        <v>29530</v>
      </c>
      <c r="B5032" s="110" t="s">
        <v>7847</v>
      </c>
    </row>
    <row r="5033" spans="1:2" x14ac:dyDescent="0.25">
      <c r="A5033" s="118">
        <v>15209</v>
      </c>
      <c r="B5033" s="110" t="s">
        <v>7848</v>
      </c>
    </row>
    <row r="5034" spans="1:2" x14ac:dyDescent="0.25">
      <c r="A5034" s="118">
        <v>15209</v>
      </c>
      <c r="B5034" s="110" t="s">
        <v>7849</v>
      </c>
    </row>
    <row r="5035" spans="1:2" x14ac:dyDescent="0.25">
      <c r="A5035" s="118">
        <v>52620</v>
      </c>
      <c r="B5035" s="110" t="s">
        <v>7850</v>
      </c>
    </row>
    <row r="5036" spans="1:2" x14ac:dyDescent="0.25">
      <c r="A5036" s="118">
        <v>5010</v>
      </c>
      <c r="B5036" s="110" t="s">
        <v>7851</v>
      </c>
    </row>
    <row r="5037" spans="1:2" x14ac:dyDescent="0.25">
      <c r="A5037" s="118">
        <v>15209</v>
      </c>
      <c r="B5037" s="110" t="s">
        <v>7852</v>
      </c>
    </row>
    <row r="5038" spans="1:2" x14ac:dyDescent="0.25">
      <c r="A5038" s="118">
        <v>15209</v>
      </c>
      <c r="B5038" s="110" t="s">
        <v>7853</v>
      </c>
    </row>
    <row r="5039" spans="1:2" x14ac:dyDescent="0.25">
      <c r="A5039" s="118">
        <v>15209</v>
      </c>
      <c r="B5039" s="110" t="s">
        <v>7854</v>
      </c>
    </row>
    <row r="5040" spans="1:2" x14ac:dyDescent="0.25">
      <c r="A5040" s="118">
        <v>92629</v>
      </c>
      <c r="B5040" s="110" t="s">
        <v>7855</v>
      </c>
    </row>
    <row r="5041" spans="1:2" x14ac:dyDescent="0.25">
      <c r="A5041" s="118">
        <v>35110</v>
      </c>
      <c r="B5041" s="110" t="s">
        <v>7856</v>
      </c>
    </row>
    <row r="5042" spans="1:2" x14ac:dyDescent="0.25">
      <c r="A5042" s="118">
        <v>5010</v>
      </c>
      <c r="B5042" s="110" t="s">
        <v>7857</v>
      </c>
    </row>
    <row r="5043" spans="1:2" x14ac:dyDescent="0.25">
      <c r="A5043" s="118">
        <v>5010</v>
      </c>
      <c r="B5043" s="110" t="s">
        <v>7858</v>
      </c>
    </row>
    <row r="5044" spans="1:2" x14ac:dyDescent="0.25">
      <c r="A5044" s="118">
        <v>52485</v>
      </c>
      <c r="B5044" s="110" t="s">
        <v>7859</v>
      </c>
    </row>
    <row r="5045" spans="1:2" x14ac:dyDescent="0.25">
      <c r="A5045" s="118">
        <v>5010</v>
      </c>
      <c r="B5045" s="110" t="s">
        <v>7860</v>
      </c>
    </row>
    <row r="5046" spans="1:2" x14ac:dyDescent="0.25">
      <c r="A5046" s="118">
        <v>17520</v>
      </c>
      <c r="B5046" s="110" t="s">
        <v>7861</v>
      </c>
    </row>
    <row r="5047" spans="1:2" x14ac:dyDescent="0.25">
      <c r="A5047" s="118">
        <v>17520</v>
      </c>
      <c r="B5047" s="110" t="s">
        <v>7862</v>
      </c>
    </row>
    <row r="5048" spans="1:2" x14ac:dyDescent="0.25">
      <c r="A5048" s="118">
        <v>17520</v>
      </c>
      <c r="B5048" s="110" t="s">
        <v>7863</v>
      </c>
    </row>
    <row r="5049" spans="1:2" x14ac:dyDescent="0.25">
      <c r="A5049" s="118">
        <v>17110</v>
      </c>
      <c r="B5049" s="110" t="s">
        <v>7864</v>
      </c>
    </row>
    <row r="5050" spans="1:2" x14ac:dyDescent="0.25">
      <c r="A5050" s="118">
        <v>5010</v>
      </c>
      <c r="B5050" s="110" t="s">
        <v>7865</v>
      </c>
    </row>
    <row r="5051" spans="1:2" x14ac:dyDescent="0.25">
      <c r="A5051" s="118">
        <v>5010</v>
      </c>
      <c r="B5051" s="110" t="s">
        <v>7866</v>
      </c>
    </row>
    <row r="5052" spans="1:2" x14ac:dyDescent="0.25">
      <c r="A5052" s="118">
        <v>51479</v>
      </c>
      <c r="B5052" s="110" t="s">
        <v>7867</v>
      </c>
    </row>
    <row r="5053" spans="1:2" x14ac:dyDescent="0.25">
      <c r="A5053" s="118">
        <v>75130</v>
      </c>
      <c r="B5053" s="110" t="s">
        <v>7868</v>
      </c>
    </row>
    <row r="5054" spans="1:2" x14ac:dyDescent="0.25">
      <c r="A5054" s="118">
        <v>36400</v>
      </c>
      <c r="B5054" s="110" t="s">
        <v>7869</v>
      </c>
    </row>
    <row r="5055" spans="1:2" x14ac:dyDescent="0.25">
      <c r="A5055" s="118">
        <v>52485</v>
      </c>
      <c r="B5055" s="110" t="s">
        <v>7870</v>
      </c>
    </row>
    <row r="5056" spans="1:2" x14ac:dyDescent="0.25">
      <c r="A5056" s="118">
        <v>35110</v>
      </c>
      <c r="B5056" s="110" t="s">
        <v>7871</v>
      </c>
    </row>
    <row r="5057" spans="1:2" x14ac:dyDescent="0.25">
      <c r="A5057" s="118">
        <v>52230</v>
      </c>
      <c r="B5057" s="110" t="s">
        <v>7872</v>
      </c>
    </row>
    <row r="5058" spans="1:2" x14ac:dyDescent="0.25">
      <c r="A5058" s="118">
        <v>51380</v>
      </c>
      <c r="B5058" s="110" t="s">
        <v>7873</v>
      </c>
    </row>
    <row r="5059" spans="1:2" x14ac:dyDescent="0.25">
      <c r="A5059" s="118">
        <v>36400</v>
      </c>
      <c r="B5059" s="110" t="s">
        <v>7874</v>
      </c>
    </row>
    <row r="5060" spans="1:2" x14ac:dyDescent="0.25">
      <c r="A5060" s="118">
        <v>93040</v>
      </c>
      <c r="B5060" s="110" t="s">
        <v>7875</v>
      </c>
    </row>
    <row r="5061" spans="1:2" x14ac:dyDescent="0.25">
      <c r="A5061" s="118">
        <v>51540</v>
      </c>
      <c r="B5061" s="110" t="s">
        <v>7876</v>
      </c>
    </row>
    <row r="5062" spans="1:2" x14ac:dyDescent="0.25">
      <c r="A5062" s="118">
        <v>36120</v>
      </c>
      <c r="B5062" s="110" t="s">
        <v>7877</v>
      </c>
    </row>
    <row r="5063" spans="1:2" x14ac:dyDescent="0.25">
      <c r="A5063" s="118">
        <v>36120</v>
      </c>
      <c r="B5063" s="110" t="s">
        <v>7878</v>
      </c>
    </row>
    <row r="5064" spans="1:2" x14ac:dyDescent="0.25">
      <c r="A5064" s="118">
        <v>36120</v>
      </c>
      <c r="B5064" s="110" t="s">
        <v>7879</v>
      </c>
    </row>
    <row r="5065" spans="1:2" x14ac:dyDescent="0.25">
      <c r="A5065" s="118">
        <v>36120</v>
      </c>
      <c r="B5065" s="110" t="s">
        <v>7880</v>
      </c>
    </row>
    <row r="5066" spans="1:2" x14ac:dyDescent="0.25">
      <c r="A5066" s="118">
        <v>36120</v>
      </c>
      <c r="B5066" s="110" t="s">
        <v>7881</v>
      </c>
    </row>
    <row r="5067" spans="1:2" x14ac:dyDescent="0.25">
      <c r="A5067" s="118">
        <v>36120</v>
      </c>
      <c r="B5067" s="110" t="s">
        <v>7882</v>
      </c>
    </row>
    <row r="5068" spans="1:2" x14ac:dyDescent="0.25">
      <c r="A5068" s="118">
        <v>36120</v>
      </c>
      <c r="B5068" s="110" t="s">
        <v>7883</v>
      </c>
    </row>
    <row r="5069" spans="1:2" x14ac:dyDescent="0.25">
      <c r="A5069" s="118">
        <v>36120</v>
      </c>
      <c r="B5069" s="110" t="s">
        <v>7884</v>
      </c>
    </row>
    <row r="5070" spans="1:2" x14ac:dyDescent="0.25">
      <c r="A5070" s="118">
        <v>36120</v>
      </c>
      <c r="B5070" s="110" t="s">
        <v>7885</v>
      </c>
    </row>
    <row r="5071" spans="1:2" x14ac:dyDescent="0.25">
      <c r="A5071" s="118">
        <v>36120</v>
      </c>
      <c r="B5071" s="110" t="s">
        <v>7886</v>
      </c>
    </row>
    <row r="5072" spans="1:2" x14ac:dyDescent="0.25">
      <c r="A5072" s="118">
        <v>27210</v>
      </c>
      <c r="B5072" s="110" t="s">
        <v>7887</v>
      </c>
    </row>
    <row r="5073" spans="1:2" x14ac:dyDescent="0.25">
      <c r="A5073" s="118">
        <v>27210</v>
      </c>
      <c r="B5073" s="110" t="s">
        <v>7888</v>
      </c>
    </row>
    <row r="5074" spans="1:2" x14ac:dyDescent="0.25">
      <c r="A5074" s="118">
        <v>25130</v>
      </c>
      <c r="B5074" s="110" t="s">
        <v>7889</v>
      </c>
    </row>
    <row r="5075" spans="1:2" x14ac:dyDescent="0.25">
      <c r="A5075" s="118">
        <v>27220</v>
      </c>
      <c r="B5075" s="110" t="s">
        <v>7890</v>
      </c>
    </row>
    <row r="5076" spans="1:2" x14ac:dyDescent="0.25">
      <c r="A5076" s="118">
        <v>32202</v>
      </c>
      <c r="B5076" s="110" t="s">
        <v>7891</v>
      </c>
    </row>
    <row r="5077" spans="1:2" x14ac:dyDescent="0.25">
      <c r="A5077" s="118">
        <v>24640</v>
      </c>
      <c r="B5077" s="110" t="s">
        <v>7892</v>
      </c>
    </row>
    <row r="5078" spans="1:2" x14ac:dyDescent="0.25">
      <c r="A5078" s="118">
        <v>17220</v>
      </c>
      <c r="B5078" s="110" t="s">
        <v>7893</v>
      </c>
    </row>
    <row r="5079" spans="1:2" x14ac:dyDescent="0.25">
      <c r="A5079" s="118">
        <v>17402</v>
      </c>
      <c r="B5079" s="110" t="s">
        <v>7894</v>
      </c>
    </row>
    <row r="5080" spans="1:2" x14ac:dyDescent="0.25">
      <c r="A5080" s="118">
        <v>26300</v>
      </c>
      <c r="B5080" s="110" t="s">
        <v>7895</v>
      </c>
    </row>
    <row r="5081" spans="1:2" x14ac:dyDescent="0.25">
      <c r="A5081" s="118">
        <v>26300</v>
      </c>
      <c r="B5081" s="110" t="s">
        <v>7896</v>
      </c>
    </row>
    <row r="5082" spans="1:2" x14ac:dyDescent="0.25">
      <c r="A5082" s="118">
        <v>51530</v>
      </c>
      <c r="B5082" s="110" t="s">
        <v>7897</v>
      </c>
    </row>
    <row r="5083" spans="1:2" x14ac:dyDescent="0.25">
      <c r="A5083" s="118">
        <v>14110</v>
      </c>
      <c r="B5083" s="110" t="s">
        <v>7898</v>
      </c>
    </row>
    <row r="5084" spans="1:2" x14ac:dyDescent="0.25">
      <c r="A5084" s="118">
        <v>26610</v>
      </c>
      <c r="B5084" s="110" t="s">
        <v>7899</v>
      </c>
    </row>
    <row r="5085" spans="1:2" x14ac:dyDescent="0.25">
      <c r="A5085" s="118">
        <v>27420</v>
      </c>
      <c r="B5085" s="110" t="s">
        <v>7900</v>
      </c>
    </row>
    <row r="5086" spans="1:2" x14ac:dyDescent="0.25">
      <c r="A5086" s="118">
        <v>27440</v>
      </c>
      <c r="B5086" s="110" t="s">
        <v>7901</v>
      </c>
    </row>
    <row r="5087" spans="1:2" x14ac:dyDescent="0.25">
      <c r="A5087" s="118">
        <v>15330</v>
      </c>
      <c r="B5087" s="110" t="s">
        <v>7902</v>
      </c>
    </row>
    <row r="5088" spans="1:2" x14ac:dyDescent="0.25">
      <c r="A5088" s="118">
        <v>15611</v>
      </c>
      <c r="B5088" s="110" t="s">
        <v>7903</v>
      </c>
    </row>
    <row r="5089" spans="1:2" x14ac:dyDescent="0.25">
      <c r="A5089" s="118">
        <v>33202</v>
      </c>
      <c r="B5089" s="110" t="s">
        <v>7904</v>
      </c>
    </row>
    <row r="5090" spans="1:2" x14ac:dyDescent="0.25">
      <c r="A5090" s="118">
        <v>29600</v>
      </c>
      <c r="B5090" s="110" t="s">
        <v>7905</v>
      </c>
    </row>
    <row r="5091" spans="1:2" x14ac:dyDescent="0.25">
      <c r="A5091" s="118">
        <v>28740</v>
      </c>
      <c r="B5091" s="110" t="s">
        <v>7906</v>
      </c>
    </row>
    <row r="5092" spans="1:2" x14ac:dyDescent="0.25">
      <c r="A5092" s="118">
        <v>27220</v>
      </c>
      <c r="B5092" s="110" t="s">
        <v>7907</v>
      </c>
    </row>
    <row r="5093" spans="1:2" x14ac:dyDescent="0.25">
      <c r="A5093" s="118">
        <v>17220</v>
      </c>
      <c r="B5093" s="110" t="s">
        <v>7908</v>
      </c>
    </row>
    <row r="5094" spans="1:2" x14ac:dyDescent="0.25">
      <c r="A5094" s="118">
        <v>17300</v>
      </c>
      <c r="B5094" s="110" t="s">
        <v>7909</v>
      </c>
    </row>
    <row r="5095" spans="1:2" x14ac:dyDescent="0.25">
      <c r="A5095" s="118">
        <v>17300</v>
      </c>
      <c r="B5095" s="110" t="s">
        <v>7910</v>
      </c>
    </row>
    <row r="5096" spans="1:2" x14ac:dyDescent="0.25">
      <c r="A5096" s="118">
        <v>17300</v>
      </c>
      <c r="B5096" s="110" t="s">
        <v>7911</v>
      </c>
    </row>
    <row r="5097" spans="1:2" x14ac:dyDescent="0.25">
      <c r="A5097" s="118">
        <v>17300</v>
      </c>
      <c r="B5097" s="110" t="s">
        <v>7912</v>
      </c>
    </row>
    <row r="5098" spans="1:2" x14ac:dyDescent="0.25">
      <c r="A5098" s="118">
        <v>17300</v>
      </c>
      <c r="B5098" s="110" t="s">
        <v>7913</v>
      </c>
    </row>
    <row r="5099" spans="1:2" x14ac:dyDescent="0.25">
      <c r="A5099" s="118">
        <v>17300</v>
      </c>
      <c r="B5099" s="110" t="s">
        <v>7914</v>
      </c>
    </row>
    <row r="5100" spans="1:2" x14ac:dyDescent="0.25">
      <c r="A5100" s="118">
        <v>17300</v>
      </c>
      <c r="B5100" s="110" t="s">
        <v>7915</v>
      </c>
    </row>
    <row r="5101" spans="1:2" x14ac:dyDescent="0.25">
      <c r="A5101" s="118">
        <v>17210</v>
      </c>
      <c r="B5101" s="110" t="s">
        <v>7916</v>
      </c>
    </row>
    <row r="5102" spans="1:2" x14ac:dyDescent="0.25">
      <c r="A5102" s="118">
        <v>29130</v>
      </c>
      <c r="B5102" s="110" t="s">
        <v>7917</v>
      </c>
    </row>
    <row r="5103" spans="1:2" x14ac:dyDescent="0.25">
      <c r="A5103" s="118">
        <v>45250</v>
      </c>
      <c r="B5103" s="110" t="s">
        <v>7918</v>
      </c>
    </row>
    <row r="5104" spans="1:2" x14ac:dyDescent="0.25">
      <c r="A5104" s="118">
        <v>31500</v>
      </c>
      <c r="B5104" s="110" t="s">
        <v>7919</v>
      </c>
    </row>
    <row r="5105" spans="1:2" x14ac:dyDescent="0.25">
      <c r="A5105" s="118">
        <v>31500</v>
      </c>
      <c r="B5105" s="110" t="s">
        <v>7920</v>
      </c>
    </row>
    <row r="5106" spans="1:2" x14ac:dyDescent="0.25">
      <c r="A5106" s="118">
        <v>33403</v>
      </c>
      <c r="B5106" s="110" t="s">
        <v>7921</v>
      </c>
    </row>
    <row r="5107" spans="1:2" x14ac:dyDescent="0.25">
      <c r="A5107" s="118">
        <v>31500</v>
      </c>
      <c r="B5107" s="110" t="s">
        <v>7922</v>
      </c>
    </row>
    <row r="5108" spans="1:2" x14ac:dyDescent="0.25">
      <c r="A5108" s="118">
        <v>26110</v>
      </c>
      <c r="B5108" s="110" t="s">
        <v>7923</v>
      </c>
    </row>
    <row r="5109" spans="1:2" x14ac:dyDescent="0.25">
      <c r="A5109" s="118">
        <v>52460</v>
      </c>
      <c r="B5109" s="110" t="s">
        <v>7924</v>
      </c>
    </row>
    <row r="5110" spans="1:2" x14ac:dyDescent="0.25">
      <c r="A5110" s="118">
        <v>51530</v>
      </c>
      <c r="B5110" s="110" t="s">
        <v>7925</v>
      </c>
    </row>
    <row r="5111" spans="1:2" x14ac:dyDescent="0.25">
      <c r="A5111" s="118">
        <v>70209</v>
      </c>
      <c r="B5111" s="110" t="s">
        <v>7926</v>
      </c>
    </row>
    <row r="5112" spans="1:2" x14ac:dyDescent="0.25">
      <c r="A5112" s="118">
        <v>70310</v>
      </c>
      <c r="B5112" s="110" t="s">
        <v>7927</v>
      </c>
    </row>
    <row r="5113" spans="1:2" x14ac:dyDescent="0.25">
      <c r="A5113" s="118">
        <v>27320</v>
      </c>
      <c r="B5113" s="110" t="s">
        <v>7928</v>
      </c>
    </row>
    <row r="5114" spans="1:2" x14ac:dyDescent="0.25">
      <c r="A5114" s="118">
        <v>27100</v>
      </c>
      <c r="B5114" s="110" t="s">
        <v>7929</v>
      </c>
    </row>
    <row r="5115" spans="1:2" x14ac:dyDescent="0.25">
      <c r="A5115" s="118">
        <v>28750</v>
      </c>
      <c r="B5115" s="110" t="s">
        <v>7930</v>
      </c>
    </row>
    <row r="5116" spans="1:2" x14ac:dyDescent="0.25">
      <c r="A5116" s="118">
        <v>34202</v>
      </c>
      <c r="B5116" s="110" t="s">
        <v>7931</v>
      </c>
    </row>
    <row r="5117" spans="1:2" x14ac:dyDescent="0.25">
      <c r="A5117" s="118">
        <v>55231</v>
      </c>
      <c r="B5117" s="110" t="s">
        <v>7932</v>
      </c>
    </row>
    <row r="5118" spans="1:2" x14ac:dyDescent="0.25">
      <c r="A5118" s="118">
        <v>55232</v>
      </c>
      <c r="B5118" s="110" t="s">
        <v>7933</v>
      </c>
    </row>
    <row r="5119" spans="1:2" x14ac:dyDescent="0.25">
      <c r="A5119" s="118">
        <v>45230</v>
      </c>
      <c r="B5119" s="110" t="s">
        <v>7934</v>
      </c>
    </row>
    <row r="5120" spans="1:2" x14ac:dyDescent="0.25">
      <c r="A5120" s="118">
        <v>29540</v>
      </c>
      <c r="B5120" s="110" t="s">
        <v>7935</v>
      </c>
    </row>
    <row r="5121" spans="1:2" x14ac:dyDescent="0.25">
      <c r="A5121" s="118">
        <v>51550</v>
      </c>
      <c r="B5121" s="110" t="s">
        <v>7936</v>
      </c>
    </row>
    <row r="5122" spans="1:2" x14ac:dyDescent="0.25">
      <c r="A5122" s="118">
        <v>51210</v>
      </c>
      <c r="B5122" s="110" t="s">
        <v>7937</v>
      </c>
    </row>
    <row r="5123" spans="1:2" x14ac:dyDescent="0.25">
      <c r="A5123" s="118">
        <v>17140</v>
      </c>
      <c r="B5123" s="110" t="s">
        <v>7938</v>
      </c>
    </row>
    <row r="5124" spans="1:2" x14ac:dyDescent="0.25">
      <c r="A5124" s="118">
        <v>17140</v>
      </c>
      <c r="B5124" s="110" t="s">
        <v>7939</v>
      </c>
    </row>
    <row r="5125" spans="1:2" x14ac:dyDescent="0.25">
      <c r="A5125" s="118">
        <v>17140</v>
      </c>
      <c r="B5125" s="110" t="s">
        <v>7940</v>
      </c>
    </row>
    <row r="5126" spans="1:2" x14ac:dyDescent="0.25">
      <c r="A5126" s="118">
        <v>1110</v>
      </c>
      <c r="B5126" s="110" t="s">
        <v>7941</v>
      </c>
    </row>
    <row r="5127" spans="1:2" x14ac:dyDescent="0.25">
      <c r="A5127" s="118">
        <v>17140</v>
      </c>
      <c r="B5127" s="110" t="s">
        <v>7942</v>
      </c>
    </row>
    <row r="5128" spans="1:2" x14ac:dyDescent="0.25">
      <c r="A5128" s="118">
        <v>17140</v>
      </c>
      <c r="B5128" s="110" t="s">
        <v>7943</v>
      </c>
    </row>
    <row r="5129" spans="1:2" x14ac:dyDescent="0.25">
      <c r="A5129" s="118">
        <v>17140</v>
      </c>
      <c r="B5129" s="110" t="s">
        <v>7944</v>
      </c>
    </row>
    <row r="5130" spans="1:2" x14ac:dyDescent="0.25">
      <c r="A5130" s="118">
        <v>17140</v>
      </c>
      <c r="B5130" s="110" t="s">
        <v>7945</v>
      </c>
    </row>
    <row r="5131" spans="1:2" x14ac:dyDescent="0.25">
      <c r="A5131" s="118">
        <v>17140</v>
      </c>
      <c r="B5131" s="110" t="s">
        <v>7946</v>
      </c>
    </row>
    <row r="5132" spans="1:2" x14ac:dyDescent="0.25">
      <c r="A5132" s="118">
        <v>17140</v>
      </c>
      <c r="B5132" s="110" t="s">
        <v>7947</v>
      </c>
    </row>
    <row r="5133" spans="1:2" x14ac:dyDescent="0.25">
      <c r="A5133" s="118">
        <v>17140</v>
      </c>
      <c r="B5133" s="110" t="s">
        <v>7948</v>
      </c>
    </row>
    <row r="5134" spans="1:2" x14ac:dyDescent="0.25">
      <c r="A5134" s="118">
        <v>17250</v>
      </c>
      <c r="B5134" s="110" t="s">
        <v>7949</v>
      </c>
    </row>
    <row r="5135" spans="1:2" x14ac:dyDescent="0.25">
      <c r="A5135" s="118">
        <v>17300</v>
      </c>
      <c r="B5135" s="110" t="s">
        <v>7950</v>
      </c>
    </row>
    <row r="5136" spans="1:2" x14ac:dyDescent="0.25">
      <c r="A5136" s="118">
        <v>17140</v>
      </c>
      <c r="B5136" s="110" t="s">
        <v>7951</v>
      </c>
    </row>
    <row r="5137" spans="1:2" x14ac:dyDescent="0.25">
      <c r="A5137" s="118">
        <v>35110</v>
      </c>
      <c r="B5137" s="110" t="s">
        <v>7952</v>
      </c>
    </row>
    <row r="5138" spans="1:2" x14ac:dyDescent="0.25">
      <c r="A5138" s="118">
        <v>21259</v>
      </c>
      <c r="B5138" s="110" t="s">
        <v>7953</v>
      </c>
    </row>
    <row r="5139" spans="1:2" x14ac:dyDescent="0.25">
      <c r="A5139" s="118">
        <v>25210</v>
      </c>
      <c r="B5139" s="110" t="s">
        <v>7954</v>
      </c>
    </row>
    <row r="5140" spans="1:2" x14ac:dyDescent="0.25">
      <c r="A5140" s="118">
        <v>29430</v>
      </c>
      <c r="B5140" s="110" t="s">
        <v>7955</v>
      </c>
    </row>
    <row r="5141" spans="1:2" x14ac:dyDescent="0.25">
      <c r="A5141" s="118">
        <v>17402</v>
      </c>
      <c r="B5141" s="110" t="s">
        <v>7956</v>
      </c>
    </row>
    <row r="5142" spans="1:2" x14ac:dyDescent="0.25">
      <c r="A5142" s="118">
        <v>24302</v>
      </c>
      <c r="B5142" s="110" t="s">
        <v>7957</v>
      </c>
    </row>
    <row r="5143" spans="1:2" x14ac:dyDescent="0.25">
      <c r="A5143" s="118">
        <v>22220</v>
      </c>
      <c r="B5143" s="110" t="s">
        <v>7958</v>
      </c>
    </row>
    <row r="5144" spans="1:2" x14ac:dyDescent="0.25">
      <c r="A5144" s="118">
        <v>29560</v>
      </c>
      <c r="B5144" s="110" t="s">
        <v>7959</v>
      </c>
    </row>
    <row r="5145" spans="1:2" x14ac:dyDescent="0.25">
      <c r="A5145" s="118">
        <v>21251</v>
      </c>
      <c r="B5145" s="110" t="s">
        <v>7960</v>
      </c>
    </row>
    <row r="5146" spans="1:2" x14ac:dyDescent="0.25">
      <c r="A5146" s="118">
        <v>31620</v>
      </c>
      <c r="B5146" s="110" t="s">
        <v>7961</v>
      </c>
    </row>
    <row r="5147" spans="1:2" x14ac:dyDescent="0.25">
      <c r="A5147" s="118">
        <v>35300</v>
      </c>
      <c r="B5147" s="110" t="s">
        <v>7962</v>
      </c>
    </row>
    <row r="5148" spans="1:2" x14ac:dyDescent="0.25">
      <c r="A5148" s="118">
        <v>14210</v>
      </c>
      <c r="B5148" s="110" t="s">
        <v>7963</v>
      </c>
    </row>
    <row r="5149" spans="1:2" x14ac:dyDescent="0.25">
      <c r="A5149" s="118">
        <v>26810</v>
      </c>
      <c r="B5149" s="110" t="s">
        <v>7964</v>
      </c>
    </row>
    <row r="5150" spans="1:2" x14ac:dyDescent="0.25">
      <c r="A5150" s="118">
        <v>36639</v>
      </c>
      <c r="B5150" s="110" t="s">
        <v>7965</v>
      </c>
    </row>
    <row r="5151" spans="1:2" x14ac:dyDescent="0.25">
      <c r="A5151" s="118">
        <v>14210</v>
      </c>
      <c r="B5151" s="110" t="s">
        <v>7966</v>
      </c>
    </row>
    <row r="5152" spans="1:2" x14ac:dyDescent="0.25">
      <c r="A5152" s="118">
        <v>26810</v>
      </c>
      <c r="B5152" s="110" t="s">
        <v>7967</v>
      </c>
    </row>
    <row r="5153" spans="1:2" x14ac:dyDescent="0.25">
      <c r="A5153" s="118">
        <v>26110</v>
      </c>
      <c r="B5153" s="110" t="s">
        <v>7968</v>
      </c>
    </row>
    <row r="5154" spans="1:2" x14ac:dyDescent="0.25">
      <c r="A5154" s="118">
        <v>63220</v>
      </c>
      <c r="B5154" s="110" t="s">
        <v>7969</v>
      </c>
    </row>
    <row r="5155" spans="1:2" x14ac:dyDescent="0.25">
      <c r="A5155" s="118">
        <v>92710</v>
      </c>
      <c r="B5155" s="110" t="s">
        <v>7970</v>
      </c>
    </row>
    <row r="5156" spans="1:2" x14ac:dyDescent="0.25">
      <c r="A5156" s="118">
        <v>35110</v>
      </c>
      <c r="B5156" s="110" t="s">
        <v>7971</v>
      </c>
    </row>
    <row r="5157" spans="1:2" x14ac:dyDescent="0.25">
      <c r="A5157" s="118">
        <v>35110</v>
      </c>
      <c r="B5157" s="110" t="s">
        <v>7972</v>
      </c>
    </row>
    <row r="5158" spans="1:2" x14ac:dyDescent="0.25">
      <c r="A5158" s="118">
        <v>11200</v>
      </c>
      <c r="B5158" s="110" t="s">
        <v>7973</v>
      </c>
    </row>
    <row r="5159" spans="1:2" x14ac:dyDescent="0.25">
      <c r="A5159" s="118">
        <v>35110</v>
      </c>
      <c r="B5159" s="110" t="s">
        <v>7974</v>
      </c>
    </row>
    <row r="5160" spans="1:2" x14ac:dyDescent="0.25">
      <c r="A5160" s="118">
        <v>35110</v>
      </c>
      <c r="B5160" s="110" t="s">
        <v>7975</v>
      </c>
    </row>
    <row r="5161" spans="1:2" x14ac:dyDescent="0.25">
      <c r="A5161" s="118">
        <v>35110</v>
      </c>
      <c r="B5161" s="110" t="s">
        <v>7976</v>
      </c>
    </row>
    <row r="5162" spans="1:2" x14ac:dyDescent="0.25">
      <c r="A5162" s="118">
        <v>24130</v>
      </c>
      <c r="B5162" s="110" t="s">
        <v>7977</v>
      </c>
    </row>
    <row r="5163" spans="1:2" x14ac:dyDescent="0.25">
      <c r="A5163" s="118">
        <v>51410</v>
      </c>
      <c r="B5163" s="110" t="s">
        <v>7978</v>
      </c>
    </row>
    <row r="5164" spans="1:2" x14ac:dyDescent="0.25">
      <c r="A5164" s="118">
        <v>17210</v>
      </c>
      <c r="B5164" s="110" t="s">
        <v>7979</v>
      </c>
    </row>
    <row r="5165" spans="1:2" x14ac:dyDescent="0.25">
      <c r="A5165" s="118">
        <v>26140</v>
      </c>
      <c r="B5165" s="110" t="s">
        <v>7980</v>
      </c>
    </row>
    <row r="5166" spans="1:2" x14ac:dyDescent="0.25">
      <c r="A5166" s="118">
        <v>21120</v>
      </c>
      <c r="B5166" s="110" t="s">
        <v>7981</v>
      </c>
    </row>
    <row r="5167" spans="1:2" x14ac:dyDescent="0.25">
      <c r="A5167" s="118">
        <v>45240</v>
      </c>
      <c r="B5167" s="110" t="s">
        <v>7982</v>
      </c>
    </row>
    <row r="5168" spans="1:2" x14ac:dyDescent="0.25">
      <c r="A5168" s="118">
        <v>26400</v>
      </c>
      <c r="B5168" s="110" t="s">
        <v>7983</v>
      </c>
    </row>
    <row r="5169" spans="1:2" x14ac:dyDescent="0.25">
      <c r="A5169" s="118">
        <v>26610</v>
      </c>
      <c r="B5169" s="110" t="s">
        <v>7984</v>
      </c>
    </row>
    <row r="5170" spans="1:2" x14ac:dyDescent="0.25">
      <c r="A5170" s="118">
        <v>71340</v>
      </c>
      <c r="B5170" s="110" t="s">
        <v>7985</v>
      </c>
    </row>
    <row r="5171" spans="1:2" x14ac:dyDescent="0.25">
      <c r="A5171" s="118">
        <v>24512</v>
      </c>
      <c r="B5171" s="110" t="s">
        <v>7986</v>
      </c>
    </row>
    <row r="5172" spans="1:2" x14ac:dyDescent="0.25">
      <c r="A5172" s="118">
        <v>45430</v>
      </c>
      <c r="B5172" s="110" t="s">
        <v>7987</v>
      </c>
    </row>
    <row r="5173" spans="1:2" x14ac:dyDescent="0.25">
      <c r="A5173" s="118">
        <v>36639</v>
      </c>
      <c r="B5173" s="110" t="s">
        <v>7988</v>
      </c>
    </row>
    <row r="5174" spans="1:2" x14ac:dyDescent="0.25">
      <c r="A5174" s="118">
        <v>52481</v>
      </c>
      <c r="B5174" s="110" t="s">
        <v>7989</v>
      </c>
    </row>
    <row r="5175" spans="1:2" x14ac:dyDescent="0.25">
      <c r="A5175" s="118">
        <v>51479</v>
      </c>
      <c r="B5175" s="110" t="s">
        <v>7990</v>
      </c>
    </row>
    <row r="5176" spans="1:2" x14ac:dyDescent="0.25">
      <c r="A5176" s="118">
        <v>25231</v>
      </c>
      <c r="B5176" s="110" t="s">
        <v>7991</v>
      </c>
    </row>
    <row r="5177" spans="1:2" x14ac:dyDescent="0.25">
      <c r="A5177" s="118">
        <v>25231</v>
      </c>
      <c r="B5177" s="110" t="s">
        <v>7992</v>
      </c>
    </row>
    <row r="5178" spans="1:2" x14ac:dyDescent="0.25">
      <c r="A5178" s="118">
        <v>25130</v>
      </c>
      <c r="B5178" s="110" t="s">
        <v>7993</v>
      </c>
    </row>
    <row r="5179" spans="1:2" x14ac:dyDescent="0.25">
      <c r="A5179" s="118">
        <v>25231</v>
      </c>
      <c r="B5179" s="110" t="s">
        <v>7994</v>
      </c>
    </row>
    <row r="5180" spans="1:2" x14ac:dyDescent="0.25">
      <c r="A5180" s="118">
        <v>20520</v>
      </c>
      <c r="B5180" s="110" t="s">
        <v>7995</v>
      </c>
    </row>
    <row r="5181" spans="1:2" x14ac:dyDescent="0.25">
      <c r="A5181" s="118">
        <v>24512</v>
      </c>
      <c r="B5181" s="110" t="s">
        <v>7996</v>
      </c>
    </row>
    <row r="5182" spans="1:2" x14ac:dyDescent="0.25">
      <c r="A5182" s="118">
        <v>29710</v>
      </c>
      <c r="B5182" s="110" t="s">
        <v>7997</v>
      </c>
    </row>
    <row r="5183" spans="1:2" x14ac:dyDescent="0.25">
      <c r="A5183" s="118">
        <v>17519</v>
      </c>
      <c r="B5183" s="110" t="s">
        <v>7998</v>
      </c>
    </row>
    <row r="5184" spans="1:2" x14ac:dyDescent="0.25">
      <c r="A5184" s="118">
        <v>45250</v>
      </c>
      <c r="B5184" s="110" t="s">
        <v>7999</v>
      </c>
    </row>
    <row r="5185" spans="1:2" x14ac:dyDescent="0.25">
      <c r="A5185" s="118">
        <v>24512</v>
      </c>
      <c r="B5185" s="110" t="s">
        <v>8000</v>
      </c>
    </row>
    <row r="5186" spans="1:2" x14ac:dyDescent="0.25">
      <c r="A5186" s="118">
        <v>36620</v>
      </c>
      <c r="B5186" s="110" t="s">
        <v>8001</v>
      </c>
    </row>
    <row r="5187" spans="1:2" x14ac:dyDescent="0.25">
      <c r="A5187" s="118">
        <v>52481</v>
      </c>
      <c r="B5187" s="110" t="s">
        <v>8002</v>
      </c>
    </row>
    <row r="5188" spans="1:2" x14ac:dyDescent="0.25">
      <c r="A5188" s="118">
        <v>26610</v>
      </c>
      <c r="B5188" s="110" t="s">
        <v>8003</v>
      </c>
    </row>
    <row r="5189" spans="1:2" x14ac:dyDescent="0.25">
      <c r="A5189" s="118">
        <v>45430</v>
      </c>
      <c r="B5189" s="110" t="s">
        <v>8004</v>
      </c>
    </row>
    <row r="5190" spans="1:2" x14ac:dyDescent="0.25">
      <c r="A5190" s="118">
        <v>25130</v>
      </c>
      <c r="B5190" s="110" t="s">
        <v>8005</v>
      </c>
    </row>
    <row r="5191" spans="1:2" x14ac:dyDescent="0.25">
      <c r="A5191" s="118">
        <v>20100</v>
      </c>
      <c r="B5191" s="110" t="s">
        <v>8006</v>
      </c>
    </row>
    <row r="5192" spans="1:2" x14ac:dyDescent="0.25">
      <c r="A5192" s="118">
        <v>28110</v>
      </c>
      <c r="B5192" s="110" t="s">
        <v>8007</v>
      </c>
    </row>
    <row r="5193" spans="1:2" x14ac:dyDescent="0.25">
      <c r="A5193" s="118">
        <v>24650</v>
      </c>
      <c r="B5193" s="110" t="s">
        <v>8008</v>
      </c>
    </row>
    <row r="5194" spans="1:2" x14ac:dyDescent="0.25">
      <c r="A5194" s="118">
        <v>30020</v>
      </c>
      <c r="B5194" s="110" t="s">
        <v>8009</v>
      </c>
    </row>
    <row r="5195" spans="1:2" x14ac:dyDescent="0.25">
      <c r="A5195" s="118">
        <v>52489</v>
      </c>
      <c r="B5195" s="110" t="s">
        <v>8010</v>
      </c>
    </row>
    <row r="5196" spans="1:2" x14ac:dyDescent="0.25">
      <c r="A5196" s="118">
        <v>35110</v>
      </c>
      <c r="B5196" s="110" t="s">
        <v>8011</v>
      </c>
    </row>
    <row r="5197" spans="1:2" x14ac:dyDescent="0.25">
      <c r="A5197" s="118">
        <v>15611</v>
      </c>
      <c r="B5197" s="110" t="s">
        <v>8012</v>
      </c>
    </row>
    <row r="5198" spans="1:2" x14ac:dyDescent="0.25">
      <c r="A5198" s="118">
        <v>51380</v>
      </c>
      <c r="B5198" s="110" t="s">
        <v>8013</v>
      </c>
    </row>
    <row r="5199" spans="1:2" x14ac:dyDescent="0.25">
      <c r="A5199" s="118">
        <v>29530</v>
      </c>
      <c r="B5199" s="110" t="s">
        <v>8014</v>
      </c>
    </row>
    <row r="5200" spans="1:2" x14ac:dyDescent="0.25">
      <c r="A5200" s="118">
        <v>15810</v>
      </c>
      <c r="B5200" s="110" t="s">
        <v>8015</v>
      </c>
    </row>
    <row r="5201" spans="1:2" x14ac:dyDescent="0.25">
      <c r="A5201" s="118">
        <v>52240</v>
      </c>
      <c r="B5201" s="110" t="s">
        <v>8016</v>
      </c>
    </row>
    <row r="5202" spans="1:2" x14ac:dyDescent="0.25">
      <c r="A5202" s="118">
        <v>51360</v>
      </c>
      <c r="B5202" s="110" t="s">
        <v>8017</v>
      </c>
    </row>
    <row r="5203" spans="1:2" x14ac:dyDescent="0.25">
      <c r="A5203" s="118">
        <v>29530</v>
      </c>
      <c r="B5203" s="110" t="s">
        <v>8018</v>
      </c>
    </row>
    <row r="5204" spans="1:2" x14ac:dyDescent="0.25">
      <c r="A5204" s="118">
        <v>15611</v>
      </c>
      <c r="B5204" s="110" t="s">
        <v>8019</v>
      </c>
    </row>
    <row r="5205" spans="1:2" x14ac:dyDescent="0.25">
      <c r="A5205" s="118">
        <v>15611</v>
      </c>
      <c r="B5205" s="110" t="s">
        <v>8020</v>
      </c>
    </row>
    <row r="5206" spans="1:2" x14ac:dyDescent="0.25">
      <c r="A5206" s="118">
        <v>15611</v>
      </c>
      <c r="B5206" s="110" t="s">
        <v>8021</v>
      </c>
    </row>
    <row r="5207" spans="1:2" x14ac:dyDescent="0.25">
      <c r="A5207" s="118">
        <v>15611</v>
      </c>
      <c r="B5207" s="110" t="s">
        <v>8022</v>
      </c>
    </row>
    <row r="5208" spans="1:2" x14ac:dyDescent="0.25">
      <c r="A5208" s="118">
        <v>15611</v>
      </c>
      <c r="B5208" s="110" t="s">
        <v>8023</v>
      </c>
    </row>
    <row r="5209" spans="1:2" x14ac:dyDescent="0.25">
      <c r="A5209" s="118">
        <v>15611</v>
      </c>
      <c r="B5209" s="110" t="s">
        <v>8024</v>
      </c>
    </row>
    <row r="5210" spans="1:2" x14ac:dyDescent="0.25">
      <c r="A5210" s="118">
        <v>15612</v>
      </c>
      <c r="B5210" s="110" t="s">
        <v>8025</v>
      </c>
    </row>
    <row r="5211" spans="1:2" x14ac:dyDescent="0.25">
      <c r="A5211" s="118">
        <v>15612</v>
      </c>
      <c r="B5211" s="110" t="s">
        <v>8026</v>
      </c>
    </row>
    <row r="5212" spans="1:2" x14ac:dyDescent="0.25">
      <c r="A5212" s="118">
        <v>15112</v>
      </c>
      <c r="B5212" s="110" t="s">
        <v>8027</v>
      </c>
    </row>
    <row r="5213" spans="1:2" x14ac:dyDescent="0.25">
      <c r="A5213" s="118">
        <v>33202</v>
      </c>
      <c r="B5213" s="110" t="s">
        <v>8028</v>
      </c>
    </row>
    <row r="5214" spans="1:2" x14ac:dyDescent="0.25">
      <c r="A5214" s="118">
        <v>33201</v>
      </c>
      <c r="B5214" s="110" t="s">
        <v>8029</v>
      </c>
    </row>
    <row r="5215" spans="1:2" x14ac:dyDescent="0.25">
      <c r="A5215" s="118">
        <v>33202</v>
      </c>
      <c r="B5215" s="110" t="s">
        <v>8030</v>
      </c>
    </row>
    <row r="5216" spans="1:2" x14ac:dyDescent="0.25">
      <c r="A5216" s="118">
        <v>51220</v>
      </c>
      <c r="B5216" s="110" t="s">
        <v>8031</v>
      </c>
    </row>
    <row r="5217" spans="1:2" x14ac:dyDescent="0.25">
      <c r="A5217" s="118">
        <v>51220</v>
      </c>
      <c r="B5217" s="110" t="s">
        <v>8032</v>
      </c>
    </row>
    <row r="5218" spans="1:2" x14ac:dyDescent="0.25">
      <c r="A5218" s="118">
        <v>1120</v>
      </c>
      <c r="B5218" s="110" t="s">
        <v>8033</v>
      </c>
    </row>
    <row r="5219" spans="1:2" x14ac:dyDescent="0.25">
      <c r="A5219" s="118">
        <v>25240</v>
      </c>
      <c r="B5219" s="110" t="s">
        <v>8034</v>
      </c>
    </row>
    <row r="5220" spans="1:2" x14ac:dyDescent="0.25">
      <c r="A5220" s="118">
        <v>26250</v>
      </c>
      <c r="B5220" s="110" t="s">
        <v>8035</v>
      </c>
    </row>
    <row r="5221" spans="1:2" x14ac:dyDescent="0.25">
      <c r="A5221" s="118">
        <v>26660</v>
      </c>
      <c r="B5221" s="110" t="s">
        <v>8036</v>
      </c>
    </row>
    <row r="5222" spans="1:2" x14ac:dyDescent="0.25">
      <c r="A5222" s="118">
        <v>51220</v>
      </c>
      <c r="B5222" s="110" t="s">
        <v>8037</v>
      </c>
    </row>
    <row r="5223" spans="1:2" x14ac:dyDescent="0.25">
      <c r="A5223" s="118">
        <v>1120</v>
      </c>
      <c r="B5223" s="110" t="s">
        <v>8038</v>
      </c>
    </row>
    <row r="5224" spans="1:2" x14ac:dyDescent="0.25">
      <c r="A5224" s="118">
        <v>52489</v>
      </c>
      <c r="B5224" s="110" t="s">
        <v>8039</v>
      </c>
    </row>
    <row r="5225" spans="1:2" x14ac:dyDescent="0.25">
      <c r="A5225" s="118">
        <v>51220</v>
      </c>
      <c r="B5225" s="110" t="s">
        <v>8040</v>
      </c>
    </row>
    <row r="5226" spans="1:2" x14ac:dyDescent="0.25">
      <c r="A5226" s="118">
        <v>71409</v>
      </c>
      <c r="B5226" s="110" t="s">
        <v>8041</v>
      </c>
    </row>
    <row r="5227" spans="1:2" x14ac:dyDescent="0.25">
      <c r="A5227" s="118">
        <v>1120</v>
      </c>
      <c r="B5227" s="110" t="s">
        <v>8042</v>
      </c>
    </row>
    <row r="5228" spans="1:2" x14ac:dyDescent="0.25">
      <c r="A5228" s="118">
        <v>29122</v>
      </c>
      <c r="B5228" s="110" t="s">
        <v>8043</v>
      </c>
    </row>
    <row r="5229" spans="1:2" x14ac:dyDescent="0.25">
      <c r="A5229" s="118">
        <v>36620</v>
      </c>
      <c r="B5229" s="110" t="s">
        <v>8044</v>
      </c>
    </row>
    <row r="5230" spans="1:2" x14ac:dyDescent="0.25">
      <c r="A5230" s="118">
        <v>26400</v>
      </c>
      <c r="B5230" s="110" t="s">
        <v>8045</v>
      </c>
    </row>
    <row r="5231" spans="1:2" x14ac:dyDescent="0.25">
      <c r="A5231" s="118">
        <v>29122</v>
      </c>
      <c r="B5231" s="110" t="s">
        <v>8046</v>
      </c>
    </row>
    <row r="5232" spans="1:2" x14ac:dyDescent="0.25">
      <c r="A5232" s="118">
        <v>29122</v>
      </c>
      <c r="B5232" s="110" t="s">
        <v>8047</v>
      </c>
    </row>
    <row r="5233" spans="1:2" x14ac:dyDescent="0.25">
      <c r="A5233" s="118">
        <v>25130</v>
      </c>
      <c r="B5233" s="110" t="s">
        <v>8048</v>
      </c>
    </row>
    <row r="5234" spans="1:2" x14ac:dyDescent="0.25">
      <c r="A5234" s="118">
        <v>11200</v>
      </c>
      <c r="B5234" s="110" t="s">
        <v>8049</v>
      </c>
    </row>
    <row r="5235" spans="1:2" x14ac:dyDescent="0.25">
      <c r="A5235" s="118">
        <v>31100</v>
      </c>
      <c r="B5235" s="110" t="s">
        <v>8050</v>
      </c>
    </row>
    <row r="5236" spans="1:2" x14ac:dyDescent="0.25">
      <c r="A5236" s="118">
        <v>24120</v>
      </c>
      <c r="B5236" s="110" t="s">
        <v>8051</v>
      </c>
    </row>
    <row r="5237" spans="1:2" x14ac:dyDescent="0.25">
      <c r="A5237" s="118">
        <v>31500</v>
      </c>
      <c r="B5237" s="110" t="s">
        <v>8052</v>
      </c>
    </row>
    <row r="5238" spans="1:2" x14ac:dyDescent="0.25">
      <c r="A5238" s="118">
        <v>33201</v>
      </c>
      <c r="B5238" s="110" t="s">
        <v>8053</v>
      </c>
    </row>
    <row r="5239" spans="1:2" x14ac:dyDescent="0.25">
      <c r="A5239" s="118">
        <v>33202</v>
      </c>
      <c r="B5239" s="110" t="s">
        <v>8054</v>
      </c>
    </row>
    <row r="5240" spans="1:2" x14ac:dyDescent="0.25">
      <c r="A5240" s="118">
        <v>24130</v>
      </c>
      <c r="B5240" s="110" t="s">
        <v>8055</v>
      </c>
    </row>
    <row r="5241" spans="1:2" x14ac:dyDescent="0.25">
      <c r="A5241" s="118">
        <v>51560</v>
      </c>
      <c r="B5241" s="110" t="s">
        <v>8056</v>
      </c>
    </row>
    <row r="5242" spans="1:2" x14ac:dyDescent="0.25">
      <c r="A5242" s="118">
        <v>14300</v>
      </c>
      <c r="B5242" s="110" t="s">
        <v>8057</v>
      </c>
    </row>
    <row r="5243" spans="1:2" x14ac:dyDescent="0.25">
      <c r="A5243" s="118">
        <v>25239</v>
      </c>
      <c r="B5243" s="110" t="s">
        <v>8058</v>
      </c>
    </row>
    <row r="5244" spans="1:2" x14ac:dyDescent="0.25">
      <c r="A5244" s="118">
        <v>21120</v>
      </c>
      <c r="B5244" s="110" t="s">
        <v>8059</v>
      </c>
    </row>
    <row r="5245" spans="1:2" x14ac:dyDescent="0.25">
      <c r="A5245" s="118">
        <v>51120</v>
      </c>
      <c r="B5245" s="110" t="s">
        <v>8060</v>
      </c>
    </row>
    <row r="5246" spans="1:2" x14ac:dyDescent="0.25">
      <c r="A5246" s="118">
        <v>24660</v>
      </c>
      <c r="B5246" s="110" t="s">
        <v>8061</v>
      </c>
    </row>
    <row r="5247" spans="1:2" x14ac:dyDescent="0.25">
      <c r="A5247" s="118">
        <v>36400</v>
      </c>
      <c r="B5247" s="110" t="s">
        <v>8062</v>
      </c>
    </row>
    <row r="5248" spans="1:2" x14ac:dyDescent="0.25">
      <c r="A5248" s="118">
        <v>24200</v>
      </c>
      <c r="B5248" s="110" t="s">
        <v>8063</v>
      </c>
    </row>
    <row r="5249" spans="1:2" x14ac:dyDescent="0.25">
      <c r="A5249" s="118">
        <v>92629</v>
      </c>
      <c r="B5249" s="110" t="s">
        <v>8064</v>
      </c>
    </row>
    <row r="5250" spans="1:2" x14ac:dyDescent="0.25">
      <c r="A5250" s="118">
        <v>63230</v>
      </c>
      <c r="B5250" s="110" t="s">
        <v>8065</v>
      </c>
    </row>
    <row r="5251" spans="1:2" x14ac:dyDescent="0.25">
      <c r="A5251" s="118">
        <v>80410</v>
      </c>
      <c r="B5251" s="110" t="s">
        <v>8066</v>
      </c>
    </row>
    <row r="5252" spans="1:2" x14ac:dyDescent="0.25">
      <c r="A5252" s="118">
        <v>63230</v>
      </c>
      <c r="B5252" s="110" t="s">
        <v>8067</v>
      </c>
    </row>
    <row r="5253" spans="1:2" x14ac:dyDescent="0.25">
      <c r="A5253" s="118">
        <v>80410</v>
      </c>
      <c r="B5253" s="110" t="s">
        <v>8068</v>
      </c>
    </row>
    <row r="5254" spans="1:2" x14ac:dyDescent="0.25">
      <c r="A5254" s="118">
        <v>80220</v>
      </c>
      <c r="B5254" s="110" t="s">
        <v>8069</v>
      </c>
    </row>
    <row r="5255" spans="1:2" x14ac:dyDescent="0.25">
      <c r="A5255" s="118">
        <v>29140</v>
      </c>
      <c r="B5255" s="110" t="s">
        <v>8070</v>
      </c>
    </row>
    <row r="5256" spans="1:2" x14ac:dyDescent="0.25">
      <c r="A5256" s="118">
        <v>51870</v>
      </c>
      <c r="B5256" s="110" t="s">
        <v>8071</v>
      </c>
    </row>
    <row r="5257" spans="1:2" x14ac:dyDescent="0.25">
      <c r="A5257" s="118">
        <v>17300</v>
      </c>
      <c r="B5257" s="110" t="s">
        <v>8072</v>
      </c>
    </row>
    <row r="5258" spans="1:2" x14ac:dyDescent="0.25">
      <c r="A5258" s="118">
        <v>17300</v>
      </c>
      <c r="B5258" s="110" t="s">
        <v>8073</v>
      </c>
    </row>
    <row r="5259" spans="1:2" x14ac:dyDescent="0.25">
      <c r="A5259" s="118">
        <v>17300</v>
      </c>
      <c r="B5259" s="110" t="s">
        <v>8074</v>
      </c>
    </row>
    <row r="5260" spans="1:2" x14ac:dyDescent="0.25">
      <c r="A5260" s="118">
        <v>25130</v>
      </c>
      <c r="B5260" s="110" t="s">
        <v>8075</v>
      </c>
    </row>
    <row r="5261" spans="1:2" x14ac:dyDescent="0.25">
      <c r="A5261" s="118">
        <v>26829</v>
      </c>
      <c r="B5261" s="110" t="s">
        <v>8076</v>
      </c>
    </row>
    <row r="5262" spans="1:2" x14ac:dyDescent="0.25">
      <c r="A5262" s="118">
        <v>51210</v>
      </c>
      <c r="B5262" s="110" t="s">
        <v>8077</v>
      </c>
    </row>
    <row r="5263" spans="1:2" x14ac:dyDescent="0.25">
      <c r="A5263" s="118">
        <v>1110</v>
      </c>
      <c r="B5263" s="110" t="s">
        <v>8078</v>
      </c>
    </row>
    <row r="5264" spans="1:2" x14ac:dyDescent="0.25">
      <c r="A5264" s="118">
        <v>29320</v>
      </c>
      <c r="B5264" s="110" t="s">
        <v>8079</v>
      </c>
    </row>
    <row r="5265" spans="1:2" x14ac:dyDescent="0.25">
      <c r="A5265" s="118">
        <v>1110</v>
      </c>
      <c r="B5265" s="110" t="s">
        <v>8080</v>
      </c>
    </row>
    <row r="5266" spans="1:2" x14ac:dyDescent="0.25">
      <c r="A5266" s="118">
        <v>24610</v>
      </c>
      <c r="B5266" s="110" t="s">
        <v>8081</v>
      </c>
    </row>
    <row r="5267" spans="1:2" x14ac:dyDescent="0.25">
      <c r="A5267" s="118">
        <v>35200</v>
      </c>
      <c r="B5267" s="110" t="s">
        <v>8082</v>
      </c>
    </row>
    <row r="5268" spans="1:2" x14ac:dyDescent="0.25">
      <c r="A5268" s="118">
        <v>28750</v>
      </c>
      <c r="B5268" s="110" t="s">
        <v>8083</v>
      </c>
    </row>
    <row r="5269" spans="1:2" x14ac:dyDescent="0.25">
      <c r="A5269" s="118">
        <v>28720</v>
      </c>
      <c r="B5269" s="110" t="s">
        <v>8084</v>
      </c>
    </row>
    <row r="5270" spans="1:2" x14ac:dyDescent="0.25">
      <c r="A5270" s="118">
        <v>27420</v>
      </c>
      <c r="B5270" s="110" t="s">
        <v>8085</v>
      </c>
    </row>
    <row r="5271" spans="1:2" x14ac:dyDescent="0.25">
      <c r="A5271" s="118">
        <v>27420</v>
      </c>
      <c r="B5271" s="110" t="s">
        <v>8086</v>
      </c>
    </row>
    <row r="5272" spans="1:2" x14ac:dyDescent="0.25">
      <c r="A5272" s="118">
        <v>27420</v>
      </c>
      <c r="B5272" s="110" t="s">
        <v>8087</v>
      </c>
    </row>
    <row r="5273" spans="1:2" x14ac:dyDescent="0.25">
      <c r="A5273" s="118">
        <v>27440</v>
      </c>
      <c r="B5273" s="110" t="s">
        <v>8088</v>
      </c>
    </row>
    <row r="5274" spans="1:2" x14ac:dyDescent="0.25">
      <c r="A5274" s="118">
        <v>27440</v>
      </c>
      <c r="B5274" s="110" t="s">
        <v>8089</v>
      </c>
    </row>
    <row r="5275" spans="1:2" x14ac:dyDescent="0.25">
      <c r="A5275" s="118">
        <v>25210</v>
      </c>
      <c r="B5275" s="110" t="s">
        <v>8090</v>
      </c>
    </row>
    <row r="5276" spans="1:2" x14ac:dyDescent="0.25">
      <c r="A5276" s="118">
        <v>27420</v>
      </c>
      <c r="B5276" s="110" t="s">
        <v>8091</v>
      </c>
    </row>
    <row r="5277" spans="1:2" x14ac:dyDescent="0.25">
      <c r="A5277" s="118">
        <v>27420</v>
      </c>
      <c r="B5277" s="110" t="s">
        <v>8092</v>
      </c>
    </row>
    <row r="5278" spans="1:2" x14ac:dyDescent="0.25">
      <c r="A5278" s="118">
        <v>36140</v>
      </c>
      <c r="B5278" s="110" t="s">
        <v>8093</v>
      </c>
    </row>
    <row r="5279" spans="1:2" x14ac:dyDescent="0.25">
      <c r="A5279" s="118">
        <v>35120</v>
      </c>
      <c r="B5279" s="110" t="s">
        <v>8094</v>
      </c>
    </row>
    <row r="5280" spans="1:2" x14ac:dyDescent="0.25">
      <c r="A5280" s="118">
        <v>21120</v>
      </c>
      <c r="B5280" s="110" t="s">
        <v>8095</v>
      </c>
    </row>
    <row r="5281" spans="1:2" x14ac:dyDescent="0.25">
      <c r="A5281" s="118">
        <v>21219</v>
      </c>
      <c r="B5281" s="110" t="s">
        <v>8096</v>
      </c>
    </row>
    <row r="5282" spans="1:2" x14ac:dyDescent="0.25">
      <c r="A5282" s="118">
        <v>29550</v>
      </c>
      <c r="B5282" s="110" t="s">
        <v>8097</v>
      </c>
    </row>
    <row r="5283" spans="1:2" x14ac:dyDescent="0.25">
      <c r="A5283" s="118">
        <v>21219</v>
      </c>
      <c r="B5283" s="110" t="s">
        <v>8098</v>
      </c>
    </row>
    <row r="5284" spans="1:2" x14ac:dyDescent="0.25">
      <c r="A5284" s="118">
        <v>36639</v>
      </c>
      <c r="B5284" s="110" t="s">
        <v>8099</v>
      </c>
    </row>
    <row r="5285" spans="1:2" x14ac:dyDescent="0.25">
      <c r="A5285" s="118">
        <v>15880</v>
      </c>
      <c r="B5285" s="110" t="s">
        <v>8100</v>
      </c>
    </row>
    <row r="5286" spans="1:2" x14ac:dyDescent="0.25">
      <c r="A5286" s="118">
        <v>15880</v>
      </c>
      <c r="B5286" s="110" t="s">
        <v>8101</v>
      </c>
    </row>
    <row r="5287" spans="1:2" x14ac:dyDescent="0.25">
      <c r="A5287" s="118">
        <v>15842</v>
      </c>
      <c r="B5287" s="110" t="s">
        <v>8102</v>
      </c>
    </row>
    <row r="5288" spans="1:2" x14ac:dyDescent="0.25">
      <c r="A5288" s="118">
        <v>51170</v>
      </c>
      <c r="B5288" s="110" t="s">
        <v>8103</v>
      </c>
    </row>
    <row r="5289" spans="1:2" x14ac:dyDescent="0.25">
      <c r="A5289" s="118">
        <v>52113</v>
      </c>
      <c r="B5289" s="110" t="s">
        <v>8104</v>
      </c>
    </row>
    <row r="5290" spans="1:2" x14ac:dyDescent="0.25">
      <c r="A5290" s="118">
        <v>51390</v>
      </c>
      <c r="B5290" s="110" t="s">
        <v>8105</v>
      </c>
    </row>
    <row r="5291" spans="1:2" x14ac:dyDescent="0.25">
      <c r="A5291" s="118">
        <v>51870</v>
      </c>
      <c r="B5291" s="110" t="s">
        <v>8106</v>
      </c>
    </row>
    <row r="5292" spans="1:2" x14ac:dyDescent="0.25">
      <c r="A5292" s="118">
        <v>51870</v>
      </c>
      <c r="B5292" s="110" t="s">
        <v>8107</v>
      </c>
    </row>
    <row r="5293" spans="1:2" x14ac:dyDescent="0.25">
      <c r="A5293" s="118">
        <v>29530</v>
      </c>
      <c r="B5293" s="110" t="s">
        <v>8108</v>
      </c>
    </row>
    <row r="5294" spans="1:2" x14ac:dyDescent="0.25">
      <c r="A5294" s="121">
        <v>33100</v>
      </c>
      <c r="B5294" s="110" t="s">
        <v>8109</v>
      </c>
    </row>
    <row r="5295" spans="1:2" x14ac:dyDescent="0.25">
      <c r="A5295" s="118">
        <v>74820</v>
      </c>
      <c r="B5295" s="110" t="s">
        <v>8110</v>
      </c>
    </row>
    <row r="5296" spans="1:2" x14ac:dyDescent="0.25">
      <c r="A5296" s="118">
        <v>15880</v>
      </c>
      <c r="B5296" s="110" t="s">
        <v>8111</v>
      </c>
    </row>
    <row r="5297" spans="1:2" x14ac:dyDescent="0.25">
      <c r="A5297" s="118">
        <v>29710</v>
      </c>
      <c r="B5297" s="110" t="s">
        <v>8112</v>
      </c>
    </row>
    <row r="5298" spans="1:2" x14ac:dyDescent="0.25">
      <c r="A5298" s="118">
        <v>29230</v>
      </c>
      <c r="B5298" s="110" t="s">
        <v>8113</v>
      </c>
    </row>
    <row r="5299" spans="1:2" x14ac:dyDescent="0.25">
      <c r="A5299" s="118">
        <v>74300</v>
      </c>
      <c r="B5299" s="110" t="s">
        <v>8114</v>
      </c>
    </row>
    <row r="5300" spans="1:2" x14ac:dyDescent="0.25">
      <c r="A5300" s="118">
        <v>29710</v>
      </c>
      <c r="B5300" s="110" t="s">
        <v>8115</v>
      </c>
    </row>
    <row r="5301" spans="1:2" x14ac:dyDescent="0.25">
      <c r="A5301" s="118">
        <v>51380</v>
      </c>
      <c r="B5301" s="110" t="s">
        <v>8116</v>
      </c>
    </row>
    <row r="5302" spans="1:2" x14ac:dyDescent="0.25">
      <c r="A5302" s="118">
        <v>51380</v>
      </c>
      <c r="B5302" s="110" t="s">
        <v>8117</v>
      </c>
    </row>
    <row r="5303" spans="1:2" x14ac:dyDescent="0.25">
      <c r="A5303" s="118">
        <v>55304</v>
      </c>
      <c r="B5303" s="110" t="s">
        <v>8118</v>
      </c>
    </row>
    <row r="5304" spans="1:2" x14ac:dyDescent="0.25">
      <c r="A5304" s="118">
        <v>29530</v>
      </c>
      <c r="B5304" s="110" t="s">
        <v>8119</v>
      </c>
    </row>
    <row r="5305" spans="1:2" x14ac:dyDescent="0.25">
      <c r="A5305" s="118">
        <v>29530</v>
      </c>
      <c r="B5305" s="110" t="s">
        <v>8120</v>
      </c>
    </row>
    <row r="5306" spans="1:2" x14ac:dyDescent="0.25">
      <c r="A5306" s="118">
        <v>29530</v>
      </c>
      <c r="B5306" s="110" t="s">
        <v>8121</v>
      </c>
    </row>
    <row r="5307" spans="1:2" x14ac:dyDescent="0.25">
      <c r="A5307" s="118">
        <v>15899</v>
      </c>
      <c r="B5307" s="110" t="s">
        <v>8122</v>
      </c>
    </row>
    <row r="5308" spans="1:2" x14ac:dyDescent="0.25">
      <c r="A5308" s="118">
        <v>15899</v>
      </c>
      <c r="B5308" s="110" t="s">
        <v>8123</v>
      </c>
    </row>
    <row r="5309" spans="1:2" x14ac:dyDescent="0.25">
      <c r="A5309" s="118">
        <v>51870</v>
      </c>
      <c r="B5309" s="110" t="s">
        <v>8124</v>
      </c>
    </row>
    <row r="5310" spans="1:2" x14ac:dyDescent="0.25">
      <c r="A5310" s="118">
        <v>51390</v>
      </c>
      <c r="B5310" s="110" t="s">
        <v>8125</v>
      </c>
    </row>
    <row r="5311" spans="1:2" x14ac:dyDescent="0.25">
      <c r="A5311" s="118">
        <v>51390</v>
      </c>
      <c r="B5311" s="110" t="s">
        <v>8126</v>
      </c>
    </row>
    <row r="5312" spans="1:2" x14ac:dyDescent="0.25">
      <c r="A5312" s="118">
        <v>15880</v>
      </c>
      <c r="B5312" s="110" t="s">
        <v>8127</v>
      </c>
    </row>
    <row r="5313" spans="1:2" x14ac:dyDescent="0.25">
      <c r="A5313" s="118">
        <v>15880</v>
      </c>
      <c r="B5313" s="110" t="s">
        <v>8128</v>
      </c>
    </row>
    <row r="5314" spans="1:2" x14ac:dyDescent="0.25">
      <c r="A5314" s="118">
        <v>45230</v>
      </c>
      <c r="B5314" s="110" t="s">
        <v>8129</v>
      </c>
    </row>
    <row r="5315" spans="1:2" x14ac:dyDescent="0.25">
      <c r="A5315" s="118">
        <v>85140</v>
      </c>
      <c r="B5315" s="110" t="s">
        <v>8130</v>
      </c>
    </row>
    <row r="5316" spans="1:2" x14ac:dyDescent="0.25">
      <c r="A5316" s="118">
        <v>85140</v>
      </c>
      <c r="B5316" s="110" t="s">
        <v>8131</v>
      </c>
    </row>
    <row r="5317" spans="1:2" x14ac:dyDescent="0.25">
      <c r="A5317" s="118">
        <v>33100</v>
      </c>
      <c r="B5317" s="110" t="s">
        <v>8132</v>
      </c>
    </row>
    <row r="5318" spans="1:2" x14ac:dyDescent="0.25">
      <c r="A5318" s="118">
        <v>92629</v>
      </c>
      <c r="B5318" s="110" t="s">
        <v>8133</v>
      </c>
    </row>
    <row r="5319" spans="1:2" x14ac:dyDescent="0.25">
      <c r="A5319" s="118">
        <v>36400</v>
      </c>
      <c r="B5319" s="110" t="s">
        <v>8134</v>
      </c>
    </row>
    <row r="5320" spans="1:2" x14ac:dyDescent="0.25">
      <c r="A5320" s="118">
        <v>92629</v>
      </c>
      <c r="B5320" s="110" t="s">
        <v>8135</v>
      </c>
    </row>
    <row r="5321" spans="1:2" x14ac:dyDescent="0.25">
      <c r="A5321" s="118">
        <v>92619</v>
      </c>
      <c r="B5321" s="110" t="s">
        <v>8136</v>
      </c>
    </row>
    <row r="5322" spans="1:2" x14ac:dyDescent="0.25">
      <c r="A5322" s="118">
        <v>92710</v>
      </c>
      <c r="B5322" s="110" t="s">
        <v>8137</v>
      </c>
    </row>
    <row r="5323" spans="1:2" x14ac:dyDescent="0.25">
      <c r="A5323" s="118">
        <v>92619</v>
      </c>
      <c r="B5323" s="110" t="s">
        <v>8138</v>
      </c>
    </row>
    <row r="5324" spans="1:2" x14ac:dyDescent="0.25">
      <c r="A5324" s="118">
        <v>51160</v>
      </c>
      <c r="B5324" s="110" t="s">
        <v>8139</v>
      </c>
    </row>
    <row r="5325" spans="1:2" x14ac:dyDescent="0.25">
      <c r="A5325" s="118">
        <v>19300</v>
      </c>
      <c r="B5325" s="110" t="s">
        <v>8140</v>
      </c>
    </row>
    <row r="5326" spans="1:2" x14ac:dyDescent="0.25">
      <c r="A5326" s="118">
        <v>52431</v>
      </c>
      <c r="B5326" s="110" t="s">
        <v>8141</v>
      </c>
    </row>
    <row r="5327" spans="1:2" x14ac:dyDescent="0.25">
      <c r="A5327" s="118">
        <v>51423</v>
      </c>
      <c r="B5327" s="110" t="s">
        <v>8142</v>
      </c>
    </row>
    <row r="5328" spans="1:2" x14ac:dyDescent="0.25">
      <c r="A5328" s="118">
        <v>51423</v>
      </c>
      <c r="B5328" s="110" t="s">
        <v>8143</v>
      </c>
    </row>
    <row r="5329" spans="1:2" x14ac:dyDescent="0.25">
      <c r="A5329" s="118">
        <v>51423</v>
      </c>
      <c r="B5329" s="110" t="s">
        <v>8144</v>
      </c>
    </row>
    <row r="5330" spans="1:2" x14ac:dyDescent="0.25">
      <c r="A5330" s="118">
        <v>19100</v>
      </c>
      <c r="B5330" s="110" t="s">
        <v>8145</v>
      </c>
    </row>
    <row r="5331" spans="1:2" x14ac:dyDescent="0.25">
      <c r="A5331" s="118">
        <v>17710</v>
      </c>
      <c r="B5331" s="110" t="s">
        <v>8146</v>
      </c>
    </row>
    <row r="5332" spans="1:2" x14ac:dyDescent="0.25">
      <c r="A5332" s="118">
        <v>29540</v>
      </c>
      <c r="B5332" s="110" t="s">
        <v>8147</v>
      </c>
    </row>
    <row r="5333" spans="1:2" x14ac:dyDescent="0.25">
      <c r="A5333" s="118">
        <v>51830</v>
      </c>
      <c r="B5333" s="110" t="s">
        <v>8148</v>
      </c>
    </row>
    <row r="5334" spans="1:2" x14ac:dyDescent="0.25">
      <c r="A5334" s="118">
        <v>19300</v>
      </c>
      <c r="B5334" s="110" t="s">
        <v>8149</v>
      </c>
    </row>
    <row r="5335" spans="1:2" x14ac:dyDescent="0.25">
      <c r="A5335" s="118">
        <v>71409</v>
      </c>
      <c r="B5335" s="110" t="s">
        <v>8150</v>
      </c>
    </row>
    <row r="5336" spans="1:2" x14ac:dyDescent="0.25">
      <c r="A5336" s="118">
        <v>51210</v>
      </c>
      <c r="B5336" s="110" t="s">
        <v>8151</v>
      </c>
    </row>
    <row r="5337" spans="1:2" x14ac:dyDescent="0.25">
      <c r="A5337" s="118">
        <v>29320</v>
      </c>
      <c r="B5337" s="110" t="s">
        <v>8152</v>
      </c>
    </row>
    <row r="5338" spans="1:2" x14ac:dyDescent="0.25">
      <c r="A5338" s="118">
        <v>1110</v>
      </c>
      <c r="B5338" s="110" t="s">
        <v>8153</v>
      </c>
    </row>
    <row r="5339" spans="1:2" x14ac:dyDescent="0.25">
      <c r="A5339" s="118">
        <v>1110</v>
      </c>
      <c r="B5339" s="110" t="s">
        <v>8154</v>
      </c>
    </row>
    <row r="5340" spans="1:2" x14ac:dyDescent="0.25">
      <c r="A5340" s="118">
        <v>15139</v>
      </c>
      <c r="B5340" s="110" t="s">
        <v>8155</v>
      </c>
    </row>
    <row r="5341" spans="1:2" x14ac:dyDescent="0.25">
      <c r="A5341" s="118">
        <v>99000</v>
      </c>
      <c r="B5341" s="110" t="s">
        <v>8156</v>
      </c>
    </row>
    <row r="5342" spans="1:2" x14ac:dyDescent="0.25">
      <c r="A5342" s="118">
        <v>75210</v>
      </c>
      <c r="B5342" s="110" t="s">
        <v>8157</v>
      </c>
    </row>
    <row r="5343" spans="1:2" x14ac:dyDescent="0.25">
      <c r="A5343" s="118">
        <v>99000</v>
      </c>
      <c r="B5343" s="110" t="s">
        <v>8158</v>
      </c>
    </row>
    <row r="5344" spans="1:2" x14ac:dyDescent="0.25">
      <c r="A5344" s="118">
        <v>67130</v>
      </c>
      <c r="B5344" s="110" t="s">
        <v>8159</v>
      </c>
    </row>
    <row r="5345" spans="1:2" x14ac:dyDescent="0.25">
      <c r="A5345" s="118">
        <v>99000</v>
      </c>
      <c r="B5345" s="110" t="s">
        <v>8160</v>
      </c>
    </row>
    <row r="5346" spans="1:2" x14ac:dyDescent="0.25">
      <c r="A5346" s="118">
        <v>2010</v>
      </c>
      <c r="B5346" s="110" t="s">
        <v>8161</v>
      </c>
    </row>
    <row r="5347" spans="1:2" x14ac:dyDescent="0.25">
      <c r="A5347" s="118">
        <v>29320</v>
      </c>
      <c r="B5347" s="110" t="s">
        <v>8162</v>
      </c>
    </row>
    <row r="5348" spans="1:2" x14ac:dyDescent="0.25">
      <c r="A5348" s="118">
        <v>74149</v>
      </c>
      <c r="B5348" s="110" t="s">
        <v>8163</v>
      </c>
    </row>
    <row r="5349" spans="1:2" x14ac:dyDescent="0.25">
      <c r="A5349" s="118">
        <v>2020</v>
      </c>
      <c r="B5349" s="110" t="s">
        <v>8164</v>
      </c>
    </row>
    <row r="5350" spans="1:2" x14ac:dyDescent="0.25">
      <c r="A5350" s="118">
        <v>2010</v>
      </c>
      <c r="B5350" s="110" t="s">
        <v>8165</v>
      </c>
    </row>
    <row r="5351" spans="1:2" x14ac:dyDescent="0.25">
      <c r="A5351" s="118">
        <v>2020</v>
      </c>
      <c r="B5351" s="110" t="s">
        <v>8166</v>
      </c>
    </row>
    <row r="5352" spans="1:2" x14ac:dyDescent="0.25">
      <c r="A5352" s="118">
        <v>2020</v>
      </c>
      <c r="B5352" s="110" t="s">
        <v>8167</v>
      </c>
    </row>
    <row r="5353" spans="1:2" x14ac:dyDescent="0.25">
      <c r="A5353" s="118">
        <v>45110</v>
      </c>
      <c r="B5353" s="110" t="s">
        <v>8168</v>
      </c>
    </row>
    <row r="5354" spans="1:2" x14ac:dyDescent="0.25">
      <c r="A5354" s="118">
        <v>71310</v>
      </c>
      <c r="B5354" s="110" t="s">
        <v>8169</v>
      </c>
    </row>
    <row r="5355" spans="1:2" x14ac:dyDescent="0.25">
      <c r="A5355" s="118">
        <v>51880</v>
      </c>
      <c r="B5355" s="110" t="s">
        <v>8170</v>
      </c>
    </row>
    <row r="5356" spans="1:2" x14ac:dyDescent="0.25">
      <c r="A5356" s="118">
        <v>75130</v>
      </c>
      <c r="B5356" s="110" t="s">
        <v>8171</v>
      </c>
    </row>
    <row r="5357" spans="1:2" x14ac:dyDescent="0.25">
      <c r="A5357" s="118">
        <v>2010</v>
      </c>
      <c r="B5357" s="110" t="s">
        <v>8172</v>
      </c>
    </row>
    <row r="5358" spans="1:2" x14ac:dyDescent="0.25">
      <c r="A5358" s="118">
        <v>27100</v>
      </c>
      <c r="B5358" s="110" t="s">
        <v>8173</v>
      </c>
    </row>
    <row r="5359" spans="1:2" x14ac:dyDescent="0.25">
      <c r="A5359" s="118">
        <v>27100</v>
      </c>
      <c r="B5359" s="110" t="s">
        <v>8174</v>
      </c>
    </row>
    <row r="5360" spans="1:2" x14ac:dyDescent="0.25">
      <c r="A5360" s="118">
        <v>27100</v>
      </c>
      <c r="B5360" s="110" t="s">
        <v>8175</v>
      </c>
    </row>
    <row r="5361" spans="1:2" x14ac:dyDescent="0.25">
      <c r="A5361" s="118">
        <v>27100</v>
      </c>
      <c r="B5361" s="110" t="s">
        <v>8176</v>
      </c>
    </row>
    <row r="5362" spans="1:2" x14ac:dyDescent="0.25">
      <c r="A5362" s="118">
        <v>28620</v>
      </c>
      <c r="B5362" s="110" t="s">
        <v>8177</v>
      </c>
    </row>
    <row r="5363" spans="1:2" x14ac:dyDescent="0.25">
      <c r="A5363" s="118">
        <v>28400</v>
      </c>
      <c r="B5363" s="110" t="s">
        <v>8178</v>
      </c>
    </row>
    <row r="5364" spans="1:2" x14ac:dyDescent="0.25">
      <c r="A5364" s="118">
        <v>27420</v>
      </c>
      <c r="B5364" s="110" t="s">
        <v>8179</v>
      </c>
    </row>
    <row r="5365" spans="1:2" x14ac:dyDescent="0.25">
      <c r="A5365" s="118">
        <v>29210</v>
      </c>
      <c r="B5365" s="110" t="s">
        <v>8180</v>
      </c>
    </row>
    <row r="5366" spans="1:2" x14ac:dyDescent="0.25">
      <c r="A5366" s="118">
        <v>29420</v>
      </c>
      <c r="B5366" s="110" t="s">
        <v>8181</v>
      </c>
    </row>
    <row r="5367" spans="1:2" x14ac:dyDescent="0.25">
      <c r="A5367" s="118">
        <v>28610</v>
      </c>
      <c r="B5367" s="110" t="s">
        <v>8182</v>
      </c>
    </row>
    <row r="5368" spans="1:2" x14ac:dyDescent="0.25">
      <c r="A5368" s="118">
        <v>29220</v>
      </c>
      <c r="B5368" s="110" t="s">
        <v>8183</v>
      </c>
    </row>
    <row r="5369" spans="1:2" x14ac:dyDescent="0.25">
      <c r="A5369" s="118">
        <v>51870</v>
      </c>
      <c r="B5369" s="110" t="s">
        <v>8184</v>
      </c>
    </row>
    <row r="5370" spans="1:2" x14ac:dyDescent="0.25">
      <c r="A5370" s="118">
        <v>25240</v>
      </c>
      <c r="B5370" s="110" t="s">
        <v>8185</v>
      </c>
    </row>
    <row r="5371" spans="1:2" x14ac:dyDescent="0.25">
      <c r="A5371" s="118">
        <v>24140</v>
      </c>
      <c r="B5371" s="110" t="s">
        <v>8186</v>
      </c>
    </row>
    <row r="5372" spans="1:2" x14ac:dyDescent="0.25">
      <c r="A5372" s="118">
        <v>74850</v>
      </c>
      <c r="B5372" s="110" t="s">
        <v>8187</v>
      </c>
    </row>
    <row r="5373" spans="1:2" x14ac:dyDescent="0.25">
      <c r="A5373" s="119">
        <v>51120</v>
      </c>
      <c r="B5373" s="111" t="s">
        <v>8188</v>
      </c>
    </row>
    <row r="5374" spans="1:2" x14ac:dyDescent="0.25">
      <c r="A5374" s="120">
        <v>24140</v>
      </c>
      <c r="B5374" s="111" t="s">
        <v>8189</v>
      </c>
    </row>
    <row r="5375" spans="1:2" x14ac:dyDescent="0.25">
      <c r="A5375" s="119">
        <v>51550</v>
      </c>
      <c r="B5375" s="111" t="s">
        <v>8190</v>
      </c>
    </row>
    <row r="5376" spans="1:2" x14ac:dyDescent="0.25">
      <c r="A5376" s="118">
        <v>29420</v>
      </c>
      <c r="B5376" s="110" t="s">
        <v>8191</v>
      </c>
    </row>
    <row r="5377" spans="1:2" x14ac:dyDescent="0.25">
      <c r="A5377" s="118">
        <v>29560</v>
      </c>
      <c r="B5377" s="110" t="s">
        <v>8192</v>
      </c>
    </row>
    <row r="5378" spans="1:2" x14ac:dyDescent="0.25">
      <c r="A5378" s="118">
        <v>29560</v>
      </c>
      <c r="B5378" s="110" t="s">
        <v>8193</v>
      </c>
    </row>
    <row r="5379" spans="1:2" x14ac:dyDescent="0.25">
      <c r="A5379" s="118">
        <v>22150</v>
      </c>
      <c r="B5379" s="110" t="s">
        <v>8194</v>
      </c>
    </row>
    <row r="5380" spans="1:2" x14ac:dyDescent="0.25">
      <c r="A5380" s="118">
        <v>24200</v>
      </c>
      <c r="B5380" s="110" t="s">
        <v>8195</v>
      </c>
    </row>
    <row r="5381" spans="1:2" x14ac:dyDescent="0.25">
      <c r="A5381" s="118">
        <v>45250</v>
      </c>
      <c r="B5381" s="110" t="s">
        <v>8196</v>
      </c>
    </row>
    <row r="5382" spans="1:2" x14ac:dyDescent="0.25">
      <c r="A5382" s="118">
        <v>92330</v>
      </c>
      <c r="B5382" s="110" t="s">
        <v>8197</v>
      </c>
    </row>
    <row r="5383" spans="1:2" x14ac:dyDescent="0.25">
      <c r="A5383" s="118">
        <v>93059</v>
      </c>
      <c r="B5383" s="110" t="s">
        <v>8198</v>
      </c>
    </row>
    <row r="5384" spans="1:2" x14ac:dyDescent="0.25">
      <c r="A5384" s="118">
        <v>63400</v>
      </c>
      <c r="B5384" s="110" t="s">
        <v>8199</v>
      </c>
    </row>
    <row r="5385" spans="1:2" x14ac:dyDescent="0.25">
      <c r="A5385" s="118">
        <v>18232</v>
      </c>
      <c r="B5385" s="110" t="s">
        <v>8200</v>
      </c>
    </row>
    <row r="5386" spans="1:2" x14ac:dyDescent="0.25">
      <c r="A5386" s="118">
        <v>45250</v>
      </c>
      <c r="B5386" s="110" t="s">
        <v>8201</v>
      </c>
    </row>
    <row r="5387" spans="1:2" x14ac:dyDescent="0.25">
      <c r="A5387" s="118">
        <v>27540</v>
      </c>
      <c r="B5387" s="110" t="s">
        <v>8202</v>
      </c>
    </row>
    <row r="5388" spans="1:2" x14ac:dyDescent="0.25">
      <c r="A5388" s="118">
        <v>27420</v>
      </c>
      <c r="B5388" s="110" t="s">
        <v>8203</v>
      </c>
    </row>
    <row r="5389" spans="1:2" x14ac:dyDescent="0.25">
      <c r="A5389" s="118">
        <v>24660</v>
      </c>
      <c r="B5389" s="110" t="s">
        <v>8204</v>
      </c>
    </row>
    <row r="5390" spans="1:2" x14ac:dyDescent="0.25">
      <c r="A5390" s="118">
        <v>23100</v>
      </c>
      <c r="B5390" s="110" t="s">
        <v>8205</v>
      </c>
    </row>
    <row r="5391" spans="1:2" x14ac:dyDescent="0.25">
      <c r="A5391" s="118">
        <v>24660</v>
      </c>
      <c r="B5391" s="110" t="s">
        <v>8206</v>
      </c>
    </row>
    <row r="5392" spans="1:2" x14ac:dyDescent="0.25">
      <c r="A5392" s="118">
        <v>24660</v>
      </c>
      <c r="B5392" s="110" t="s">
        <v>8207</v>
      </c>
    </row>
    <row r="5393" spans="1:2" x14ac:dyDescent="0.25">
      <c r="A5393" s="118">
        <v>27420</v>
      </c>
      <c r="B5393" s="110" t="s">
        <v>8208</v>
      </c>
    </row>
    <row r="5394" spans="1:2" x14ac:dyDescent="0.25">
      <c r="A5394" s="118">
        <v>20510</v>
      </c>
      <c r="B5394" s="110" t="s">
        <v>8209</v>
      </c>
    </row>
    <row r="5395" spans="1:2" x14ac:dyDescent="0.25">
      <c r="A5395" s="118">
        <v>29560</v>
      </c>
      <c r="B5395" s="110" t="s">
        <v>8210</v>
      </c>
    </row>
    <row r="5396" spans="1:2" x14ac:dyDescent="0.25">
      <c r="A5396" s="118">
        <v>29560</v>
      </c>
      <c r="B5396" s="110" t="s">
        <v>8211</v>
      </c>
    </row>
    <row r="5397" spans="1:2" x14ac:dyDescent="0.25">
      <c r="A5397" s="118">
        <v>27100</v>
      </c>
      <c r="B5397" s="110" t="s">
        <v>8212</v>
      </c>
    </row>
    <row r="5398" spans="1:2" x14ac:dyDescent="0.25">
      <c r="A5398" s="118">
        <v>24660</v>
      </c>
      <c r="B5398" s="110" t="s">
        <v>8213</v>
      </c>
    </row>
    <row r="5399" spans="1:2" x14ac:dyDescent="0.25">
      <c r="A5399" s="118">
        <v>36631</v>
      </c>
      <c r="B5399" s="110" t="s">
        <v>8214</v>
      </c>
    </row>
    <row r="5400" spans="1:2" x14ac:dyDescent="0.25">
      <c r="A5400" s="118">
        <v>36631</v>
      </c>
      <c r="B5400" s="110" t="s">
        <v>8215</v>
      </c>
    </row>
    <row r="5401" spans="1:2" x14ac:dyDescent="0.25">
      <c r="A5401" s="118">
        <v>51479</v>
      </c>
      <c r="B5401" s="110" t="s">
        <v>8216</v>
      </c>
    </row>
    <row r="5402" spans="1:2" x14ac:dyDescent="0.25">
      <c r="A5402" s="118">
        <v>50101</v>
      </c>
      <c r="B5402" s="110" t="s">
        <v>8217</v>
      </c>
    </row>
    <row r="5403" spans="1:2" x14ac:dyDescent="0.25">
      <c r="A5403" s="118">
        <v>50101</v>
      </c>
      <c r="B5403" s="110" t="s">
        <v>8218</v>
      </c>
    </row>
    <row r="5404" spans="1:2" x14ac:dyDescent="0.25">
      <c r="A5404" s="118">
        <v>50102</v>
      </c>
      <c r="B5404" s="110" t="s">
        <v>8219</v>
      </c>
    </row>
    <row r="5405" spans="1:2" x14ac:dyDescent="0.25">
      <c r="A5405" s="118">
        <v>50102</v>
      </c>
      <c r="B5405" s="110" t="s">
        <v>8220</v>
      </c>
    </row>
    <row r="5406" spans="1:2" x14ac:dyDescent="0.25">
      <c r="A5406" s="118">
        <v>29550</v>
      </c>
      <c r="B5406" s="110" t="s">
        <v>8221</v>
      </c>
    </row>
    <row r="5407" spans="1:2" x14ac:dyDescent="0.25">
      <c r="A5407" s="118">
        <v>11200</v>
      </c>
      <c r="B5407" s="110" t="s">
        <v>8222</v>
      </c>
    </row>
    <row r="5408" spans="1:2" x14ac:dyDescent="0.25">
      <c r="A5408" s="118">
        <v>29430</v>
      </c>
      <c r="B5408" s="110" t="s">
        <v>8223</v>
      </c>
    </row>
    <row r="5409" spans="1:2" x14ac:dyDescent="0.25">
      <c r="A5409" s="118">
        <v>35410</v>
      </c>
      <c r="B5409" s="110" t="s">
        <v>8224</v>
      </c>
    </row>
    <row r="5410" spans="1:2" x14ac:dyDescent="0.25">
      <c r="A5410" s="118">
        <v>35410</v>
      </c>
      <c r="B5410" s="110" t="s">
        <v>8225</v>
      </c>
    </row>
    <row r="5411" spans="1:2" x14ac:dyDescent="0.25">
      <c r="A5411" s="118">
        <v>35420</v>
      </c>
      <c r="B5411" s="110" t="s">
        <v>8226</v>
      </c>
    </row>
    <row r="5412" spans="1:2" x14ac:dyDescent="0.25">
      <c r="A5412" s="118">
        <v>35420</v>
      </c>
      <c r="B5412" s="110" t="s">
        <v>8227</v>
      </c>
    </row>
    <row r="5413" spans="1:2" x14ac:dyDescent="0.25">
      <c r="A5413" s="118">
        <v>20510</v>
      </c>
      <c r="B5413" s="110" t="s">
        <v>8228</v>
      </c>
    </row>
    <row r="5414" spans="1:2" x14ac:dyDescent="0.25">
      <c r="A5414" s="118">
        <v>36140</v>
      </c>
      <c r="B5414" s="110" t="s">
        <v>8229</v>
      </c>
    </row>
    <row r="5415" spans="1:2" x14ac:dyDescent="0.25">
      <c r="A5415" s="118">
        <v>25239</v>
      </c>
      <c r="B5415" s="110" t="s">
        <v>8230</v>
      </c>
    </row>
    <row r="5416" spans="1:2" x14ac:dyDescent="0.25">
      <c r="A5416" s="118">
        <v>74879</v>
      </c>
      <c r="B5416" s="110" t="s">
        <v>8231</v>
      </c>
    </row>
    <row r="5417" spans="1:2" x14ac:dyDescent="0.25">
      <c r="A5417" s="118">
        <v>30010</v>
      </c>
      <c r="B5417" s="110" t="s">
        <v>8232</v>
      </c>
    </row>
    <row r="5418" spans="1:2" x14ac:dyDescent="0.25">
      <c r="A5418" s="118">
        <v>91330</v>
      </c>
      <c r="B5418" s="110" t="s">
        <v>8233</v>
      </c>
    </row>
    <row r="5419" spans="1:2" x14ac:dyDescent="0.25">
      <c r="A5419" s="118">
        <v>70209</v>
      </c>
      <c r="B5419" s="110" t="s">
        <v>8234</v>
      </c>
    </row>
    <row r="5420" spans="1:2" x14ac:dyDescent="0.25">
      <c r="A5420" s="118">
        <v>92400</v>
      </c>
      <c r="B5420" s="110" t="s">
        <v>8235</v>
      </c>
    </row>
    <row r="5421" spans="1:2" x14ac:dyDescent="0.25">
      <c r="A5421" s="118">
        <v>91330</v>
      </c>
      <c r="B5421" s="110" t="s">
        <v>8236</v>
      </c>
    </row>
    <row r="5422" spans="1:2" x14ac:dyDescent="0.25">
      <c r="A5422" s="118">
        <v>14110</v>
      </c>
      <c r="B5422" s="110" t="s">
        <v>8237</v>
      </c>
    </row>
    <row r="5423" spans="1:2" x14ac:dyDescent="0.25">
      <c r="A5423" s="118">
        <v>35420</v>
      </c>
      <c r="B5423" s="110" t="s">
        <v>8238</v>
      </c>
    </row>
    <row r="5424" spans="1:2" x14ac:dyDescent="0.25">
      <c r="A5424" s="118">
        <v>29230</v>
      </c>
      <c r="B5424" s="110" t="s">
        <v>8239</v>
      </c>
    </row>
    <row r="5425" spans="1:2" x14ac:dyDescent="0.25">
      <c r="A5425" s="118">
        <v>62209</v>
      </c>
      <c r="B5425" s="110" t="s">
        <v>8240</v>
      </c>
    </row>
    <row r="5426" spans="1:2" x14ac:dyDescent="0.25">
      <c r="A5426" s="118">
        <v>62109</v>
      </c>
      <c r="B5426" s="110" t="s">
        <v>8241</v>
      </c>
    </row>
    <row r="5427" spans="1:2" x14ac:dyDescent="0.25">
      <c r="A5427" s="118">
        <v>71239</v>
      </c>
      <c r="B5427" s="110" t="s">
        <v>8242</v>
      </c>
    </row>
    <row r="5428" spans="1:2" x14ac:dyDescent="0.25">
      <c r="A5428" s="118">
        <v>62209</v>
      </c>
      <c r="B5428" s="110" t="s">
        <v>8243</v>
      </c>
    </row>
    <row r="5429" spans="1:2" x14ac:dyDescent="0.25">
      <c r="A5429" s="118">
        <v>63400</v>
      </c>
      <c r="B5429" s="110" t="s">
        <v>8244</v>
      </c>
    </row>
    <row r="5430" spans="1:2" x14ac:dyDescent="0.25">
      <c r="A5430" s="118">
        <v>71219</v>
      </c>
      <c r="B5430" s="110" t="s">
        <v>8245</v>
      </c>
    </row>
    <row r="5431" spans="1:2" x14ac:dyDescent="0.25">
      <c r="A5431" s="118">
        <v>63400</v>
      </c>
      <c r="B5431" s="110" t="s">
        <v>8246</v>
      </c>
    </row>
    <row r="5432" spans="1:2" x14ac:dyDescent="0.25">
      <c r="A5432" s="118">
        <v>61102</v>
      </c>
      <c r="B5432" s="110" t="s">
        <v>8247</v>
      </c>
    </row>
    <row r="5433" spans="1:2" x14ac:dyDescent="0.25">
      <c r="A5433" s="118">
        <v>61209</v>
      </c>
      <c r="B5433" s="110" t="s">
        <v>8248</v>
      </c>
    </row>
    <row r="5434" spans="1:2" x14ac:dyDescent="0.25">
      <c r="A5434" s="118">
        <v>61102</v>
      </c>
      <c r="B5434" s="110" t="s">
        <v>8249</v>
      </c>
    </row>
    <row r="5435" spans="1:2" x14ac:dyDescent="0.25">
      <c r="A5435" s="118">
        <v>61209</v>
      </c>
      <c r="B5435" s="110" t="s">
        <v>8250</v>
      </c>
    </row>
    <row r="5436" spans="1:2" x14ac:dyDescent="0.25">
      <c r="A5436" s="118">
        <v>63400</v>
      </c>
      <c r="B5436" s="110" t="s">
        <v>8251</v>
      </c>
    </row>
    <row r="5437" spans="1:2" x14ac:dyDescent="0.25">
      <c r="A5437" s="118">
        <v>61102</v>
      </c>
      <c r="B5437" s="110" t="s">
        <v>8252</v>
      </c>
    </row>
    <row r="5438" spans="1:2" x14ac:dyDescent="0.25">
      <c r="A5438" s="118">
        <v>61102</v>
      </c>
      <c r="B5438" s="110" t="s">
        <v>8253</v>
      </c>
    </row>
    <row r="5439" spans="1:2" x14ac:dyDescent="0.25">
      <c r="A5439" s="118">
        <v>60249</v>
      </c>
      <c r="B5439" s="110" t="s">
        <v>8254</v>
      </c>
    </row>
    <row r="5440" spans="1:2" x14ac:dyDescent="0.25">
      <c r="A5440" s="118">
        <v>60109</v>
      </c>
      <c r="B5440" s="110" t="s">
        <v>8255</v>
      </c>
    </row>
    <row r="5441" spans="1:2" x14ac:dyDescent="0.25">
      <c r="A5441" s="118">
        <v>60249</v>
      </c>
      <c r="B5441" s="110" t="s">
        <v>8256</v>
      </c>
    </row>
    <row r="5442" spans="1:2" x14ac:dyDescent="0.25">
      <c r="A5442" s="118">
        <v>60109</v>
      </c>
      <c r="B5442" s="110" t="s">
        <v>8257</v>
      </c>
    </row>
    <row r="5443" spans="1:2" x14ac:dyDescent="0.25">
      <c r="A5443" s="118">
        <v>60249</v>
      </c>
      <c r="B5443" s="110" t="s">
        <v>8258</v>
      </c>
    </row>
    <row r="5444" spans="1:2" x14ac:dyDescent="0.25">
      <c r="A5444" s="118">
        <v>60249</v>
      </c>
      <c r="B5444" s="110" t="s">
        <v>8259</v>
      </c>
    </row>
    <row r="5445" spans="1:2" x14ac:dyDescent="0.25">
      <c r="A5445" s="118">
        <v>61209</v>
      </c>
      <c r="B5445" s="110" t="s">
        <v>8260</v>
      </c>
    </row>
    <row r="5446" spans="1:2" x14ac:dyDescent="0.25">
      <c r="A5446" s="118">
        <v>71229</v>
      </c>
      <c r="B5446" s="110" t="s">
        <v>8261</v>
      </c>
    </row>
    <row r="5447" spans="1:2" x14ac:dyDescent="0.25">
      <c r="A5447" s="118">
        <v>24301</v>
      </c>
      <c r="B5447" s="110" t="s">
        <v>8262</v>
      </c>
    </row>
    <row r="5448" spans="1:2" x14ac:dyDescent="0.25">
      <c r="A5448" s="118">
        <v>36140</v>
      </c>
      <c r="B5448" s="110" t="s">
        <v>8263</v>
      </c>
    </row>
    <row r="5449" spans="1:2" x14ac:dyDescent="0.25">
      <c r="A5449" s="118">
        <v>31100</v>
      </c>
      <c r="B5449" s="110" t="s">
        <v>8264</v>
      </c>
    </row>
    <row r="5450" spans="1:2" x14ac:dyDescent="0.25">
      <c r="A5450" s="118">
        <v>33201</v>
      </c>
      <c r="B5450" s="110" t="s">
        <v>8265</v>
      </c>
    </row>
    <row r="5451" spans="1:2" x14ac:dyDescent="0.25">
      <c r="A5451" s="118">
        <v>33202</v>
      </c>
      <c r="B5451" s="110" t="s">
        <v>8266</v>
      </c>
    </row>
    <row r="5452" spans="1:2" x14ac:dyDescent="0.25">
      <c r="A5452" s="118">
        <v>51310</v>
      </c>
      <c r="B5452" s="110" t="s">
        <v>8267</v>
      </c>
    </row>
    <row r="5453" spans="1:2" x14ac:dyDescent="0.25">
      <c r="A5453" s="118">
        <v>15810</v>
      </c>
      <c r="B5453" s="110" t="s">
        <v>8268</v>
      </c>
    </row>
    <row r="5454" spans="1:2" x14ac:dyDescent="0.25">
      <c r="A5454" s="118">
        <v>5010</v>
      </c>
      <c r="B5454" s="110" t="s">
        <v>8269</v>
      </c>
    </row>
    <row r="5455" spans="1:2" x14ac:dyDescent="0.25">
      <c r="A5455" s="118">
        <v>5010</v>
      </c>
      <c r="B5455" s="110" t="s">
        <v>8270</v>
      </c>
    </row>
    <row r="5456" spans="1:2" x14ac:dyDescent="0.25">
      <c r="A5456" s="118">
        <v>5010</v>
      </c>
      <c r="B5456" s="110" t="s">
        <v>8271</v>
      </c>
    </row>
    <row r="5457" spans="1:2" x14ac:dyDescent="0.25">
      <c r="A5457" s="118">
        <v>5020</v>
      </c>
      <c r="B5457" s="110" t="s">
        <v>8272</v>
      </c>
    </row>
    <row r="5458" spans="1:2" x14ac:dyDescent="0.25">
      <c r="A5458" s="118">
        <v>5010</v>
      </c>
      <c r="B5458" s="110" t="s">
        <v>8273</v>
      </c>
    </row>
    <row r="5459" spans="1:2" x14ac:dyDescent="0.25">
      <c r="A5459" s="118">
        <v>5010</v>
      </c>
      <c r="B5459" s="110" t="s">
        <v>8274</v>
      </c>
    </row>
    <row r="5460" spans="1:2" x14ac:dyDescent="0.25">
      <c r="A5460" s="118">
        <v>26829</v>
      </c>
      <c r="B5460" s="110" t="s">
        <v>8275</v>
      </c>
    </row>
    <row r="5461" spans="1:2" x14ac:dyDescent="0.25">
      <c r="A5461" s="118">
        <v>26829</v>
      </c>
      <c r="B5461" s="110" t="s">
        <v>8276</v>
      </c>
    </row>
    <row r="5462" spans="1:2" x14ac:dyDescent="0.25">
      <c r="A5462" s="118">
        <v>55303</v>
      </c>
      <c r="B5462" s="110" t="s">
        <v>8277</v>
      </c>
    </row>
    <row r="5463" spans="1:2" x14ac:dyDescent="0.25">
      <c r="A5463" s="118">
        <v>66011</v>
      </c>
      <c r="B5463" s="110" t="s">
        <v>8278</v>
      </c>
    </row>
    <row r="5464" spans="1:2" x14ac:dyDescent="0.25">
      <c r="A5464" s="118">
        <v>17220</v>
      </c>
      <c r="B5464" s="110" t="s">
        <v>8279</v>
      </c>
    </row>
    <row r="5465" spans="1:2" x14ac:dyDescent="0.25">
      <c r="A5465" s="118">
        <v>17542</v>
      </c>
      <c r="B5465" s="110" t="s">
        <v>8280</v>
      </c>
    </row>
    <row r="5466" spans="1:2" x14ac:dyDescent="0.25">
      <c r="A5466" s="118">
        <v>17542</v>
      </c>
      <c r="B5466" s="110" t="s">
        <v>8281</v>
      </c>
    </row>
    <row r="5467" spans="1:2" x14ac:dyDescent="0.25">
      <c r="A5467" s="118">
        <v>1250</v>
      </c>
      <c r="B5467" s="110" t="s">
        <v>8282</v>
      </c>
    </row>
    <row r="5468" spans="1:2" x14ac:dyDescent="0.25">
      <c r="A5468" s="118">
        <v>51820</v>
      </c>
      <c r="B5468" s="110" t="s">
        <v>8283</v>
      </c>
    </row>
    <row r="5469" spans="1:2" x14ac:dyDescent="0.25">
      <c r="A5469" s="118">
        <v>63121</v>
      </c>
      <c r="B5469" s="110" t="s">
        <v>8284</v>
      </c>
    </row>
    <row r="5470" spans="1:2" x14ac:dyDescent="0.25">
      <c r="A5470" s="118">
        <v>63121</v>
      </c>
      <c r="B5470" s="110" t="s">
        <v>8285</v>
      </c>
    </row>
    <row r="5471" spans="1:2" x14ac:dyDescent="0.25">
      <c r="A5471" s="118">
        <v>63121</v>
      </c>
      <c r="B5471" s="110" t="s">
        <v>8286</v>
      </c>
    </row>
    <row r="5472" spans="1:2" x14ac:dyDescent="0.25">
      <c r="A5472" s="118">
        <v>52113</v>
      </c>
      <c r="B5472" s="110" t="s">
        <v>8287</v>
      </c>
    </row>
    <row r="5473" spans="1:2" x14ac:dyDescent="0.25">
      <c r="A5473" s="118">
        <v>15139</v>
      </c>
      <c r="B5473" s="110" t="s">
        <v>8288</v>
      </c>
    </row>
    <row r="5474" spans="1:2" x14ac:dyDescent="0.25">
      <c r="A5474" s="118">
        <v>15320</v>
      </c>
      <c r="B5474" s="110" t="s">
        <v>8289</v>
      </c>
    </row>
    <row r="5475" spans="1:2" x14ac:dyDescent="0.25">
      <c r="A5475" s="118">
        <v>51310</v>
      </c>
      <c r="B5475" s="110" t="s">
        <v>8290</v>
      </c>
    </row>
    <row r="5476" spans="1:2" x14ac:dyDescent="0.25">
      <c r="A5476" s="118">
        <v>51310</v>
      </c>
      <c r="B5476" s="110" t="s">
        <v>8291</v>
      </c>
    </row>
    <row r="5477" spans="1:2" x14ac:dyDescent="0.25">
      <c r="A5477" s="118">
        <v>51341</v>
      </c>
      <c r="B5477" s="110" t="s">
        <v>8292</v>
      </c>
    </row>
    <row r="5478" spans="1:2" x14ac:dyDescent="0.25">
      <c r="A5478" s="118">
        <v>51341</v>
      </c>
      <c r="B5478" s="110" t="s">
        <v>8293</v>
      </c>
    </row>
    <row r="5479" spans="1:2" x14ac:dyDescent="0.25">
      <c r="A5479" s="118">
        <v>51341</v>
      </c>
      <c r="B5479" s="110" t="s">
        <v>8294</v>
      </c>
    </row>
    <row r="5480" spans="1:2" x14ac:dyDescent="0.25">
      <c r="A5480" s="118">
        <v>51310</v>
      </c>
      <c r="B5480" s="110" t="s">
        <v>8295</v>
      </c>
    </row>
    <row r="5481" spans="1:2" x14ac:dyDescent="0.25">
      <c r="A5481" s="118">
        <v>51170</v>
      </c>
      <c r="B5481" s="110" t="s">
        <v>8296</v>
      </c>
    </row>
    <row r="5482" spans="1:2" x14ac:dyDescent="0.25">
      <c r="A5482" s="118">
        <v>51380</v>
      </c>
      <c r="B5482" s="110" t="s">
        <v>8297</v>
      </c>
    </row>
    <row r="5483" spans="1:2" x14ac:dyDescent="0.25">
      <c r="A5483" s="118">
        <v>51310</v>
      </c>
      <c r="B5483" s="110" t="s">
        <v>8298</v>
      </c>
    </row>
    <row r="5484" spans="1:2" x14ac:dyDescent="0.25">
      <c r="A5484" s="118">
        <v>1120</v>
      </c>
      <c r="B5484" s="110" t="s">
        <v>8299</v>
      </c>
    </row>
    <row r="5485" spans="1:2" x14ac:dyDescent="0.25">
      <c r="A5485" s="118">
        <v>20510</v>
      </c>
      <c r="B5485" s="110" t="s">
        <v>8300</v>
      </c>
    </row>
    <row r="5486" spans="1:2" x14ac:dyDescent="0.25">
      <c r="A5486" s="118">
        <v>15810</v>
      </c>
      <c r="B5486" s="110" t="s">
        <v>8301</v>
      </c>
    </row>
    <row r="5487" spans="1:2" x14ac:dyDescent="0.25">
      <c r="A5487" s="118">
        <v>29320</v>
      </c>
      <c r="B5487" s="110" t="s">
        <v>8302</v>
      </c>
    </row>
    <row r="5488" spans="1:2" x14ac:dyDescent="0.25">
      <c r="A5488" s="118">
        <v>15980</v>
      </c>
      <c r="B5488" s="110" t="s">
        <v>8303</v>
      </c>
    </row>
    <row r="5489" spans="1:2" x14ac:dyDescent="0.25">
      <c r="A5489" s="118">
        <v>15980</v>
      </c>
      <c r="B5489" s="110" t="s">
        <v>8304</v>
      </c>
    </row>
    <row r="5490" spans="1:2" x14ac:dyDescent="0.25">
      <c r="A5490" s="118">
        <v>24200</v>
      </c>
      <c r="B5490" s="110" t="s">
        <v>8305</v>
      </c>
    </row>
    <row r="5491" spans="1:2" x14ac:dyDescent="0.25">
      <c r="A5491" s="118">
        <v>15330</v>
      </c>
      <c r="B5491" s="110" t="s">
        <v>8306</v>
      </c>
    </row>
    <row r="5492" spans="1:2" x14ac:dyDescent="0.25">
      <c r="A5492" s="118">
        <v>15330</v>
      </c>
      <c r="B5492" s="110" t="s">
        <v>8307</v>
      </c>
    </row>
    <row r="5493" spans="1:2" x14ac:dyDescent="0.25">
      <c r="A5493" s="118">
        <v>15320</v>
      </c>
      <c r="B5493" s="110" t="s">
        <v>8308</v>
      </c>
    </row>
    <row r="5494" spans="1:2" x14ac:dyDescent="0.25">
      <c r="A5494" s="118">
        <v>29530</v>
      </c>
      <c r="B5494" s="110" t="s">
        <v>8309</v>
      </c>
    </row>
    <row r="5495" spans="1:2" x14ac:dyDescent="0.25">
      <c r="A5495" s="118">
        <v>15810</v>
      </c>
      <c r="B5495" s="110" t="s">
        <v>8310</v>
      </c>
    </row>
    <row r="5496" spans="1:2" x14ac:dyDescent="0.25">
      <c r="A5496" s="118">
        <v>15330</v>
      </c>
      <c r="B5496" s="110" t="s">
        <v>8311</v>
      </c>
    </row>
    <row r="5497" spans="1:2" x14ac:dyDescent="0.25">
      <c r="A5497" s="118">
        <v>1410</v>
      </c>
      <c r="B5497" s="110" t="s">
        <v>8312</v>
      </c>
    </row>
    <row r="5498" spans="1:2" x14ac:dyDescent="0.25">
      <c r="A5498" s="118">
        <v>15842</v>
      </c>
      <c r="B5498" s="110" t="s">
        <v>8313</v>
      </c>
    </row>
    <row r="5499" spans="1:2" x14ac:dyDescent="0.25">
      <c r="A5499" s="118">
        <v>15330</v>
      </c>
      <c r="B5499" s="110" t="s">
        <v>8314</v>
      </c>
    </row>
    <row r="5500" spans="1:2" x14ac:dyDescent="0.25">
      <c r="A5500" s="118">
        <v>15810</v>
      </c>
      <c r="B5500" s="110" t="s">
        <v>8315</v>
      </c>
    </row>
    <row r="5501" spans="1:2" x14ac:dyDescent="0.25">
      <c r="A5501" s="118">
        <v>15330</v>
      </c>
      <c r="B5501" s="110" t="s">
        <v>8316</v>
      </c>
    </row>
    <row r="5502" spans="1:2" x14ac:dyDescent="0.25">
      <c r="A5502" s="118">
        <v>15842</v>
      </c>
      <c r="B5502" s="110" t="s">
        <v>8317</v>
      </c>
    </row>
    <row r="5503" spans="1:2" x14ac:dyDescent="0.25">
      <c r="A5503" s="118">
        <v>15330</v>
      </c>
      <c r="B5503" s="110" t="s">
        <v>8318</v>
      </c>
    </row>
    <row r="5504" spans="1:2" x14ac:dyDescent="0.25">
      <c r="A5504" s="118">
        <v>29530</v>
      </c>
      <c r="B5504" s="110" t="s">
        <v>8319</v>
      </c>
    </row>
    <row r="5505" spans="1:2" x14ac:dyDescent="0.25">
      <c r="A5505" s="118">
        <v>15330</v>
      </c>
      <c r="B5505" s="110" t="s">
        <v>8320</v>
      </c>
    </row>
    <row r="5506" spans="1:2" x14ac:dyDescent="0.25">
      <c r="A5506" s="118">
        <v>51310</v>
      </c>
      <c r="B5506" s="110" t="s">
        <v>8321</v>
      </c>
    </row>
    <row r="5507" spans="1:2" x14ac:dyDescent="0.25">
      <c r="A5507" s="118">
        <v>1120</v>
      </c>
      <c r="B5507" s="110" t="s">
        <v>8322</v>
      </c>
    </row>
    <row r="5508" spans="1:2" x14ac:dyDescent="0.25">
      <c r="A5508" s="118">
        <v>24200</v>
      </c>
      <c r="B5508" s="110" t="s">
        <v>8323</v>
      </c>
    </row>
    <row r="5509" spans="1:2" x14ac:dyDescent="0.25">
      <c r="A5509" s="118">
        <v>52210</v>
      </c>
      <c r="B5509" s="110" t="s">
        <v>8324</v>
      </c>
    </row>
    <row r="5510" spans="1:2" x14ac:dyDescent="0.25">
      <c r="A5510" s="118">
        <v>15980</v>
      </c>
      <c r="B5510" s="110" t="s">
        <v>8325</v>
      </c>
    </row>
    <row r="5511" spans="1:2" x14ac:dyDescent="0.25">
      <c r="A5511" s="118">
        <v>52620</v>
      </c>
      <c r="B5511" s="110" t="s">
        <v>8326</v>
      </c>
    </row>
    <row r="5512" spans="1:2" x14ac:dyDescent="0.25">
      <c r="A5512" s="118">
        <v>15980</v>
      </c>
      <c r="B5512" s="110" t="s">
        <v>8327</v>
      </c>
    </row>
    <row r="5513" spans="1:2" x14ac:dyDescent="0.25">
      <c r="A5513" s="118">
        <v>1410</v>
      </c>
      <c r="B5513" s="110" t="s">
        <v>8328</v>
      </c>
    </row>
    <row r="5514" spans="1:2" x14ac:dyDescent="0.25">
      <c r="A5514" s="118">
        <v>1410</v>
      </c>
      <c r="B5514" s="110" t="s">
        <v>8329</v>
      </c>
    </row>
    <row r="5515" spans="1:2" x14ac:dyDescent="0.25">
      <c r="A5515" s="118">
        <v>15949</v>
      </c>
      <c r="B5515" s="110" t="s">
        <v>8330</v>
      </c>
    </row>
    <row r="5516" spans="1:2" x14ac:dyDescent="0.25">
      <c r="A5516" s="118">
        <v>15330</v>
      </c>
      <c r="B5516" s="110" t="s">
        <v>8331</v>
      </c>
    </row>
    <row r="5517" spans="1:2" x14ac:dyDescent="0.25">
      <c r="A5517" s="118">
        <v>15330</v>
      </c>
      <c r="B5517" s="110" t="s">
        <v>8332</v>
      </c>
    </row>
    <row r="5518" spans="1:2" x14ac:dyDescent="0.25">
      <c r="A5518" s="118">
        <v>52210</v>
      </c>
      <c r="B5518" s="110" t="s">
        <v>8333</v>
      </c>
    </row>
    <row r="5519" spans="1:2" x14ac:dyDescent="0.25">
      <c r="A5519" s="118">
        <v>51310</v>
      </c>
      <c r="B5519" s="110" t="s">
        <v>8334</v>
      </c>
    </row>
    <row r="5520" spans="1:2" x14ac:dyDescent="0.25">
      <c r="A5520" s="118">
        <v>29710</v>
      </c>
      <c r="B5520" s="110" t="s">
        <v>8335</v>
      </c>
    </row>
    <row r="5521" spans="1:2" x14ac:dyDescent="0.25">
      <c r="A5521" s="118">
        <v>28750</v>
      </c>
      <c r="B5521" s="110" t="s">
        <v>8336</v>
      </c>
    </row>
    <row r="5522" spans="1:2" x14ac:dyDescent="0.25">
      <c r="A5522" s="118">
        <v>51120</v>
      </c>
      <c r="B5522" s="110" t="s">
        <v>8337</v>
      </c>
    </row>
    <row r="5523" spans="1:2" x14ac:dyDescent="0.25">
      <c r="A5523" s="118">
        <v>24660</v>
      </c>
      <c r="B5523" s="110" t="s">
        <v>8338</v>
      </c>
    </row>
    <row r="5524" spans="1:2" x14ac:dyDescent="0.25">
      <c r="A5524" s="118">
        <v>71340</v>
      </c>
      <c r="B5524" s="110" t="s">
        <v>8339</v>
      </c>
    </row>
    <row r="5525" spans="1:2" x14ac:dyDescent="0.25">
      <c r="A5525" s="118">
        <v>28210</v>
      </c>
      <c r="B5525" s="110" t="s">
        <v>8340</v>
      </c>
    </row>
    <row r="5526" spans="1:2" x14ac:dyDescent="0.25">
      <c r="A5526" s="118">
        <v>29210</v>
      </c>
      <c r="B5526" s="110" t="s">
        <v>8341</v>
      </c>
    </row>
    <row r="5527" spans="1:2" x14ac:dyDescent="0.25">
      <c r="A5527" s="118">
        <v>23300</v>
      </c>
      <c r="B5527" s="110" t="s">
        <v>8342</v>
      </c>
    </row>
    <row r="5528" spans="1:2" x14ac:dyDescent="0.25">
      <c r="A5528" s="118">
        <v>50500</v>
      </c>
      <c r="B5528" s="110" t="s">
        <v>8343</v>
      </c>
    </row>
    <row r="5529" spans="1:2" x14ac:dyDescent="0.25">
      <c r="A5529" s="118">
        <v>23201</v>
      </c>
      <c r="B5529" s="110" t="s">
        <v>8344</v>
      </c>
    </row>
    <row r="5530" spans="1:2" x14ac:dyDescent="0.25">
      <c r="A5530" s="118">
        <v>29121</v>
      </c>
      <c r="B5530" s="110" t="s">
        <v>8345</v>
      </c>
    </row>
    <row r="5531" spans="1:2" x14ac:dyDescent="0.25">
      <c r="A5531" s="118">
        <v>23201</v>
      </c>
      <c r="B5531" s="110" t="s">
        <v>8346</v>
      </c>
    </row>
    <row r="5532" spans="1:2" x14ac:dyDescent="0.25">
      <c r="A5532" s="118">
        <v>51511</v>
      </c>
      <c r="B5532" s="110" t="s">
        <v>8347</v>
      </c>
    </row>
    <row r="5533" spans="1:2" x14ac:dyDescent="0.25">
      <c r="A5533" s="118">
        <v>52489</v>
      </c>
      <c r="B5533" s="110" t="s">
        <v>8348</v>
      </c>
    </row>
    <row r="5534" spans="1:2" x14ac:dyDescent="0.25">
      <c r="A5534" s="118">
        <v>29121</v>
      </c>
      <c r="B5534" s="110" t="s">
        <v>8349</v>
      </c>
    </row>
    <row r="5535" spans="1:2" x14ac:dyDescent="0.25">
      <c r="A5535" s="118">
        <v>29121</v>
      </c>
      <c r="B5535" s="110" t="s">
        <v>8350</v>
      </c>
    </row>
    <row r="5536" spans="1:2" x14ac:dyDescent="0.25">
      <c r="A5536" s="118">
        <v>75130</v>
      </c>
      <c r="B5536" s="110" t="s">
        <v>8351</v>
      </c>
    </row>
    <row r="5537" spans="1:2" x14ac:dyDescent="0.25">
      <c r="A5537" s="118">
        <v>34300</v>
      </c>
      <c r="B5537" s="110" t="s">
        <v>8352</v>
      </c>
    </row>
    <row r="5538" spans="1:2" x14ac:dyDescent="0.25">
      <c r="A5538" s="118">
        <v>35300</v>
      </c>
      <c r="B5538" s="110" t="s">
        <v>8353</v>
      </c>
    </row>
    <row r="5539" spans="1:2" x14ac:dyDescent="0.25">
      <c r="A5539" s="118">
        <v>52489</v>
      </c>
      <c r="B5539" s="110" t="s">
        <v>8354</v>
      </c>
    </row>
    <row r="5540" spans="1:2" x14ac:dyDescent="0.25">
      <c r="A5540" s="118">
        <v>2010</v>
      </c>
      <c r="B5540" s="110" t="s">
        <v>8355</v>
      </c>
    </row>
    <row r="5541" spans="1:2" x14ac:dyDescent="0.25">
      <c r="A5541" s="118">
        <v>51519</v>
      </c>
      <c r="B5541" s="110" t="s">
        <v>8356</v>
      </c>
    </row>
    <row r="5542" spans="1:2" x14ac:dyDescent="0.25">
      <c r="A5542" s="118">
        <v>51519</v>
      </c>
      <c r="B5542" s="110" t="s">
        <v>8357</v>
      </c>
    </row>
    <row r="5543" spans="1:2" x14ac:dyDescent="0.25">
      <c r="A5543" s="118">
        <v>51519</v>
      </c>
      <c r="B5543" s="110" t="s">
        <v>8358</v>
      </c>
    </row>
    <row r="5544" spans="1:2" x14ac:dyDescent="0.25">
      <c r="A5544" s="118">
        <v>14220</v>
      </c>
      <c r="B5544" s="110" t="s">
        <v>8359</v>
      </c>
    </row>
    <row r="5545" spans="1:2" x14ac:dyDescent="0.25">
      <c r="A5545" s="118">
        <v>17300</v>
      </c>
      <c r="B5545" s="110" t="s">
        <v>8360</v>
      </c>
    </row>
    <row r="5546" spans="1:2" x14ac:dyDescent="0.25">
      <c r="A5546" s="118">
        <v>51550</v>
      </c>
      <c r="B5546" s="110" t="s">
        <v>8361</v>
      </c>
    </row>
    <row r="5547" spans="1:2" x14ac:dyDescent="0.25">
      <c r="A5547" s="121">
        <v>36120</v>
      </c>
      <c r="B5547" s="110" t="s">
        <v>8362</v>
      </c>
    </row>
    <row r="5548" spans="1:2" x14ac:dyDescent="0.25">
      <c r="A5548" s="118">
        <v>24200</v>
      </c>
      <c r="B5548" s="110" t="s">
        <v>8363</v>
      </c>
    </row>
    <row r="5549" spans="1:2" x14ac:dyDescent="0.25">
      <c r="A5549" s="118">
        <v>74703</v>
      </c>
      <c r="B5549" s="110" t="s">
        <v>8364</v>
      </c>
    </row>
    <row r="5550" spans="1:2" x14ac:dyDescent="0.25">
      <c r="A5550" s="118">
        <v>92330</v>
      </c>
      <c r="B5550" s="110" t="s">
        <v>8365</v>
      </c>
    </row>
    <row r="5551" spans="1:2" x14ac:dyDescent="0.25">
      <c r="A5551" s="118">
        <v>55301</v>
      </c>
      <c r="B5551" s="110" t="s">
        <v>8366</v>
      </c>
    </row>
    <row r="5552" spans="1:2" x14ac:dyDescent="0.25">
      <c r="A5552" s="118">
        <v>67121</v>
      </c>
      <c r="B5552" s="110" t="s">
        <v>8367</v>
      </c>
    </row>
    <row r="5553" spans="1:2" x14ac:dyDescent="0.25">
      <c r="A5553" s="118">
        <v>66020</v>
      </c>
      <c r="B5553" s="110" t="s">
        <v>8368</v>
      </c>
    </row>
    <row r="5554" spans="1:2" x14ac:dyDescent="0.25">
      <c r="A5554" s="118">
        <v>75110</v>
      </c>
      <c r="B5554" s="110" t="s">
        <v>8369</v>
      </c>
    </row>
    <row r="5555" spans="1:2" x14ac:dyDescent="0.25">
      <c r="A5555" s="118">
        <v>75300</v>
      </c>
      <c r="B5555" s="110" t="s">
        <v>8370</v>
      </c>
    </row>
    <row r="5556" spans="1:2" x14ac:dyDescent="0.25">
      <c r="A5556" s="118">
        <v>75300</v>
      </c>
      <c r="B5556" s="110" t="s">
        <v>8371</v>
      </c>
    </row>
    <row r="5557" spans="1:2" x14ac:dyDescent="0.25">
      <c r="A5557" s="118">
        <v>74879</v>
      </c>
      <c r="B5557" s="110" t="s">
        <v>8372</v>
      </c>
    </row>
    <row r="5558" spans="1:2" x14ac:dyDescent="0.25">
      <c r="A5558" s="118">
        <v>93030</v>
      </c>
      <c r="B5558" s="110" t="s">
        <v>8373</v>
      </c>
    </row>
    <row r="5559" spans="1:2" x14ac:dyDescent="0.25">
      <c r="A5559" s="118">
        <v>93030</v>
      </c>
      <c r="B5559" s="110" t="s">
        <v>8374</v>
      </c>
    </row>
    <row r="5560" spans="1:2" x14ac:dyDescent="0.25">
      <c r="A5560" s="118">
        <v>93030</v>
      </c>
      <c r="B5560" s="110" t="s">
        <v>8375</v>
      </c>
    </row>
    <row r="5561" spans="1:2" x14ac:dyDescent="0.25">
      <c r="A5561" s="118">
        <v>66011</v>
      </c>
      <c r="B5561" s="110" t="s">
        <v>8376</v>
      </c>
    </row>
    <row r="5562" spans="1:2" x14ac:dyDescent="0.25">
      <c r="A5562" s="118">
        <v>26700</v>
      </c>
      <c r="B5562" s="110" t="s">
        <v>8377</v>
      </c>
    </row>
    <row r="5563" spans="1:2" x14ac:dyDescent="0.25">
      <c r="A5563" s="118">
        <v>36501</v>
      </c>
      <c r="B5563" s="110" t="s">
        <v>8378</v>
      </c>
    </row>
    <row r="5564" spans="1:2" x14ac:dyDescent="0.25">
      <c r="A5564" s="118">
        <v>36501</v>
      </c>
      <c r="B5564" s="110" t="s">
        <v>8379</v>
      </c>
    </row>
    <row r="5565" spans="1:2" x14ac:dyDescent="0.25">
      <c r="A5565" s="118">
        <v>24200</v>
      </c>
      <c r="B5565" s="110" t="s">
        <v>8380</v>
      </c>
    </row>
    <row r="5566" spans="1:2" x14ac:dyDescent="0.25">
      <c r="A5566" s="118">
        <v>51120</v>
      </c>
      <c r="B5566" s="110" t="s">
        <v>8381</v>
      </c>
    </row>
    <row r="5567" spans="1:2" x14ac:dyDescent="0.25">
      <c r="A5567" s="118">
        <v>51550</v>
      </c>
      <c r="B5567" s="110" t="s">
        <v>8382</v>
      </c>
    </row>
    <row r="5568" spans="1:2" x14ac:dyDescent="0.25">
      <c r="A5568" s="118">
        <v>60219</v>
      </c>
      <c r="B5568" s="110" t="s">
        <v>8383</v>
      </c>
    </row>
    <row r="5569" spans="1:2" x14ac:dyDescent="0.25">
      <c r="A5569" s="118">
        <v>25240</v>
      </c>
      <c r="B5569" s="110" t="s">
        <v>8384</v>
      </c>
    </row>
    <row r="5570" spans="1:2" x14ac:dyDescent="0.25">
      <c r="A5570" s="118">
        <v>1250</v>
      </c>
      <c r="B5570" s="110" t="s">
        <v>8385</v>
      </c>
    </row>
    <row r="5571" spans="1:2" x14ac:dyDescent="0.25">
      <c r="A5571" s="118">
        <v>51429</v>
      </c>
      <c r="B5571" s="110" t="s">
        <v>8386</v>
      </c>
    </row>
    <row r="5572" spans="1:2" x14ac:dyDescent="0.25">
      <c r="A5572" s="118">
        <v>51160</v>
      </c>
      <c r="B5572" s="110" t="s">
        <v>8387</v>
      </c>
    </row>
    <row r="5573" spans="1:2" x14ac:dyDescent="0.25">
      <c r="A5573" s="118">
        <v>51421</v>
      </c>
      <c r="B5573" s="110" t="s">
        <v>8388</v>
      </c>
    </row>
    <row r="5574" spans="1:2" x14ac:dyDescent="0.25">
      <c r="A5574" s="118">
        <v>18300</v>
      </c>
      <c r="B5574" s="110" t="s">
        <v>8389</v>
      </c>
    </row>
    <row r="5575" spans="1:2" x14ac:dyDescent="0.25">
      <c r="A5575" s="118">
        <v>18300</v>
      </c>
      <c r="B5575" s="110" t="s">
        <v>8390</v>
      </c>
    </row>
    <row r="5576" spans="1:2" x14ac:dyDescent="0.25">
      <c r="A5576" s="118">
        <v>1250</v>
      </c>
      <c r="B5576" s="110" t="s">
        <v>8391</v>
      </c>
    </row>
    <row r="5577" spans="1:2" x14ac:dyDescent="0.25">
      <c r="A5577" s="118">
        <v>51421</v>
      </c>
      <c r="B5577" s="110" t="s">
        <v>8392</v>
      </c>
    </row>
    <row r="5578" spans="1:2" x14ac:dyDescent="0.25">
      <c r="A5578" s="118">
        <v>18300</v>
      </c>
      <c r="B5578" s="110" t="s">
        <v>8393</v>
      </c>
    </row>
    <row r="5579" spans="1:2" x14ac:dyDescent="0.25">
      <c r="A5579" s="118">
        <v>1250</v>
      </c>
      <c r="B5579" s="110" t="s">
        <v>8394</v>
      </c>
    </row>
    <row r="5580" spans="1:2" x14ac:dyDescent="0.25">
      <c r="A5580" s="121">
        <v>29560</v>
      </c>
      <c r="B5580" s="110" t="s">
        <v>8395</v>
      </c>
    </row>
    <row r="5581" spans="1:2" x14ac:dyDescent="0.25">
      <c r="A5581" s="118">
        <v>29210</v>
      </c>
      <c r="B5581" s="110" t="s">
        <v>8396</v>
      </c>
    </row>
    <row r="5582" spans="1:2" x14ac:dyDescent="0.25">
      <c r="A5582" s="118">
        <v>26260</v>
      </c>
      <c r="B5582" s="110" t="s">
        <v>8397</v>
      </c>
    </row>
    <row r="5583" spans="1:2" x14ac:dyDescent="0.25">
      <c r="A5583" s="118">
        <v>51870</v>
      </c>
      <c r="B5583" s="110" t="s">
        <v>8398</v>
      </c>
    </row>
    <row r="5584" spans="1:2" x14ac:dyDescent="0.25">
      <c r="A5584" s="118">
        <v>74705</v>
      </c>
      <c r="B5584" s="110" t="s">
        <v>8399</v>
      </c>
    </row>
    <row r="5585" spans="1:2" x14ac:dyDescent="0.25">
      <c r="A5585" s="118">
        <v>29210</v>
      </c>
      <c r="B5585" s="110" t="s">
        <v>8400</v>
      </c>
    </row>
    <row r="5586" spans="1:2" x14ac:dyDescent="0.25">
      <c r="A5586" s="118">
        <v>92319</v>
      </c>
      <c r="B5586" s="110" t="s">
        <v>8401</v>
      </c>
    </row>
    <row r="5587" spans="1:2" x14ac:dyDescent="0.25">
      <c r="A5587" s="118">
        <v>29210</v>
      </c>
      <c r="B5587" s="110" t="s">
        <v>8402</v>
      </c>
    </row>
    <row r="5588" spans="1:2" x14ac:dyDescent="0.25">
      <c r="A5588" s="118">
        <v>29210</v>
      </c>
      <c r="B5588" s="110" t="s">
        <v>8403</v>
      </c>
    </row>
    <row r="5589" spans="1:2" x14ac:dyDescent="0.25">
      <c r="A5589" s="118">
        <v>51870</v>
      </c>
      <c r="B5589" s="110" t="s">
        <v>8404</v>
      </c>
    </row>
    <row r="5590" spans="1:2" x14ac:dyDescent="0.25">
      <c r="A5590" s="118">
        <v>17401</v>
      </c>
      <c r="B5590" s="110" t="s">
        <v>8405</v>
      </c>
    </row>
    <row r="5591" spans="1:2" x14ac:dyDescent="0.25">
      <c r="A5591" s="118">
        <v>51471</v>
      </c>
      <c r="B5591" s="110" t="s">
        <v>8406</v>
      </c>
    </row>
    <row r="5592" spans="1:2" x14ac:dyDescent="0.25">
      <c r="A5592" s="118">
        <v>17210</v>
      </c>
      <c r="B5592" s="110" t="s">
        <v>8407</v>
      </c>
    </row>
    <row r="5593" spans="1:2" x14ac:dyDescent="0.25">
      <c r="A5593" s="118">
        <v>17230</v>
      </c>
      <c r="B5593" s="110" t="s">
        <v>8408</v>
      </c>
    </row>
    <row r="5594" spans="1:2" x14ac:dyDescent="0.25">
      <c r="A5594" s="118">
        <v>17220</v>
      </c>
      <c r="B5594" s="110" t="s">
        <v>8409</v>
      </c>
    </row>
    <row r="5595" spans="1:2" x14ac:dyDescent="0.25">
      <c r="A5595" s="118">
        <v>17541</v>
      </c>
      <c r="B5595" s="110" t="s">
        <v>8410</v>
      </c>
    </row>
    <row r="5596" spans="1:2" x14ac:dyDescent="0.25">
      <c r="A5596" s="118">
        <v>51150</v>
      </c>
      <c r="B5596" s="110" t="s">
        <v>8411</v>
      </c>
    </row>
    <row r="5597" spans="1:2" x14ac:dyDescent="0.25">
      <c r="A5597" s="118">
        <v>51471</v>
      </c>
      <c r="B5597" s="110" t="s">
        <v>8412</v>
      </c>
    </row>
    <row r="5598" spans="1:2" x14ac:dyDescent="0.25">
      <c r="A5598" s="118">
        <v>36140</v>
      </c>
      <c r="B5598" s="110" t="s">
        <v>8413</v>
      </c>
    </row>
    <row r="5599" spans="1:2" x14ac:dyDescent="0.25">
      <c r="A5599" s="118">
        <v>17401</v>
      </c>
      <c r="B5599" s="110" t="s">
        <v>8414</v>
      </c>
    </row>
    <row r="5600" spans="1:2" x14ac:dyDescent="0.25">
      <c r="A5600" s="118">
        <v>74872</v>
      </c>
      <c r="B5600" s="110" t="s">
        <v>8415</v>
      </c>
    </row>
    <row r="5601" spans="1:2" x14ac:dyDescent="0.25">
      <c r="A5601" s="118">
        <v>51471</v>
      </c>
      <c r="B5601" s="110" t="s">
        <v>8416</v>
      </c>
    </row>
    <row r="5602" spans="1:2" x14ac:dyDescent="0.25">
      <c r="A5602" s="118">
        <v>36140</v>
      </c>
      <c r="B5602" s="110" t="s">
        <v>8417</v>
      </c>
    </row>
    <row r="5603" spans="1:2" x14ac:dyDescent="0.25">
      <c r="A5603" s="118">
        <v>28630</v>
      </c>
      <c r="B5603" s="110" t="s">
        <v>8418</v>
      </c>
    </row>
    <row r="5604" spans="1:2" x14ac:dyDescent="0.25">
      <c r="A5604" s="118">
        <v>25240</v>
      </c>
      <c r="B5604" s="110" t="s">
        <v>8419</v>
      </c>
    </row>
    <row r="5605" spans="1:2" x14ac:dyDescent="0.25">
      <c r="A5605" s="118">
        <v>36140</v>
      </c>
      <c r="B5605" s="110" t="s">
        <v>8420</v>
      </c>
    </row>
    <row r="5606" spans="1:2" x14ac:dyDescent="0.25">
      <c r="A5606" s="118">
        <v>36120</v>
      </c>
      <c r="B5606" s="110" t="s">
        <v>8421</v>
      </c>
    </row>
    <row r="5607" spans="1:2" x14ac:dyDescent="0.25">
      <c r="A5607" s="118">
        <v>36120</v>
      </c>
      <c r="B5607" s="110" t="s">
        <v>8422</v>
      </c>
    </row>
    <row r="5608" spans="1:2" x14ac:dyDescent="0.25">
      <c r="A5608" s="118">
        <v>36120</v>
      </c>
      <c r="B5608" s="110" t="s">
        <v>8423</v>
      </c>
    </row>
    <row r="5609" spans="1:2" x14ac:dyDescent="0.25">
      <c r="A5609" s="118">
        <v>36140</v>
      </c>
      <c r="B5609" s="110" t="s">
        <v>8424</v>
      </c>
    </row>
    <row r="5610" spans="1:2" x14ac:dyDescent="0.25">
      <c r="A5610" s="118">
        <v>36130</v>
      </c>
      <c r="B5610" s="110" t="s">
        <v>8425</v>
      </c>
    </row>
    <row r="5611" spans="1:2" x14ac:dyDescent="0.25">
      <c r="A5611" s="118">
        <v>36120</v>
      </c>
      <c r="B5611" s="110" t="s">
        <v>8426</v>
      </c>
    </row>
    <row r="5612" spans="1:2" x14ac:dyDescent="0.25">
      <c r="A5612" s="118">
        <v>36120</v>
      </c>
      <c r="B5612" s="110" t="s">
        <v>8427</v>
      </c>
    </row>
    <row r="5613" spans="1:2" x14ac:dyDescent="0.25">
      <c r="A5613" s="118">
        <v>36140</v>
      </c>
      <c r="B5613" s="110" t="s">
        <v>8428</v>
      </c>
    </row>
    <row r="5614" spans="1:2" x14ac:dyDescent="0.25">
      <c r="A5614" s="118">
        <v>33100</v>
      </c>
      <c r="B5614" s="110" t="s">
        <v>8429</v>
      </c>
    </row>
    <row r="5615" spans="1:2" x14ac:dyDescent="0.25">
      <c r="A5615" s="118">
        <v>36120</v>
      </c>
      <c r="B5615" s="110" t="s">
        <v>8430</v>
      </c>
    </row>
    <row r="5616" spans="1:2" x14ac:dyDescent="0.25">
      <c r="A5616" s="118">
        <v>36140</v>
      </c>
      <c r="B5616" s="110" t="s">
        <v>8431</v>
      </c>
    </row>
    <row r="5617" spans="1:2" x14ac:dyDescent="0.25">
      <c r="A5617" s="118">
        <v>36120</v>
      </c>
      <c r="B5617" s="110" t="s">
        <v>8432</v>
      </c>
    </row>
    <row r="5618" spans="1:2" x14ac:dyDescent="0.25">
      <c r="A5618" s="118">
        <v>51850</v>
      </c>
      <c r="B5618" s="110" t="s">
        <v>8433</v>
      </c>
    </row>
    <row r="5619" spans="1:2" x14ac:dyDescent="0.25">
      <c r="A5619" s="118">
        <v>36120</v>
      </c>
      <c r="B5619" s="110" t="s">
        <v>8434</v>
      </c>
    </row>
    <row r="5620" spans="1:2" x14ac:dyDescent="0.25">
      <c r="A5620" s="118">
        <v>36120</v>
      </c>
      <c r="B5620" s="110" t="s">
        <v>8435</v>
      </c>
    </row>
    <row r="5621" spans="1:2" x14ac:dyDescent="0.25">
      <c r="A5621" s="118">
        <v>36120</v>
      </c>
      <c r="B5621" s="110" t="s">
        <v>8436</v>
      </c>
    </row>
    <row r="5622" spans="1:2" x14ac:dyDescent="0.25">
      <c r="A5622" s="118">
        <v>51850</v>
      </c>
      <c r="B5622" s="110" t="s">
        <v>8437</v>
      </c>
    </row>
    <row r="5623" spans="1:2" x14ac:dyDescent="0.25">
      <c r="A5623" s="118">
        <v>36120</v>
      </c>
      <c r="B5623" s="110" t="s">
        <v>8438</v>
      </c>
    </row>
    <row r="5624" spans="1:2" x14ac:dyDescent="0.25">
      <c r="A5624" s="118">
        <v>36120</v>
      </c>
      <c r="B5624" s="110" t="s">
        <v>8439</v>
      </c>
    </row>
    <row r="5625" spans="1:2" x14ac:dyDescent="0.25">
      <c r="A5625" s="118">
        <v>36120</v>
      </c>
      <c r="B5625" s="110" t="s">
        <v>8440</v>
      </c>
    </row>
    <row r="5626" spans="1:2" x14ac:dyDescent="0.25">
      <c r="A5626" s="118">
        <v>51471</v>
      </c>
      <c r="B5626" s="110" t="s">
        <v>8441</v>
      </c>
    </row>
    <row r="5627" spans="1:2" x14ac:dyDescent="0.25">
      <c r="A5627" s="118">
        <v>36140</v>
      </c>
      <c r="B5627" s="110" t="s">
        <v>8442</v>
      </c>
    </row>
    <row r="5628" spans="1:2" x14ac:dyDescent="0.25">
      <c r="A5628" s="118">
        <v>36140</v>
      </c>
      <c r="B5628" s="110" t="s">
        <v>8443</v>
      </c>
    </row>
    <row r="5629" spans="1:2" x14ac:dyDescent="0.25">
      <c r="A5629" s="118">
        <v>26660</v>
      </c>
      <c r="B5629" s="110" t="s">
        <v>8444</v>
      </c>
    </row>
    <row r="5630" spans="1:2" x14ac:dyDescent="0.25">
      <c r="A5630" s="118">
        <v>26650</v>
      </c>
      <c r="B5630" s="110" t="s">
        <v>8445</v>
      </c>
    </row>
    <row r="5631" spans="1:2" x14ac:dyDescent="0.25">
      <c r="A5631" s="118">
        <v>36140</v>
      </c>
      <c r="B5631" s="110" t="s">
        <v>8446</v>
      </c>
    </row>
    <row r="5632" spans="1:2" x14ac:dyDescent="0.25">
      <c r="A5632" s="118">
        <v>24512</v>
      </c>
      <c r="B5632" s="110" t="s">
        <v>8447</v>
      </c>
    </row>
    <row r="5633" spans="1:2" x14ac:dyDescent="0.25">
      <c r="A5633" s="118">
        <v>60241</v>
      </c>
      <c r="B5633" s="110" t="s">
        <v>8448</v>
      </c>
    </row>
    <row r="5634" spans="1:2" x14ac:dyDescent="0.25">
      <c r="A5634" s="118">
        <v>71409</v>
      </c>
      <c r="B5634" s="110" t="s">
        <v>8449</v>
      </c>
    </row>
    <row r="5635" spans="1:2" x14ac:dyDescent="0.25">
      <c r="A5635" s="118">
        <v>63129</v>
      </c>
      <c r="B5635" s="110" t="s">
        <v>8450</v>
      </c>
    </row>
    <row r="5636" spans="1:2" x14ac:dyDescent="0.25">
      <c r="A5636" s="118">
        <v>63129</v>
      </c>
      <c r="B5636" s="110" t="s">
        <v>8451</v>
      </c>
    </row>
    <row r="5637" spans="1:2" x14ac:dyDescent="0.25">
      <c r="A5637" s="118">
        <v>63129</v>
      </c>
      <c r="B5637" s="110" t="s">
        <v>8452</v>
      </c>
    </row>
    <row r="5638" spans="1:2" x14ac:dyDescent="0.25">
      <c r="A5638" s="118">
        <v>18300</v>
      </c>
      <c r="B5638" s="110" t="s">
        <v>8453</v>
      </c>
    </row>
    <row r="5639" spans="1:2" x14ac:dyDescent="0.25">
      <c r="A5639" s="118">
        <v>52421</v>
      </c>
      <c r="B5639" s="110" t="s">
        <v>8454</v>
      </c>
    </row>
    <row r="5640" spans="1:2" x14ac:dyDescent="0.25">
      <c r="A5640" s="118">
        <v>51421</v>
      </c>
      <c r="B5640" s="110" t="s">
        <v>8455</v>
      </c>
    </row>
    <row r="5641" spans="1:2" x14ac:dyDescent="0.25">
      <c r="A5641" s="118">
        <v>51160</v>
      </c>
      <c r="B5641" s="110" t="s">
        <v>8456</v>
      </c>
    </row>
    <row r="5642" spans="1:2" x14ac:dyDescent="0.25">
      <c r="A5642" s="118">
        <v>18300</v>
      </c>
      <c r="B5642" s="110" t="s">
        <v>8457</v>
      </c>
    </row>
    <row r="5643" spans="1:2" x14ac:dyDescent="0.25">
      <c r="A5643" s="118">
        <v>18300</v>
      </c>
      <c r="B5643" s="110" t="s">
        <v>8458</v>
      </c>
    </row>
    <row r="5644" spans="1:2" x14ac:dyDescent="0.25">
      <c r="A5644" s="118">
        <v>18300</v>
      </c>
      <c r="B5644" s="110" t="s">
        <v>8459</v>
      </c>
    </row>
    <row r="5645" spans="1:2" x14ac:dyDescent="0.25">
      <c r="A5645" s="118">
        <v>1500</v>
      </c>
      <c r="B5645" s="110" t="s">
        <v>8460</v>
      </c>
    </row>
    <row r="5646" spans="1:2" x14ac:dyDescent="0.25">
      <c r="A5646" s="118">
        <v>51241</v>
      </c>
      <c r="B5646" s="110" t="s">
        <v>8461</v>
      </c>
    </row>
    <row r="5647" spans="1:2" x14ac:dyDescent="0.25">
      <c r="A5647" s="118">
        <v>51241</v>
      </c>
      <c r="B5647" s="110" t="s">
        <v>8462</v>
      </c>
    </row>
    <row r="5648" spans="1:2" x14ac:dyDescent="0.25">
      <c r="A5648" s="118">
        <v>51241</v>
      </c>
      <c r="B5648" s="110" t="s">
        <v>8463</v>
      </c>
    </row>
    <row r="5649" spans="1:2" x14ac:dyDescent="0.25">
      <c r="A5649" s="118">
        <v>2010</v>
      </c>
      <c r="B5649" s="110" t="s">
        <v>8464</v>
      </c>
    </row>
    <row r="5650" spans="1:2" x14ac:dyDescent="0.25">
      <c r="A5650" s="118">
        <v>31200</v>
      </c>
      <c r="B5650" s="110" t="s">
        <v>8465</v>
      </c>
    </row>
    <row r="5651" spans="1:2" x14ac:dyDescent="0.25">
      <c r="A5651" s="118">
        <v>24610</v>
      </c>
      <c r="B5651" s="110" t="s">
        <v>8466</v>
      </c>
    </row>
    <row r="5652" spans="1:2" x14ac:dyDescent="0.25">
      <c r="A5652" s="118">
        <v>29600</v>
      </c>
      <c r="B5652" s="110" t="s">
        <v>8467</v>
      </c>
    </row>
    <row r="5653" spans="1:2" x14ac:dyDescent="0.25">
      <c r="A5653" s="118">
        <v>27440</v>
      </c>
      <c r="B5653" s="110" t="s">
        <v>8468</v>
      </c>
    </row>
    <row r="5654" spans="1:2" x14ac:dyDescent="0.25">
      <c r="A5654" s="118">
        <v>31200</v>
      </c>
      <c r="B5654" s="110" t="s">
        <v>8469</v>
      </c>
    </row>
    <row r="5655" spans="1:2" x14ac:dyDescent="0.25">
      <c r="A5655" s="118">
        <v>24660</v>
      </c>
      <c r="B5655" s="110" t="s">
        <v>8470</v>
      </c>
    </row>
    <row r="5656" spans="1:2" x14ac:dyDescent="0.25">
      <c r="A5656" s="118">
        <v>35300</v>
      </c>
      <c r="B5656" s="110" t="s">
        <v>8471</v>
      </c>
    </row>
    <row r="5657" spans="1:2" x14ac:dyDescent="0.25">
      <c r="A5657" s="118">
        <v>31200</v>
      </c>
      <c r="B5657" s="110" t="s">
        <v>8472</v>
      </c>
    </row>
    <row r="5658" spans="1:2" x14ac:dyDescent="0.25">
      <c r="A5658" s="118">
        <v>51870</v>
      </c>
      <c r="B5658" s="110" t="s">
        <v>8473</v>
      </c>
    </row>
    <row r="5659" spans="1:2" x14ac:dyDescent="0.25">
      <c r="A5659" s="118">
        <v>29540</v>
      </c>
      <c r="B5659" s="110" t="s">
        <v>8474</v>
      </c>
    </row>
    <row r="5660" spans="1:2" x14ac:dyDescent="0.25">
      <c r="A5660" s="118">
        <v>17210</v>
      </c>
      <c r="B5660" s="110" t="s">
        <v>8475</v>
      </c>
    </row>
    <row r="5661" spans="1:2" x14ac:dyDescent="0.25">
      <c r="A5661" s="118">
        <v>67110</v>
      </c>
      <c r="B5661" s="110" t="s">
        <v>8476</v>
      </c>
    </row>
    <row r="5662" spans="1:2" x14ac:dyDescent="0.25">
      <c r="A5662" s="118">
        <v>17210</v>
      </c>
      <c r="B5662" s="110" t="s">
        <v>8477</v>
      </c>
    </row>
    <row r="5663" spans="1:2" x14ac:dyDescent="0.25">
      <c r="A5663" s="118">
        <v>19300</v>
      </c>
      <c r="B5663" s="110" t="s">
        <v>8478</v>
      </c>
    </row>
    <row r="5664" spans="1:2" x14ac:dyDescent="0.25">
      <c r="A5664" s="118">
        <v>17542</v>
      </c>
      <c r="B5664" s="110" t="s">
        <v>8479</v>
      </c>
    </row>
    <row r="5665" spans="1:2" x14ac:dyDescent="0.25">
      <c r="A5665" s="118">
        <v>19300</v>
      </c>
      <c r="B5665" s="110" t="s">
        <v>8480</v>
      </c>
    </row>
    <row r="5666" spans="1:2" x14ac:dyDescent="0.25">
      <c r="A5666" s="118">
        <v>27100</v>
      </c>
      <c r="B5666" s="110" t="s">
        <v>8481</v>
      </c>
    </row>
    <row r="5667" spans="1:2" x14ac:dyDescent="0.25">
      <c r="A5667" s="118">
        <v>51520</v>
      </c>
      <c r="B5667" s="110" t="s">
        <v>8482</v>
      </c>
    </row>
    <row r="5668" spans="1:2" x14ac:dyDescent="0.25">
      <c r="A5668" s="118">
        <v>28510</v>
      </c>
      <c r="B5668" s="110" t="s">
        <v>8483</v>
      </c>
    </row>
    <row r="5669" spans="1:2" x14ac:dyDescent="0.25">
      <c r="A5669" s="118">
        <v>33202</v>
      </c>
      <c r="B5669" s="110" t="s">
        <v>8484</v>
      </c>
    </row>
    <row r="5670" spans="1:2" x14ac:dyDescent="0.25">
      <c r="A5670" s="118">
        <v>92710</v>
      </c>
      <c r="B5670" s="110" t="s">
        <v>8485</v>
      </c>
    </row>
    <row r="5671" spans="1:2" x14ac:dyDescent="0.25">
      <c r="A5671" s="118">
        <v>75120</v>
      </c>
      <c r="B5671" s="110" t="s">
        <v>8486</v>
      </c>
    </row>
    <row r="5672" spans="1:2" x14ac:dyDescent="0.25">
      <c r="A5672" s="118">
        <v>52220</v>
      </c>
      <c r="B5672" s="110" t="s">
        <v>8487</v>
      </c>
    </row>
    <row r="5673" spans="1:2" x14ac:dyDescent="0.25">
      <c r="A5673" s="118">
        <v>51320</v>
      </c>
      <c r="B5673" s="110" t="s">
        <v>8488</v>
      </c>
    </row>
    <row r="5674" spans="1:2" x14ac:dyDescent="0.25">
      <c r="A5674" s="118">
        <v>15120</v>
      </c>
      <c r="B5674" s="110" t="s">
        <v>8489</v>
      </c>
    </row>
    <row r="5675" spans="1:2" x14ac:dyDescent="0.25">
      <c r="A5675" s="118">
        <v>1250</v>
      </c>
      <c r="B5675" s="110" t="s">
        <v>8490</v>
      </c>
    </row>
    <row r="5676" spans="1:2" x14ac:dyDescent="0.25">
      <c r="A5676" s="118">
        <v>1250</v>
      </c>
      <c r="B5676" s="110" t="s">
        <v>8491</v>
      </c>
    </row>
    <row r="5677" spans="1:2" x14ac:dyDescent="0.25">
      <c r="A5677" s="118">
        <v>36509</v>
      </c>
      <c r="B5677" s="110" t="s">
        <v>8492</v>
      </c>
    </row>
    <row r="5678" spans="1:2" x14ac:dyDescent="0.25">
      <c r="A5678" s="118">
        <v>52485</v>
      </c>
      <c r="B5678" s="110" t="s">
        <v>8493</v>
      </c>
    </row>
    <row r="5679" spans="1:2" x14ac:dyDescent="0.25">
      <c r="A5679" s="118">
        <v>51477</v>
      </c>
      <c r="B5679" s="110" t="s">
        <v>8494</v>
      </c>
    </row>
    <row r="5680" spans="1:2" x14ac:dyDescent="0.25">
      <c r="A5680" s="118">
        <v>52485</v>
      </c>
      <c r="B5680" s="110" t="s">
        <v>8495</v>
      </c>
    </row>
    <row r="5681" spans="1:2" x14ac:dyDescent="0.25">
      <c r="A5681" s="118">
        <v>36501</v>
      </c>
      <c r="B5681" s="110" t="s">
        <v>8496</v>
      </c>
    </row>
    <row r="5682" spans="1:2" x14ac:dyDescent="0.25">
      <c r="A5682" s="118">
        <v>36501</v>
      </c>
      <c r="B5682" s="110" t="s">
        <v>8497</v>
      </c>
    </row>
    <row r="5683" spans="1:2" x14ac:dyDescent="0.25">
      <c r="A5683" s="118">
        <v>92710</v>
      </c>
      <c r="B5683" s="110" t="s">
        <v>8498</v>
      </c>
    </row>
    <row r="5684" spans="1:2" x14ac:dyDescent="0.25">
      <c r="A5684" s="118">
        <v>71340</v>
      </c>
      <c r="B5684" s="110" t="s">
        <v>8499</v>
      </c>
    </row>
    <row r="5685" spans="1:2" x14ac:dyDescent="0.25">
      <c r="A5685" s="118">
        <v>24421</v>
      </c>
      <c r="B5685" s="110" t="s">
        <v>8500</v>
      </c>
    </row>
    <row r="5686" spans="1:2" x14ac:dyDescent="0.25">
      <c r="A5686" s="118">
        <v>51530</v>
      </c>
      <c r="B5686" s="110" t="s">
        <v>8501</v>
      </c>
    </row>
    <row r="5687" spans="1:2" x14ac:dyDescent="0.25">
      <c r="A5687" s="118">
        <v>14500</v>
      </c>
      <c r="B5687" s="110" t="s">
        <v>8502</v>
      </c>
    </row>
    <row r="5688" spans="1:2" x14ac:dyDescent="0.25">
      <c r="A5688" s="118">
        <v>63210</v>
      </c>
      <c r="B5688" s="110" t="s">
        <v>8503</v>
      </c>
    </row>
    <row r="5689" spans="1:2" x14ac:dyDescent="0.25">
      <c r="A5689" s="118">
        <v>70209</v>
      </c>
      <c r="B5689" s="110" t="s">
        <v>8504</v>
      </c>
    </row>
    <row r="5690" spans="1:2" x14ac:dyDescent="0.25">
      <c r="A5690" s="118">
        <v>20300</v>
      </c>
      <c r="B5690" s="110" t="s">
        <v>8505</v>
      </c>
    </row>
    <row r="5691" spans="1:2" x14ac:dyDescent="0.25">
      <c r="A5691" s="118">
        <v>50102</v>
      </c>
      <c r="B5691" s="110" t="s">
        <v>8506</v>
      </c>
    </row>
    <row r="5692" spans="1:2" x14ac:dyDescent="0.25">
      <c r="A5692" s="118">
        <v>51870</v>
      </c>
      <c r="B5692" s="110" t="s">
        <v>8507</v>
      </c>
    </row>
    <row r="5693" spans="1:2" x14ac:dyDescent="0.25">
      <c r="A5693" s="118">
        <v>26650</v>
      </c>
      <c r="B5693" s="110" t="s">
        <v>8508</v>
      </c>
    </row>
    <row r="5694" spans="1:2" x14ac:dyDescent="0.25">
      <c r="A5694" s="118">
        <v>90020</v>
      </c>
      <c r="B5694" s="110" t="s">
        <v>8509</v>
      </c>
    </row>
    <row r="5695" spans="1:2" x14ac:dyDescent="0.25">
      <c r="A5695" s="118">
        <v>52489</v>
      </c>
      <c r="B5695" s="110" t="s">
        <v>8510</v>
      </c>
    </row>
    <row r="5696" spans="1:2" x14ac:dyDescent="0.25">
      <c r="A5696" s="118">
        <v>36110</v>
      </c>
      <c r="B5696" s="110" t="s">
        <v>8511</v>
      </c>
    </row>
    <row r="5697" spans="1:2" x14ac:dyDescent="0.25">
      <c r="A5697" s="118">
        <v>28620</v>
      </c>
      <c r="B5697" s="110" t="s">
        <v>8512</v>
      </c>
    </row>
    <row r="5698" spans="1:2" x14ac:dyDescent="0.25">
      <c r="A5698" s="118">
        <v>28120</v>
      </c>
      <c r="B5698" s="110" t="s">
        <v>8513</v>
      </c>
    </row>
    <row r="5699" spans="1:2" x14ac:dyDescent="0.25">
      <c r="A5699" s="118">
        <v>20300</v>
      </c>
      <c r="B5699" s="110" t="s">
        <v>8514</v>
      </c>
    </row>
    <row r="5700" spans="1:2" x14ac:dyDescent="0.25">
      <c r="A5700" s="118">
        <v>25130</v>
      </c>
      <c r="B5700" s="110" t="s">
        <v>8515</v>
      </c>
    </row>
    <row r="5701" spans="1:2" x14ac:dyDescent="0.25">
      <c r="A5701" s="118">
        <v>17520</v>
      </c>
      <c r="B5701" s="110" t="s">
        <v>8516</v>
      </c>
    </row>
    <row r="5702" spans="1:2" x14ac:dyDescent="0.25">
      <c r="A5702" s="118">
        <v>36110</v>
      </c>
      <c r="B5702" s="110" t="s">
        <v>8517</v>
      </c>
    </row>
    <row r="5703" spans="1:2" x14ac:dyDescent="0.25">
      <c r="A5703" s="118">
        <v>52489</v>
      </c>
      <c r="B5703" s="110" t="s">
        <v>8518</v>
      </c>
    </row>
    <row r="5704" spans="1:2" x14ac:dyDescent="0.25">
      <c r="A5704" s="118">
        <v>28620</v>
      </c>
      <c r="B5704" s="110" t="s">
        <v>8519</v>
      </c>
    </row>
    <row r="5705" spans="1:2" x14ac:dyDescent="0.25">
      <c r="A5705" s="118">
        <v>71401</v>
      </c>
      <c r="B5705" s="110" t="s">
        <v>8520</v>
      </c>
    </row>
    <row r="5706" spans="1:2" x14ac:dyDescent="0.25">
      <c r="A5706" s="118">
        <v>28620</v>
      </c>
      <c r="B5706" s="110" t="s">
        <v>8521</v>
      </c>
    </row>
    <row r="5707" spans="1:2" x14ac:dyDescent="0.25">
      <c r="A5707" s="118">
        <v>91330</v>
      </c>
      <c r="B5707" s="110" t="s">
        <v>8522</v>
      </c>
    </row>
    <row r="5708" spans="1:2" x14ac:dyDescent="0.25">
      <c r="A5708" s="118">
        <v>52460</v>
      </c>
      <c r="B5708" s="110" t="s">
        <v>8523</v>
      </c>
    </row>
    <row r="5709" spans="1:2" x14ac:dyDescent="0.25">
      <c r="A5709" s="118">
        <v>1410</v>
      </c>
      <c r="B5709" s="110" t="s">
        <v>8524</v>
      </c>
    </row>
    <row r="5710" spans="1:2" x14ac:dyDescent="0.25">
      <c r="A5710" s="118">
        <v>1120</v>
      </c>
      <c r="B5710" s="110" t="s">
        <v>8525</v>
      </c>
    </row>
    <row r="5711" spans="1:2" x14ac:dyDescent="0.25">
      <c r="A5711" s="118">
        <v>18300</v>
      </c>
      <c r="B5711" s="110" t="s">
        <v>8526</v>
      </c>
    </row>
    <row r="5712" spans="1:2" x14ac:dyDescent="0.25">
      <c r="A5712" s="118">
        <v>26810</v>
      </c>
      <c r="B5712" s="110" t="s">
        <v>8527</v>
      </c>
    </row>
    <row r="5713" spans="1:2" x14ac:dyDescent="0.25">
      <c r="A5713" s="118">
        <v>29540</v>
      </c>
      <c r="B5713" s="110" t="s">
        <v>8528</v>
      </c>
    </row>
    <row r="5714" spans="1:2" x14ac:dyDescent="0.25">
      <c r="A5714" s="118">
        <v>18249</v>
      </c>
      <c r="B5714" s="110" t="s">
        <v>8529</v>
      </c>
    </row>
    <row r="5715" spans="1:2" x14ac:dyDescent="0.25">
      <c r="A5715" s="118">
        <v>52489</v>
      </c>
      <c r="B5715" s="110" t="s">
        <v>8530</v>
      </c>
    </row>
    <row r="5716" spans="1:2" x14ac:dyDescent="0.25">
      <c r="A5716" s="118">
        <v>40220</v>
      </c>
      <c r="B5716" s="110" t="s">
        <v>8531</v>
      </c>
    </row>
    <row r="5717" spans="1:2" x14ac:dyDescent="0.25">
      <c r="A5717" s="118">
        <v>52440</v>
      </c>
      <c r="B5717" s="110" t="s">
        <v>8532</v>
      </c>
    </row>
    <row r="5718" spans="1:2" x14ac:dyDescent="0.25">
      <c r="A5718" s="118">
        <v>51519</v>
      </c>
      <c r="B5718" s="110" t="s">
        <v>8533</v>
      </c>
    </row>
    <row r="5719" spans="1:2" x14ac:dyDescent="0.25">
      <c r="A5719" s="118">
        <v>40220</v>
      </c>
      <c r="B5719" s="110" t="s">
        <v>8534</v>
      </c>
    </row>
    <row r="5720" spans="1:2" x14ac:dyDescent="0.25">
      <c r="A5720" s="118">
        <v>29210</v>
      </c>
      <c r="B5720" s="110" t="s">
        <v>8535</v>
      </c>
    </row>
    <row r="5721" spans="1:2" x14ac:dyDescent="0.25">
      <c r="A5721" s="118">
        <v>33202</v>
      </c>
      <c r="B5721" s="110" t="s">
        <v>8536</v>
      </c>
    </row>
    <row r="5722" spans="1:2" x14ac:dyDescent="0.25">
      <c r="A5722" s="118">
        <v>29230</v>
      </c>
      <c r="B5722" s="110" t="s">
        <v>8537</v>
      </c>
    </row>
    <row r="5723" spans="1:2" x14ac:dyDescent="0.25">
      <c r="A5723" s="118">
        <v>29121</v>
      </c>
      <c r="B5723" s="110" t="s">
        <v>8538</v>
      </c>
    </row>
    <row r="5724" spans="1:2" x14ac:dyDescent="0.25">
      <c r="A5724" s="118">
        <v>29122</v>
      </c>
      <c r="B5724" s="110" t="s">
        <v>8539</v>
      </c>
    </row>
    <row r="5725" spans="1:2" x14ac:dyDescent="0.25">
      <c r="A5725" s="118">
        <v>29130</v>
      </c>
      <c r="B5725" s="110" t="s">
        <v>8540</v>
      </c>
    </row>
    <row r="5726" spans="1:2" x14ac:dyDescent="0.25">
      <c r="A5726" s="118">
        <v>11100</v>
      </c>
      <c r="B5726" s="110" t="s">
        <v>8541</v>
      </c>
    </row>
    <row r="5727" spans="1:2" x14ac:dyDescent="0.25">
      <c r="A5727" s="118">
        <v>31500</v>
      </c>
      <c r="B5727" s="110" t="s">
        <v>8542</v>
      </c>
    </row>
    <row r="5728" spans="1:2" x14ac:dyDescent="0.25">
      <c r="A5728" s="118">
        <v>11100</v>
      </c>
      <c r="B5728" s="110" t="s">
        <v>8543</v>
      </c>
    </row>
    <row r="5729" spans="1:2" x14ac:dyDescent="0.25">
      <c r="A5729" s="118">
        <v>11200</v>
      </c>
      <c r="B5729" s="110" t="s">
        <v>8544</v>
      </c>
    </row>
    <row r="5730" spans="1:2" x14ac:dyDescent="0.25">
      <c r="A5730" s="118">
        <v>29240</v>
      </c>
      <c r="B5730" s="110" t="s">
        <v>8545</v>
      </c>
    </row>
    <row r="5731" spans="1:2" x14ac:dyDescent="0.25">
      <c r="A5731" s="118">
        <v>29600</v>
      </c>
      <c r="B5731" s="110" t="s">
        <v>8546</v>
      </c>
    </row>
    <row r="5732" spans="1:2" x14ac:dyDescent="0.25">
      <c r="A5732" s="118">
        <v>31500</v>
      </c>
      <c r="B5732" s="110" t="s">
        <v>8547</v>
      </c>
    </row>
    <row r="5733" spans="1:2" x14ac:dyDescent="0.25">
      <c r="A5733" s="118">
        <v>29710</v>
      </c>
      <c r="B5733" s="110" t="s">
        <v>8548</v>
      </c>
    </row>
    <row r="5734" spans="1:2" x14ac:dyDescent="0.25">
      <c r="A5734" s="118">
        <v>11100</v>
      </c>
      <c r="B5734" s="110" t="s">
        <v>8549</v>
      </c>
    </row>
    <row r="5735" spans="1:2" x14ac:dyDescent="0.25">
      <c r="A5735" s="118">
        <v>11100</v>
      </c>
      <c r="B5735" s="110" t="s">
        <v>8550</v>
      </c>
    </row>
    <row r="5736" spans="1:2" x14ac:dyDescent="0.25">
      <c r="A5736" s="118">
        <v>26260</v>
      </c>
      <c r="B5736" s="110" t="s">
        <v>8551</v>
      </c>
    </row>
    <row r="5737" spans="1:2" x14ac:dyDescent="0.25">
      <c r="A5737" s="118">
        <v>17549</v>
      </c>
      <c r="B5737" s="110" t="s">
        <v>8552</v>
      </c>
    </row>
    <row r="5738" spans="1:2" x14ac:dyDescent="0.25">
      <c r="A5738" s="118">
        <v>33100</v>
      </c>
      <c r="B5738" s="110" t="s">
        <v>8553</v>
      </c>
    </row>
    <row r="5739" spans="1:2" x14ac:dyDescent="0.25">
      <c r="A5739" s="119">
        <v>51180</v>
      </c>
      <c r="B5739" s="111" t="s">
        <v>8554</v>
      </c>
    </row>
    <row r="5740" spans="1:2" x14ac:dyDescent="0.25">
      <c r="A5740" s="119">
        <v>52610</v>
      </c>
      <c r="B5740" s="111" t="s">
        <v>8555</v>
      </c>
    </row>
    <row r="5741" spans="1:2" x14ac:dyDescent="0.25">
      <c r="A5741" s="120">
        <v>36639</v>
      </c>
      <c r="B5741" s="111" t="s">
        <v>8556</v>
      </c>
    </row>
    <row r="5742" spans="1:2" x14ac:dyDescent="0.25">
      <c r="A5742" s="119">
        <v>52329</v>
      </c>
      <c r="B5742" s="111" t="s">
        <v>8557</v>
      </c>
    </row>
    <row r="5743" spans="1:2" x14ac:dyDescent="0.25">
      <c r="A5743" s="119">
        <v>51479</v>
      </c>
      <c r="B5743" s="111" t="s">
        <v>8558</v>
      </c>
    </row>
    <row r="5744" spans="1:2" x14ac:dyDescent="0.25">
      <c r="A5744" s="118">
        <v>33201</v>
      </c>
      <c r="B5744" s="110" t="s">
        <v>8559</v>
      </c>
    </row>
    <row r="5745" spans="1:2" x14ac:dyDescent="0.25">
      <c r="A5745" s="118">
        <v>33202</v>
      </c>
      <c r="B5745" s="110" t="s">
        <v>8560</v>
      </c>
    </row>
    <row r="5746" spans="1:2" x14ac:dyDescent="0.25">
      <c r="A5746" s="118">
        <v>19200</v>
      </c>
      <c r="B5746" s="110" t="s">
        <v>8561</v>
      </c>
    </row>
    <row r="5747" spans="1:2" x14ac:dyDescent="0.25">
      <c r="A5747" s="118">
        <v>45213</v>
      </c>
      <c r="B5747" s="110" t="s">
        <v>8562</v>
      </c>
    </row>
    <row r="5748" spans="1:2" x14ac:dyDescent="0.25">
      <c r="A5748" s="118">
        <v>23201</v>
      </c>
      <c r="B5748" s="110" t="s">
        <v>8563</v>
      </c>
    </row>
    <row r="5749" spans="1:2" x14ac:dyDescent="0.25">
      <c r="A5749" s="118">
        <v>51519</v>
      </c>
      <c r="B5749" s="110" t="s">
        <v>8564</v>
      </c>
    </row>
    <row r="5750" spans="1:2" x14ac:dyDescent="0.25">
      <c r="A5750" s="118">
        <v>29240</v>
      </c>
      <c r="B5750" s="110" t="s">
        <v>8565</v>
      </c>
    </row>
    <row r="5751" spans="1:2" x14ac:dyDescent="0.25">
      <c r="A5751" s="118">
        <v>27220</v>
      </c>
      <c r="B5751" s="110" t="s">
        <v>8566</v>
      </c>
    </row>
    <row r="5752" spans="1:2" x14ac:dyDescent="0.25">
      <c r="A5752" s="118">
        <v>40210</v>
      </c>
      <c r="B5752" s="110" t="s">
        <v>8567</v>
      </c>
    </row>
    <row r="5753" spans="1:2" x14ac:dyDescent="0.25">
      <c r="A5753" s="118">
        <v>26260</v>
      </c>
      <c r="B5753" s="110" t="s">
        <v>8568</v>
      </c>
    </row>
    <row r="5754" spans="1:2" x14ac:dyDescent="0.25">
      <c r="A5754" s="118">
        <v>60300</v>
      </c>
      <c r="B5754" s="110" t="s">
        <v>8569</v>
      </c>
    </row>
    <row r="5755" spans="1:2" x14ac:dyDescent="0.25">
      <c r="A5755" s="118">
        <v>29110</v>
      </c>
      <c r="B5755" s="110" t="s">
        <v>8570</v>
      </c>
    </row>
    <row r="5756" spans="1:2" x14ac:dyDescent="0.25">
      <c r="A5756" s="118">
        <v>29110</v>
      </c>
      <c r="B5756" s="110" t="s">
        <v>8571</v>
      </c>
    </row>
    <row r="5757" spans="1:2" x14ac:dyDescent="0.25">
      <c r="A5757" s="118">
        <v>29110</v>
      </c>
      <c r="B5757" s="110" t="s">
        <v>8572</v>
      </c>
    </row>
    <row r="5758" spans="1:2" x14ac:dyDescent="0.25">
      <c r="A5758" s="118">
        <v>40210</v>
      </c>
      <c r="B5758" s="110" t="s">
        <v>8573</v>
      </c>
    </row>
    <row r="5759" spans="1:2" x14ac:dyDescent="0.25">
      <c r="A5759" s="118">
        <v>74879</v>
      </c>
      <c r="B5759" s="110" t="s">
        <v>8574</v>
      </c>
    </row>
    <row r="5760" spans="1:2" x14ac:dyDescent="0.25">
      <c r="A5760" s="118">
        <v>51519</v>
      </c>
      <c r="B5760" s="110" t="s">
        <v>8575</v>
      </c>
    </row>
    <row r="5761" spans="1:2" x14ac:dyDescent="0.25">
      <c r="A5761" s="118">
        <v>51511</v>
      </c>
      <c r="B5761" s="110" t="s">
        <v>8576</v>
      </c>
    </row>
    <row r="5762" spans="1:2" x14ac:dyDescent="0.25">
      <c r="A5762" s="121">
        <v>40210</v>
      </c>
      <c r="B5762" s="110" t="s">
        <v>8577</v>
      </c>
    </row>
    <row r="5763" spans="1:2" x14ac:dyDescent="0.25">
      <c r="A5763" s="118">
        <v>29240</v>
      </c>
      <c r="B5763" s="110" t="s">
        <v>8578</v>
      </c>
    </row>
    <row r="5764" spans="1:2" x14ac:dyDescent="0.25">
      <c r="A5764" s="118">
        <v>51870</v>
      </c>
      <c r="B5764" s="110" t="s">
        <v>8579</v>
      </c>
    </row>
    <row r="5765" spans="1:2" x14ac:dyDescent="0.25">
      <c r="A5765" s="118">
        <v>26821</v>
      </c>
      <c r="B5765" s="110" t="s">
        <v>8580</v>
      </c>
    </row>
    <row r="5766" spans="1:2" x14ac:dyDescent="0.25">
      <c r="A5766" s="118">
        <v>51511</v>
      </c>
      <c r="B5766" s="110" t="s">
        <v>8581</v>
      </c>
    </row>
    <row r="5767" spans="1:2" x14ac:dyDescent="0.25">
      <c r="A5767" s="118">
        <v>31500</v>
      </c>
      <c r="B5767" s="110" t="s">
        <v>8582</v>
      </c>
    </row>
    <row r="5768" spans="1:2" x14ac:dyDescent="0.25">
      <c r="A5768" s="118">
        <v>23201</v>
      </c>
      <c r="B5768" s="110" t="s">
        <v>8583</v>
      </c>
    </row>
    <row r="5769" spans="1:2" x14ac:dyDescent="0.25">
      <c r="A5769" s="118">
        <v>17300</v>
      </c>
      <c r="B5769" s="110" t="s">
        <v>8584</v>
      </c>
    </row>
    <row r="5770" spans="1:2" x14ac:dyDescent="0.25">
      <c r="A5770" s="118">
        <v>20300</v>
      </c>
      <c r="B5770" s="110" t="s">
        <v>8585</v>
      </c>
    </row>
    <row r="5771" spans="1:2" x14ac:dyDescent="0.25">
      <c r="A5771" s="118">
        <v>29130</v>
      </c>
      <c r="B5771" s="110" t="s">
        <v>8586</v>
      </c>
    </row>
    <row r="5772" spans="1:2" x14ac:dyDescent="0.25">
      <c r="A5772" s="118">
        <v>28120</v>
      </c>
      <c r="B5772" s="110" t="s">
        <v>8587</v>
      </c>
    </row>
    <row r="5773" spans="1:2" x14ac:dyDescent="0.25">
      <c r="A5773" s="118">
        <v>32201</v>
      </c>
      <c r="B5773" s="110" t="s">
        <v>8588</v>
      </c>
    </row>
    <row r="5774" spans="1:2" x14ac:dyDescent="0.25">
      <c r="A5774" s="118">
        <v>29560</v>
      </c>
      <c r="B5774" s="110" t="s">
        <v>8589</v>
      </c>
    </row>
    <row r="5775" spans="1:2" x14ac:dyDescent="0.25">
      <c r="A5775" s="118">
        <v>33201</v>
      </c>
      <c r="B5775" s="110" t="s">
        <v>8590</v>
      </c>
    </row>
    <row r="5776" spans="1:2" x14ac:dyDescent="0.25">
      <c r="A5776" s="118">
        <v>33202</v>
      </c>
      <c r="B5776" s="110" t="s">
        <v>8591</v>
      </c>
    </row>
    <row r="5777" spans="1:2" x14ac:dyDescent="0.25">
      <c r="A5777" s="118">
        <v>26150</v>
      </c>
      <c r="B5777" s="110" t="s">
        <v>8592</v>
      </c>
    </row>
    <row r="5778" spans="1:2" x14ac:dyDescent="0.25">
      <c r="A5778" s="118">
        <v>18249</v>
      </c>
      <c r="B5778" s="110" t="s">
        <v>8593</v>
      </c>
    </row>
    <row r="5779" spans="1:2" x14ac:dyDescent="0.25">
      <c r="A5779" s="118">
        <v>24422</v>
      </c>
      <c r="B5779" s="110" t="s">
        <v>8594</v>
      </c>
    </row>
    <row r="5780" spans="1:2" x14ac:dyDescent="0.25">
      <c r="A5780" s="118">
        <v>17210</v>
      </c>
      <c r="B5780" s="110" t="s">
        <v>8595</v>
      </c>
    </row>
    <row r="5781" spans="1:2" x14ac:dyDescent="0.25">
      <c r="A5781" s="118">
        <v>29140</v>
      </c>
      <c r="B5781" s="110" t="s">
        <v>8596</v>
      </c>
    </row>
    <row r="5782" spans="1:2" x14ac:dyDescent="0.25">
      <c r="A5782" s="118">
        <v>34300</v>
      </c>
      <c r="B5782" s="110" t="s">
        <v>8597</v>
      </c>
    </row>
    <row r="5783" spans="1:2" x14ac:dyDescent="0.25">
      <c r="A5783" s="118">
        <v>35410</v>
      </c>
      <c r="B5783" s="110" t="s">
        <v>8598</v>
      </c>
    </row>
    <row r="5784" spans="1:2" x14ac:dyDescent="0.25">
      <c r="A5784" s="118">
        <v>29140</v>
      </c>
      <c r="B5784" s="110" t="s">
        <v>8599</v>
      </c>
    </row>
    <row r="5785" spans="1:2" x14ac:dyDescent="0.25">
      <c r="A5785" s="118">
        <v>35420</v>
      </c>
      <c r="B5785" s="110" t="s">
        <v>8600</v>
      </c>
    </row>
    <row r="5786" spans="1:2" x14ac:dyDescent="0.25">
      <c r="A5786" s="118">
        <v>29420</v>
      </c>
      <c r="B5786" s="110" t="s">
        <v>8601</v>
      </c>
    </row>
    <row r="5787" spans="1:2" x14ac:dyDescent="0.25">
      <c r="A5787" s="118">
        <v>29121</v>
      </c>
      <c r="B5787" s="110" t="s">
        <v>8602</v>
      </c>
    </row>
    <row r="5788" spans="1:2" x14ac:dyDescent="0.25">
      <c r="A5788" s="118">
        <v>29140</v>
      </c>
      <c r="B5788" s="110" t="s">
        <v>8603</v>
      </c>
    </row>
    <row r="5789" spans="1:2" x14ac:dyDescent="0.25">
      <c r="A5789" s="118">
        <v>29140</v>
      </c>
      <c r="B5789" s="110" t="s">
        <v>8604</v>
      </c>
    </row>
    <row r="5790" spans="1:2" x14ac:dyDescent="0.25">
      <c r="A5790" s="118">
        <v>29140</v>
      </c>
      <c r="B5790" s="110" t="s">
        <v>8605</v>
      </c>
    </row>
    <row r="5791" spans="1:2" x14ac:dyDescent="0.25">
      <c r="A5791" s="118">
        <v>51870</v>
      </c>
      <c r="B5791" s="110" t="s">
        <v>8606</v>
      </c>
    </row>
    <row r="5792" spans="1:2" x14ac:dyDescent="0.25">
      <c r="A5792" s="118">
        <v>1240</v>
      </c>
      <c r="B5792" s="110" t="s">
        <v>8607</v>
      </c>
    </row>
    <row r="5793" spans="1:2" x14ac:dyDescent="0.25">
      <c r="A5793" s="118">
        <v>24620</v>
      </c>
      <c r="B5793" s="110" t="s">
        <v>8608</v>
      </c>
    </row>
    <row r="5794" spans="1:2" x14ac:dyDescent="0.25">
      <c r="A5794" s="118">
        <v>24620</v>
      </c>
      <c r="B5794" s="110" t="s">
        <v>8609</v>
      </c>
    </row>
    <row r="5795" spans="1:2" x14ac:dyDescent="0.25">
      <c r="A5795" s="118">
        <v>24610</v>
      </c>
      <c r="B5795" s="110" t="s">
        <v>8610</v>
      </c>
    </row>
    <row r="5796" spans="1:2" x14ac:dyDescent="0.25">
      <c r="A5796" s="118">
        <v>14500</v>
      </c>
      <c r="B5796" s="110" t="s">
        <v>8611</v>
      </c>
    </row>
    <row r="5797" spans="1:2" x14ac:dyDescent="0.25">
      <c r="A5797" s="118">
        <v>93059</v>
      </c>
      <c r="B5797" s="110" t="s">
        <v>8612</v>
      </c>
    </row>
    <row r="5798" spans="1:2" x14ac:dyDescent="0.25">
      <c r="A5798" s="118">
        <v>93059</v>
      </c>
      <c r="B5798" s="110" t="s">
        <v>8613</v>
      </c>
    </row>
    <row r="5799" spans="1:2" x14ac:dyDescent="0.25">
      <c r="A5799" s="118">
        <v>74701</v>
      </c>
      <c r="B5799" s="110" t="s">
        <v>8614</v>
      </c>
    </row>
    <row r="5800" spans="1:2" x14ac:dyDescent="0.25">
      <c r="A5800" s="118">
        <v>91120</v>
      </c>
      <c r="B5800" s="110" t="s">
        <v>8615</v>
      </c>
    </row>
    <row r="5801" spans="1:2" x14ac:dyDescent="0.25">
      <c r="A5801" s="118">
        <v>51900</v>
      </c>
      <c r="B5801" s="110" t="s">
        <v>8616</v>
      </c>
    </row>
    <row r="5802" spans="1:2" x14ac:dyDescent="0.25">
      <c r="A5802" s="118">
        <v>28520</v>
      </c>
      <c r="B5802" s="110" t="s">
        <v>8617</v>
      </c>
    </row>
    <row r="5803" spans="1:2" x14ac:dyDescent="0.25">
      <c r="A5803" s="118">
        <v>85111</v>
      </c>
      <c r="B5803" s="110" t="s">
        <v>8618</v>
      </c>
    </row>
    <row r="5804" spans="1:2" x14ac:dyDescent="0.25">
      <c r="A5804" s="118">
        <v>85111</v>
      </c>
      <c r="B5804" s="110" t="s">
        <v>8619</v>
      </c>
    </row>
    <row r="5805" spans="1:2" x14ac:dyDescent="0.25">
      <c r="A5805" s="118">
        <v>28520</v>
      </c>
      <c r="B5805" s="110" t="s">
        <v>8620</v>
      </c>
    </row>
    <row r="5806" spans="1:2" x14ac:dyDescent="0.25">
      <c r="A5806" s="118">
        <v>85120</v>
      </c>
      <c r="B5806" s="110" t="s">
        <v>8621</v>
      </c>
    </row>
    <row r="5807" spans="1:2" x14ac:dyDescent="0.25">
      <c r="A5807" s="118">
        <v>85111</v>
      </c>
      <c r="B5807" s="110" t="s">
        <v>8622</v>
      </c>
    </row>
    <row r="5808" spans="1:2" x14ac:dyDescent="0.25">
      <c r="A5808" s="118">
        <v>91120</v>
      </c>
      <c r="B5808" s="110" t="s">
        <v>8623</v>
      </c>
    </row>
    <row r="5809" spans="1:2" x14ac:dyDescent="0.25">
      <c r="A5809" s="118">
        <v>85120</v>
      </c>
      <c r="B5809" s="110" t="s">
        <v>8624</v>
      </c>
    </row>
    <row r="5810" spans="1:2" x14ac:dyDescent="0.25">
      <c r="A5810" s="118">
        <v>85112</v>
      </c>
      <c r="B5810" s="110" t="s">
        <v>8625</v>
      </c>
    </row>
    <row r="5811" spans="1:2" x14ac:dyDescent="0.25">
      <c r="A5811" s="118">
        <v>63129</v>
      </c>
      <c r="B5811" s="110" t="s">
        <v>8626</v>
      </c>
    </row>
    <row r="5812" spans="1:2" x14ac:dyDescent="0.25">
      <c r="A5812" s="118">
        <v>91120</v>
      </c>
      <c r="B5812" s="110" t="s">
        <v>8627</v>
      </c>
    </row>
    <row r="5813" spans="1:2" x14ac:dyDescent="0.25">
      <c r="A5813" s="118">
        <v>75140</v>
      </c>
      <c r="B5813" s="110" t="s">
        <v>8628</v>
      </c>
    </row>
    <row r="5814" spans="1:2" x14ac:dyDescent="0.25">
      <c r="A5814" s="118">
        <v>22220</v>
      </c>
      <c r="B5814" s="110" t="s">
        <v>8629</v>
      </c>
    </row>
    <row r="5815" spans="1:2" x14ac:dyDescent="0.25">
      <c r="A5815" s="118">
        <v>75110</v>
      </c>
      <c r="B5815" s="110" t="s">
        <v>8630</v>
      </c>
    </row>
    <row r="5816" spans="1:2" x14ac:dyDescent="0.25">
      <c r="A5816" s="118">
        <v>52112</v>
      </c>
      <c r="B5816" s="110" t="s">
        <v>8631</v>
      </c>
    </row>
    <row r="5817" spans="1:2" x14ac:dyDescent="0.25">
      <c r="A5817" s="118">
        <v>52113</v>
      </c>
      <c r="B5817" s="110" t="s">
        <v>8632</v>
      </c>
    </row>
    <row r="5818" spans="1:2" x14ac:dyDescent="0.25">
      <c r="A5818" s="118">
        <v>52120</v>
      </c>
      <c r="B5818" s="110" t="s">
        <v>8633</v>
      </c>
    </row>
    <row r="5819" spans="1:2" x14ac:dyDescent="0.25">
      <c r="A5819" s="118">
        <v>29240</v>
      </c>
      <c r="B5819" s="110" t="s">
        <v>8634</v>
      </c>
    </row>
    <row r="5820" spans="1:2" x14ac:dyDescent="0.25">
      <c r="A5820" s="118">
        <v>51870</v>
      </c>
      <c r="B5820" s="110" t="s">
        <v>8635</v>
      </c>
    </row>
    <row r="5821" spans="1:2" x14ac:dyDescent="0.25">
      <c r="A5821" s="118">
        <v>29110</v>
      </c>
      <c r="B5821" s="110" t="s">
        <v>8636</v>
      </c>
    </row>
    <row r="5822" spans="1:2" x14ac:dyDescent="0.25">
      <c r="A5822" s="118">
        <v>31100</v>
      </c>
      <c r="B5822" s="110" t="s">
        <v>8637</v>
      </c>
    </row>
    <row r="5823" spans="1:2" x14ac:dyDescent="0.25">
      <c r="A5823" s="118">
        <v>31610</v>
      </c>
      <c r="B5823" s="110" t="s">
        <v>8638</v>
      </c>
    </row>
    <row r="5824" spans="1:2" x14ac:dyDescent="0.25">
      <c r="A5824" s="118">
        <v>85120</v>
      </c>
      <c r="B5824" s="110" t="s">
        <v>8639</v>
      </c>
    </row>
    <row r="5825" spans="1:2" x14ac:dyDescent="0.25">
      <c r="A5825" s="118">
        <v>85111</v>
      </c>
      <c r="B5825" s="110" t="s">
        <v>8640</v>
      </c>
    </row>
    <row r="5826" spans="1:2" x14ac:dyDescent="0.25">
      <c r="A5826" s="118">
        <v>74206</v>
      </c>
      <c r="B5826" s="110" t="s">
        <v>8641</v>
      </c>
    </row>
    <row r="5827" spans="1:2" x14ac:dyDescent="0.25">
      <c r="A5827" s="118">
        <v>22110</v>
      </c>
      <c r="B5827" s="110" t="s">
        <v>8642</v>
      </c>
    </row>
    <row r="5828" spans="1:2" x14ac:dyDescent="0.25">
      <c r="A5828" s="118">
        <v>74206</v>
      </c>
      <c r="B5828" s="110" t="s">
        <v>8643</v>
      </c>
    </row>
    <row r="5829" spans="1:2" x14ac:dyDescent="0.25">
      <c r="A5829" s="118">
        <v>74206</v>
      </c>
      <c r="B5829" s="110" t="s">
        <v>8644</v>
      </c>
    </row>
    <row r="5830" spans="1:2" x14ac:dyDescent="0.25">
      <c r="A5830" s="118">
        <v>45120</v>
      </c>
      <c r="B5830" s="110" t="s">
        <v>8645</v>
      </c>
    </row>
    <row r="5831" spans="1:2" x14ac:dyDescent="0.25">
      <c r="A5831" s="118">
        <v>74206</v>
      </c>
      <c r="B5831" s="110" t="s">
        <v>8646</v>
      </c>
    </row>
    <row r="5832" spans="1:2" x14ac:dyDescent="0.25">
      <c r="A5832" s="118">
        <v>74206</v>
      </c>
      <c r="B5832" s="110" t="s">
        <v>8647</v>
      </c>
    </row>
    <row r="5833" spans="1:2" x14ac:dyDescent="0.25">
      <c r="A5833" s="118">
        <v>33201</v>
      </c>
      <c r="B5833" s="110" t="s">
        <v>8648</v>
      </c>
    </row>
    <row r="5834" spans="1:2" x14ac:dyDescent="0.25">
      <c r="A5834" s="118">
        <v>33202</v>
      </c>
      <c r="B5834" s="110" t="s">
        <v>8649</v>
      </c>
    </row>
    <row r="5835" spans="1:2" x14ac:dyDescent="0.25">
      <c r="A5835" s="118">
        <v>45120</v>
      </c>
      <c r="B5835" s="110" t="s">
        <v>8650</v>
      </c>
    </row>
    <row r="5836" spans="1:2" x14ac:dyDescent="0.25">
      <c r="A5836" s="118">
        <v>74206</v>
      </c>
      <c r="B5836" s="110" t="s">
        <v>8651</v>
      </c>
    </row>
    <row r="5837" spans="1:2" x14ac:dyDescent="0.25">
      <c r="A5837" s="118">
        <v>74204</v>
      </c>
      <c r="B5837" s="110" t="s">
        <v>8652</v>
      </c>
    </row>
    <row r="5838" spans="1:2" x14ac:dyDescent="0.25">
      <c r="A5838" s="118">
        <v>85112</v>
      </c>
      <c r="B5838" s="110" t="s">
        <v>8653</v>
      </c>
    </row>
    <row r="5839" spans="1:2" x14ac:dyDescent="0.25">
      <c r="A5839" s="118">
        <v>85111</v>
      </c>
      <c r="B5839" s="110" t="s">
        <v>8654</v>
      </c>
    </row>
    <row r="5840" spans="1:2" x14ac:dyDescent="0.25">
      <c r="A5840" s="118">
        <v>85111</v>
      </c>
      <c r="B5840" s="110" t="s">
        <v>8655</v>
      </c>
    </row>
    <row r="5841" spans="1:2" x14ac:dyDescent="0.25">
      <c r="A5841" s="118">
        <v>27450</v>
      </c>
      <c r="B5841" s="110" t="s">
        <v>8656</v>
      </c>
    </row>
    <row r="5842" spans="1:2" x14ac:dyDescent="0.25">
      <c r="A5842" s="118">
        <v>31200</v>
      </c>
      <c r="B5842" s="110" t="s">
        <v>8657</v>
      </c>
    </row>
    <row r="5843" spans="1:2" x14ac:dyDescent="0.25">
      <c r="A5843" s="118">
        <v>1120</v>
      </c>
      <c r="B5843" s="110" t="s">
        <v>8658</v>
      </c>
    </row>
    <row r="5844" spans="1:2" x14ac:dyDescent="0.25">
      <c r="A5844" s="118">
        <v>15330</v>
      </c>
      <c r="B5844" s="110" t="s">
        <v>8659</v>
      </c>
    </row>
    <row r="5845" spans="1:2" x14ac:dyDescent="0.25">
      <c r="A5845" s="118">
        <v>52489</v>
      </c>
      <c r="B5845" s="110" t="s">
        <v>8660</v>
      </c>
    </row>
    <row r="5846" spans="1:2" x14ac:dyDescent="0.25">
      <c r="A5846" s="118">
        <v>22230</v>
      </c>
      <c r="B5846" s="110" t="s">
        <v>8661</v>
      </c>
    </row>
    <row r="5847" spans="1:2" x14ac:dyDescent="0.25">
      <c r="A5847" s="118">
        <v>28510</v>
      </c>
      <c r="B5847" s="110" t="s">
        <v>8662</v>
      </c>
    </row>
    <row r="5848" spans="1:2" x14ac:dyDescent="0.25">
      <c r="A5848" s="118">
        <v>15910</v>
      </c>
      <c r="B5848" s="110" t="s">
        <v>8663</v>
      </c>
    </row>
    <row r="5849" spans="1:2" x14ac:dyDescent="0.25">
      <c r="A5849" s="118">
        <v>15420</v>
      </c>
      <c r="B5849" s="110" t="s">
        <v>8664</v>
      </c>
    </row>
    <row r="5850" spans="1:2" x14ac:dyDescent="0.25">
      <c r="A5850" s="118">
        <v>15410</v>
      </c>
      <c r="B5850" s="110" t="s">
        <v>8665</v>
      </c>
    </row>
    <row r="5851" spans="1:2" x14ac:dyDescent="0.25">
      <c r="A5851" s="118">
        <v>15980</v>
      </c>
      <c r="B5851" s="110" t="s">
        <v>8666</v>
      </c>
    </row>
    <row r="5852" spans="1:2" x14ac:dyDescent="0.25">
      <c r="A5852" s="118">
        <v>1139</v>
      </c>
      <c r="B5852" s="110" t="s">
        <v>8667</v>
      </c>
    </row>
    <row r="5853" spans="1:2" x14ac:dyDescent="0.25">
      <c r="A5853" s="118">
        <v>17210</v>
      </c>
      <c r="B5853" s="110" t="s">
        <v>8668</v>
      </c>
    </row>
    <row r="5854" spans="1:2" x14ac:dyDescent="0.25">
      <c r="A5854" s="118">
        <v>91330</v>
      </c>
      <c r="B5854" s="110" t="s">
        <v>8669</v>
      </c>
    </row>
    <row r="5855" spans="1:2" x14ac:dyDescent="0.25">
      <c r="A5855" s="118">
        <v>91330</v>
      </c>
      <c r="B5855" s="110" t="s">
        <v>8670</v>
      </c>
    </row>
    <row r="5856" spans="1:2" x14ac:dyDescent="0.25">
      <c r="A5856" s="118">
        <v>91330</v>
      </c>
      <c r="B5856" s="110" t="s">
        <v>8671</v>
      </c>
    </row>
    <row r="5857" spans="1:2" x14ac:dyDescent="0.25">
      <c r="A5857" s="118">
        <v>19100</v>
      </c>
      <c r="B5857" s="110" t="s">
        <v>8672</v>
      </c>
    </row>
    <row r="5858" spans="1:2" x14ac:dyDescent="0.25">
      <c r="A5858" s="118">
        <v>24410</v>
      </c>
      <c r="B5858" s="110" t="s">
        <v>8673</v>
      </c>
    </row>
    <row r="5859" spans="1:2" x14ac:dyDescent="0.25">
      <c r="A5859" s="118">
        <v>24410</v>
      </c>
      <c r="B5859" s="110" t="s">
        <v>8674</v>
      </c>
    </row>
    <row r="5860" spans="1:2" x14ac:dyDescent="0.25">
      <c r="A5860" s="118">
        <v>51180</v>
      </c>
      <c r="B5860" s="110" t="s">
        <v>8675</v>
      </c>
    </row>
    <row r="5861" spans="1:2" x14ac:dyDescent="0.25">
      <c r="A5861" s="118">
        <v>51460</v>
      </c>
      <c r="B5861" s="110" t="s">
        <v>8676</v>
      </c>
    </row>
    <row r="5862" spans="1:2" x14ac:dyDescent="0.25">
      <c r="A5862" s="118">
        <v>52460</v>
      </c>
      <c r="B5862" s="110" t="s">
        <v>8677</v>
      </c>
    </row>
    <row r="5863" spans="1:2" x14ac:dyDescent="0.25">
      <c r="A5863" s="118">
        <v>26150</v>
      </c>
      <c r="B5863" s="110" t="s">
        <v>8678</v>
      </c>
    </row>
    <row r="5864" spans="1:2" x14ac:dyDescent="0.25">
      <c r="A5864" s="118">
        <v>26150</v>
      </c>
      <c r="B5864" s="110" t="s">
        <v>8679</v>
      </c>
    </row>
    <row r="5865" spans="1:2" x14ac:dyDescent="0.25">
      <c r="A5865" s="118">
        <v>28620</v>
      </c>
      <c r="B5865" s="110" t="s">
        <v>8680</v>
      </c>
    </row>
    <row r="5866" spans="1:2" x14ac:dyDescent="0.25">
      <c r="A5866" s="118">
        <v>29430</v>
      </c>
      <c r="B5866" s="110" t="s">
        <v>8681</v>
      </c>
    </row>
    <row r="5867" spans="1:2" x14ac:dyDescent="0.25">
      <c r="A5867" s="118">
        <v>29430</v>
      </c>
      <c r="B5867" s="110" t="s">
        <v>8682</v>
      </c>
    </row>
    <row r="5868" spans="1:2" x14ac:dyDescent="0.25">
      <c r="A5868" s="118">
        <v>29430</v>
      </c>
      <c r="B5868" s="110" t="s">
        <v>8683</v>
      </c>
    </row>
    <row r="5869" spans="1:2" x14ac:dyDescent="0.25">
      <c r="A5869" s="118">
        <v>33100</v>
      </c>
      <c r="B5869" s="110" t="s">
        <v>8684</v>
      </c>
    </row>
    <row r="5870" spans="1:2" x14ac:dyDescent="0.25">
      <c r="A5870" s="118">
        <v>26140</v>
      </c>
      <c r="B5870" s="110" t="s">
        <v>8685</v>
      </c>
    </row>
    <row r="5871" spans="1:2" x14ac:dyDescent="0.25">
      <c r="A5871" s="118">
        <v>17250</v>
      </c>
      <c r="B5871" s="110" t="s">
        <v>8686</v>
      </c>
    </row>
    <row r="5872" spans="1:2" x14ac:dyDescent="0.25">
      <c r="A5872" s="118">
        <v>26140</v>
      </c>
      <c r="B5872" s="110" t="s">
        <v>8687</v>
      </c>
    </row>
    <row r="5873" spans="1:2" x14ac:dyDescent="0.25">
      <c r="A5873" s="118">
        <v>26150</v>
      </c>
      <c r="B5873" s="110" t="s">
        <v>8688</v>
      </c>
    </row>
    <row r="5874" spans="1:2" x14ac:dyDescent="0.25">
      <c r="A5874" s="118">
        <v>26130</v>
      </c>
      <c r="B5874" s="110" t="s">
        <v>8689</v>
      </c>
    </row>
    <row r="5875" spans="1:2" x14ac:dyDescent="0.25">
      <c r="A5875" s="118">
        <v>26120</v>
      </c>
      <c r="B5875" s="110" t="s">
        <v>8690</v>
      </c>
    </row>
    <row r="5876" spans="1:2" x14ac:dyDescent="0.25">
      <c r="A5876" s="118">
        <v>26120</v>
      </c>
      <c r="B5876" s="110" t="s">
        <v>8691</v>
      </c>
    </row>
    <row r="5877" spans="1:2" x14ac:dyDescent="0.25">
      <c r="A5877" s="118">
        <v>26810</v>
      </c>
      <c r="B5877" s="110" t="s">
        <v>8692</v>
      </c>
    </row>
    <row r="5878" spans="1:2" x14ac:dyDescent="0.25">
      <c r="A5878" s="118">
        <v>24512</v>
      </c>
      <c r="B5878" s="110" t="s">
        <v>8693</v>
      </c>
    </row>
    <row r="5879" spans="1:2" x14ac:dyDescent="0.25">
      <c r="A5879" s="118">
        <v>29430</v>
      </c>
      <c r="B5879" s="110" t="s">
        <v>8694</v>
      </c>
    </row>
    <row r="5880" spans="1:2" x14ac:dyDescent="0.25">
      <c r="A5880" s="118">
        <v>24301</v>
      </c>
      <c r="B5880" s="110" t="s">
        <v>8695</v>
      </c>
    </row>
    <row r="5881" spans="1:2" x14ac:dyDescent="0.25">
      <c r="A5881" s="118">
        <v>71409</v>
      </c>
      <c r="B5881" s="110" t="s">
        <v>8696</v>
      </c>
    </row>
    <row r="5882" spans="1:2" x14ac:dyDescent="0.25">
      <c r="A5882" s="118">
        <v>26120</v>
      </c>
      <c r="B5882" s="110" t="s">
        <v>8697</v>
      </c>
    </row>
    <row r="5883" spans="1:2" x14ac:dyDescent="0.25">
      <c r="A5883" s="118">
        <v>51570</v>
      </c>
      <c r="B5883" s="110" t="s">
        <v>8698</v>
      </c>
    </row>
    <row r="5884" spans="1:2" x14ac:dyDescent="0.25">
      <c r="A5884" s="118">
        <v>26140</v>
      </c>
      <c r="B5884" s="110" t="s">
        <v>8699</v>
      </c>
    </row>
    <row r="5885" spans="1:2" x14ac:dyDescent="0.25">
      <c r="A5885" s="118">
        <v>29560</v>
      </c>
      <c r="B5885" s="110" t="s">
        <v>8700</v>
      </c>
    </row>
    <row r="5886" spans="1:2" x14ac:dyDescent="0.25">
      <c r="A5886" s="118">
        <v>28110</v>
      </c>
      <c r="B5886" s="110" t="s">
        <v>8701</v>
      </c>
    </row>
    <row r="5887" spans="1:2" x14ac:dyDescent="0.25">
      <c r="A5887" s="118">
        <v>21120</v>
      </c>
      <c r="B5887" s="110" t="s">
        <v>8702</v>
      </c>
    </row>
    <row r="5888" spans="1:2" x14ac:dyDescent="0.25">
      <c r="A5888" s="118">
        <v>26150</v>
      </c>
      <c r="B5888" s="110" t="s">
        <v>8703</v>
      </c>
    </row>
    <row r="5889" spans="1:2" x14ac:dyDescent="0.25">
      <c r="A5889" s="118">
        <v>52440</v>
      </c>
      <c r="B5889" s="110" t="s">
        <v>8704</v>
      </c>
    </row>
    <row r="5890" spans="1:2" x14ac:dyDescent="0.25">
      <c r="A5890" s="118">
        <v>51440</v>
      </c>
      <c r="B5890" s="110" t="s">
        <v>8705</v>
      </c>
    </row>
    <row r="5891" spans="1:2" x14ac:dyDescent="0.25">
      <c r="A5891" s="118">
        <v>26130</v>
      </c>
      <c r="B5891" s="110" t="s">
        <v>8706</v>
      </c>
    </row>
    <row r="5892" spans="1:2" x14ac:dyDescent="0.25">
      <c r="A5892" s="118">
        <v>26150</v>
      </c>
      <c r="B5892" s="110" t="s">
        <v>8707</v>
      </c>
    </row>
    <row r="5893" spans="1:2" x14ac:dyDescent="0.25">
      <c r="A5893" s="118">
        <v>26150</v>
      </c>
      <c r="B5893" s="110" t="s">
        <v>8708</v>
      </c>
    </row>
    <row r="5894" spans="1:2" x14ac:dyDescent="0.25">
      <c r="A5894" s="118">
        <v>26150</v>
      </c>
      <c r="B5894" s="110" t="s">
        <v>8709</v>
      </c>
    </row>
    <row r="5895" spans="1:2" x14ac:dyDescent="0.25">
      <c r="A5895" s="118">
        <v>26300</v>
      </c>
      <c r="B5895" s="110" t="s">
        <v>8710</v>
      </c>
    </row>
    <row r="5896" spans="1:2" x14ac:dyDescent="0.25">
      <c r="A5896" s="118">
        <v>15612</v>
      </c>
      <c r="B5896" s="110" t="s">
        <v>8711</v>
      </c>
    </row>
    <row r="5897" spans="1:2" x14ac:dyDescent="0.25">
      <c r="A5897" s="118">
        <v>26300</v>
      </c>
      <c r="B5897" s="110" t="s">
        <v>8712</v>
      </c>
    </row>
    <row r="5898" spans="1:2" x14ac:dyDescent="0.25">
      <c r="A5898" s="118">
        <v>26300</v>
      </c>
      <c r="B5898" s="110" t="s">
        <v>8713</v>
      </c>
    </row>
    <row r="5899" spans="1:2" x14ac:dyDescent="0.25">
      <c r="A5899" s="118">
        <v>24301</v>
      </c>
      <c r="B5899" s="110" t="s">
        <v>8714</v>
      </c>
    </row>
    <row r="5900" spans="1:2" x14ac:dyDescent="0.25">
      <c r="A5900" s="118">
        <v>45440</v>
      </c>
      <c r="B5900" s="110" t="s">
        <v>8715</v>
      </c>
    </row>
    <row r="5901" spans="1:2" x14ac:dyDescent="0.25">
      <c r="A5901" s="118">
        <v>28120</v>
      </c>
      <c r="B5901" s="110" t="s">
        <v>8716</v>
      </c>
    </row>
    <row r="5902" spans="1:2" x14ac:dyDescent="0.25">
      <c r="A5902" s="118">
        <v>45440</v>
      </c>
      <c r="B5902" s="110" t="s">
        <v>8717</v>
      </c>
    </row>
    <row r="5903" spans="1:2" x14ac:dyDescent="0.25">
      <c r="A5903" s="118">
        <v>35300</v>
      </c>
      <c r="B5903" s="110" t="s">
        <v>8718</v>
      </c>
    </row>
    <row r="5904" spans="1:2" x14ac:dyDescent="0.25">
      <c r="A5904" s="118">
        <v>92629</v>
      </c>
      <c r="B5904" s="110" t="s">
        <v>8719</v>
      </c>
    </row>
    <row r="5905" spans="1:2" x14ac:dyDescent="0.25">
      <c r="A5905" s="118">
        <v>51479</v>
      </c>
      <c r="B5905" s="110" t="s">
        <v>8720</v>
      </c>
    </row>
    <row r="5906" spans="1:2" x14ac:dyDescent="0.25">
      <c r="A5906" s="118">
        <v>29130</v>
      </c>
      <c r="B5906" s="110" t="s">
        <v>8721</v>
      </c>
    </row>
    <row r="5907" spans="1:2" x14ac:dyDescent="0.25">
      <c r="A5907" s="118">
        <v>22110</v>
      </c>
      <c r="B5907" s="110" t="s">
        <v>8722</v>
      </c>
    </row>
    <row r="5908" spans="1:2" x14ac:dyDescent="0.25">
      <c r="A5908" s="118">
        <v>26150</v>
      </c>
      <c r="B5908" s="110" t="s">
        <v>8723</v>
      </c>
    </row>
    <row r="5909" spans="1:2" x14ac:dyDescent="0.25">
      <c r="A5909" s="118">
        <v>93010</v>
      </c>
      <c r="B5909" s="110" t="s">
        <v>8724</v>
      </c>
    </row>
    <row r="5910" spans="1:2" x14ac:dyDescent="0.25">
      <c r="A5910" s="118">
        <v>19100</v>
      </c>
      <c r="B5910" s="110" t="s">
        <v>8725</v>
      </c>
    </row>
    <row r="5911" spans="1:2" x14ac:dyDescent="0.25">
      <c r="A5911" s="119">
        <v>51160</v>
      </c>
      <c r="B5911" s="111" t="s">
        <v>8726</v>
      </c>
    </row>
    <row r="5912" spans="1:2" x14ac:dyDescent="0.25">
      <c r="A5912" s="119">
        <v>52610</v>
      </c>
      <c r="B5912" s="111" t="s">
        <v>8727</v>
      </c>
    </row>
    <row r="5913" spans="1:2" x14ac:dyDescent="0.25">
      <c r="A5913" s="120">
        <v>18249</v>
      </c>
      <c r="B5913" s="111" t="s">
        <v>8728</v>
      </c>
    </row>
    <row r="5914" spans="1:2" x14ac:dyDescent="0.25">
      <c r="A5914" s="119">
        <v>52423</v>
      </c>
      <c r="B5914" s="111" t="s">
        <v>8729</v>
      </c>
    </row>
    <row r="5915" spans="1:2" x14ac:dyDescent="0.25">
      <c r="A5915" s="119">
        <v>51429</v>
      </c>
      <c r="B5915" s="111" t="s">
        <v>8730</v>
      </c>
    </row>
    <row r="5916" spans="1:2" x14ac:dyDescent="0.25">
      <c r="A5916" s="118">
        <v>18249</v>
      </c>
      <c r="B5916" s="110" t="s">
        <v>8731</v>
      </c>
    </row>
    <row r="5917" spans="1:2" x14ac:dyDescent="0.25">
      <c r="A5917" s="118">
        <v>51429</v>
      </c>
      <c r="B5917" s="110" t="s">
        <v>8732</v>
      </c>
    </row>
    <row r="5918" spans="1:2" x14ac:dyDescent="0.25">
      <c r="A5918" s="118">
        <v>25130</v>
      </c>
      <c r="B5918" s="110" t="s">
        <v>8733</v>
      </c>
    </row>
    <row r="5919" spans="1:2" x14ac:dyDescent="0.25">
      <c r="A5919" s="118">
        <v>18249</v>
      </c>
      <c r="B5919" s="110" t="s">
        <v>8734</v>
      </c>
    </row>
    <row r="5920" spans="1:2" x14ac:dyDescent="0.25">
      <c r="A5920" s="118">
        <v>18249</v>
      </c>
      <c r="B5920" s="110" t="s">
        <v>8735</v>
      </c>
    </row>
    <row r="5921" spans="1:2" x14ac:dyDescent="0.25">
      <c r="A5921" s="118">
        <v>18249</v>
      </c>
      <c r="B5921" s="110" t="s">
        <v>8736</v>
      </c>
    </row>
    <row r="5922" spans="1:2" x14ac:dyDescent="0.25">
      <c r="A5922" s="118">
        <v>52421</v>
      </c>
      <c r="B5922" s="110" t="s">
        <v>8737</v>
      </c>
    </row>
    <row r="5923" spans="1:2" x14ac:dyDescent="0.25">
      <c r="A5923" s="118">
        <v>51421</v>
      </c>
      <c r="B5923" s="110" t="s">
        <v>8738</v>
      </c>
    </row>
    <row r="5924" spans="1:2" x14ac:dyDescent="0.25">
      <c r="A5924" s="118">
        <v>18249</v>
      </c>
      <c r="B5924" s="110" t="s">
        <v>8739</v>
      </c>
    </row>
    <row r="5925" spans="1:2" x14ac:dyDescent="0.25">
      <c r="A5925" s="118">
        <v>18249</v>
      </c>
      <c r="B5925" s="110" t="s">
        <v>8740</v>
      </c>
    </row>
    <row r="5926" spans="1:2" x14ac:dyDescent="0.25">
      <c r="A5926" s="118">
        <v>25240</v>
      </c>
      <c r="B5926" s="110" t="s">
        <v>8741</v>
      </c>
    </row>
    <row r="5927" spans="1:2" x14ac:dyDescent="0.25">
      <c r="A5927" s="118">
        <v>52422</v>
      </c>
      <c r="B5927" s="110" t="s">
        <v>8742</v>
      </c>
    </row>
    <row r="5928" spans="1:2" x14ac:dyDescent="0.25">
      <c r="A5928" s="118">
        <v>52424</v>
      </c>
      <c r="B5928" s="110" t="s">
        <v>8743</v>
      </c>
    </row>
    <row r="5929" spans="1:2" x14ac:dyDescent="0.25">
      <c r="A5929" s="118">
        <v>52423</v>
      </c>
      <c r="B5929" s="110" t="s">
        <v>8744</v>
      </c>
    </row>
    <row r="5930" spans="1:2" x14ac:dyDescent="0.25">
      <c r="A5930" s="118">
        <v>31610</v>
      </c>
      <c r="B5930" s="110" t="s">
        <v>8745</v>
      </c>
    </row>
    <row r="5931" spans="1:2" x14ac:dyDescent="0.25">
      <c r="A5931" s="118">
        <v>15620</v>
      </c>
      <c r="B5931" s="110" t="s">
        <v>8746</v>
      </c>
    </row>
    <row r="5932" spans="1:2" x14ac:dyDescent="0.25">
      <c r="A5932" s="118">
        <v>15620</v>
      </c>
      <c r="B5932" s="110" t="s">
        <v>8747</v>
      </c>
    </row>
    <row r="5933" spans="1:2" x14ac:dyDescent="0.25">
      <c r="A5933" s="118">
        <v>24620</v>
      </c>
      <c r="B5933" s="110" t="s">
        <v>8748</v>
      </c>
    </row>
    <row r="5934" spans="1:2" x14ac:dyDescent="0.25">
      <c r="A5934" s="118">
        <v>20200</v>
      </c>
      <c r="B5934" s="110" t="s">
        <v>8749</v>
      </c>
    </row>
    <row r="5935" spans="1:2" x14ac:dyDescent="0.25">
      <c r="A5935" s="118">
        <v>22230</v>
      </c>
      <c r="B5935" s="110" t="s">
        <v>8750</v>
      </c>
    </row>
    <row r="5936" spans="1:2" x14ac:dyDescent="0.25">
      <c r="A5936" s="118">
        <v>20300</v>
      </c>
      <c r="B5936" s="110" t="s">
        <v>8751</v>
      </c>
    </row>
    <row r="5937" spans="1:2" x14ac:dyDescent="0.25">
      <c r="A5937" s="118">
        <v>51120</v>
      </c>
      <c r="B5937" s="110" t="s">
        <v>8752</v>
      </c>
    </row>
    <row r="5938" spans="1:2" x14ac:dyDescent="0.25">
      <c r="A5938" s="118">
        <v>29560</v>
      </c>
      <c r="B5938" s="110" t="s">
        <v>8753</v>
      </c>
    </row>
    <row r="5939" spans="1:2" x14ac:dyDescent="0.25">
      <c r="A5939" s="118">
        <v>29430</v>
      </c>
      <c r="B5939" s="110" t="s">
        <v>8754</v>
      </c>
    </row>
    <row r="5940" spans="1:2" x14ac:dyDescent="0.25">
      <c r="A5940" s="118">
        <v>15620</v>
      </c>
      <c r="B5940" s="110" t="s">
        <v>8755</v>
      </c>
    </row>
    <row r="5941" spans="1:2" x14ac:dyDescent="0.25">
      <c r="A5941" s="118">
        <v>15880</v>
      </c>
      <c r="B5941" s="110" t="s">
        <v>8756</v>
      </c>
    </row>
    <row r="5942" spans="1:2" x14ac:dyDescent="0.25">
      <c r="A5942" s="118">
        <v>51120</v>
      </c>
      <c r="B5942" s="110" t="s">
        <v>8757</v>
      </c>
    </row>
    <row r="5943" spans="1:2" x14ac:dyDescent="0.25">
      <c r="A5943" s="118">
        <v>24511</v>
      </c>
      <c r="B5943" s="110" t="s">
        <v>8758</v>
      </c>
    </row>
    <row r="5944" spans="1:2" x14ac:dyDescent="0.25">
      <c r="A5944" s="118">
        <v>51460</v>
      </c>
      <c r="B5944" s="110" t="s">
        <v>8759</v>
      </c>
    </row>
    <row r="5945" spans="1:2" x14ac:dyDescent="0.25">
      <c r="A5945" s="118">
        <v>24410</v>
      </c>
      <c r="B5945" s="110" t="s">
        <v>8760</v>
      </c>
    </row>
    <row r="5946" spans="1:2" x14ac:dyDescent="0.25">
      <c r="A5946" s="118">
        <v>51180</v>
      </c>
      <c r="B5946" s="110" t="s">
        <v>8761</v>
      </c>
    </row>
    <row r="5947" spans="1:2" x14ac:dyDescent="0.25">
      <c r="A5947" s="118">
        <v>1220</v>
      </c>
      <c r="B5947" s="110" t="s">
        <v>8762</v>
      </c>
    </row>
    <row r="5948" spans="1:2" x14ac:dyDescent="0.25">
      <c r="A5948" s="118">
        <v>1220</v>
      </c>
      <c r="B5948" s="110" t="s">
        <v>8763</v>
      </c>
    </row>
    <row r="5949" spans="1:2" x14ac:dyDescent="0.25">
      <c r="A5949" s="118">
        <v>1220</v>
      </c>
      <c r="B5949" s="110" t="s">
        <v>8764</v>
      </c>
    </row>
    <row r="5950" spans="1:2" x14ac:dyDescent="0.25">
      <c r="A5950" s="118">
        <v>33401</v>
      </c>
      <c r="B5950" s="110" t="s">
        <v>8765</v>
      </c>
    </row>
    <row r="5951" spans="1:2" x14ac:dyDescent="0.25">
      <c r="A5951" s="118">
        <v>27410</v>
      </c>
      <c r="B5951" s="110" t="s">
        <v>8766</v>
      </c>
    </row>
    <row r="5952" spans="1:2" x14ac:dyDescent="0.25">
      <c r="A5952" s="118">
        <v>51520</v>
      </c>
      <c r="B5952" s="110" t="s">
        <v>8767</v>
      </c>
    </row>
    <row r="5953" spans="1:2" x14ac:dyDescent="0.25">
      <c r="A5953" s="118">
        <v>36220</v>
      </c>
      <c r="B5953" s="110" t="s">
        <v>8768</v>
      </c>
    </row>
    <row r="5954" spans="1:2" x14ac:dyDescent="0.25">
      <c r="A5954" s="118">
        <v>27410</v>
      </c>
      <c r="B5954" s="110" t="s">
        <v>8769</v>
      </c>
    </row>
    <row r="5955" spans="1:2" x14ac:dyDescent="0.25">
      <c r="A5955" s="118">
        <v>36220</v>
      </c>
      <c r="B5955" s="110" t="s">
        <v>8770</v>
      </c>
    </row>
    <row r="5956" spans="1:2" x14ac:dyDescent="0.25">
      <c r="A5956" s="118">
        <v>36220</v>
      </c>
      <c r="B5956" s="110" t="s">
        <v>8771</v>
      </c>
    </row>
    <row r="5957" spans="1:2" x14ac:dyDescent="0.25">
      <c r="A5957" s="118">
        <v>22230</v>
      </c>
      <c r="B5957" s="110" t="s">
        <v>8772</v>
      </c>
    </row>
    <row r="5958" spans="1:2" x14ac:dyDescent="0.25">
      <c r="A5958" s="118">
        <v>36220</v>
      </c>
      <c r="B5958" s="110" t="s">
        <v>8773</v>
      </c>
    </row>
    <row r="5959" spans="1:2" x14ac:dyDescent="0.25">
      <c r="A5959" s="118">
        <v>36220</v>
      </c>
      <c r="B5959" s="110" t="s">
        <v>8774</v>
      </c>
    </row>
    <row r="5960" spans="1:2" x14ac:dyDescent="0.25">
      <c r="A5960" s="118">
        <v>13200</v>
      </c>
      <c r="B5960" s="110" t="s">
        <v>8775</v>
      </c>
    </row>
    <row r="5961" spans="1:2" x14ac:dyDescent="0.25">
      <c r="A5961" s="118">
        <v>27410</v>
      </c>
      <c r="B5961" s="110" t="s">
        <v>8776</v>
      </c>
    </row>
    <row r="5962" spans="1:2" x14ac:dyDescent="0.25">
      <c r="A5962" s="118">
        <v>22230</v>
      </c>
      <c r="B5962" s="110" t="s">
        <v>8777</v>
      </c>
    </row>
    <row r="5963" spans="1:2" x14ac:dyDescent="0.25">
      <c r="A5963" s="118">
        <v>19100</v>
      </c>
      <c r="B5963" s="110" t="s">
        <v>8778</v>
      </c>
    </row>
    <row r="5964" spans="1:2" x14ac:dyDescent="0.25">
      <c r="A5964" s="118">
        <v>36220</v>
      </c>
      <c r="B5964" s="110" t="s">
        <v>8779</v>
      </c>
    </row>
    <row r="5965" spans="1:2" x14ac:dyDescent="0.25">
      <c r="A5965" s="118">
        <v>36220</v>
      </c>
      <c r="B5965" s="110" t="s">
        <v>8780</v>
      </c>
    </row>
    <row r="5966" spans="1:2" x14ac:dyDescent="0.25">
      <c r="A5966" s="118">
        <v>36220</v>
      </c>
      <c r="B5966" s="110" t="s">
        <v>8781</v>
      </c>
    </row>
    <row r="5967" spans="1:2" x14ac:dyDescent="0.25">
      <c r="A5967" s="118">
        <v>36400</v>
      </c>
      <c r="B5967" s="110" t="s">
        <v>8782</v>
      </c>
    </row>
    <row r="5968" spans="1:2" x14ac:dyDescent="0.25">
      <c r="A5968" s="118">
        <v>25130</v>
      </c>
      <c r="B5968" s="110" t="s">
        <v>8783</v>
      </c>
    </row>
    <row r="5969" spans="1:2" x14ac:dyDescent="0.25">
      <c r="A5969" s="118">
        <v>34100</v>
      </c>
      <c r="B5969" s="110" t="s">
        <v>8784</v>
      </c>
    </row>
    <row r="5970" spans="1:2" x14ac:dyDescent="0.25">
      <c r="A5970" s="118">
        <v>92629</v>
      </c>
      <c r="B5970" s="110" t="s">
        <v>8785</v>
      </c>
    </row>
    <row r="5971" spans="1:2" x14ac:dyDescent="0.25">
      <c r="A5971" s="118">
        <v>36400</v>
      </c>
      <c r="B5971" s="110" t="s">
        <v>8786</v>
      </c>
    </row>
    <row r="5972" spans="1:2" x14ac:dyDescent="0.25">
      <c r="A5972" s="118">
        <v>45230</v>
      </c>
      <c r="B5972" s="110" t="s">
        <v>8787</v>
      </c>
    </row>
    <row r="5973" spans="1:2" x14ac:dyDescent="0.25">
      <c r="A5973" s="118">
        <v>92619</v>
      </c>
      <c r="B5973" s="110" t="s">
        <v>8788</v>
      </c>
    </row>
    <row r="5974" spans="1:2" x14ac:dyDescent="0.25">
      <c r="A5974" s="118">
        <v>92619</v>
      </c>
      <c r="B5974" s="110" t="s">
        <v>8789</v>
      </c>
    </row>
    <row r="5975" spans="1:2" x14ac:dyDescent="0.25">
      <c r="A5975" s="118">
        <v>29220</v>
      </c>
      <c r="B5975" s="110" t="s">
        <v>8790</v>
      </c>
    </row>
    <row r="5976" spans="1:2" x14ac:dyDescent="0.25">
      <c r="A5976" s="118">
        <v>63400</v>
      </c>
      <c r="B5976" s="110" t="s">
        <v>8791</v>
      </c>
    </row>
    <row r="5977" spans="1:2" x14ac:dyDescent="0.25">
      <c r="A5977" s="118">
        <v>63400</v>
      </c>
      <c r="B5977" s="110" t="s">
        <v>8792</v>
      </c>
    </row>
    <row r="5978" spans="1:2" x14ac:dyDescent="0.25">
      <c r="A5978" s="118">
        <v>63210</v>
      </c>
      <c r="B5978" s="110" t="s">
        <v>8793</v>
      </c>
    </row>
    <row r="5979" spans="1:2" x14ac:dyDescent="0.25">
      <c r="A5979" s="118">
        <v>51900</v>
      </c>
      <c r="B5979" s="110" t="s">
        <v>8794</v>
      </c>
    </row>
    <row r="5980" spans="1:2" x14ac:dyDescent="0.25">
      <c r="A5980" s="118">
        <v>51900</v>
      </c>
      <c r="B5980" s="110" t="s">
        <v>8795</v>
      </c>
    </row>
    <row r="5981" spans="1:2" x14ac:dyDescent="0.25">
      <c r="A5981" s="118">
        <v>35200</v>
      </c>
      <c r="B5981" s="110" t="s">
        <v>8796</v>
      </c>
    </row>
    <row r="5982" spans="1:2" x14ac:dyDescent="0.25">
      <c r="A5982" s="118">
        <v>29240</v>
      </c>
      <c r="B5982" s="110" t="s">
        <v>8797</v>
      </c>
    </row>
    <row r="5983" spans="1:2" x14ac:dyDescent="0.25">
      <c r="A5983" s="118">
        <v>35200</v>
      </c>
      <c r="B5983" s="110" t="s">
        <v>8798</v>
      </c>
    </row>
    <row r="5984" spans="1:2" x14ac:dyDescent="0.25">
      <c r="A5984" s="118">
        <v>15120</v>
      </c>
      <c r="B5984" s="110" t="s">
        <v>8799</v>
      </c>
    </row>
    <row r="5985" spans="1:2" x14ac:dyDescent="0.25">
      <c r="A5985" s="118">
        <v>1240</v>
      </c>
      <c r="B5985" s="110" t="s">
        <v>8800</v>
      </c>
    </row>
    <row r="5986" spans="1:2" x14ac:dyDescent="0.25">
      <c r="A5986" s="118">
        <v>1139</v>
      </c>
      <c r="B5986" s="110" t="s">
        <v>8801</v>
      </c>
    </row>
    <row r="5987" spans="1:2" x14ac:dyDescent="0.25">
      <c r="A5987" s="118">
        <v>28620</v>
      </c>
      <c r="B5987" s="110" t="s">
        <v>8802</v>
      </c>
    </row>
    <row r="5988" spans="1:2" x14ac:dyDescent="0.25">
      <c r="A5988" s="118">
        <v>45213</v>
      </c>
      <c r="B5988" s="110" t="s">
        <v>8803</v>
      </c>
    </row>
    <row r="5989" spans="1:2" x14ac:dyDescent="0.25">
      <c r="A5989" s="118">
        <v>75140</v>
      </c>
      <c r="B5989" s="110" t="s">
        <v>8804</v>
      </c>
    </row>
    <row r="5990" spans="1:2" x14ac:dyDescent="0.25">
      <c r="A5990" s="118">
        <v>73100</v>
      </c>
      <c r="B5990" s="110" t="s">
        <v>8805</v>
      </c>
    </row>
    <row r="5991" spans="1:2" x14ac:dyDescent="0.25">
      <c r="A5991" s="118">
        <v>80220</v>
      </c>
      <c r="B5991" s="110" t="s">
        <v>8806</v>
      </c>
    </row>
    <row r="5992" spans="1:2" x14ac:dyDescent="0.25">
      <c r="A5992" s="118">
        <v>18222</v>
      </c>
      <c r="B5992" s="110" t="s">
        <v>8807</v>
      </c>
    </row>
    <row r="5993" spans="1:2" x14ac:dyDescent="0.25">
      <c r="A5993" s="118">
        <v>18210</v>
      </c>
      <c r="B5993" s="110" t="s">
        <v>8808</v>
      </c>
    </row>
    <row r="5994" spans="1:2" x14ac:dyDescent="0.25">
      <c r="A5994" s="118">
        <v>33202</v>
      </c>
      <c r="B5994" s="110" t="s">
        <v>8809</v>
      </c>
    </row>
    <row r="5995" spans="1:2" x14ac:dyDescent="0.25">
      <c r="A5995" s="118">
        <v>29522</v>
      </c>
      <c r="B5995" s="110" t="s">
        <v>8810</v>
      </c>
    </row>
    <row r="5996" spans="1:2" x14ac:dyDescent="0.25">
      <c r="A5996" s="118">
        <v>29522</v>
      </c>
      <c r="B5996" s="110" t="s">
        <v>8811</v>
      </c>
    </row>
    <row r="5997" spans="1:2" x14ac:dyDescent="0.25">
      <c r="A5997" s="118">
        <v>51820</v>
      </c>
      <c r="B5997" s="110" t="s">
        <v>8812</v>
      </c>
    </row>
    <row r="5998" spans="1:2" x14ac:dyDescent="0.25">
      <c r="A5998" s="118">
        <v>80302</v>
      </c>
      <c r="B5998" s="110" t="s">
        <v>8813</v>
      </c>
    </row>
    <row r="5999" spans="1:2" x14ac:dyDescent="0.25">
      <c r="A5999" s="118">
        <v>26150</v>
      </c>
      <c r="B5999" s="110" t="s">
        <v>8814</v>
      </c>
    </row>
    <row r="6000" spans="1:2" x14ac:dyDescent="0.25">
      <c r="A6000" s="118">
        <v>51210</v>
      </c>
      <c r="B6000" s="110" t="s">
        <v>8815</v>
      </c>
    </row>
    <row r="6001" spans="1:2" x14ac:dyDescent="0.25">
      <c r="A6001" s="118">
        <v>29320</v>
      </c>
      <c r="B6001" s="110" t="s">
        <v>8816</v>
      </c>
    </row>
    <row r="6002" spans="1:2" x14ac:dyDescent="0.25">
      <c r="A6002" s="118">
        <v>51110</v>
      </c>
      <c r="B6002" s="110" t="s">
        <v>8817</v>
      </c>
    </row>
    <row r="6003" spans="1:2" x14ac:dyDescent="0.25">
      <c r="A6003" s="118">
        <v>29530</v>
      </c>
      <c r="B6003" s="110" t="s">
        <v>8818</v>
      </c>
    </row>
    <row r="6004" spans="1:2" x14ac:dyDescent="0.25">
      <c r="A6004" s="121">
        <v>29530</v>
      </c>
      <c r="B6004" s="110" t="s">
        <v>8819</v>
      </c>
    </row>
    <row r="6005" spans="1:2" x14ac:dyDescent="0.25">
      <c r="A6005" s="118">
        <v>29320</v>
      </c>
      <c r="B6005" s="110" t="s">
        <v>8820</v>
      </c>
    </row>
    <row r="6006" spans="1:2" x14ac:dyDescent="0.25">
      <c r="A6006" s="118">
        <v>1410</v>
      </c>
      <c r="B6006" s="110" t="s">
        <v>8821</v>
      </c>
    </row>
    <row r="6007" spans="1:2" x14ac:dyDescent="0.25">
      <c r="A6007" s="118">
        <v>1110</v>
      </c>
      <c r="B6007" s="110" t="s">
        <v>8822</v>
      </c>
    </row>
    <row r="6008" spans="1:2" x14ac:dyDescent="0.25">
      <c r="A6008" s="118">
        <v>15611</v>
      </c>
      <c r="B6008" s="110" t="s">
        <v>8823</v>
      </c>
    </row>
    <row r="6009" spans="1:2" x14ac:dyDescent="0.25">
      <c r="A6009" s="118">
        <v>29530</v>
      </c>
      <c r="B6009" s="110" t="s">
        <v>8824</v>
      </c>
    </row>
    <row r="6010" spans="1:2" x14ac:dyDescent="0.25">
      <c r="A6010" s="118">
        <v>27100</v>
      </c>
      <c r="B6010" s="110" t="s">
        <v>8825</v>
      </c>
    </row>
    <row r="6011" spans="1:2" x14ac:dyDescent="0.25">
      <c r="A6011" s="118">
        <v>29530</v>
      </c>
      <c r="B6011" s="110" t="s">
        <v>8826</v>
      </c>
    </row>
    <row r="6012" spans="1:2" x14ac:dyDescent="0.25">
      <c r="A6012" s="118">
        <v>63123</v>
      </c>
      <c r="B6012" s="110" t="s">
        <v>8827</v>
      </c>
    </row>
    <row r="6013" spans="1:2" x14ac:dyDescent="0.25">
      <c r="A6013" s="118">
        <v>63123</v>
      </c>
      <c r="B6013" s="110" t="s">
        <v>8828</v>
      </c>
    </row>
    <row r="6014" spans="1:2" x14ac:dyDescent="0.25">
      <c r="A6014" s="118">
        <v>63123</v>
      </c>
      <c r="B6014" s="110" t="s">
        <v>8829</v>
      </c>
    </row>
    <row r="6015" spans="1:2" x14ac:dyDescent="0.25">
      <c r="A6015" s="118">
        <v>63123</v>
      </c>
      <c r="B6015" s="110" t="s">
        <v>8830</v>
      </c>
    </row>
    <row r="6016" spans="1:2" x14ac:dyDescent="0.25">
      <c r="A6016" s="118">
        <v>63123</v>
      </c>
      <c r="B6016" s="110" t="s">
        <v>8831</v>
      </c>
    </row>
    <row r="6017" spans="1:2" x14ac:dyDescent="0.25">
      <c r="A6017" s="118">
        <v>63123</v>
      </c>
      <c r="B6017" s="110" t="s">
        <v>8832</v>
      </c>
    </row>
    <row r="6018" spans="1:2" x14ac:dyDescent="0.25">
      <c r="A6018" s="118">
        <v>51210</v>
      </c>
      <c r="B6018" s="110" t="s">
        <v>8833</v>
      </c>
    </row>
    <row r="6019" spans="1:2" x14ac:dyDescent="0.25">
      <c r="A6019" s="118">
        <v>51210</v>
      </c>
      <c r="B6019" s="110" t="s">
        <v>8834</v>
      </c>
    </row>
    <row r="6020" spans="1:2" x14ac:dyDescent="0.25">
      <c r="A6020" s="118">
        <v>80210</v>
      </c>
      <c r="B6020" s="110" t="s">
        <v>8835</v>
      </c>
    </row>
    <row r="6021" spans="1:2" x14ac:dyDescent="0.25">
      <c r="A6021" s="118">
        <v>32300</v>
      </c>
      <c r="B6021" s="110" t="s">
        <v>8836</v>
      </c>
    </row>
    <row r="6022" spans="1:2" x14ac:dyDescent="0.25">
      <c r="A6022" s="118">
        <v>32300</v>
      </c>
      <c r="B6022" s="110" t="s">
        <v>8837</v>
      </c>
    </row>
    <row r="6023" spans="1:2" x14ac:dyDescent="0.25">
      <c r="A6023" s="118">
        <v>32300</v>
      </c>
      <c r="B6023" s="110" t="s">
        <v>8838</v>
      </c>
    </row>
    <row r="6024" spans="1:2" x14ac:dyDescent="0.25">
      <c r="A6024" s="118">
        <v>22140</v>
      </c>
      <c r="B6024" s="110" t="s">
        <v>8839</v>
      </c>
    </row>
    <row r="6025" spans="1:2" x14ac:dyDescent="0.25">
      <c r="A6025" s="118">
        <v>22310</v>
      </c>
      <c r="B6025" s="110" t="s">
        <v>8840</v>
      </c>
    </row>
    <row r="6026" spans="1:2" x14ac:dyDescent="0.25">
      <c r="A6026" s="118">
        <v>22310</v>
      </c>
      <c r="B6026" s="110" t="s">
        <v>8841</v>
      </c>
    </row>
    <row r="6027" spans="1:2" x14ac:dyDescent="0.25">
      <c r="A6027" s="118">
        <v>52450</v>
      </c>
      <c r="B6027" s="110" t="s">
        <v>8842</v>
      </c>
    </row>
    <row r="6028" spans="1:2" x14ac:dyDescent="0.25">
      <c r="A6028" s="118">
        <v>51431</v>
      </c>
      <c r="B6028" s="110" t="s">
        <v>8843</v>
      </c>
    </row>
    <row r="6029" spans="1:2" x14ac:dyDescent="0.25">
      <c r="A6029" s="118">
        <v>51431</v>
      </c>
      <c r="B6029" s="110" t="s">
        <v>8844</v>
      </c>
    </row>
    <row r="6030" spans="1:2" x14ac:dyDescent="0.25">
      <c r="A6030" s="118">
        <v>51431</v>
      </c>
      <c r="B6030" s="110" t="s">
        <v>8845</v>
      </c>
    </row>
    <row r="6031" spans="1:2" x14ac:dyDescent="0.25">
      <c r="A6031" s="118">
        <v>63123</v>
      </c>
      <c r="B6031" s="110" t="s">
        <v>8846</v>
      </c>
    </row>
    <row r="6032" spans="1:2" x14ac:dyDescent="0.25">
      <c r="A6032" s="118">
        <v>63123</v>
      </c>
      <c r="B6032" s="110" t="s">
        <v>8847</v>
      </c>
    </row>
    <row r="6033" spans="1:2" x14ac:dyDescent="0.25">
      <c r="A6033" s="118">
        <v>63123</v>
      </c>
      <c r="B6033" s="110" t="s">
        <v>8848</v>
      </c>
    </row>
    <row r="6034" spans="1:2" x14ac:dyDescent="0.25">
      <c r="A6034" s="118">
        <v>51530</v>
      </c>
      <c r="B6034" s="110" t="s">
        <v>8849</v>
      </c>
    </row>
    <row r="6035" spans="1:2" x14ac:dyDescent="0.25">
      <c r="A6035" s="118">
        <v>14110</v>
      </c>
      <c r="B6035" s="110" t="s">
        <v>8850</v>
      </c>
    </row>
    <row r="6036" spans="1:2" x14ac:dyDescent="0.25">
      <c r="A6036" s="118">
        <v>26700</v>
      </c>
      <c r="B6036" s="110" t="s">
        <v>8851</v>
      </c>
    </row>
    <row r="6037" spans="1:2" x14ac:dyDescent="0.25">
      <c r="A6037" s="118">
        <v>91330</v>
      </c>
      <c r="B6037" s="110" t="s">
        <v>8852</v>
      </c>
    </row>
    <row r="6038" spans="1:2" x14ac:dyDescent="0.25">
      <c r="A6038" s="118">
        <v>91330</v>
      </c>
      <c r="B6038" s="110" t="s">
        <v>8853</v>
      </c>
    </row>
    <row r="6039" spans="1:2" x14ac:dyDescent="0.25">
      <c r="A6039" s="118">
        <v>29560</v>
      </c>
      <c r="B6039" s="110" t="s">
        <v>8854</v>
      </c>
    </row>
    <row r="6040" spans="1:2" x14ac:dyDescent="0.25">
      <c r="A6040" s="118">
        <v>1131</v>
      </c>
      <c r="B6040" s="110" t="s">
        <v>8855</v>
      </c>
    </row>
    <row r="6041" spans="1:2" x14ac:dyDescent="0.25">
      <c r="A6041" s="118">
        <v>1139</v>
      </c>
      <c r="B6041" s="110" t="s">
        <v>8856</v>
      </c>
    </row>
    <row r="6042" spans="1:2" x14ac:dyDescent="0.25">
      <c r="A6042" s="118">
        <v>74872</v>
      </c>
      <c r="B6042" s="110" t="s">
        <v>8857</v>
      </c>
    </row>
    <row r="6043" spans="1:2" x14ac:dyDescent="0.25">
      <c r="A6043" s="118">
        <v>30020</v>
      </c>
      <c r="B6043" s="110" t="s">
        <v>8858</v>
      </c>
    </row>
    <row r="6044" spans="1:2" x14ac:dyDescent="0.25">
      <c r="A6044" s="118">
        <v>26829</v>
      </c>
      <c r="B6044" s="110" t="s">
        <v>8859</v>
      </c>
    </row>
    <row r="6045" spans="1:2" x14ac:dyDescent="0.25">
      <c r="A6045" s="118">
        <v>14500</v>
      </c>
      <c r="B6045" s="110" t="s">
        <v>8860</v>
      </c>
    </row>
    <row r="6046" spans="1:2" x14ac:dyDescent="0.25">
      <c r="A6046" s="118">
        <v>29560</v>
      </c>
      <c r="B6046" s="110" t="s">
        <v>8861</v>
      </c>
    </row>
    <row r="6047" spans="1:2" x14ac:dyDescent="0.25">
      <c r="A6047" s="118">
        <v>26829</v>
      </c>
      <c r="B6047" s="110" t="s">
        <v>8862</v>
      </c>
    </row>
    <row r="6048" spans="1:2" x14ac:dyDescent="0.25">
      <c r="A6048" s="118">
        <v>93059</v>
      </c>
      <c r="B6048" s="110" t="s">
        <v>8863</v>
      </c>
    </row>
    <row r="6049" spans="1:2" x14ac:dyDescent="0.25">
      <c r="A6049" s="118">
        <v>28750</v>
      </c>
      <c r="B6049" s="110" t="s">
        <v>8864</v>
      </c>
    </row>
    <row r="6050" spans="1:2" x14ac:dyDescent="0.25">
      <c r="A6050" s="118">
        <v>29210</v>
      </c>
      <c r="B6050" s="110" t="s">
        <v>8865</v>
      </c>
    </row>
    <row r="6051" spans="1:2" x14ac:dyDescent="0.25">
      <c r="A6051" s="118">
        <v>29720</v>
      </c>
      <c r="B6051" s="110" t="s">
        <v>8866</v>
      </c>
    </row>
    <row r="6052" spans="1:2" x14ac:dyDescent="0.25">
      <c r="A6052" s="118">
        <v>33401</v>
      </c>
      <c r="B6052" s="110" t="s">
        <v>8867</v>
      </c>
    </row>
    <row r="6053" spans="1:2" x14ac:dyDescent="0.25">
      <c r="A6053" s="118">
        <v>33401</v>
      </c>
      <c r="B6053" s="110" t="s">
        <v>8868</v>
      </c>
    </row>
    <row r="6054" spans="1:2" x14ac:dyDescent="0.25">
      <c r="A6054" s="118">
        <v>51530</v>
      </c>
      <c r="B6054" s="110" t="s">
        <v>8869</v>
      </c>
    </row>
    <row r="6055" spans="1:2" x14ac:dyDescent="0.25">
      <c r="A6055" s="118">
        <v>14210</v>
      </c>
      <c r="B6055" s="110" t="s">
        <v>8870</v>
      </c>
    </row>
    <row r="6056" spans="1:2" x14ac:dyDescent="0.25">
      <c r="A6056" s="118">
        <v>14210</v>
      </c>
      <c r="B6056" s="110" t="s">
        <v>8871</v>
      </c>
    </row>
    <row r="6057" spans="1:2" x14ac:dyDescent="0.25">
      <c r="A6057" s="118">
        <v>11200</v>
      </c>
      <c r="B6057" s="110" t="s">
        <v>8872</v>
      </c>
    </row>
    <row r="6058" spans="1:2" x14ac:dyDescent="0.25">
      <c r="A6058" s="118">
        <v>14210</v>
      </c>
      <c r="B6058" s="110" t="s">
        <v>8873</v>
      </c>
    </row>
    <row r="6059" spans="1:2" x14ac:dyDescent="0.25">
      <c r="A6059" s="118">
        <v>27540</v>
      </c>
      <c r="B6059" s="110" t="s">
        <v>8874</v>
      </c>
    </row>
    <row r="6060" spans="1:2" x14ac:dyDescent="0.25">
      <c r="A6060" s="118">
        <v>24302</v>
      </c>
      <c r="B6060" s="110" t="s">
        <v>8875</v>
      </c>
    </row>
    <row r="6061" spans="1:2" x14ac:dyDescent="0.25">
      <c r="A6061" s="118">
        <v>29560</v>
      </c>
      <c r="B6061" s="110" t="s">
        <v>8876</v>
      </c>
    </row>
    <row r="6062" spans="1:2" x14ac:dyDescent="0.25">
      <c r="A6062" s="118">
        <v>21251</v>
      </c>
      <c r="B6062" s="110" t="s">
        <v>8877</v>
      </c>
    </row>
    <row r="6063" spans="1:2" x14ac:dyDescent="0.25">
      <c r="A6063" s="118">
        <v>15870</v>
      </c>
      <c r="B6063" s="110" t="s">
        <v>8878</v>
      </c>
    </row>
    <row r="6064" spans="1:2" x14ac:dyDescent="0.25">
      <c r="A6064" s="118">
        <v>1429</v>
      </c>
      <c r="B6064" s="110" t="s">
        <v>8879</v>
      </c>
    </row>
    <row r="6065" spans="1:2" x14ac:dyDescent="0.25">
      <c r="A6065" s="118">
        <v>23209</v>
      </c>
      <c r="B6065" s="110" t="s">
        <v>8880</v>
      </c>
    </row>
    <row r="6066" spans="1:2" x14ac:dyDescent="0.25">
      <c r="A6066" s="118">
        <v>21120</v>
      </c>
      <c r="B6066" s="110" t="s">
        <v>8881</v>
      </c>
    </row>
    <row r="6067" spans="1:2" x14ac:dyDescent="0.25">
      <c r="A6067" s="118">
        <v>23201</v>
      </c>
      <c r="B6067" s="110" t="s">
        <v>8882</v>
      </c>
    </row>
    <row r="6068" spans="1:2" x14ac:dyDescent="0.25">
      <c r="A6068" s="118">
        <v>51519</v>
      </c>
      <c r="B6068" s="110" t="s">
        <v>8883</v>
      </c>
    </row>
    <row r="6069" spans="1:2" x14ac:dyDescent="0.25">
      <c r="A6069" s="118">
        <v>52210</v>
      </c>
      <c r="B6069" s="110" t="s">
        <v>8884</v>
      </c>
    </row>
    <row r="6070" spans="1:2" x14ac:dyDescent="0.25">
      <c r="A6070" s="118">
        <v>20300</v>
      </c>
      <c r="B6070" s="110" t="s">
        <v>8885</v>
      </c>
    </row>
    <row r="6071" spans="1:2" x14ac:dyDescent="0.25">
      <c r="A6071" s="118">
        <v>22220</v>
      </c>
      <c r="B6071" s="110" t="s">
        <v>8886</v>
      </c>
    </row>
    <row r="6072" spans="1:2" x14ac:dyDescent="0.25">
      <c r="A6072" s="118">
        <v>51479</v>
      </c>
      <c r="B6072" s="110" t="s">
        <v>8887</v>
      </c>
    </row>
    <row r="6073" spans="1:2" x14ac:dyDescent="0.25">
      <c r="A6073" s="118">
        <v>22150</v>
      </c>
      <c r="B6073" s="110" t="s">
        <v>8888</v>
      </c>
    </row>
    <row r="6074" spans="1:2" x14ac:dyDescent="0.25">
      <c r="A6074" s="118">
        <v>52470</v>
      </c>
      <c r="B6074" s="110" t="s">
        <v>8889</v>
      </c>
    </row>
    <row r="6075" spans="1:2" x14ac:dyDescent="0.25">
      <c r="A6075" s="118">
        <v>29600</v>
      </c>
      <c r="B6075" s="110" t="s">
        <v>8890</v>
      </c>
    </row>
    <row r="6076" spans="1:2" x14ac:dyDescent="0.25">
      <c r="A6076" s="118">
        <v>21120</v>
      </c>
      <c r="B6076" s="110" t="s">
        <v>8891</v>
      </c>
    </row>
    <row r="6077" spans="1:2" x14ac:dyDescent="0.25">
      <c r="A6077" s="118">
        <v>92629</v>
      </c>
      <c r="B6077" s="110" t="s">
        <v>8892</v>
      </c>
    </row>
    <row r="6078" spans="1:2" x14ac:dyDescent="0.25">
      <c r="A6078" s="118">
        <v>92619</v>
      </c>
      <c r="B6078" s="110" t="s">
        <v>8893</v>
      </c>
    </row>
    <row r="6079" spans="1:2" x14ac:dyDescent="0.25">
      <c r="A6079" s="118">
        <v>92619</v>
      </c>
      <c r="B6079" s="110" t="s">
        <v>8894</v>
      </c>
    </row>
    <row r="6080" spans="1:2" x14ac:dyDescent="0.25">
      <c r="A6080" s="118">
        <v>92629</v>
      </c>
      <c r="B6080" s="110" t="s">
        <v>8895</v>
      </c>
    </row>
    <row r="6081" spans="1:2" x14ac:dyDescent="0.25">
      <c r="A6081" s="118">
        <v>20510</v>
      </c>
      <c r="B6081" s="110" t="s">
        <v>8896</v>
      </c>
    </row>
    <row r="6082" spans="1:2" x14ac:dyDescent="0.25">
      <c r="A6082" s="118">
        <v>28120</v>
      </c>
      <c r="B6082" s="110" t="s">
        <v>8897</v>
      </c>
    </row>
    <row r="6083" spans="1:2" x14ac:dyDescent="0.25">
      <c r="A6083" s="118">
        <v>29710</v>
      </c>
      <c r="B6083" s="110" t="s">
        <v>8898</v>
      </c>
    </row>
    <row r="6084" spans="1:2" x14ac:dyDescent="0.25">
      <c r="A6084" s="118">
        <v>28730</v>
      </c>
      <c r="B6084" s="110" t="s">
        <v>8899</v>
      </c>
    </row>
    <row r="6085" spans="1:2" x14ac:dyDescent="0.25">
      <c r="A6085" s="118">
        <v>29710</v>
      </c>
      <c r="B6085" s="110" t="s">
        <v>8900</v>
      </c>
    </row>
    <row r="6086" spans="1:2" x14ac:dyDescent="0.25">
      <c r="A6086" s="118">
        <v>28510</v>
      </c>
      <c r="B6086" s="110" t="s">
        <v>8901</v>
      </c>
    </row>
    <row r="6087" spans="1:2" x14ac:dyDescent="0.25">
      <c r="A6087" s="118">
        <v>29523</v>
      </c>
      <c r="B6087" s="110" t="s">
        <v>8902</v>
      </c>
    </row>
    <row r="6088" spans="1:2" x14ac:dyDescent="0.25">
      <c r="A6088" s="118">
        <v>29420</v>
      </c>
      <c r="B6088" s="110" t="s">
        <v>8903</v>
      </c>
    </row>
    <row r="6089" spans="1:2" x14ac:dyDescent="0.25">
      <c r="A6089" s="118">
        <v>29560</v>
      </c>
      <c r="B6089" s="110" t="s">
        <v>8904</v>
      </c>
    </row>
    <row r="6090" spans="1:2" x14ac:dyDescent="0.25">
      <c r="A6090" s="118">
        <v>29320</v>
      </c>
      <c r="B6090" s="110" t="s">
        <v>8905</v>
      </c>
    </row>
    <row r="6091" spans="1:2" x14ac:dyDescent="0.25">
      <c r="A6091" s="118">
        <v>29530</v>
      </c>
      <c r="B6091" s="110" t="s">
        <v>8906</v>
      </c>
    </row>
    <row r="6092" spans="1:2" x14ac:dyDescent="0.25">
      <c r="A6092" s="118">
        <v>26810</v>
      </c>
      <c r="B6092" s="110" t="s">
        <v>8907</v>
      </c>
    </row>
    <row r="6093" spans="1:2" x14ac:dyDescent="0.25">
      <c r="A6093" s="118">
        <v>29410</v>
      </c>
      <c r="B6093" s="110" t="s">
        <v>8908</v>
      </c>
    </row>
    <row r="6094" spans="1:2" x14ac:dyDescent="0.25">
      <c r="A6094" s="118">
        <v>29430</v>
      </c>
      <c r="B6094" s="110" t="s">
        <v>8909</v>
      </c>
    </row>
    <row r="6095" spans="1:2" x14ac:dyDescent="0.25">
      <c r="A6095" s="118">
        <v>29430</v>
      </c>
      <c r="B6095" s="110" t="s">
        <v>8910</v>
      </c>
    </row>
    <row r="6096" spans="1:2" x14ac:dyDescent="0.25">
      <c r="A6096" s="118">
        <v>26810</v>
      </c>
      <c r="B6096" s="110" t="s">
        <v>8911</v>
      </c>
    </row>
    <row r="6097" spans="1:2" x14ac:dyDescent="0.25">
      <c r="A6097" s="118">
        <v>15611</v>
      </c>
      <c r="B6097" s="110" t="s">
        <v>8912</v>
      </c>
    </row>
    <row r="6098" spans="1:2" x14ac:dyDescent="0.25">
      <c r="A6098" s="118">
        <v>29240</v>
      </c>
      <c r="B6098" s="110" t="s">
        <v>8913</v>
      </c>
    </row>
    <row r="6099" spans="1:2" x14ac:dyDescent="0.25">
      <c r="A6099" s="118">
        <v>29523</v>
      </c>
      <c r="B6099" s="110" t="s">
        <v>8914</v>
      </c>
    </row>
    <row r="6100" spans="1:2" x14ac:dyDescent="0.25">
      <c r="A6100" s="118">
        <v>15611</v>
      </c>
      <c r="B6100" s="110" t="s">
        <v>8915</v>
      </c>
    </row>
    <row r="6101" spans="1:2" x14ac:dyDescent="0.25">
      <c r="A6101" s="118">
        <v>52112</v>
      </c>
      <c r="B6101" s="110" t="s">
        <v>8916</v>
      </c>
    </row>
    <row r="6102" spans="1:2" x14ac:dyDescent="0.25">
      <c r="A6102" s="118">
        <v>52113</v>
      </c>
      <c r="B6102" s="110" t="s">
        <v>8917</v>
      </c>
    </row>
    <row r="6103" spans="1:2" x14ac:dyDescent="0.25">
      <c r="A6103" s="118">
        <v>52620</v>
      </c>
      <c r="B6103" s="110" t="s">
        <v>8918</v>
      </c>
    </row>
    <row r="6104" spans="1:2" x14ac:dyDescent="0.25">
      <c r="A6104" s="118">
        <v>93059</v>
      </c>
      <c r="B6104" s="110" t="s">
        <v>8919</v>
      </c>
    </row>
    <row r="6105" spans="1:2" x14ac:dyDescent="0.25">
      <c r="A6105" s="118">
        <v>20100</v>
      </c>
      <c r="B6105" s="110" t="s">
        <v>8920</v>
      </c>
    </row>
    <row r="6106" spans="1:2" x14ac:dyDescent="0.25">
      <c r="A6106" s="118">
        <v>15862</v>
      </c>
      <c r="B6106" s="110" t="s">
        <v>8921</v>
      </c>
    </row>
    <row r="6107" spans="1:2" x14ac:dyDescent="0.25">
      <c r="A6107" s="118">
        <v>35300</v>
      </c>
      <c r="B6107" s="110" t="s">
        <v>8922</v>
      </c>
    </row>
    <row r="6108" spans="1:2" x14ac:dyDescent="0.25">
      <c r="A6108" s="118">
        <v>35300</v>
      </c>
      <c r="B6108" s="110" t="s">
        <v>8923</v>
      </c>
    </row>
    <row r="6109" spans="1:2" x14ac:dyDescent="0.25">
      <c r="A6109" s="118">
        <v>35300</v>
      </c>
      <c r="B6109" s="110" t="s">
        <v>8924</v>
      </c>
    </row>
    <row r="6110" spans="1:2" x14ac:dyDescent="0.25">
      <c r="A6110" s="118">
        <v>51870</v>
      </c>
      <c r="B6110" s="110" t="s">
        <v>8925</v>
      </c>
    </row>
    <row r="6111" spans="1:2" x14ac:dyDescent="0.25">
      <c r="A6111" s="118">
        <v>32202</v>
      </c>
      <c r="B6111" s="110" t="s">
        <v>8926</v>
      </c>
    </row>
    <row r="6112" spans="1:2" x14ac:dyDescent="0.25">
      <c r="A6112" s="118">
        <v>45230</v>
      </c>
      <c r="B6112" s="110" t="s">
        <v>8927</v>
      </c>
    </row>
    <row r="6113" spans="1:2" x14ac:dyDescent="0.25">
      <c r="A6113" s="118">
        <v>70209</v>
      </c>
      <c r="B6113" s="110" t="s">
        <v>8928</v>
      </c>
    </row>
    <row r="6114" spans="1:2" x14ac:dyDescent="0.25">
      <c r="A6114" s="118">
        <v>15410</v>
      </c>
      <c r="B6114" s="110" t="s">
        <v>8929</v>
      </c>
    </row>
    <row r="6115" spans="1:2" x14ac:dyDescent="0.25">
      <c r="A6115" s="118">
        <v>1110</v>
      </c>
      <c r="B6115" s="110" t="s">
        <v>8930</v>
      </c>
    </row>
    <row r="6116" spans="1:2" x14ac:dyDescent="0.25">
      <c r="A6116" s="118">
        <v>15420</v>
      </c>
      <c r="B6116" s="110" t="s">
        <v>8931</v>
      </c>
    </row>
    <row r="6117" spans="1:2" x14ac:dyDescent="0.25">
      <c r="A6117" s="118">
        <v>25130</v>
      </c>
      <c r="B6117" s="110" t="s">
        <v>8932</v>
      </c>
    </row>
    <row r="6118" spans="1:2" x14ac:dyDescent="0.25">
      <c r="A6118" s="118">
        <v>92619</v>
      </c>
      <c r="B6118" s="110" t="s">
        <v>8933</v>
      </c>
    </row>
    <row r="6119" spans="1:2" x14ac:dyDescent="0.25">
      <c r="A6119" s="118">
        <v>25130</v>
      </c>
      <c r="B6119" s="110" t="s">
        <v>8934</v>
      </c>
    </row>
    <row r="6120" spans="1:2" x14ac:dyDescent="0.25">
      <c r="A6120" s="118">
        <v>45250</v>
      </c>
      <c r="B6120" s="110" t="s">
        <v>8935</v>
      </c>
    </row>
    <row r="6121" spans="1:2" x14ac:dyDescent="0.25">
      <c r="A6121" s="118">
        <v>2010</v>
      </c>
      <c r="B6121" s="110" t="s">
        <v>8936</v>
      </c>
    </row>
    <row r="6122" spans="1:2" x14ac:dyDescent="0.25">
      <c r="A6122" s="118">
        <v>1139</v>
      </c>
      <c r="B6122" s="110" t="s">
        <v>8937</v>
      </c>
    </row>
    <row r="6123" spans="1:2" x14ac:dyDescent="0.25">
      <c r="A6123" s="118">
        <v>1139</v>
      </c>
      <c r="B6123" s="110" t="s">
        <v>8938</v>
      </c>
    </row>
    <row r="6124" spans="1:2" x14ac:dyDescent="0.25">
      <c r="A6124" s="118">
        <v>1120</v>
      </c>
      <c r="B6124" s="110" t="s">
        <v>8939</v>
      </c>
    </row>
    <row r="6125" spans="1:2" x14ac:dyDescent="0.25">
      <c r="A6125" s="118">
        <v>51550</v>
      </c>
      <c r="B6125" s="110" t="s">
        <v>8940</v>
      </c>
    </row>
    <row r="6126" spans="1:2" x14ac:dyDescent="0.25">
      <c r="A6126" s="118">
        <v>14300</v>
      </c>
      <c r="B6126" s="110" t="s">
        <v>8941</v>
      </c>
    </row>
    <row r="6127" spans="1:2" x14ac:dyDescent="0.25">
      <c r="A6127" s="118">
        <v>74602</v>
      </c>
      <c r="B6127" s="110" t="s">
        <v>8942</v>
      </c>
    </row>
    <row r="6128" spans="1:2" x14ac:dyDescent="0.25">
      <c r="A6128" s="118">
        <v>55239</v>
      </c>
      <c r="B6128" s="110" t="s">
        <v>8943</v>
      </c>
    </row>
    <row r="6129" spans="1:2" x14ac:dyDescent="0.25">
      <c r="A6129" s="118">
        <v>55239</v>
      </c>
      <c r="B6129" s="110" t="s">
        <v>8944</v>
      </c>
    </row>
    <row r="6130" spans="1:2" x14ac:dyDescent="0.25">
      <c r="A6130" s="118">
        <v>74143</v>
      </c>
      <c r="B6130" s="110" t="s">
        <v>8945</v>
      </c>
    </row>
    <row r="6131" spans="1:2" x14ac:dyDescent="0.25">
      <c r="A6131" s="118">
        <v>93059</v>
      </c>
      <c r="B6131" s="110" t="s">
        <v>8946</v>
      </c>
    </row>
    <row r="6132" spans="1:2" x14ac:dyDescent="0.25">
      <c r="A6132" s="118">
        <v>29600</v>
      </c>
      <c r="B6132" s="110" t="s">
        <v>8947</v>
      </c>
    </row>
    <row r="6133" spans="1:2" x14ac:dyDescent="0.25">
      <c r="A6133" s="118">
        <v>33201</v>
      </c>
      <c r="B6133" s="110" t="s">
        <v>8948</v>
      </c>
    </row>
    <row r="6134" spans="1:2" x14ac:dyDescent="0.25">
      <c r="A6134" s="118">
        <v>29600</v>
      </c>
      <c r="B6134" s="110" t="s">
        <v>8949</v>
      </c>
    </row>
    <row r="6135" spans="1:2" x14ac:dyDescent="0.25">
      <c r="A6135" s="118">
        <v>29600</v>
      </c>
      <c r="B6135" s="110" t="s">
        <v>8950</v>
      </c>
    </row>
    <row r="6136" spans="1:2" x14ac:dyDescent="0.25">
      <c r="A6136" s="118">
        <v>91110</v>
      </c>
      <c r="B6136" s="110" t="s">
        <v>8951</v>
      </c>
    </row>
    <row r="6137" spans="1:2" x14ac:dyDescent="0.25">
      <c r="A6137" s="118">
        <v>1240</v>
      </c>
      <c r="B6137" s="110" t="s">
        <v>8952</v>
      </c>
    </row>
    <row r="6138" spans="1:2" x14ac:dyDescent="0.25">
      <c r="A6138" s="118">
        <v>1240</v>
      </c>
      <c r="B6138" s="110" t="s">
        <v>8953</v>
      </c>
    </row>
    <row r="6139" spans="1:2" x14ac:dyDescent="0.25">
      <c r="A6139" s="118">
        <v>36300</v>
      </c>
      <c r="B6139" s="110" t="s">
        <v>8954</v>
      </c>
    </row>
    <row r="6140" spans="1:2" x14ac:dyDescent="0.25">
      <c r="A6140" s="118">
        <v>26610</v>
      </c>
      <c r="B6140" s="110" t="s">
        <v>8955</v>
      </c>
    </row>
    <row r="6141" spans="1:2" x14ac:dyDescent="0.25">
      <c r="A6141" s="118">
        <v>24620</v>
      </c>
      <c r="B6141" s="110" t="s">
        <v>8956</v>
      </c>
    </row>
    <row r="6142" spans="1:2" x14ac:dyDescent="0.25">
      <c r="A6142" s="118">
        <v>21230</v>
      </c>
      <c r="B6142" s="110" t="s">
        <v>8957</v>
      </c>
    </row>
    <row r="6143" spans="1:2" x14ac:dyDescent="0.25">
      <c r="A6143" s="118">
        <v>51550</v>
      </c>
      <c r="B6143" s="110" t="s">
        <v>8958</v>
      </c>
    </row>
    <row r="6144" spans="1:2" x14ac:dyDescent="0.25">
      <c r="A6144" s="118">
        <v>29600</v>
      </c>
      <c r="B6144" s="110" t="s">
        <v>8959</v>
      </c>
    </row>
    <row r="6145" spans="1:2" x14ac:dyDescent="0.25">
      <c r="A6145" s="118">
        <v>29600</v>
      </c>
      <c r="B6145" s="110" t="s">
        <v>8960</v>
      </c>
    </row>
    <row r="6146" spans="1:2" x14ac:dyDescent="0.25">
      <c r="A6146" s="118">
        <v>19200</v>
      </c>
      <c r="B6146" s="110" t="s">
        <v>8961</v>
      </c>
    </row>
    <row r="6147" spans="1:2" x14ac:dyDescent="0.25">
      <c r="A6147" s="118">
        <v>24610</v>
      </c>
      <c r="B6147" s="110" t="s">
        <v>8962</v>
      </c>
    </row>
    <row r="6148" spans="1:2" x14ac:dyDescent="0.25">
      <c r="A6148" s="118">
        <v>33201</v>
      </c>
      <c r="B6148" s="110" t="s">
        <v>8963</v>
      </c>
    </row>
    <row r="6149" spans="1:2" x14ac:dyDescent="0.25">
      <c r="A6149" s="118">
        <v>33202</v>
      </c>
      <c r="B6149" s="110" t="s">
        <v>8964</v>
      </c>
    </row>
    <row r="6150" spans="1:2" x14ac:dyDescent="0.25">
      <c r="A6150" s="118">
        <v>33402</v>
      </c>
      <c r="B6150" s="110" t="s">
        <v>8965</v>
      </c>
    </row>
    <row r="6151" spans="1:2" x14ac:dyDescent="0.25">
      <c r="A6151" s="118">
        <v>24610</v>
      </c>
      <c r="B6151" s="110" t="s">
        <v>8966</v>
      </c>
    </row>
    <row r="6152" spans="1:2" x14ac:dyDescent="0.25">
      <c r="A6152" s="118">
        <v>20510</v>
      </c>
      <c r="B6152" s="110" t="s">
        <v>8967</v>
      </c>
    </row>
    <row r="6153" spans="1:2" x14ac:dyDescent="0.25">
      <c r="A6153" s="118">
        <v>36639</v>
      </c>
      <c r="B6153" s="110" t="s">
        <v>8968</v>
      </c>
    </row>
    <row r="6154" spans="1:2" x14ac:dyDescent="0.25">
      <c r="A6154" s="118">
        <v>36639</v>
      </c>
      <c r="B6154" s="110" t="s">
        <v>8969</v>
      </c>
    </row>
    <row r="6155" spans="1:2" x14ac:dyDescent="0.25">
      <c r="A6155" s="118">
        <v>25130</v>
      </c>
      <c r="B6155" s="110" t="s">
        <v>8970</v>
      </c>
    </row>
    <row r="6156" spans="1:2" x14ac:dyDescent="0.25">
      <c r="A6156" s="118">
        <v>25239</v>
      </c>
      <c r="B6156" s="110" t="s">
        <v>8971</v>
      </c>
    </row>
    <row r="6157" spans="1:2" x14ac:dyDescent="0.25">
      <c r="A6157" s="118">
        <v>92629</v>
      </c>
      <c r="B6157" s="110" t="s">
        <v>8972</v>
      </c>
    </row>
    <row r="6158" spans="1:2" x14ac:dyDescent="0.25">
      <c r="A6158" s="118">
        <v>51479</v>
      </c>
      <c r="B6158" s="110" t="s">
        <v>8973</v>
      </c>
    </row>
    <row r="6159" spans="1:2" x14ac:dyDescent="0.25">
      <c r="A6159" s="118">
        <v>36400</v>
      </c>
      <c r="B6159" s="110" t="s">
        <v>8974</v>
      </c>
    </row>
    <row r="6160" spans="1:2" x14ac:dyDescent="0.25">
      <c r="A6160" s="118">
        <v>92629</v>
      </c>
      <c r="B6160" s="110" t="s">
        <v>8975</v>
      </c>
    </row>
    <row r="6161" spans="1:2" x14ac:dyDescent="0.25">
      <c r="A6161" s="118">
        <v>85120</v>
      </c>
      <c r="B6161" s="110" t="s">
        <v>8976</v>
      </c>
    </row>
    <row r="6162" spans="1:2" x14ac:dyDescent="0.25">
      <c r="A6162" s="118">
        <v>85111</v>
      </c>
      <c r="B6162" s="110" t="s">
        <v>8977</v>
      </c>
    </row>
    <row r="6163" spans="1:2" x14ac:dyDescent="0.25">
      <c r="A6163" s="118">
        <v>14120</v>
      </c>
      <c r="B6163" s="110" t="s">
        <v>8978</v>
      </c>
    </row>
    <row r="6164" spans="1:2" x14ac:dyDescent="0.25">
      <c r="A6164" s="118">
        <v>26530</v>
      </c>
      <c r="B6164" s="110" t="s">
        <v>8979</v>
      </c>
    </row>
    <row r="6165" spans="1:2" x14ac:dyDescent="0.25">
      <c r="A6165" s="118">
        <v>26620</v>
      </c>
      <c r="B6165" s="110" t="s">
        <v>8980</v>
      </c>
    </row>
    <row r="6166" spans="1:2" x14ac:dyDescent="0.25">
      <c r="A6166" s="118">
        <v>33202</v>
      </c>
      <c r="B6166" s="110" t="s">
        <v>8981</v>
      </c>
    </row>
    <row r="6167" spans="1:2" x14ac:dyDescent="0.25">
      <c r="A6167" s="118">
        <v>17542</v>
      </c>
      <c r="B6167" s="110" t="s">
        <v>8982</v>
      </c>
    </row>
    <row r="6168" spans="1:2" x14ac:dyDescent="0.25">
      <c r="A6168" s="118">
        <v>52410</v>
      </c>
      <c r="B6168" s="110" t="s">
        <v>8983</v>
      </c>
    </row>
    <row r="6169" spans="1:2" x14ac:dyDescent="0.25">
      <c r="A6169" s="118">
        <v>51410</v>
      </c>
      <c r="B6169" s="110" t="s">
        <v>8984</v>
      </c>
    </row>
    <row r="6170" spans="1:2" x14ac:dyDescent="0.25">
      <c r="A6170" s="118">
        <v>28620</v>
      </c>
      <c r="B6170" s="110" t="s">
        <v>8985</v>
      </c>
    </row>
    <row r="6171" spans="1:2" x14ac:dyDescent="0.25">
      <c r="A6171" s="118">
        <v>13100</v>
      </c>
      <c r="B6171" s="110" t="s">
        <v>8986</v>
      </c>
    </row>
    <row r="6172" spans="1:2" x14ac:dyDescent="0.25">
      <c r="A6172" s="118">
        <v>85111</v>
      </c>
      <c r="B6172" s="110" t="s">
        <v>8987</v>
      </c>
    </row>
    <row r="6173" spans="1:2" x14ac:dyDescent="0.25">
      <c r="A6173" s="118">
        <v>15139</v>
      </c>
      <c r="B6173" s="110" t="s">
        <v>8988</v>
      </c>
    </row>
    <row r="6174" spans="1:2" x14ac:dyDescent="0.25">
      <c r="A6174" s="118">
        <v>15112</v>
      </c>
      <c r="B6174" s="110" t="s">
        <v>8989</v>
      </c>
    </row>
    <row r="6175" spans="1:2" x14ac:dyDescent="0.25">
      <c r="A6175" s="118">
        <v>36620</v>
      </c>
      <c r="B6175" s="110" t="s">
        <v>8990</v>
      </c>
    </row>
    <row r="6176" spans="1:2" x14ac:dyDescent="0.25">
      <c r="A6176" s="118">
        <v>29710</v>
      </c>
      <c r="B6176" s="110" t="s">
        <v>8991</v>
      </c>
    </row>
    <row r="6177" spans="1:2" x14ac:dyDescent="0.25">
      <c r="A6177" s="118">
        <v>28610</v>
      </c>
      <c r="B6177" s="110" t="s">
        <v>8992</v>
      </c>
    </row>
    <row r="6178" spans="1:2" x14ac:dyDescent="0.25">
      <c r="A6178" s="118">
        <v>36639</v>
      </c>
      <c r="B6178" s="110" t="s">
        <v>8993</v>
      </c>
    </row>
    <row r="6179" spans="1:2" x14ac:dyDescent="0.25">
      <c r="A6179" s="118">
        <v>36639</v>
      </c>
      <c r="B6179" s="110" t="s">
        <v>8994</v>
      </c>
    </row>
    <row r="6180" spans="1:2" x14ac:dyDescent="0.25">
      <c r="A6180" s="118">
        <v>93020</v>
      </c>
      <c r="B6180" s="110" t="s">
        <v>8995</v>
      </c>
    </row>
    <row r="6181" spans="1:2" x14ac:dyDescent="0.25">
      <c r="A6181" s="118">
        <v>36620</v>
      </c>
      <c r="B6181" s="110" t="s">
        <v>8996</v>
      </c>
    </row>
    <row r="6182" spans="1:2" x14ac:dyDescent="0.25">
      <c r="A6182" s="118">
        <v>17170</v>
      </c>
      <c r="B6182" s="110" t="s">
        <v>8997</v>
      </c>
    </row>
    <row r="6183" spans="1:2" x14ac:dyDescent="0.25">
      <c r="A6183" s="118">
        <v>29710</v>
      </c>
      <c r="B6183" s="110" t="s">
        <v>8998</v>
      </c>
    </row>
    <row r="6184" spans="1:2" x14ac:dyDescent="0.25">
      <c r="A6184" s="118">
        <v>17300</v>
      </c>
      <c r="B6184" s="110" t="s">
        <v>8999</v>
      </c>
    </row>
    <row r="6185" spans="1:2" x14ac:dyDescent="0.25">
      <c r="A6185" s="118">
        <v>36639</v>
      </c>
      <c r="B6185" s="110" t="s">
        <v>9000</v>
      </c>
    </row>
    <row r="6186" spans="1:2" x14ac:dyDescent="0.25">
      <c r="A6186" s="118">
        <v>24520</v>
      </c>
      <c r="B6186" s="110" t="s">
        <v>9001</v>
      </c>
    </row>
    <row r="6187" spans="1:2" x14ac:dyDescent="0.25">
      <c r="A6187" s="118">
        <v>18249</v>
      </c>
      <c r="B6187" s="110" t="s">
        <v>9002</v>
      </c>
    </row>
    <row r="6188" spans="1:2" x14ac:dyDescent="0.25">
      <c r="A6188" s="118">
        <v>18249</v>
      </c>
      <c r="B6188" s="110" t="s">
        <v>9003</v>
      </c>
    </row>
    <row r="6189" spans="1:2" x14ac:dyDescent="0.25">
      <c r="A6189" s="118">
        <v>36639</v>
      </c>
      <c r="B6189" s="110" t="s">
        <v>9004</v>
      </c>
    </row>
    <row r="6190" spans="1:2" x14ac:dyDescent="0.25">
      <c r="A6190" s="118">
        <v>36639</v>
      </c>
      <c r="B6190" s="110" t="s">
        <v>9005</v>
      </c>
    </row>
    <row r="6191" spans="1:2" x14ac:dyDescent="0.25">
      <c r="A6191" s="118">
        <v>36639</v>
      </c>
      <c r="B6191" s="110" t="s">
        <v>9006</v>
      </c>
    </row>
    <row r="6192" spans="1:2" x14ac:dyDescent="0.25">
      <c r="A6192" s="118">
        <v>24520</v>
      </c>
      <c r="B6192" s="110" t="s">
        <v>9007</v>
      </c>
    </row>
    <row r="6193" spans="1:2" x14ac:dyDescent="0.25">
      <c r="A6193" s="118">
        <v>36639</v>
      </c>
      <c r="B6193" s="110" t="s">
        <v>9008</v>
      </c>
    </row>
    <row r="6194" spans="1:2" x14ac:dyDescent="0.25">
      <c r="A6194" s="118">
        <v>36639</v>
      </c>
      <c r="B6194" s="110" t="s">
        <v>9009</v>
      </c>
    </row>
    <row r="6195" spans="1:2" x14ac:dyDescent="0.25">
      <c r="A6195" s="118">
        <v>17210</v>
      </c>
      <c r="B6195" s="110" t="s">
        <v>9010</v>
      </c>
    </row>
    <row r="6196" spans="1:2" x14ac:dyDescent="0.25">
      <c r="A6196" s="118">
        <v>51450</v>
      </c>
      <c r="B6196" s="110" t="s">
        <v>9011</v>
      </c>
    </row>
    <row r="6197" spans="1:2" x14ac:dyDescent="0.25">
      <c r="A6197" s="118">
        <v>93020</v>
      </c>
      <c r="B6197" s="110" t="s">
        <v>9012</v>
      </c>
    </row>
    <row r="6198" spans="1:2" x14ac:dyDescent="0.25">
      <c r="A6198" s="118">
        <v>34300</v>
      </c>
      <c r="B6198" s="110" t="s">
        <v>9013</v>
      </c>
    </row>
    <row r="6199" spans="1:2" x14ac:dyDescent="0.25">
      <c r="A6199" s="118">
        <v>85311</v>
      </c>
      <c r="B6199" s="110" t="s">
        <v>9014</v>
      </c>
    </row>
    <row r="6200" spans="1:2" x14ac:dyDescent="0.25">
      <c r="A6200" s="118">
        <v>85312</v>
      </c>
      <c r="B6200" s="110" t="s">
        <v>9015</v>
      </c>
    </row>
    <row r="6201" spans="1:2" x14ac:dyDescent="0.25">
      <c r="A6201" s="118">
        <v>85311</v>
      </c>
      <c r="B6201" s="110" t="s">
        <v>9016</v>
      </c>
    </row>
    <row r="6202" spans="1:2" x14ac:dyDescent="0.25">
      <c r="A6202" s="118">
        <v>85312</v>
      </c>
      <c r="B6202" s="110" t="s">
        <v>9017</v>
      </c>
    </row>
    <row r="6203" spans="1:2" x14ac:dyDescent="0.25">
      <c r="A6203" s="118">
        <v>36140</v>
      </c>
      <c r="B6203" s="110" t="s">
        <v>9018</v>
      </c>
    </row>
    <row r="6204" spans="1:2" x14ac:dyDescent="0.25">
      <c r="A6204" s="118">
        <v>55239</v>
      </c>
      <c r="B6204" s="110" t="s">
        <v>9019</v>
      </c>
    </row>
    <row r="6205" spans="1:2" x14ac:dyDescent="0.25">
      <c r="A6205" s="118">
        <v>51120</v>
      </c>
      <c r="B6205" s="110" t="s">
        <v>9020</v>
      </c>
    </row>
    <row r="6206" spans="1:2" x14ac:dyDescent="0.25">
      <c r="A6206" s="118">
        <v>51550</v>
      </c>
      <c r="B6206" s="110" t="s">
        <v>9021</v>
      </c>
    </row>
    <row r="6207" spans="1:2" x14ac:dyDescent="0.25">
      <c r="A6207" s="118">
        <v>24140</v>
      </c>
      <c r="B6207" s="110" t="s">
        <v>9022</v>
      </c>
    </row>
    <row r="6208" spans="1:2" x14ac:dyDescent="0.25">
      <c r="A6208" s="118">
        <v>24130</v>
      </c>
      <c r="B6208" s="110" t="s">
        <v>9023</v>
      </c>
    </row>
    <row r="6209" spans="1:2" x14ac:dyDescent="0.25">
      <c r="A6209" s="118">
        <v>15131</v>
      </c>
      <c r="B6209" s="110" t="s">
        <v>9024</v>
      </c>
    </row>
    <row r="6210" spans="1:2" x14ac:dyDescent="0.25">
      <c r="A6210" s="118">
        <v>15131</v>
      </c>
      <c r="B6210" s="110" t="s">
        <v>9025</v>
      </c>
    </row>
    <row r="6211" spans="1:2" x14ac:dyDescent="0.25">
      <c r="A6211" s="118">
        <v>15131</v>
      </c>
      <c r="B6211" s="110" t="s">
        <v>9026</v>
      </c>
    </row>
    <row r="6212" spans="1:2" x14ac:dyDescent="0.25">
      <c r="A6212" s="118">
        <v>15131</v>
      </c>
      <c r="B6212" s="110" t="s">
        <v>9027</v>
      </c>
    </row>
    <row r="6213" spans="1:2" x14ac:dyDescent="0.25">
      <c r="A6213" s="118">
        <v>15131</v>
      </c>
      <c r="B6213" s="110" t="s">
        <v>9028</v>
      </c>
    </row>
    <row r="6214" spans="1:2" x14ac:dyDescent="0.25">
      <c r="A6214" s="118">
        <v>28620</v>
      </c>
      <c r="B6214" s="110" t="s">
        <v>9029</v>
      </c>
    </row>
    <row r="6215" spans="1:2" x14ac:dyDescent="0.25">
      <c r="A6215" s="118">
        <v>29410</v>
      </c>
      <c r="B6215" s="110" t="s">
        <v>9030</v>
      </c>
    </row>
    <row r="6216" spans="1:2" x14ac:dyDescent="0.25">
      <c r="A6216" s="118">
        <v>28400</v>
      </c>
      <c r="B6216" s="110" t="s">
        <v>9031</v>
      </c>
    </row>
    <row r="6217" spans="1:2" x14ac:dyDescent="0.25">
      <c r="A6217" s="118">
        <v>51540</v>
      </c>
      <c r="B6217" s="110" t="s">
        <v>9032</v>
      </c>
    </row>
    <row r="6218" spans="1:2" x14ac:dyDescent="0.25">
      <c r="A6218" s="118">
        <v>17520</v>
      </c>
      <c r="B6218" s="110" t="s">
        <v>9033</v>
      </c>
    </row>
    <row r="6219" spans="1:2" x14ac:dyDescent="0.25">
      <c r="A6219" s="118">
        <v>92729</v>
      </c>
      <c r="B6219" s="110" t="s">
        <v>9034</v>
      </c>
    </row>
    <row r="6220" spans="1:2" x14ac:dyDescent="0.25">
      <c r="A6220" s="118">
        <v>1250</v>
      </c>
      <c r="B6220" s="110" t="s">
        <v>9035</v>
      </c>
    </row>
    <row r="6221" spans="1:2" x14ac:dyDescent="0.25">
      <c r="A6221" s="118">
        <v>22220</v>
      </c>
      <c r="B6221" s="110" t="s">
        <v>9036</v>
      </c>
    </row>
    <row r="6222" spans="1:2" x14ac:dyDescent="0.25">
      <c r="A6222" s="118">
        <v>71219</v>
      </c>
      <c r="B6222" s="110" t="s">
        <v>9037</v>
      </c>
    </row>
    <row r="6223" spans="1:2" x14ac:dyDescent="0.25">
      <c r="A6223" s="118">
        <v>24520</v>
      </c>
      <c r="B6223" s="110" t="s">
        <v>9038</v>
      </c>
    </row>
    <row r="6224" spans="1:2" x14ac:dyDescent="0.25">
      <c r="A6224" s="118">
        <v>52410</v>
      </c>
      <c r="B6224" s="110" t="s">
        <v>9039</v>
      </c>
    </row>
    <row r="6225" spans="1:2" x14ac:dyDescent="0.25">
      <c r="A6225" s="118">
        <v>51410</v>
      </c>
      <c r="B6225" s="110" t="s">
        <v>9040</v>
      </c>
    </row>
    <row r="6226" spans="1:2" x14ac:dyDescent="0.25">
      <c r="A6226" s="118">
        <v>19200</v>
      </c>
      <c r="B6226" s="110" t="s">
        <v>9041</v>
      </c>
    </row>
    <row r="6227" spans="1:2" x14ac:dyDescent="0.25">
      <c r="A6227" s="118">
        <v>21120</v>
      </c>
      <c r="B6227" s="110" t="s">
        <v>9042</v>
      </c>
    </row>
    <row r="6228" spans="1:2" x14ac:dyDescent="0.25">
      <c r="A6228" s="118">
        <v>51410</v>
      </c>
      <c r="B6228" s="110" t="s">
        <v>9043</v>
      </c>
    </row>
    <row r="6229" spans="1:2" x14ac:dyDescent="0.25">
      <c r="A6229" s="118">
        <v>51870</v>
      </c>
      <c r="B6229" s="110" t="s">
        <v>9044</v>
      </c>
    </row>
    <row r="6230" spans="1:2" x14ac:dyDescent="0.25">
      <c r="A6230" s="118">
        <v>29121</v>
      </c>
      <c r="B6230" s="110" t="s">
        <v>9045</v>
      </c>
    </row>
    <row r="6231" spans="1:2" x14ac:dyDescent="0.25">
      <c r="A6231" s="118">
        <v>36631</v>
      </c>
      <c r="B6231" s="110" t="s">
        <v>9046</v>
      </c>
    </row>
    <row r="6232" spans="1:2" x14ac:dyDescent="0.25">
      <c r="A6232" s="118">
        <v>36639</v>
      </c>
      <c r="B6232" s="110" t="s">
        <v>9047</v>
      </c>
    </row>
    <row r="6233" spans="1:2" x14ac:dyDescent="0.25">
      <c r="A6233" s="118">
        <v>36639</v>
      </c>
      <c r="B6233" s="110" t="s">
        <v>9048</v>
      </c>
    </row>
    <row r="6234" spans="1:2" x14ac:dyDescent="0.25">
      <c r="A6234" s="118">
        <v>28620</v>
      </c>
      <c r="B6234" s="110" t="s">
        <v>9049</v>
      </c>
    </row>
    <row r="6235" spans="1:2" x14ac:dyDescent="0.25">
      <c r="A6235" s="118">
        <v>51540</v>
      </c>
      <c r="B6235" s="110" t="s">
        <v>9050</v>
      </c>
    </row>
    <row r="6236" spans="1:2" x14ac:dyDescent="0.25">
      <c r="A6236" s="118">
        <v>29410</v>
      </c>
      <c r="B6236" s="110" t="s">
        <v>9051</v>
      </c>
    </row>
    <row r="6237" spans="1:2" x14ac:dyDescent="0.25">
      <c r="A6237" s="118">
        <v>29410</v>
      </c>
      <c r="B6237" s="110" t="s">
        <v>9052</v>
      </c>
    </row>
    <row r="6238" spans="1:2" x14ac:dyDescent="0.25">
      <c r="A6238" s="118">
        <v>17403</v>
      </c>
      <c r="B6238" s="110" t="s">
        <v>9053</v>
      </c>
    </row>
    <row r="6239" spans="1:2" x14ac:dyDescent="0.25">
      <c r="A6239" s="118">
        <v>35500</v>
      </c>
      <c r="B6239" s="110" t="s">
        <v>9054</v>
      </c>
    </row>
    <row r="6240" spans="1:2" x14ac:dyDescent="0.25">
      <c r="A6240" s="118">
        <v>52432</v>
      </c>
      <c r="B6240" s="110" t="s">
        <v>9055</v>
      </c>
    </row>
    <row r="6241" spans="1:2" x14ac:dyDescent="0.25">
      <c r="A6241" s="118">
        <v>51479</v>
      </c>
      <c r="B6241" s="110" t="s">
        <v>9056</v>
      </c>
    </row>
    <row r="6242" spans="1:2" x14ac:dyDescent="0.25">
      <c r="A6242" s="118">
        <v>19200</v>
      </c>
      <c r="B6242" s="110" t="s">
        <v>9057</v>
      </c>
    </row>
    <row r="6243" spans="1:2" x14ac:dyDescent="0.25">
      <c r="A6243" s="118">
        <v>19200</v>
      </c>
      <c r="B6243" s="110" t="s">
        <v>9058</v>
      </c>
    </row>
    <row r="6244" spans="1:2" x14ac:dyDescent="0.25">
      <c r="A6244" s="118">
        <v>35500</v>
      </c>
      <c r="B6244" s="110" t="s">
        <v>9059</v>
      </c>
    </row>
    <row r="6245" spans="1:2" x14ac:dyDescent="0.25">
      <c r="A6245" s="118">
        <v>30020</v>
      </c>
      <c r="B6245" s="110" t="s">
        <v>9060</v>
      </c>
    </row>
    <row r="6246" spans="1:2" x14ac:dyDescent="0.25">
      <c r="A6246" s="118">
        <v>20510</v>
      </c>
      <c r="B6246" s="110" t="s">
        <v>9061</v>
      </c>
    </row>
    <row r="6247" spans="1:2" x14ac:dyDescent="0.25">
      <c r="A6247" s="118">
        <v>52489</v>
      </c>
      <c r="B6247" s="110" t="s">
        <v>9062</v>
      </c>
    </row>
    <row r="6248" spans="1:2" x14ac:dyDescent="0.25">
      <c r="A6248" s="118">
        <v>18249</v>
      </c>
      <c r="B6248" s="110" t="s">
        <v>9063</v>
      </c>
    </row>
    <row r="6249" spans="1:2" x14ac:dyDescent="0.25">
      <c r="A6249" s="118">
        <v>18249</v>
      </c>
      <c r="B6249" s="110" t="s">
        <v>9064</v>
      </c>
    </row>
    <row r="6250" spans="1:2" x14ac:dyDescent="0.25">
      <c r="A6250" s="118">
        <v>21220</v>
      </c>
      <c r="B6250" s="110" t="s">
        <v>9065</v>
      </c>
    </row>
    <row r="6251" spans="1:2" x14ac:dyDescent="0.25">
      <c r="A6251" s="118">
        <v>18249</v>
      </c>
      <c r="B6251" s="110" t="s">
        <v>9066</v>
      </c>
    </row>
    <row r="6252" spans="1:2" x14ac:dyDescent="0.25">
      <c r="A6252" s="118">
        <v>35410</v>
      </c>
      <c r="B6252" s="110" t="s">
        <v>9067</v>
      </c>
    </row>
    <row r="6253" spans="1:2" x14ac:dyDescent="0.25">
      <c r="A6253" s="118">
        <v>35420</v>
      </c>
      <c r="B6253" s="110" t="s">
        <v>9068</v>
      </c>
    </row>
    <row r="6254" spans="1:2" x14ac:dyDescent="0.25">
      <c r="A6254" s="118">
        <v>20510</v>
      </c>
      <c r="B6254" s="110" t="s">
        <v>9069</v>
      </c>
    </row>
    <row r="6255" spans="1:2" x14ac:dyDescent="0.25">
      <c r="A6255" s="118">
        <v>20510</v>
      </c>
      <c r="B6255" s="110" t="s">
        <v>9070</v>
      </c>
    </row>
    <row r="6256" spans="1:2" x14ac:dyDescent="0.25">
      <c r="A6256" s="118">
        <v>20510</v>
      </c>
      <c r="B6256" s="110" t="s">
        <v>9071</v>
      </c>
    </row>
    <row r="6257" spans="1:2" x14ac:dyDescent="0.25">
      <c r="A6257" s="118">
        <v>36639</v>
      </c>
      <c r="B6257" s="110" t="s">
        <v>9072</v>
      </c>
    </row>
    <row r="6258" spans="1:2" x14ac:dyDescent="0.25">
      <c r="A6258" s="118">
        <v>25240</v>
      </c>
      <c r="B6258" s="110" t="s">
        <v>9073</v>
      </c>
    </row>
    <row r="6259" spans="1:2" x14ac:dyDescent="0.25">
      <c r="A6259" s="118">
        <v>20510</v>
      </c>
      <c r="B6259" s="110" t="s">
        <v>9074</v>
      </c>
    </row>
    <row r="6260" spans="1:2" x14ac:dyDescent="0.25">
      <c r="A6260" s="118">
        <v>29220</v>
      </c>
      <c r="B6260" s="110" t="s">
        <v>9075</v>
      </c>
    </row>
    <row r="6261" spans="1:2" x14ac:dyDescent="0.25">
      <c r="A6261" s="118">
        <v>29220</v>
      </c>
      <c r="B6261" s="110" t="s">
        <v>9076</v>
      </c>
    </row>
    <row r="6262" spans="1:2" x14ac:dyDescent="0.25">
      <c r="A6262" s="118">
        <v>29220</v>
      </c>
      <c r="B6262" s="110" t="s">
        <v>9077</v>
      </c>
    </row>
    <row r="6263" spans="1:2" x14ac:dyDescent="0.25">
      <c r="A6263" s="118">
        <v>29220</v>
      </c>
      <c r="B6263" s="110" t="s">
        <v>9078</v>
      </c>
    </row>
    <row r="6264" spans="1:2" x14ac:dyDescent="0.25">
      <c r="A6264" s="118">
        <v>29220</v>
      </c>
      <c r="B6264" s="110" t="s">
        <v>9079</v>
      </c>
    </row>
    <row r="6265" spans="1:2" x14ac:dyDescent="0.25">
      <c r="A6265" s="118">
        <v>29220</v>
      </c>
      <c r="B6265" s="110" t="s">
        <v>9080</v>
      </c>
    </row>
    <row r="6266" spans="1:2" x14ac:dyDescent="0.25">
      <c r="A6266" s="118">
        <v>28620</v>
      </c>
      <c r="B6266" s="110" t="s">
        <v>9081</v>
      </c>
    </row>
    <row r="6267" spans="1:2" x14ac:dyDescent="0.25">
      <c r="A6267" s="118">
        <v>17403</v>
      </c>
      <c r="B6267" s="110" t="s">
        <v>9082</v>
      </c>
    </row>
    <row r="6268" spans="1:2" x14ac:dyDescent="0.25">
      <c r="A6268" s="118">
        <v>35300</v>
      </c>
      <c r="B6268" s="110" t="s">
        <v>9083</v>
      </c>
    </row>
    <row r="6269" spans="1:2" x14ac:dyDescent="0.25">
      <c r="A6269" s="118">
        <v>45430</v>
      </c>
      <c r="B6269" s="110" t="s">
        <v>9084</v>
      </c>
    </row>
    <row r="6270" spans="1:2" x14ac:dyDescent="0.25">
      <c r="A6270" s="118">
        <v>63220</v>
      </c>
      <c r="B6270" s="110" t="s">
        <v>9085</v>
      </c>
    </row>
    <row r="6271" spans="1:2" x14ac:dyDescent="0.25">
      <c r="A6271" s="118">
        <v>45240</v>
      </c>
      <c r="B6271" s="110" t="s">
        <v>9086</v>
      </c>
    </row>
    <row r="6272" spans="1:2" x14ac:dyDescent="0.25">
      <c r="A6272" s="118">
        <v>63220</v>
      </c>
      <c r="B6272" s="110" t="s">
        <v>9087</v>
      </c>
    </row>
    <row r="6273" spans="1:2" x14ac:dyDescent="0.25">
      <c r="A6273" s="118">
        <v>10103</v>
      </c>
      <c r="B6273" s="110" t="s">
        <v>9088</v>
      </c>
    </row>
    <row r="6274" spans="1:2" x14ac:dyDescent="0.25">
      <c r="A6274" s="118">
        <v>10102</v>
      </c>
      <c r="B6274" s="110" t="s">
        <v>9089</v>
      </c>
    </row>
    <row r="6275" spans="1:2" x14ac:dyDescent="0.25">
      <c r="A6275" s="118">
        <v>10101</v>
      </c>
      <c r="B6275" s="110" t="s">
        <v>9090</v>
      </c>
    </row>
    <row r="6276" spans="1:2" x14ac:dyDescent="0.25">
      <c r="A6276" s="118">
        <v>10101</v>
      </c>
      <c r="B6276" s="110" t="s">
        <v>9091</v>
      </c>
    </row>
    <row r="6277" spans="1:2" x14ac:dyDescent="0.25">
      <c r="A6277" s="118">
        <v>23100</v>
      </c>
      <c r="B6277" s="110" t="s">
        <v>9092</v>
      </c>
    </row>
    <row r="6278" spans="1:2" x14ac:dyDescent="0.25">
      <c r="A6278" s="118">
        <v>23100</v>
      </c>
      <c r="B6278" s="110" t="s">
        <v>9093</v>
      </c>
    </row>
    <row r="6279" spans="1:2" x14ac:dyDescent="0.25">
      <c r="A6279" s="118">
        <v>30020</v>
      </c>
      <c r="B6279" s="110" t="s">
        <v>9094</v>
      </c>
    </row>
    <row r="6280" spans="1:2" x14ac:dyDescent="0.25">
      <c r="A6280" s="118">
        <v>24650</v>
      </c>
      <c r="B6280" s="110" t="s">
        <v>9095</v>
      </c>
    </row>
    <row r="6281" spans="1:2" x14ac:dyDescent="0.25">
      <c r="A6281" s="118">
        <v>25240</v>
      </c>
      <c r="B6281" s="110" t="s">
        <v>9096</v>
      </c>
    </row>
    <row r="6282" spans="1:2" x14ac:dyDescent="0.25">
      <c r="A6282" s="118">
        <v>28620</v>
      </c>
      <c r="B6282" s="110" t="s">
        <v>9097</v>
      </c>
    </row>
    <row r="6283" spans="1:2" x14ac:dyDescent="0.25">
      <c r="A6283" s="118">
        <v>24511</v>
      </c>
      <c r="B6283" s="110" t="s">
        <v>9098</v>
      </c>
    </row>
    <row r="6284" spans="1:2" x14ac:dyDescent="0.25">
      <c r="A6284" s="118">
        <v>20200</v>
      </c>
      <c r="B6284" s="110" t="s">
        <v>9099</v>
      </c>
    </row>
    <row r="6285" spans="1:2" x14ac:dyDescent="0.25">
      <c r="A6285" s="118">
        <v>10103</v>
      </c>
      <c r="B6285" s="110" t="s">
        <v>9100</v>
      </c>
    </row>
    <row r="6286" spans="1:2" x14ac:dyDescent="0.25">
      <c r="A6286" s="118">
        <v>33202</v>
      </c>
      <c r="B6286" s="110" t="s">
        <v>9101</v>
      </c>
    </row>
    <row r="6287" spans="1:2" x14ac:dyDescent="0.25">
      <c r="A6287" s="118">
        <v>51150</v>
      </c>
      <c r="B6287" s="110" t="s">
        <v>9102</v>
      </c>
    </row>
    <row r="6288" spans="1:2" x14ac:dyDescent="0.25">
      <c r="A6288" s="118">
        <v>52460</v>
      </c>
      <c r="B6288" s="110" t="s">
        <v>9103</v>
      </c>
    </row>
    <row r="6289" spans="1:2" x14ac:dyDescent="0.25">
      <c r="A6289" s="118">
        <v>72100</v>
      </c>
      <c r="B6289" s="110" t="s">
        <v>9104</v>
      </c>
    </row>
    <row r="6290" spans="1:2" x14ac:dyDescent="0.25">
      <c r="A6290" s="118">
        <v>72220</v>
      </c>
      <c r="B6290" s="110" t="s">
        <v>9105</v>
      </c>
    </row>
    <row r="6291" spans="1:2" x14ac:dyDescent="0.25">
      <c r="A6291" s="118">
        <v>51540</v>
      </c>
      <c r="B6291" s="110" t="s">
        <v>9106</v>
      </c>
    </row>
    <row r="6292" spans="1:2" x14ac:dyDescent="0.25">
      <c r="A6292" s="118">
        <v>72100</v>
      </c>
      <c r="B6292" s="110" t="s">
        <v>9107</v>
      </c>
    </row>
    <row r="6293" spans="1:2" x14ac:dyDescent="0.25">
      <c r="A6293" s="118">
        <v>51540</v>
      </c>
      <c r="B6293" s="110" t="s">
        <v>9108</v>
      </c>
    </row>
    <row r="6294" spans="1:2" x14ac:dyDescent="0.25">
      <c r="A6294" s="118">
        <v>51540</v>
      </c>
      <c r="B6294" s="110" t="s">
        <v>9109</v>
      </c>
    </row>
    <row r="6295" spans="1:2" x14ac:dyDescent="0.25">
      <c r="A6295" s="118">
        <v>51540</v>
      </c>
      <c r="B6295" s="110" t="s">
        <v>9110</v>
      </c>
    </row>
    <row r="6296" spans="1:2" x14ac:dyDescent="0.25">
      <c r="A6296" s="118">
        <v>20300</v>
      </c>
      <c r="B6296" s="110" t="s">
        <v>9111</v>
      </c>
    </row>
    <row r="6297" spans="1:2" x14ac:dyDescent="0.25">
      <c r="A6297" s="118">
        <v>51530</v>
      </c>
      <c r="B6297" s="110" t="s">
        <v>9112</v>
      </c>
    </row>
    <row r="6298" spans="1:2" x14ac:dyDescent="0.25">
      <c r="A6298" s="118">
        <v>36300</v>
      </c>
      <c r="B6298" s="110" t="s">
        <v>9113</v>
      </c>
    </row>
    <row r="6299" spans="1:2" x14ac:dyDescent="0.25">
      <c r="A6299" s="118">
        <v>36300</v>
      </c>
      <c r="B6299" s="110" t="s">
        <v>9114</v>
      </c>
    </row>
    <row r="6300" spans="1:2" x14ac:dyDescent="0.25">
      <c r="A6300" s="118">
        <v>19200</v>
      </c>
      <c r="B6300" s="110" t="s">
        <v>9115</v>
      </c>
    </row>
    <row r="6301" spans="1:2" x14ac:dyDescent="0.25">
      <c r="A6301" s="118">
        <v>19100</v>
      </c>
      <c r="B6301" s="110" t="s">
        <v>9116</v>
      </c>
    </row>
    <row r="6302" spans="1:2" x14ac:dyDescent="0.25">
      <c r="A6302" s="118">
        <v>19200</v>
      </c>
      <c r="B6302" s="110" t="s">
        <v>9117</v>
      </c>
    </row>
    <row r="6303" spans="1:2" x14ac:dyDescent="0.25">
      <c r="A6303" s="118">
        <v>36300</v>
      </c>
      <c r="B6303" s="110" t="s">
        <v>9118</v>
      </c>
    </row>
    <row r="6304" spans="1:2" x14ac:dyDescent="0.25">
      <c r="A6304" s="118">
        <v>29320</v>
      </c>
      <c r="B6304" s="110" t="s">
        <v>9119</v>
      </c>
    </row>
    <row r="6305" spans="1:2" x14ac:dyDescent="0.25">
      <c r="A6305" s="118">
        <v>29320</v>
      </c>
      <c r="B6305" s="110" t="s">
        <v>9120</v>
      </c>
    </row>
    <row r="6306" spans="1:2" x14ac:dyDescent="0.25">
      <c r="A6306" s="118">
        <v>51880</v>
      </c>
      <c r="B6306" s="110" t="s">
        <v>9121</v>
      </c>
    </row>
    <row r="6307" spans="1:2" x14ac:dyDescent="0.25">
      <c r="A6307" s="118">
        <v>29320</v>
      </c>
      <c r="B6307" s="110" t="s">
        <v>9122</v>
      </c>
    </row>
    <row r="6308" spans="1:2" x14ac:dyDescent="0.25">
      <c r="A6308" s="118">
        <v>19100</v>
      </c>
      <c r="B6308" s="110" t="s">
        <v>9123</v>
      </c>
    </row>
    <row r="6309" spans="1:2" x14ac:dyDescent="0.25">
      <c r="A6309" s="118">
        <v>17542</v>
      </c>
      <c r="B6309" s="110" t="s">
        <v>9124</v>
      </c>
    </row>
    <row r="6310" spans="1:2" x14ac:dyDescent="0.25">
      <c r="A6310" s="118">
        <v>19200</v>
      </c>
      <c r="B6310" s="110" t="s">
        <v>9125</v>
      </c>
    </row>
    <row r="6311" spans="1:2" x14ac:dyDescent="0.25">
      <c r="A6311" s="118">
        <v>18241</v>
      </c>
      <c r="B6311" s="110" t="s">
        <v>9126</v>
      </c>
    </row>
    <row r="6312" spans="1:2" x14ac:dyDescent="0.25">
      <c r="A6312" s="118">
        <v>51429</v>
      </c>
      <c r="B6312" s="110" t="s">
        <v>9127</v>
      </c>
    </row>
    <row r="6313" spans="1:2" x14ac:dyDescent="0.25">
      <c r="A6313" s="118">
        <v>18241</v>
      </c>
      <c r="B6313" s="110" t="s">
        <v>9128</v>
      </c>
    </row>
    <row r="6314" spans="1:2" x14ac:dyDescent="0.25">
      <c r="A6314" s="118">
        <v>18241</v>
      </c>
      <c r="B6314" s="110" t="s">
        <v>9129</v>
      </c>
    </row>
    <row r="6315" spans="1:2" x14ac:dyDescent="0.25">
      <c r="A6315" s="118">
        <v>29560</v>
      </c>
      <c r="B6315" s="110" t="s">
        <v>9130</v>
      </c>
    </row>
    <row r="6316" spans="1:2" x14ac:dyDescent="0.25">
      <c r="A6316" s="118">
        <v>28620</v>
      </c>
      <c r="B6316" s="110" t="s">
        <v>9131</v>
      </c>
    </row>
    <row r="6317" spans="1:2" x14ac:dyDescent="0.25">
      <c r="A6317" s="118">
        <v>51429</v>
      </c>
      <c r="B6317" s="110" t="s">
        <v>9132</v>
      </c>
    </row>
    <row r="6318" spans="1:2" x14ac:dyDescent="0.25">
      <c r="A6318" s="119">
        <v>51160</v>
      </c>
      <c r="B6318" s="111" t="s">
        <v>9133</v>
      </c>
    </row>
    <row r="6319" spans="1:2" x14ac:dyDescent="0.25">
      <c r="A6319" s="119">
        <v>52610</v>
      </c>
      <c r="B6319" s="111" t="s">
        <v>9134</v>
      </c>
    </row>
    <row r="6320" spans="1:2" x14ac:dyDescent="0.25">
      <c r="A6320" s="120">
        <v>18249</v>
      </c>
      <c r="B6320" s="111" t="s">
        <v>9135</v>
      </c>
    </row>
    <row r="6321" spans="1:2" x14ac:dyDescent="0.25">
      <c r="A6321" s="119">
        <v>52423</v>
      </c>
      <c r="B6321" s="111" t="s">
        <v>9136</v>
      </c>
    </row>
    <row r="6322" spans="1:2" x14ac:dyDescent="0.25">
      <c r="A6322" s="119">
        <v>51429</v>
      </c>
      <c r="B6322" s="111" t="s">
        <v>9137</v>
      </c>
    </row>
    <row r="6323" spans="1:2" x14ac:dyDescent="0.25">
      <c r="A6323" s="118">
        <v>18241</v>
      </c>
      <c r="B6323" s="110" t="s">
        <v>9138</v>
      </c>
    </row>
    <row r="6324" spans="1:2" x14ac:dyDescent="0.25">
      <c r="A6324" s="118">
        <v>18241</v>
      </c>
      <c r="B6324" s="110" t="s">
        <v>9139</v>
      </c>
    </row>
    <row r="6325" spans="1:2" x14ac:dyDescent="0.25">
      <c r="A6325" s="118">
        <v>18241</v>
      </c>
      <c r="B6325" s="110" t="s">
        <v>9140</v>
      </c>
    </row>
    <row r="6326" spans="1:2" x14ac:dyDescent="0.25">
      <c r="A6326" s="118">
        <v>18241</v>
      </c>
      <c r="B6326" s="110" t="s">
        <v>9141</v>
      </c>
    </row>
    <row r="6327" spans="1:2" x14ac:dyDescent="0.25">
      <c r="A6327" s="118">
        <v>36639</v>
      </c>
      <c r="B6327" s="110" t="s">
        <v>9142</v>
      </c>
    </row>
    <row r="6328" spans="1:2" x14ac:dyDescent="0.25">
      <c r="A6328" s="118">
        <v>18241</v>
      </c>
      <c r="B6328" s="110" t="s">
        <v>9143</v>
      </c>
    </row>
    <row r="6329" spans="1:2" x14ac:dyDescent="0.25">
      <c r="A6329" s="118">
        <v>18241</v>
      </c>
      <c r="B6329" s="110" t="s">
        <v>9144</v>
      </c>
    </row>
    <row r="6330" spans="1:2" x14ac:dyDescent="0.25">
      <c r="A6330" s="118">
        <v>18300</v>
      </c>
      <c r="B6330" s="110" t="s">
        <v>9145</v>
      </c>
    </row>
    <row r="6331" spans="1:2" x14ac:dyDescent="0.25">
      <c r="A6331" s="118">
        <v>60249</v>
      </c>
      <c r="B6331" s="110" t="s">
        <v>9146</v>
      </c>
    </row>
    <row r="6332" spans="1:2" x14ac:dyDescent="0.25">
      <c r="A6332" s="118">
        <v>60249</v>
      </c>
      <c r="B6332" s="110" t="s">
        <v>9147</v>
      </c>
    </row>
    <row r="6333" spans="1:2" x14ac:dyDescent="0.25">
      <c r="A6333" s="118">
        <v>60249</v>
      </c>
      <c r="B6333" s="110" t="s">
        <v>9148</v>
      </c>
    </row>
    <row r="6334" spans="1:2" x14ac:dyDescent="0.25">
      <c r="A6334" s="118">
        <v>71219</v>
      </c>
      <c r="B6334" s="110" t="s">
        <v>9149</v>
      </c>
    </row>
    <row r="6335" spans="1:2" x14ac:dyDescent="0.25">
      <c r="A6335" s="118">
        <v>29521</v>
      </c>
      <c r="B6335" s="110" t="s">
        <v>9150</v>
      </c>
    </row>
    <row r="6336" spans="1:2" x14ac:dyDescent="0.25">
      <c r="A6336" s="118">
        <v>17402</v>
      </c>
      <c r="B6336" s="110" t="s">
        <v>9151</v>
      </c>
    </row>
    <row r="6337" spans="1:2" x14ac:dyDescent="0.25">
      <c r="A6337" s="118">
        <v>51210</v>
      </c>
      <c r="B6337" s="110" t="s">
        <v>9152</v>
      </c>
    </row>
    <row r="6338" spans="1:2" x14ac:dyDescent="0.25">
      <c r="A6338" s="118">
        <v>29320</v>
      </c>
      <c r="B6338" s="110" t="s">
        <v>9153</v>
      </c>
    </row>
    <row r="6339" spans="1:2" x14ac:dyDescent="0.25">
      <c r="A6339" s="118">
        <v>71320</v>
      </c>
      <c r="B6339" s="110" t="s">
        <v>9154</v>
      </c>
    </row>
    <row r="6340" spans="1:2" x14ac:dyDescent="0.25">
      <c r="A6340" s="118">
        <v>90020</v>
      </c>
      <c r="B6340" s="110" t="s">
        <v>9155</v>
      </c>
    </row>
    <row r="6341" spans="1:2" x14ac:dyDescent="0.25">
      <c r="A6341" s="118">
        <v>1139</v>
      </c>
      <c r="B6341" s="110" t="s">
        <v>9156</v>
      </c>
    </row>
    <row r="6342" spans="1:2" x14ac:dyDescent="0.25">
      <c r="A6342" s="118">
        <v>74154</v>
      </c>
      <c r="B6342" s="110" t="s">
        <v>9157</v>
      </c>
    </row>
    <row r="6343" spans="1:2" x14ac:dyDescent="0.25">
      <c r="A6343" s="118">
        <v>74153</v>
      </c>
      <c r="B6343" s="110" t="s">
        <v>9158</v>
      </c>
    </row>
    <row r="6344" spans="1:2" x14ac:dyDescent="0.25">
      <c r="A6344" s="118">
        <v>74155</v>
      </c>
      <c r="B6344" s="110" t="s">
        <v>9159</v>
      </c>
    </row>
    <row r="6345" spans="1:2" x14ac:dyDescent="0.25">
      <c r="A6345" s="118">
        <v>74159</v>
      </c>
      <c r="B6345" s="110" t="s">
        <v>9160</v>
      </c>
    </row>
    <row r="6346" spans="1:2" x14ac:dyDescent="0.25">
      <c r="A6346" s="118">
        <v>74158</v>
      </c>
      <c r="B6346" s="110" t="s">
        <v>9161</v>
      </c>
    </row>
    <row r="6347" spans="1:2" x14ac:dyDescent="0.25">
      <c r="A6347" s="118">
        <v>74157</v>
      </c>
      <c r="B6347" s="110" t="s">
        <v>9162</v>
      </c>
    </row>
    <row r="6348" spans="1:2" x14ac:dyDescent="0.25">
      <c r="A6348" s="118">
        <v>74156</v>
      </c>
      <c r="B6348" s="110" t="s">
        <v>9163</v>
      </c>
    </row>
    <row r="6349" spans="1:2" x14ac:dyDescent="0.25">
      <c r="A6349" s="118">
        <v>74152</v>
      </c>
      <c r="B6349" s="110" t="s">
        <v>9164</v>
      </c>
    </row>
    <row r="6350" spans="1:2" x14ac:dyDescent="0.25">
      <c r="A6350" s="118">
        <v>74151</v>
      </c>
      <c r="B6350" s="110" t="s">
        <v>9165</v>
      </c>
    </row>
    <row r="6351" spans="1:2" x14ac:dyDescent="0.25">
      <c r="A6351" s="118">
        <v>36400</v>
      </c>
      <c r="B6351" s="110" t="s">
        <v>9166</v>
      </c>
    </row>
    <row r="6352" spans="1:2" x14ac:dyDescent="0.25">
      <c r="A6352" s="118">
        <v>18241</v>
      </c>
      <c r="B6352" s="110" t="s">
        <v>9167</v>
      </c>
    </row>
    <row r="6353" spans="1:2" x14ac:dyDescent="0.25">
      <c r="A6353" s="118">
        <v>25240</v>
      </c>
      <c r="B6353" s="110" t="s">
        <v>9168</v>
      </c>
    </row>
    <row r="6354" spans="1:2" x14ac:dyDescent="0.25">
      <c r="A6354" s="118">
        <v>29521</v>
      </c>
      <c r="B6354" s="110" t="s">
        <v>9169</v>
      </c>
    </row>
    <row r="6355" spans="1:2" x14ac:dyDescent="0.25">
      <c r="A6355" s="118">
        <v>32300</v>
      </c>
      <c r="B6355" s="110" t="s">
        <v>9170</v>
      </c>
    </row>
    <row r="6356" spans="1:2" x14ac:dyDescent="0.25">
      <c r="A6356" s="118">
        <v>32300</v>
      </c>
      <c r="B6356" s="110" t="s">
        <v>9171</v>
      </c>
    </row>
    <row r="6357" spans="1:2" x14ac:dyDescent="0.25">
      <c r="A6357" s="118">
        <v>18249</v>
      </c>
      <c r="B6357" s="110" t="s">
        <v>9172</v>
      </c>
    </row>
    <row r="6358" spans="1:2" x14ac:dyDescent="0.25">
      <c r="A6358" s="118">
        <v>29540</v>
      </c>
      <c r="B6358" s="110" t="s">
        <v>9173</v>
      </c>
    </row>
    <row r="6359" spans="1:2" x14ac:dyDescent="0.25">
      <c r="A6359" s="118">
        <v>75220</v>
      </c>
      <c r="B6359" s="110" t="s">
        <v>9174</v>
      </c>
    </row>
    <row r="6360" spans="1:2" x14ac:dyDescent="0.25">
      <c r="A6360" s="118">
        <v>63230</v>
      </c>
      <c r="B6360" s="110" t="s">
        <v>9175</v>
      </c>
    </row>
    <row r="6361" spans="1:2" x14ac:dyDescent="0.25">
      <c r="A6361" s="118">
        <v>63210</v>
      </c>
      <c r="B6361" s="110" t="s">
        <v>9176</v>
      </c>
    </row>
    <row r="6362" spans="1:2" x14ac:dyDescent="0.25">
      <c r="A6362" s="118">
        <v>63220</v>
      </c>
      <c r="B6362" s="110" t="s">
        <v>9177</v>
      </c>
    </row>
    <row r="6363" spans="1:2" x14ac:dyDescent="0.25">
      <c r="A6363" s="118">
        <v>74206</v>
      </c>
      <c r="B6363" s="110" t="s">
        <v>9178</v>
      </c>
    </row>
    <row r="6364" spans="1:2" x14ac:dyDescent="0.25">
      <c r="A6364" s="118">
        <v>75120</v>
      </c>
      <c r="B6364" s="110" t="s">
        <v>9179</v>
      </c>
    </row>
    <row r="6365" spans="1:2" x14ac:dyDescent="0.25">
      <c r="A6365" s="118">
        <v>85140</v>
      </c>
      <c r="B6365" s="110" t="s">
        <v>9180</v>
      </c>
    </row>
    <row r="6366" spans="1:2" x14ac:dyDescent="0.25">
      <c r="A6366" s="118">
        <v>93040</v>
      </c>
      <c r="B6366" s="110" t="s">
        <v>9181</v>
      </c>
    </row>
    <row r="6367" spans="1:2" x14ac:dyDescent="0.25">
      <c r="A6367" s="118">
        <v>93040</v>
      </c>
      <c r="B6367" s="110" t="s">
        <v>9182</v>
      </c>
    </row>
    <row r="6368" spans="1:2" x14ac:dyDescent="0.25">
      <c r="A6368" s="118">
        <v>52270</v>
      </c>
      <c r="B6368" s="110" t="s">
        <v>9183</v>
      </c>
    </row>
    <row r="6369" spans="1:2" x14ac:dyDescent="0.25">
      <c r="A6369" s="118">
        <v>66031</v>
      </c>
      <c r="B6369" s="110" t="s">
        <v>9184</v>
      </c>
    </row>
    <row r="6370" spans="1:2" x14ac:dyDescent="0.25">
      <c r="A6370" s="118">
        <v>66031</v>
      </c>
      <c r="B6370" s="110" t="s">
        <v>9185</v>
      </c>
    </row>
    <row r="6371" spans="1:2" x14ac:dyDescent="0.25">
      <c r="A6371" s="118">
        <v>67200</v>
      </c>
      <c r="B6371" s="110" t="s">
        <v>9186</v>
      </c>
    </row>
    <row r="6372" spans="1:2" x14ac:dyDescent="0.25">
      <c r="A6372" s="118">
        <v>85140</v>
      </c>
      <c r="B6372" s="110" t="s">
        <v>9187</v>
      </c>
    </row>
    <row r="6373" spans="1:2" x14ac:dyDescent="0.25">
      <c r="A6373" s="118">
        <v>33100</v>
      </c>
      <c r="B6373" s="110" t="s">
        <v>9188</v>
      </c>
    </row>
    <row r="6374" spans="1:2" x14ac:dyDescent="0.25">
      <c r="A6374" s="118">
        <v>52321</v>
      </c>
      <c r="B6374" s="110" t="s">
        <v>9189</v>
      </c>
    </row>
    <row r="6375" spans="1:2" x14ac:dyDescent="0.25">
      <c r="A6375" s="118">
        <v>51460</v>
      </c>
      <c r="B6375" s="110" t="s">
        <v>9190</v>
      </c>
    </row>
    <row r="6376" spans="1:2" x14ac:dyDescent="0.25">
      <c r="A6376" s="118">
        <v>35500</v>
      </c>
      <c r="B6376" s="110" t="s">
        <v>9191</v>
      </c>
    </row>
    <row r="6377" spans="1:2" x14ac:dyDescent="0.25">
      <c r="A6377" s="118">
        <v>36620</v>
      </c>
      <c r="B6377" s="110" t="s">
        <v>9192</v>
      </c>
    </row>
    <row r="6378" spans="1:2" x14ac:dyDescent="0.25">
      <c r="A6378" s="118">
        <v>26300</v>
      </c>
      <c r="B6378" s="110" t="s">
        <v>9193</v>
      </c>
    </row>
    <row r="6379" spans="1:2" x14ac:dyDescent="0.25">
      <c r="A6379" s="118">
        <v>26300</v>
      </c>
      <c r="B6379" s="110" t="s">
        <v>9194</v>
      </c>
    </row>
    <row r="6380" spans="1:2" x14ac:dyDescent="0.25">
      <c r="A6380" s="118">
        <v>45330</v>
      </c>
      <c r="B6380" s="110" t="s">
        <v>9195</v>
      </c>
    </row>
    <row r="6381" spans="1:2" x14ac:dyDescent="0.25">
      <c r="A6381" s="118">
        <v>29720</v>
      </c>
      <c r="B6381" s="110" t="s">
        <v>9196</v>
      </c>
    </row>
    <row r="6382" spans="1:2" x14ac:dyDescent="0.25">
      <c r="A6382" s="118">
        <v>51870</v>
      </c>
      <c r="B6382" s="110" t="s">
        <v>9197</v>
      </c>
    </row>
    <row r="6383" spans="1:2" x14ac:dyDescent="0.25">
      <c r="A6383" s="118">
        <v>29230</v>
      </c>
      <c r="B6383" s="110" t="s">
        <v>9198</v>
      </c>
    </row>
    <row r="6384" spans="1:2" x14ac:dyDescent="0.25">
      <c r="A6384" s="118">
        <v>28300</v>
      </c>
      <c r="B6384" s="110" t="s">
        <v>9199</v>
      </c>
    </row>
    <row r="6385" spans="1:2" x14ac:dyDescent="0.25">
      <c r="A6385" s="118">
        <v>51540</v>
      </c>
      <c r="B6385" s="110" t="s">
        <v>9200</v>
      </c>
    </row>
    <row r="6386" spans="1:2" x14ac:dyDescent="0.25">
      <c r="A6386" s="118">
        <v>26260</v>
      </c>
      <c r="B6386" s="110" t="s">
        <v>9201</v>
      </c>
    </row>
    <row r="6387" spans="1:2" x14ac:dyDescent="0.25">
      <c r="A6387" s="118">
        <v>26829</v>
      </c>
      <c r="B6387" s="110" t="s">
        <v>9202</v>
      </c>
    </row>
    <row r="6388" spans="1:2" x14ac:dyDescent="0.25">
      <c r="A6388" s="118">
        <v>33201</v>
      </c>
      <c r="B6388" s="110" t="s">
        <v>9203</v>
      </c>
    </row>
    <row r="6389" spans="1:2" x14ac:dyDescent="0.25">
      <c r="A6389" s="118">
        <v>33202</v>
      </c>
      <c r="B6389" s="110" t="s">
        <v>9204</v>
      </c>
    </row>
    <row r="6390" spans="1:2" x14ac:dyDescent="0.25">
      <c r="A6390" s="118">
        <v>26130</v>
      </c>
      <c r="B6390" s="110" t="s">
        <v>9205</v>
      </c>
    </row>
    <row r="6391" spans="1:2" x14ac:dyDescent="0.25">
      <c r="A6391" s="118">
        <v>25240</v>
      </c>
      <c r="B6391" s="110" t="s">
        <v>9206</v>
      </c>
    </row>
    <row r="6392" spans="1:2" x14ac:dyDescent="0.25">
      <c r="A6392" s="118">
        <v>29540</v>
      </c>
      <c r="B6392" s="110" t="s">
        <v>9207</v>
      </c>
    </row>
    <row r="6393" spans="1:2" x14ac:dyDescent="0.25">
      <c r="A6393" s="118">
        <v>29210</v>
      </c>
      <c r="B6393" s="110" t="s">
        <v>9208</v>
      </c>
    </row>
    <row r="6394" spans="1:2" x14ac:dyDescent="0.25">
      <c r="A6394" s="118">
        <v>15330</v>
      </c>
      <c r="B6394" s="110" t="s">
        <v>9209</v>
      </c>
    </row>
    <row r="6395" spans="1:2" x14ac:dyDescent="0.25">
      <c r="A6395" s="118">
        <v>15511</v>
      </c>
      <c r="B6395" s="110" t="s">
        <v>9210</v>
      </c>
    </row>
    <row r="6396" spans="1:2" x14ac:dyDescent="0.25">
      <c r="A6396" s="118">
        <v>24660</v>
      </c>
      <c r="B6396" s="110" t="s">
        <v>9211</v>
      </c>
    </row>
    <row r="6397" spans="1:2" x14ac:dyDescent="0.25">
      <c r="A6397" s="118">
        <v>29710</v>
      </c>
      <c r="B6397" s="110" t="s">
        <v>9212</v>
      </c>
    </row>
    <row r="6398" spans="1:2" x14ac:dyDescent="0.25">
      <c r="A6398" s="118">
        <v>2010</v>
      </c>
      <c r="B6398" s="110" t="s">
        <v>9213</v>
      </c>
    </row>
    <row r="6399" spans="1:2" x14ac:dyDescent="0.25">
      <c r="A6399" s="118">
        <v>29720</v>
      </c>
      <c r="B6399" s="110" t="s">
        <v>9214</v>
      </c>
    </row>
    <row r="6400" spans="1:2" x14ac:dyDescent="0.25">
      <c r="A6400" s="118">
        <v>45330</v>
      </c>
      <c r="B6400" s="110" t="s">
        <v>9215</v>
      </c>
    </row>
    <row r="6401" spans="1:2" x14ac:dyDescent="0.25">
      <c r="A6401" s="118">
        <v>29720</v>
      </c>
      <c r="B6401" s="110" t="s">
        <v>9216</v>
      </c>
    </row>
    <row r="6402" spans="1:2" x14ac:dyDescent="0.25">
      <c r="A6402" s="118">
        <v>45330</v>
      </c>
      <c r="B6402" s="110" t="s">
        <v>9217</v>
      </c>
    </row>
    <row r="6403" spans="1:2" x14ac:dyDescent="0.25">
      <c r="A6403" s="118">
        <v>51540</v>
      </c>
      <c r="B6403" s="110" t="s">
        <v>9218</v>
      </c>
    </row>
    <row r="6404" spans="1:2" x14ac:dyDescent="0.25">
      <c r="A6404" s="118">
        <v>51519</v>
      </c>
      <c r="B6404" s="110" t="s">
        <v>9219</v>
      </c>
    </row>
    <row r="6405" spans="1:2" x14ac:dyDescent="0.25">
      <c r="A6405" s="118">
        <v>29710</v>
      </c>
      <c r="B6405" s="110" t="s">
        <v>9220</v>
      </c>
    </row>
    <row r="6406" spans="1:2" x14ac:dyDescent="0.25">
      <c r="A6406" s="118">
        <v>45330</v>
      </c>
      <c r="B6406" s="110" t="s">
        <v>9221</v>
      </c>
    </row>
    <row r="6407" spans="1:2" x14ac:dyDescent="0.25">
      <c r="A6407" s="118">
        <v>74204</v>
      </c>
      <c r="B6407" s="110" t="s">
        <v>9222</v>
      </c>
    </row>
    <row r="6408" spans="1:2" x14ac:dyDescent="0.25">
      <c r="A6408" s="118">
        <v>29130</v>
      </c>
      <c r="B6408" s="110" t="s">
        <v>9223</v>
      </c>
    </row>
    <row r="6409" spans="1:2" x14ac:dyDescent="0.25">
      <c r="A6409" s="118">
        <v>29130</v>
      </c>
      <c r="B6409" s="110" t="s">
        <v>9224</v>
      </c>
    </row>
    <row r="6410" spans="1:2" x14ac:dyDescent="0.25">
      <c r="A6410" s="118">
        <v>29210</v>
      </c>
      <c r="B6410" s="110" t="s">
        <v>9225</v>
      </c>
    </row>
    <row r="6411" spans="1:2" x14ac:dyDescent="0.25">
      <c r="A6411" s="118">
        <v>28400</v>
      </c>
      <c r="B6411" s="110" t="s">
        <v>9226</v>
      </c>
    </row>
    <row r="6412" spans="1:2" x14ac:dyDescent="0.25">
      <c r="A6412" s="118">
        <v>34100</v>
      </c>
      <c r="B6412" s="110" t="s">
        <v>9227</v>
      </c>
    </row>
    <row r="6413" spans="1:2" x14ac:dyDescent="0.25">
      <c r="A6413" s="118">
        <v>60249</v>
      </c>
      <c r="B6413" s="110" t="s">
        <v>9228</v>
      </c>
    </row>
    <row r="6414" spans="1:2" x14ac:dyDescent="0.25">
      <c r="A6414" s="118">
        <v>61102</v>
      </c>
      <c r="B6414" s="110" t="s">
        <v>9229</v>
      </c>
    </row>
    <row r="6415" spans="1:2" x14ac:dyDescent="0.25">
      <c r="A6415" s="118">
        <v>28730</v>
      </c>
      <c r="B6415" s="110" t="s">
        <v>9230</v>
      </c>
    </row>
    <row r="6416" spans="1:2" x14ac:dyDescent="0.25">
      <c r="A6416" s="118">
        <v>30010</v>
      </c>
      <c r="B6416" s="110" t="s">
        <v>9231</v>
      </c>
    </row>
    <row r="6417" spans="1:2" x14ac:dyDescent="0.25">
      <c r="A6417" s="118">
        <v>29410</v>
      </c>
      <c r="B6417" s="110" t="s">
        <v>9232</v>
      </c>
    </row>
    <row r="6418" spans="1:2" x14ac:dyDescent="0.25">
      <c r="A6418" s="118">
        <v>1410</v>
      </c>
      <c r="B6418" s="110" t="s">
        <v>9233</v>
      </c>
    </row>
    <row r="6419" spans="1:2" x14ac:dyDescent="0.25">
      <c r="A6419" s="118">
        <v>29320</v>
      </c>
      <c r="B6419" s="110" t="s">
        <v>9234</v>
      </c>
    </row>
    <row r="6420" spans="1:2" x14ac:dyDescent="0.25">
      <c r="A6420" s="118">
        <v>19300</v>
      </c>
      <c r="B6420" s="110" t="s">
        <v>9235</v>
      </c>
    </row>
    <row r="6421" spans="1:2" x14ac:dyDescent="0.25">
      <c r="A6421" s="118">
        <v>52740</v>
      </c>
      <c r="B6421" s="110" t="s">
        <v>9236</v>
      </c>
    </row>
    <row r="6422" spans="1:2" x14ac:dyDescent="0.25">
      <c r="A6422" s="118">
        <v>19300</v>
      </c>
      <c r="B6422" s="110" t="s">
        <v>9237</v>
      </c>
    </row>
    <row r="6423" spans="1:2" x14ac:dyDescent="0.25">
      <c r="A6423" s="118">
        <v>29121</v>
      </c>
      <c r="B6423" s="110" t="s">
        <v>9238</v>
      </c>
    </row>
    <row r="6424" spans="1:2" x14ac:dyDescent="0.25">
      <c r="A6424" s="118">
        <v>28740</v>
      </c>
      <c r="B6424" s="110" t="s">
        <v>9239</v>
      </c>
    </row>
    <row r="6425" spans="1:2" x14ac:dyDescent="0.25">
      <c r="A6425" s="118">
        <v>29430</v>
      </c>
      <c r="B6425" s="110" t="s">
        <v>9240</v>
      </c>
    </row>
    <row r="6426" spans="1:2" x14ac:dyDescent="0.25">
      <c r="A6426" s="118">
        <v>29121</v>
      </c>
      <c r="B6426" s="110" t="s">
        <v>9241</v>
      </c>
    </row>
    <row r="6427" spans="1:2" x14ac:dyDescent="0.25">
      <c r="A6427" s="118">
        <v>35300</v>
      </c>
      <c r="B6427" s="110" t="s">
        <v>9242</v>
      </c>
    </row>
    <row r="6428" spans="1:2" x14ac:dyDescent="0.25">
      <c r="A6428" s="118">
        <v>62209</v>
      </c>
      <c r="B6428" s="110" t="s">
        <v>9243</v>
      </c>
    </row>
    <row r="6429" spans="1:2" x14ac:dyDescent="0.25">
      <c r="A6429" s="118">
        <v>62201</v>
      </c>
      <c r="B6429" s="110" t="s">
        <v>9244</v>
      </c>
    </row>
    <row r="6430" spans="1:2" x14ac:dyDescent="0.25">
      <c r="A6430" s="118">
        <v>35300</v>
      </c>
      <c r="B6430" s="110" t="s">
        <v>9245</v>
      </c>
    </row>
    <row r="6431" spans="1:2" x14ac:dyDescent="0.25">
      <c r="A6431" s="118">
        <v>51870</v>
      </c>
      <c r="B6431" s="110" t="s">
        <v>9246</v>
      </c>
    </row>
    <row r="6432" spans="1:2" x14ac:dyDescent="0.25">
      <c r="A6432" s="118">
        <v>51210</v>
      </c>
      <c r="B6432" s="110" t="s">
        <v>9247</v>
      </c>
    </row>
    <row r="6433" spans="1:2" x14ac:dyDescent="0.25">
      <c r="A6433" s="118">
        <v>17170</v>
      </c>
      <c r="B6433" s="110" t="s">
        <v>9248</v>
      </c>
    </row>
    <row r="6434" spans="1:2" x14ac:dyDescent="0.25">
      <c r="A6434" s="118">
        <v>17170</v>
      </c>
      <c r="B6434" s="110" t="s">
        <v>9249</v>
      </c>
    </row>
    <row r="6435" spans="1:2" x14ac:dyDescent="0.25">
      <c r="A6435" s="118">
        <v>17520</v>
      </c>
      <c r="B6435" s="110" t="s">
        <v>9250</v>
      </c>
    </row>
    <row r="6436" spans="1:2" x14ac:dyDescent="0.25">
      <c r="A6436" s="118">
        <v>17170</v>
      </c>
      <c r="B6436" s="110" t="s">
        <v>9251</v>
      </c>
    </row>
    <row r="6437" spans="1:2" x14ac:dyDescent="0.25">
      <c r="A6437" s="118">
        <v>17170</v>
      </c>
      <c r="B6437" s="110" t="s">
        <v>9252</v>
      </c>
    </row>
    <row r="6438" spans="1:2" x14ac:dyDescent="0.25">
      <c r="A6438" s="118">
        <v>17250</v>
      </c>
      <c r="B6438" s="110" t="s">
        <v>9253</v>
      </c>
    </row>
    <row r="6439" spans="1:2" x14ac:dyDescent="0.25">
      <c r="A6439" s="118">
        <v>22230</v>
      </c>
      <c r="B6439" s="110" t="s">
        <v>9254</v>
      </c>
    </row>
    <row r="6440" spans="1:2" x14ac:dyDescent="0.25">
      <c r="A6440" s="118">
        <v>22230</v>
      </c>
      <c r="B6440" s="110" t="s">
        <v>9255</v>
      </c>
    </row>
    <row r="6441" spans="1:2" x14ac:dyDescent="0.25">
      <c r="A6441" s="118">
        <v>92319</v>
      </c>
      <c r="B6441" s="110" t="s">
        <v>9256</v>
      </c>
    </row>
    <row r="6442" spans="1:2" x14ac:dyDescent="0.25">
      <c r="A6442" s="118">
        <v>51170</v>
      </c>
      <c r="B6442" s="110" t="s">
        <v>9257</v>
      </c>
    </row>
    <row r="6443" spans="1:2" x14ac:dyDescent="0.25">
      <c r="A6443" s="118">
        <v>15861</v>
      </c>
      <c r="B6443" s="110" t="s">
        <v>9258</v>
      </c>
    </row>
    <row r="6444" spans="1:2" x14ac:dyDescent="0.25">
      <c r="A6444" s="118">
        <v>24200</v>
      </c>
      <c r="B6444" s="110" t="s">
        <v>9259</v>
      </c>
    </row>
    <row r="6445" spans="1:2" x14ac:dyDescent="0.25">
      <c r="A6445" s="118">
        <v>51550</v>
      </c>
      <c r="B6445" s="110" t="s">
        <v>9260</v>
      </c>
    </row>
    <row r="6446" spans="1:2" x14ac:dyDescent="0.25">
      <c r="A6446" s="118">
        <v>51310</v>
      </c>
      <c r="B6446" s="110" t="s">
        <v>9261</v>
      </c>
    </row>
    <row r="6447" spans="1:2" x14ac:dyDescent="0.25">
      <c r="A6447" s="118">
        <v>71340</v>
      </c>
      <c r="B6447" s="110" t="s">
        <v>9262</v>
      </c>
    </row>
    <row r="6448" spans="1:2" x14ac:dyDescent="0.25">
      <c r="A6448" s="118">
        <v>1429</v>
      </c>
      <c r="B6448" s="110" t="s">
        <v>9263</v>
      </c>
    </row>
    <row r="6449" spans="1:2" x14ac:dyDescent="0.25">
      <c r="A6449" s="118">
        <v>51333</v>
      </c>
      <c r="B6449" s="110" t="s">
        <v>9264</v>
      </c>
    </row>
    <row r="6450" spans="1:2" x14ac:dyDescent="0.25">
      <c r="A6450" s="118">
        <v>15420</v>
      </c>
      <c r="B6450" s="110" t="s">
        <v>9265</v>
      </c>
    </row>
    <row r="6451" spans="1:2" x14ac:dyDescent="0.25">
      <c r="A6451" s="118">
        <v>51380</v>
      </c>
      <c r="B6451" s="110" t="s">
        <v>9266</v>
      </c>
    </row>
    <row r="6452" spans="1:2" x14ac:dyDescent="0.25">
      <c r="A6452" s="118">
        <v>17250</v>
      </c>
      <c r="B6452" s="110" t="s">
        <v>9267</v>
      </c>
    </row>
    <row r="6453" spans="1:2" x14ac:dyDescent="0.25">
      <c r="A6453" s="118">
        <v>51410</v>
      </c>
      <c r="B6453" s="110" t="s">
        <v>9268</v>
      </c>
    </row>
    <row r="6454" spans="1:2" x14ac:dyDescent="0.25">
      <c r="A6454" s="118">
        <v>51120</v>
      </c>
      <c r="B6454" s="110" t="s">
        <v>9269</v>
      </c>
    </row>
    <row r="6455" spans="1:2" x14ac:dyDescent="0.25">
      <c r="A6455" s="118">
        <v>24140</v>
      </c>
      <c r="B6455" s="110" t="s">
        <v>9270</v>
      </c>
    </row>
    <row r="6456" spans="1:2" x14ac:dyDescent="0.25">
      <c r="A6456" s="118">
        <v>51550</v>
      </c>
      <c r="B6456" s="110" t="s">
        <v>9271</v>
      </c>
    </row>
    <row r="6457" spans="1:2" x14ac:dyDescent="0.25">
      <c r="A6457" s="118">
        <v>51110</v>
      </c>
      <c r="B6457" s="110" t="s">
        <v>9272</v>
      </c>
    </row>
    <row r="6458" spans="1:2" x14ac:dyDescent="0.25">
      <c r="A6458" s="118">
        <v>15111</v>
      </c>
      <c r="B6458" s="110" t="s">
        <v>9273</v>
      </c>
    </row>
    <row r="6459" spans="1:2" x14ac:dyDescent="0.25">
      <c r="A6459" s="118">
        <v>15111</v>
      </c>
      <c r="B6459" s="110" t="s">
        <v>9274</v>
      </c>
    </row>
    <row r="6460" spans="1:2" x14ac:dyDescent="0.25">
      <c r="A6460" s="118">
        <v>51249</v>
      </c>
      <c r="B6460" s="110" t="s">
        <v>9275</v>
      </c>
    </row>
    <row r="6461" spans="1:2" x14ac:dyDescent="0.25">
      <c r="A6461" s="118">
        <v>29540</v>
      </c>
      <c r="B6461" s="110" t="s">
        <v>9276</v>
      </c>
    </row>
    <row r="6462" spans="1:2" x14ac:dyDescent="0.25">
      <c r="A6462" s="118">
        <v>15111</v>
      </c>
      <c r="B6462" s="110" t="s">
        <v>9277</v>
      </c>
    </row>
    <row r="6463" spans="1:2" x14ac:dyDescent="0.25">
      <c r="A6463" s="118">
        <v>15111</v>
      </c>
      <c r="B6463" s="110" t="s">
        <v>9278</v>
      </c>
    </row>
    <row r="6464" spans="1:2" x14ac:dyDescent="0.25">
      <c r="A6464" s="118">
        <v>15111</v>
      </c>
      <c r="B6464" s="110" t="s">
        <v>9279</v>
      </c>
    </row>
    <row r="6465" spans="1:2" x14ac:dyDescent="0.25">
      <c r="A6465" s="118">
        <v>51249</v>
      </c>
      <c r="B6465" s="110" t="s">
        <v>9280</v>
      </c>
    </row>
    <row r="6466" spans="1:2" x14ac:dyDescent="0.25">
      <c r="A6466" s="118">
        <v>51249</v>
      </c>
      <c r="B6466" s="110" t="s">
        <v>9281</v>
      </c>
    </row>
    <row r="6467" spans="1:2" x14ac:dyDescent="0.25">
      <c r="A6467" s="118">
        <v>32300</v>
      </c>
      <c r="B6467" s="110" t="s">
        <v>9282</v>
      </c>
    </row>
    <row r="6468" spans="1:2" x14ac:dyDescent="0.25">
      <c r="A6468" s="118">
        <v>52450</v>
      </c>
      <c r="B6468" s="110" t="s">
        <v>9283</v>
      </c>
    </row>
    <row r="6469" spans="1:2" x14ac:dyDescent="0.25">
      <c r="A6469" s="118">
        <v>27100</v>
      </c>
      <c r="B6469" s="110" t="s">
        <v>9284</v>
      </c>
    </row>
    <row r="6470" spans="1:2" x14ac:dyDescent="0.25">
      <c r="A6470" s="118">
        <v>75230</v>
      </c>
      <c r="B6470" s="110" t="s">
        <v>9285</v>
      </c>
    </row>
    <row r="6471" spans="1:2" x14ac:dyDescent="0.25">
      <c r="A6471" s="118">
        <v>75230</v>
      </c>
      <c r="B6471" s="110" t="s">
        <v>9286</v>
      </c>
    </row>
    <row r="6472" spans="1:2" x14ac:dyDescent="0.25">
      <c r="A6472" s="118">
        <v>75230</v>
      </c>
      <c r="B6472" s="110" t="s">
        <v>9287</v>
      </c>
    </row>
    <row r="6473" spans="1:2" x14ac:dyDescent="0.25">
      <c r="A6473" s="118">
        <v>27100</v>
      </c>
      <c r="B6473" s="110" t="s">
        <v>9288</v>
      </c>
    </row>
    <row r="6474" spans="1:2" x14ac:dyDescent="0.25">
      <c r="A6474" s="118">
        <v>24700</v>
      </c>
      <c r="B6474" s="110" t="s">
        <v>9289</v>
      </c>
    </row>
    <row r="6475" spans="1:2" x14ac:dyDescent="0.25">
      <c r="A6475" s="118">
        <v>80301</v>
      </c>
      <c r="B6475" s="110" t="s">
        <v>9290</v>
      </c>
    </row>
    <row r="6476" spans="1:2" x14ac:dyDescent="0.25">
      <c r="A6476" s="118">
        <v>80303</v>
      </c>
      <c r="B6476" s="110" t="s">
        <v>9291</v>
      </c>
    </row>
    <row r="6477" spans="1:2" x14ac:dyDescent="0.25">
      <c r="A6477" s="118">
        <v>80302</v>
      </c>
      <c r="B6477" s="110" t="s">
        <v>9292</v>
      </c>
    </row>
    <row r="6478" spans="1:2" x14ac:dyDescent="0.25">
      <c r="A6478" s="118">
        <v>90030</v>
      </c>
      <c r="B6478" s="110" t="s">
        <v>9293</v>
      </c>
    </row>
    <row r="6479" spans="1:2" x14ac:dyDescent="0.25">
      <c r="A6479" s="118">
        <v>45230</v>
      </c>
      <c r="B6479" s="110" t="s">
        <v>9294</v>
      </c>
    </row>
    <row r="6480" spans="1:2" x14ac:dyDescent="0.25">
      <c r="A6480" s="118">
        <v>28630</v>
      </c>
      <c r="B6480" s="110" t="s">
        <v>9295</v>
      </c>
    </row>
    <row r="6481" spans="1:2" x14ac:dyDescent="0.25">
      <c r="A6481" s="118">
        <v>1220</v>
      </c>
      <c r="B6481" s="110" t="s">
        <v>9296</v>
      </c>
    </row>
    <row r="6482" spans="1:2" x14ac:dyDescent="0.25">
      <c r="A6482" s="118">
        <v>65221</v>
      </c>
      <c r="B6482" s="110" t="s">
        <v>9297</v>
      </c>
    </row>
    <row r="6483" spans="1:2" x14ac:dyDescent="0.25">
      <c r="A6483" s="118">
        <v>91330</v>
      </c>
      <c r="B6483" s="110" t="s">
        <v>9298</v>
      </c>
    </row>
    <row r="6484" spans="1:2" x14ac:dyDescent="0.25">
      <c r="A6484" s="118">
        <v>92521</v>
      </c>
      <c r="B6484" s="110" t="s">
        <v>9299</v>
      </c>
    </row>
    <row r="6485" spans="1:2" x14ac:dyDescent="0.25">
      <c r="A6485" s="118">
        <v>92522</v>
      </c>
      <c r="B6485" s="110" t="s">
        <v>9300</v>
      </c>
    </row>
    <row r="6486" spans="1:2" x14ac:dyDescent="0.25">
      <c r="A6486" s="118">
        <v>92729</v>
      </c>
      <c r="B6486" s="110" t="s">
        <v>9301</v>
      </c>
    </row>
    <row r="6487" spans="1:2" x14ac:dyDescent="0.25">
      <c r="A6487" s="118">
        <v>92629</v>
      </c>
      <c r="B6487" s="110" t="s">
        <v>9302</v>
      </c>
    </row>
    <row r="6488" spans="1:2" x14ac:dyDescent="0.25">
      <c r="A6488" s="118">
        <v>36400</v>
      </c>
      <c r="B6488" s="110" t="s">
        <v>9303</v>
      </c>
    </row>
    <row r="6489" spans="1:2" x14ac:dyDescent="0.25">
      <c r="A6489" s="118">
        <v>92619</v>
      </c>
      <c r="B6489" s="110" t="s">
        <v>9304</v>
      </c>
    </row>
    <row r="6490" spans="1:2" x14ac:dyDescent="0.25">
      <c r="A6490" s="118">
        <v>28620</v>
      </c>
      <c r="B6490" s="110" t="s">
        <v>9305</v>
      </c>
    </row>
    <row r="6491" spans="1:2" x14ac:dyDescent="0.25">
      <c r="A6491" s="118">
        <v>29220</v>
      </c>
      <c r="B6491" s="110" t="s">
        <v>9306</v>
      </c>
    </row>
    <row r="6492" spans="1:2" x14ac:dyDescent="0.25">
      <c r="A6492" s="118">
        <v>29220</v>
      </c>
      <c r="B6492" s="110" t="s">
        <v>9307</v>
      </c>
    </row>
    <row r="6493" spans="1:2" x14ac:dyDescent="0.25">
      <c r="A6493" s="118">
        <v>29220</v>
      </c>
      <c r="B6493" s="110" t="s">
        <v>9308</v>
      </c>
    </row>
    <row r="6494" spans="1:2" x14ac:dyDescent="0.25">
      <c r="A6494" s="118">
        <v>65234</v>
      </c>
      <c r="B6494" s="110" t="s">
        <v>9309</v>
      </c>
    </row>
    <row r="6495" spans="1:2" x14ac:dyDescent="0.25">
      <c r="A6495" s="118">
        <v>74159</v>
      </c>
      <c r="B6495" s="110" t="s">
        <v>9310</v>
      </c>
    </row>
    <row r="6496" spans="1:2" x14ac:dyDescent="0.25">
      <c r="A6496" s="118">
        <v>74154</v>
      </c>
      <c r="B6496" s="110" t="s">
        <v>9311</v>
      </c>
    </row>
    <row r="6497" spans="1:2" x14ac:dyDescent="0.25">
      <c r="A6497" s="118">
        <v>74153</v>
      </c>
      <c r="B6497" s="110" t="s">
        <v>9312</v>
      </c>
    </row>
    <row r="6498" spans="1:2" x14ac:dyDescent="0.25">
      <c r="A6498" s="118">
        <v>65239</v>
      </c>
      <c r="B6498" s="110" t="s">
        <v>9313</v>
      </c>
    </row>
    <row r="6499" spans="1:2" x14ac:dyDescent="0.25">
      <c r="A6499" s="118">
        <v>74155</v>
      </c>
      <c r="B6499" s="110" t="s">
        <v>9314</v>
      </c>
    </row>
    <row r="6500" spans="1:2" x14ac:dyDescent="0.25">
      <c r="A6500" s="118">
        <v>74158</v>
      </c>
      <c r="B6500" s="110" t="s">
        <v>9315</v>
      </c>
    </row>
    <row r="6501" spans="1:2" x14ac:dyDescent="0.25">
      <c r="A6501" s="118">
        <v>74159</v>
      </c>
      <c r="B6501" s="110" t="s">
        <v>9316</v>
      </c>
    </row>
    <row r="6502" spans="1:2" x14ac:dyDescent="0.25">
      <c r="A6502" s="118">
        <v>74157</v>
      </c>
      <c r="B6502" s="110" t="s">
        <v>9317</v>
      </c>
    </row>
    <row r="6503" spans="1:2" x14ac:dyDescent="0.25">
      <c r="A6503" s="118">
        <v>74152</v>
      </c>
      <c r="B6503" s="110" t="s">
        <v>9318</v>
      </c>
    </row>
    <row r="6504" spans="1:2" x14ac:dyDescent="0.25">
      <c r="A6504" s="118">
        <v>74151</v>
      </c>
      <c r="B6504" s="110" t="s">
        <v>9319</v>
      </c>
    </row>
    <row r="6505" spans="1:2" x14ac:dyDescent="0.25">
      <c r="A6505" s="118">
        <v>74159</v>
      </c>
      <c r="B6505" s="110" t="s">
        <v>9320</v>
      </c>
    </row>
    <row r="6506" spans="1:2" x14ac:dyDescent="0.25">
      <c r="A6506" s="118">
        <v>30010</v>
      </c>
      <c r="B6506" s="110" t="s">
        <v>9321</v>
      </c>
    </row>
    <row r="6507" spans="1:2" x14ac:dyDescent="0.25">
      <c r="A6507" s="118">
        <v>55231</v>
      </c>
      <c r="B6507" s="110" t="s">
        <v>9322</v>
      </c>
    </row>
    <row r="6508" spans="1:2" x14ac:dyDescent="0.25">
      <c r="A6508" s="118">
        <v>55231</v>
      </c>
      <c r="B6508" s="110" t="s">
        <v>9323</v>
      </c>
    </row>
    <row r="6509" spans="1:2" x14ac:dyDescent="0.25">
      <c r="A6509" s="118">
        <v>55231</v>
      </c>
      <c r="B6509" s="110" t="s">
        <v>9324</v>
      </c>
    </row>
    <row r="6510" spans="1:2" x14ac:dyDescent="0.25">
      <c r="A6510" s="118">
        <v>55232</v>
      </c>
      <c r="B6510" s="110" t="s">
        <v>9325</v>
      </c>
    </row>
    <row r="6511" spans="1:2" x14ac:dyDescent="0.25">
      <c r="A6511" s="118">
        <v>63309</v>
      </c>
      <c r="B6511" s="110" t="s">
        <v>9326</v>
      </c>
    </row>
    <row r="6512" spans="1:2" x14ac:dyDescent="0.25">
      <c r="A6512" s="118">
        <v>27220</v>
      </c>
      <c r="B6512" s="110" t="s">
        <v>9327</v>
      </c>
    </row>
    <row r="6513" spans="1:2" x14ac:dyDescent="0.25">
      <c r="A6513" s="118">
        <v>27100</v>
      </c>
      <c r="B6513" s="110" t="s">
        <v>9328</v>
      </c>
    </row>
    <row r="6514" spans="1:2" x14ac:dyDescent="0.25">
      <c r="A6514" s="118">
        <v>26130</v>
      </c>
      <c r="B6514" s="110" t="s">
        <v>9329</v>
      </c>
    </row>
    <row r="6515" spans="1:2" x14ac:dyDescent="0.25">
      <c r="A6515" s="118">
        <v>26400</v>
      </c>
      <c r="B6515" s="110" t="s">
        <v>9330</v>
      </c>
    </row>
    <row r="6516" spans="1:2" x14ac:dyDescent="0.25">
      <c r="A6516" s="118">
        <v>27210</v>
      </c>
      <c r="B6516" s="110" t="s">
        <v>9331</v>
      </c>
    </row>
    <row r="6517" spans="1:2" x14ac:dyDescent="0.25">
      <c r="A6517" s="118">
        <v>27420</v>
      </c>
      <c r="B6517" s="110" t="s">
        <v>9332</v>
      </c>
    </row>
    <row r="6518" spans="1:2" x14ac:dyDescent="0.25">
      <c r="A6518" s="118">
        <v>28750</v>
      </c>
      <c r="B6518" s="110" t="s">
        <v>9333</v>
      </c>
    </row>
    <row r="6519" spans="1:2" x14ac:dyDescent="0.25">
      <c r="A6519" s="118">
        <v>25240</v>
      </c>
      <c r="B6519" s="110" t="s">
        <v>9334</v>
      </c>
    </row>
    <row r="6520" spans="1:2" x14ac:dyDescent="0.25">
      <c r="A6520" s="118">
        <v>26260</v>
      </c>
      <c r="B6520" s="110" t="s">
        <v>9335</v>
      </c>
    </row>
    <row r="6521" spans="1:2" x14ac:dyDescent="0.25">
      <c r="A6521" s="118">
        <v>85311</v>
      </c>
      <c r="B6521" s="110" t="s">
        <v>9336</v>
      </c>
    </row>
    <row r="6522" spans="1:2" x14ac:dyDescent="0.25">
      <c r="A6522" s="118">
        <v>85312</v>
      </c>
      <c r="B6522" s="110" t="s">
        <v>9337</v>
      </c>
    </row>
    <row r="6523" spans="1:2" x14ac:dyDescent="0.25">
      <c r="A6523" s="118">
        <v>85311</v>
      </c>
      <c r="B6523" s="110" t="s">
        <v>9338</v>
      </c>
    </row>
    <row r="6524" spans="1:2" x14ac:dyDescent="0.25">
      <c r="A6524" s="118">
        <v>85312</v>
      </c>
      <c r="B6524" s="110" t="s">
        <v>9339</v>
      </c>
    </row>
    <row r="6525" spans="1:2" x14ac:dyDescent="0.25">
      <c r="A6525" s="118">
        <v>85311</v>
      </c>
      <c r="B6525" s="110" t="s">
        <v>9340</v>
      </c>
    </row>
    <row r="6526" spans="1:2" x14ac:dyDescent="0.25">
      <c r="A6526" s="118">
        <v>85312</v>
      </c>
      <c r="B6526" s="110" t="s">
        <v>9341</v>
      </c>
    </row>
    <row r="6527" spans="1:2" x14ac:dyDescent="0.25">
      <c r="A6527" s="118">
        <v>85312</v>
      </c>
      <c r="B6527" s="110" t="s">
        <v>9342</v>
      </c>
    </row>
    <row r="6528" spans="1:2" x14ac:dyDescent="0.25">
      <c r="A6528" s="118">
        <v>85321</v>
      </c>
      <c r="B6528" s="110" t="s">
        <v>9343</v>
      </c>
    </row>
    <row r="6529" spans="1:2" x14ac:dyDescent="0.25">
      <c r="A6529" s="118">
        <v>85322</v>
      </c>
      <c r="B6529" s="110" t="s">
        <v>9344</v>
      </c>
    </row>
    <row r="6530" spans="1:2" x14ac:dyDescent="0.25">
      <c r="A6530" s="118">
        <v>85140</v>
      </c>
      <c r="B6530" s="110" t="s">
        <v>9345</v>
      </c>
    </row>
    <row r="6531" spans="1:2" x14ac:dyDescent="0.25">
      <c r="A6531" s="118">
        <v>85140</v>
      </c>
      <c r="B6531" s="110" t="s">
        <v>9346</v>
      </c>
    </row>
    <row r="6532" spans="1:2" x14ac:dyDescent="0.25">
      <c r="A6532" s="118">
        <v>85120</v>
      </c>
      <c r="B6532" s="110" t="s">
        <v>9347</v>
      </c>
    </row>
    <row r="6533" spans="1:2" x14ac:dyDescent="0.25">
      <c r="A6533" s="118">
        <v>24421</v>
      </c>
      <c r="B6533" s="110" t="s">
        <v>9348</v>
      </c>
    </row>
    <row r="6534" spans="1:2" x14ac:dyDescent="0.25">
      <c r="A6534" s="118">
        <v>85311</v>
      </c>
      <c r="B6534" s="110" t="s">
        <v>9349</v>
      </c>
    </row>
    <row r="6535" spans="1:2" x14ac:dyDescent="0.25">
      <c r="A6535" s="118">
        <v>85312</v>
      </c>
      <c r="B6535" s="110" t="s">
        <v>9350</v>
      </c>
    </row>
    <row r="6536" spans="1:2" x14ac:dyDescent="0.25">
      <c r="A6536" s="118">
        <v>85140</v>
      </c>
      <c r="B6536" s="110" t="s">
        <v>9351</v>
      </c>
    </row>
    <row r="6537" spans="1:2" x14ac:dyDescent="0.25">
      <c r="A6537" s="118">
        <v>15880</v>
      </c>
      <c r="B6537" s="110" t="s">
        <v>9352</v>
      </c>
    </row>
    <row r="6538" spans="1:2" x14ac:dyDescent="0.25">
      <c r="A6538" s="118">
        <v>15330</v>
      </c>
      <c r="B6538" s="110" t="s">
        <v>9353</v>
      </c>
    </row>
    <row r="6539" spans="1:2" x14ac:dyDescent="0.25">
      <c r="A6539" s="118">
        <v>15511</v>
      </c>
      <c r="B6539" s="110" t="s">
        <v>9354</v>
      </c>
    </row>
    <row r="6540" spans="1:2" x14ac:dyDescent="0.25">
      <c r="A6540" s="118">
        <v>29530</v>
      </c>
      <c r="B6540" s="110" t="s">
        <v>9355</v>
      </c>
    </row>
    <row r="6541" spans="1:2" x14ac:dyDescent="0.25">
      <c r="A6541" s="118">
        <v>26810</v>
      </c>
      <c r="B6541" s="110" t="s">
        <v>9356</v>
      </c>
    </row>
    <row r="6542" spans="1:2" x14ac:dyDescent="0.25">
      <c r="A6542" s="118">
        <v>51380</v>
      </c>
      <c r="B6542" s="110" t="s">
        <v>9357</v>
      </c>
    </row>
    <row r="6543" spans="1:2" x14ac:dyDescent="0.25">
      <c r="A6543" s="118">
        <v>1250</v>
      </c>
      <c r="B6543" s="110" t="s">
        <v>9358</v>
      </c>
    </row>
    <row r="6544" spans="1:2" x14ac:dyDescent="0.25">
      <c r="A6544" s="118">
        <v>1250</v>
      </c>
      <c r="B6544" s="110" t="s">
        <v>9359</v>
      </c>
    </row>
    <row r="6545" spans="1:2" x14ac:dyDescent="0.25">
      <c r="A6545" s="118">
        <v>29420</v>
      </c>
      <c r="B6545" s="110" t="s">
        <v>9360</v>
      </c>
    </row>
    <row r="6546" spans="1:2" x14ac:dyDescent="0.25">
      <c r="A6546" s="118">
        <v>28750</v>
      </c>
      <c r="B6546" s="110" t="s">
        <v>9361</v>
      </c>
    </row>
    <row r="6547" spans="1:2" x14ac:dyDescent="0.25">
      <c r="A6547" s="118">
        <v>35200</v>
      </c>
      <c r="B6547" s="110" t="s">
        <v>9362</v>
      </c>
    </row>
    <row r="6548" spans="1:2" x14ac:dyDescent="0.25">
      <c r="A6548" s="118">
        <v>20400</v>
      </c>
      <c r="B6548" s="110" t="s">
        <v>9363</v>
      </c>
    </row>
    <row r="6549" spans="1:2" x14ac:dyDescent="0.25">
      <c r="A6549" s="118">
        <v>2010</v>
      </c>
      <c r="B6549" s="110" t="s">
        <v>9364</v>
      </c>
    </row>
    <row r="6550" spans="1:2" x14ac:dyDescent="0.25">
      <c r="A6550" s="118">
        <v>15112</v>
      </c>
      <c r="B6550" s="110" t="s">
        <v>9365</v>
      </c>
    </row>
    <row r="6551" spans="1:2" x14ac:dyDescent="0.25">
      <c r="A6551" s="118">
        <v>15980</v>
      </c>
      <c r="B6551" s="110" t="s">
        <v>9366</v>
      </c>
    </row>
    <row r="6552" spans="1:2" x14ac:dyDescent="0.25">
      <c r="A6552" s="118">
        <v>1110</v>
      </c>
      <c r="B6552" s="110" t="s">
        <v>9367</v>
      </c>
    </row>
    <row r="6553" spans="1:2" x14ac:dyDescent="0.25">
      <c r="A6553" s="118">
        <v>15899</v>
      </c>
      <c r="B6553" s="110" t="s">
        <v>9368</v>
      </c>
    </row>
    <row r="6554" spans="1:2" x14ac:dyDescent="0.25">
      <c r="A6554" s="118">
        <v>51210</v>
      </c>
      <c r="B6554" s="110" t="s">
        <v>9369</v>
      </c>
    </row>
    <row r="6555" spans="1:2" x14ac:dyDescent="0.25">
      <c r="A6555" s="118">
        <v>11200</v>
      </c>
      <c r="B6555" s="110" t="s">
        <v>9370</v>
      </c>
    </row>
    <row r="6556" spans="1:2" x14ac:dyDescent="0.25">
      <c r="A6556" s="118">
        <v>24421</v>
      </c>
      <c r="B6556" s="110" t="s">
        <v>9371</v>
      </c>
    </row>
    <row r="6557" spans="1:2" x14ac:dyDescent="0.25">
      <c r="A6557" s="118">
        <v>24410</v>
      </c>
      <c r="B6557" s="110" t="s">
        <v>9372</v>
      </c>
    </row>
    <row r="6558" spans="1:2" x14ac:dyDescent="0.25">
      <c r="A6558" s="118">
        <v>51180</v>
      </c>
      <c r="B6558" s="110" t="s">
        <v>9373</v>
      </c>
    </row>
    <row r="6559" spans="1:2" x14ac:dyDescent="0.25">
      <c r="A6559" s="118">
        <v>51460</v>
      </c>
      <c r="B6559" s="110" t="s">
        <v>9374</v>
      </c>
    </row>
    <row r="6560" spans="1:2" x14ac:dyDescent="0.25">
      <c r="A6560" s="118">
        <v>36639</v>
      </c>
      <c r="B6560" s="110" t="s">
        <v>9375</v>
      </c>
    </row>
    <row r="6561" spans="1:2" x14ac:dyDescent="0.25">
      <c r="A6561" s="118">
        <v>36639</v>
      </c>
      <c r="B6561" s="110" t="s">
        <v>9376</v>
      </c>
    </row>
    <row r="6562" spans="1:2" x14ac:dyDescent="0.25">
      <c r="A6562" s="118">
        <v>36300</v>
      </c>
      <c r="B6562" s="110" t="s">
        <v>9377</v>
      </c>
    </row>
    <row r="6563" spans="1:2" x14ac:dyDescent="0.25">
      <c r="A6563" s="118">
        <v>31610</v>
      </c>
      <c r="B6563" s="110" t="s">
        <v>9378</v>
      </c>
    </row>
    <row r="6564" spans="1:2" x14ac:dyDescent="0.25">
      <c r="A6564" s="118">
        <v>34202</v>
      </c>
      <c r="B6564" s="110" t="s">
        <v>9379</v>
      </c>
    </row>
    <row r="6565" spans="1:2" x14ac:dyDescent="0.25">
      <c r="A6565" s="118">
        <v>91330</v>
      </c>
      <c r="B6565" s="110" t="s">
        <v>9380</v>
      </c>
    </row>
    <row r="6566" spans="1:2" x14ac:dyDescent="0.25">
      <c r="A6566" s="118">
        <v>2010</v>
      </c>
      <c r="B6566" s="110" t="s">
        <v>9381</v>
      </c>
    </row>
    <row r="6567" spans="1:2" x14ac:dyDescent="0.25">
      <c r="A6567" s="118">
        <v>93059</v>
      </c>
      <c r="B6567" s="110" t="s">
        <v>9382</v>
      </c>
    </row>
    <row r="6568" spans="1:2" x14ac:dyDescent="0.25">
      <c r="A6568" s="118">
        <v>19200</v>
      </c>
      <c r="B6568" s="110" t="s">
        <v>9383</v>
      </c>
    </row>
    <row r="6569" spans="1:2" x14ac:dyDescent="0.25">
      <c r="A6569" s="118">
        <v>35500</v>
      </c>
      <c r="B6569" s="110" t="s">
        <v>9384</v>
      </c>
    </row>
    <row r="6570" spans="1:2" x14ac:dyDescent="0.25">
      <c r="A6570" s="118">
        <v>35500</v>
      </c>
      <c r="B6570" s="110" t="s">
        <v>9385</v>
      </c>
    </row>
    <row r="6571" spans="1:2" x14ac:dyDescent="0.25">
      <c r="A6571" s="118">
        <v>1220</v>
      </c>
      <c r="B6571" s="110" t="s">
        <v>9386</v>
      </c>
    </row>
    <row r="6572" spans="1:2" x14ac:dyDescent="0.25">
      <c r="A6572" s="118">
        <v>92710</v>
      </c>
      <c r="B6572" s="110" t="s">
        <v>9387</v>
      </c>
    </row>
    <row r="6573" spans="1:2" x14ac:dyDescent="0.25">
      <c r="A6573" s="118">
        <v>92629</v>
      </c>
      <c r="B6573" s="110" t="s">
        <v>9388</v>
      </c>
    </row>
    <row r="6574" spans="1:2" x14ac:dyDescent="0.25">
      <c r="A6574" s="118">
        <v>36639</v>
      </c>
      <c r="B6574" s="110" t="s">
        <v>9389</v>
      </c>
    </row>
    <row r="6575" spans="1:2" x14ac:dyDescent="0.25">
      <c r="A6575" s="118">
        <v>93059</v>
      </c>
      <c r="B6575" s="110" t="s">
        <v>9390</v>
      </c>
    </row>
    <row r="6576" spans="1:2" x14ac:dyDescent="0.25">
      <c r="A6576" s="118">
        <v>51210</v>
      </c>
      <c r="B6576" s="110" t="s">
        <v>9391</v>
      </c>
    </row>
    <row r="6577" spans="1:2" x14ac:dyDescent="0.25">
      <c r="A6577" s="118">
        <v>17170</v>
      </c>
      <c r="B6577" s="110" t="s">
        <v>9392</v>
      </c>
    </row>
    <row r="6578" spans="1:2" x14ac:dyDescent="0.25">
      <c r="A6578" s="118">
        <v>17170</v>
      </c>
      <c r="B6578" s="110" t="s">
        <v>9393</v>
      </c>
    </row>
    <row r="6579" spans="1:2" x14ac:dyDescent="0.25">
      <c r="A6579" s="118">
        <v>17170</v>
      </c>
      <c r="B6579" s="110" t="s">
        <v>9394</v>
      </c>
    </row>
    <row r="6580" spans="1:2" x14ac:dyDescent="0.25">
      <c r="A6580" s="118">
        <v>17170</v>
      </c>
      <c r="B6580" s="110" t="s">
        <v>9395</v>
      </c>
    </row>
    <row r="6581" spans="1:2" x14ac:dyDescent="0.25">
      <c r="A6581" s="118">
        <v>17170</v>
      </c>
      <c r="B6581" s="110" t="s">
        <v>9396</v>
      </c>
    </row>
    <row r="6582" spans="1:2" x14ac:dyDescent="0.25">
      <c r="A6582" s="118">
        <v>51230</v>
      </c>
      <c r="B6582" s="110" t="s">
        <v>9397</v>
      </c>
    </row>
    <row r="6583" spans="1:2" x14ac:dyDescent="0.25">
      <c r="A6583" s="118">
        <v>51880</v>
      </c>
      <c r="B6583" s="110" t="s">
        <v>9398</v>
      </c>
    </row>
    <row r="6584" spans="1:2" x14ac:dyDescent="0.25">
      <c r="A6584" s="118">
        <v>71310</v>
      </c>
      <c r="B6584" s="110" t="s">
        <v>9399</v>
      </c>
    </row>
    <row r="6585" spans="1:2" x14ac:dyDescent="0.25">
      <c r="A6585" s="118">
        <v>25210</v>
      </c>
      <c r="B6585" s="110" t="s">
        <v>9400</v>
      </c>
    </row>
    <row r="6586" spans="1:2" x14ac:dyDescent="0.25">
      <c r="A6586" s="118">
        <v>17300</v>
      </c>
      <c r="B6586" s="110" t="s">
        <v>9401</v>
      </c>
    </row>
    <row r="6587" spans="1:2" x14ac:dyDescent="0.25">
      <c r="A6587" s="118">
        <v>25210</v>
      </c>
      <c r="B6587" s="110" t="s">
        <v>9402</v>
      </c>
    </row>
    <row r="6588" spans="1:2" x14ac:dyDescent="0.25">
      <c r="A6588" s="118">
        <v>25130</v>
      </c>
      <c r="B6588" s="110" t="s">
        <v>9403</v>
      </c>
    </row>
    <row r="6589" spans="1:2" x14ac:dyDescent="0.25">
      <c r="A6589" s="118">
        <v>17542</v>
      </c>
      <c r="B6589" s="110" t="s">
        <v>9404</v>
      </c>
    </row>
    <row r="6590" spans="1:2" x14ac:dyDescent="0.25">
      <c r="A6590" s="118">
        <v>17710</v>
      </c>
      <c r="B6590" s="110" t="s">
        <v>9405</v>
      </c>
    </row>
    <row r="6591" spans="1:2" x14ac:dyDescent="0.25">
      <c r="A6591" s="118">
        <v>51429</v>
      </c>
      <c r="B6591" s="110" t="s">
        <v>9406</v>
      </c>
    </row>
    <row r="6592" spans="1:2" x14ac:dyDescent="0.25">
      <c r="A6592" s="118">
        <v>17710</v>
      </c>
      <c r="B6592" s="110" t="s">
        <v>9407</v>
      </c>
    </row>
    <row r="6593" spans="1:2" x14ac:dyDescent="0.25">
      <c r="A6593" s="118">
        <v>17300</v>
      </c>
      <c r="B6593" s="110" t="s">
        <v>9408</v>
      </c>
    </row>
    <row r="6594" spans="1:2" x14ac:dyDescent="0.25">
      <c r="A6594" s="118">
        <v>29540</v>
      </c>
      <c r="B6594" s="110" t="s">
        <v>9409</v>
      </c>
    </row>
    <row r="6595" spans="1:2" x14ac:dyDescent="0.25">
      <c r="A6595" s="118">
        <v>22220</v>
      </c>
      <c r="B6595" s="110" t="s">
        <v>9410</v>
      </c>
    </row>
    <row r="6596" spans="1:2" x14ac:dyDescent="0.25">
      <c r="A6596" s="118">
        <v>17300</v>
      </c>
      <c r="B6596" s="110" t="s">
        <v>9411</v>
      </c>
    </row>
    <row r="6597" spans="1:2" x14ac:dyDescent="0.25">
      <c r="A6597" s="118">
        <v>17300</v>
      </c>
      <c r="B6597" s="110" t="s">
        <v>9412</v>
      </c>
    </row>
    <row r="6598" spans="1:2" x14ac:dyDescent="0.25">
      <c r="A6598" s="118">
        <v>17300</v>
      </c>
      <c r="B6598" s="110" t="s">
        <v>9413</v>
      </c>
    </row>
    <row r="6599" spans="1:2" x14ac:dyDescent="0.25">
      <c r="A6599" s="118">
        <v>85112</v>
      </c>
      <c r="B6599" s="110" t="s">
        <v>9414</v>
      </c>
    </row>
    <row r="6600" spans="1:2" x14ac:dyDescent="0.25">
      <c r="A6600" s="118">
        <v>85111</v>
      </c>
      <c r="B6600" s="110" t="s">
        <v>9415</v>
      </c>
    </row>
    <row r="6601" spans="1:2" x14ac:dyDescent="0.25">
      <c r="A6601" s="118">
        <v>85112</v>
      </c>
      <c r="B6601" s="110" t="s">
        <v>9416</v>
      </c>
    </row>
    <row r="6602" spans="1:2" x14ac:dyDescent="0.25">
      <c r="A6602" s="118">
        <v>85111</v>
      </c>
      <c r="B6602" s="110" t="s">
        <v>9417</v>
      </c>
    </row>
    <row r="6603" spans="1:2" x14ac:dyDescent="0.25">
      <c r="A6603" s="119">
        <v>51180</v>
      </c>
      <c r="B6603" s="111" t="s">
        <v>9418</v>
      </c>
    </row>
    <row r="6604" spans="1:2" x14ac:dyDescent="0.25">
      <c r="A6604" s="120">
        <v>33100</v>
      </c>
      <c r="B6604" s="111" t="s">
        <v>9419</v>
      </c>
    </row>
    <row r="6605" spans="1:2" x14ac:dyDescent="0.25">
      <c r="A6605" s="119">
        <v>51460</v>
      </c>
      <c r="B6605" s="111" t="s">
        <v>9420</v>
      </c>
    </row>
    <row r="6606" spans="1:2" x14ac:dyDescent="0.25">
      <c r="A6606" s="118">
        <v>33100</v>
      </c>
      <c r="B6606" s="110" t="s">
        <v>9421</v>
      </c>
    </row>
    <row r="6607" spans="1:2" x14ac:dyDescent="0.25">
      <c r="A6607" s="118">
        <v>66031</v>
      </c>
      <c r="B6607" s="110" t="s">
        <v>9422</v>
      </c>
    </row>
    <row r="6608" spans="1:2" x14ac:dyDescent="0.25">
      <c r="A6608" s="118">
        <v>93010</v>
      </c>
      <c r="B6608" s="110" t="s">
        <v>9423</v>
      </c>
    </row>
    <row r="6609" spans="1:2" x14ac:dyDescent="0.25">
      <c r="A6609" s="118">
        <v>66031</v>
      </c>
      <c r="B6609" s="110" t="s">
        <v>9424</v>
      </c>
    </row>
    <row r="6610" spans="1:2" x14ac:dyDescent="0.25">
      <c r="A6610" s="118">
        <v>80100</v>
      </c>
      <c r="B6610" s="112" t="s">
        <v>9425</v>
      </c>
    </row>
    <row r="6611" spans="1:2" x14ac:dyDescent="0.25">
      <c r="A6611" s="118">
        <v>80100</v>
      </c>
      <c r="B6611" s="114" t="s">
        <v>9426</v>
      </c>
    </row>
    <row r="6612" spans="1:2" x14ac:dyDescent="0.25">
      <c r="A6612" s="118">
        <v>80210</v>
      </c>
      <c r="B6612" s="110" t="s">
        <v>9427</v>
      </c>
    </row>
    <row r="6613" spans="1:2" x14ac:dyDescent="0.25">
      <c r="A6613" s="118">
        <v>85112</v>
      </c>
      <c r="B6613" s="110" t="s">
        <v>9428</v>
      </c>
    </row>
    <row r="6614" spans="1:2" x14ac:dyDescent="0.25">
      <c r="A6614" s="118">
        <v>85311</v>
      </c>
      <c r="B6614" s="110" t="s">
        <v>9429</v>
      </c>
    </row>
    <row r="6615" spans="1:2" x14ac:dyDescent="0.25">
      <c r="A6615" s="118">
        <v>85312</v>
      </c>
      <c r="B6615" s="110" t="s">
        <v>9430</v>
      </c>
    </row>
    <row r="6616" spans="1:2" x14ac:dyDescent="0.25">
      <c r="A6616" s="118">
        <v>55239</v>
      </c>
      <c r="B6616" s="110" t="s">
        <v>9431</v>
      </c>
    </row>
    <row r="6617" spans="1:2" x14ac:dyDescent="0.25">
      <c r="A6617" s="118">
        <v>35300</v>
      </c>
      <c r="B6617" s="110" t="s">
        <v>9432</v>
      </c>
    </row>
    <row r="6618" spans="1:2" x14ac:dyDescent="0.25">
      <c r="A6618" s="118">
        <v>28510</v>
      </c>
      <c r="B6618" s="110" t="s">
        <v>9433</v>
      </c>
    </row>
    <row r="6619" spans="1:2" x14ac:dyDescent="0.25">
      <c r="A6619" s="118">
        <v>27100</v>
      </c>
      <c r="B6619" s="110" t="s">
        <v>9434</v>
      </c>
    </row>
    <row r="6620" spans="1:2" x14ac:dyDescent="0.25">
      <c r="A6620" s="118">
        <v>27100</v>
      </c>
      <c r="B6620" s="110" t="s">
        <v>9435</v>
      </c>
    </row>
    <row r="6621" spans="1:2" x14ac:dyDescent="0.25">
      <c r="A6621" s="118">
        <v>55304</v>
      </c>
      <c r="B6621" s="110" t="s">
        <v>9436</v>
      </c>
    </row>
    <row r="6622" spans="1:2" x14ac:dyDescent="0.25">
      <c r="A6622" s="118">
        <v>27220</v>
      </c>
      <c r="B6622" s="110" t="s">
        <v>9437</v>
      </c>
    </row>
    <row r="6623" spans="1:2" x14ac:dyDescent="0.25">
      <c r="A6623" s="118">
        <v>29560</v>
      </c>
      <c r="B6623" s="110" t="s">
        <v>9438</v>
      </c>
    </row>
    <row r="6624" spans="1:2" x14ac:dyDescent="0.25">
      <c r="A6624" s="118">
        <v>24620</v>
      </c>
      <c r="B6624" s="110" t="s">
        <v>9439</v>
      </c>
    </row>
    <row r="6625" spans="1:2" x14ac:dyDescent="0.25">
      <c r="A6625" s="118">
        <v>29510</v>
      </c>
      <c r="B6625" s="110" t="s">
        <v>9440</v>
      </c>
    </row>
    <row r="6626" spans="1:2" x14ac:dyDescent="0.25">
      <c r="A6626" s="118">
        <v>29710</v>
      </c>
      <c r="B6626" s="110" t="s">
        <v>9441</v>
      </c>
    </row>
    <row r="6627" spans="1:2" x14ac:dyDescent="0.25">
      <c r="A6627" s="118">
        <v>28400</v>
      </c>
      <c r="B6627" s="110" t="s">
        <v>9442</v>
      </c>
    </row>
    <row r="6628" spans="1:2" x14ac:dyDescent="0.25">
      <c r="A6628" s="118">
        <v>27100</v>
      </c>
      <c r="B6628" s="110" t="s">
        <v>9443</v>
      </c>
    </row>
    <row r="6629" spans="1:2" x14ac:dyDescent="0.25">
      <c r="A6629" s="118">
        <v>27100</v>
      </c>
      <c r="B6629" s="110" t="s">
        <v>9444</v>
      </c>
    </row>
    <row r="6630" spans="1:2" x14ac:dyDescent="0.25">
      <c r="A6630" s="118">
        <v>27100</v>
      </c>
      <c r="B6630" s="110" t="s">
        <v>9445</v>
      </c>
    </row>
    <row r="6631" spans="1:2" x14ac:dyDescent="0.25">
      <c r="A6631" s="118">
        <v>27100</v>
      </c>
      <c r="B6631" s="110" t="s">
        <v>9446</v>
      </c>
    </row>
    <row r="6632" spans="1:2" x14ac:dyDescent="0.25">
      <c r="A6632" s="118">
        <v>27100</v>
      </c>
      <c r="B6632" s="110" t="s">
        <v>9447</v>
      </c>
    </row>
    <row r="6633" spans="1:2" x14ac:dyDescent="0.25">
      <c r="A6633" s="118">
        <v>27100</v>
      </c>
      <c r="B6633" s="110" t="s">
        <v>9448</v>
      </c>
    </row>
    <row r="6634" spans="1:2" x14ac:dyDescent="0.25">
      <c r="A6634" s="118">
        <v>27100</v>
      </c>
      <c r="B6634" s="110" t="s">
        <v>9449</v>
      </c>
    </row>
    <row r="6635" spans="1:2" x14ac:dyDescent="0.25">
      <c r="A6635" s="118">
        <v>27100</v>
      </c>
      <c r="B6635" s="110" t="s">
        <v>9450</v>
      </c>
    </row>
    <row r="6636" spans="1:2" x14ac:dyDescent="0.25">
      <c r="A6636" s="118">
        <v>27100</v>
      </c>
      <c r="B6636" s="110" t="s">
        <v>9451</v>
      </c>
    </row>
    <row r="6637" spans="1:2" x14ac:dyDescent="0.25">
      <c r="A6637" s="118">
        <v>27100</v>
      </c>
      <c r="B6637" s="110" t="s">
        <v>9452</v>
      </c>
    </row>
    <row r="6638" spans="1:2" x14ac:dyDescent="0.25">
      <c r="A6638" s="118">
        <v>27100</v>
      </c>
      <c r="B6638" s="110" t="s">
        <v>9453</v>
      </c>
    </row>
    <row r="6639" spans="1:2" x14ac:dyDescent="0.25">
      <c r="A6639" s="118">
        <v>27100</v>
      </c>
      <c r="B6639" s="110" t="s">
        <v>9454</v>
      </c>
    </row>
    <row r="6640" spans="1:2" x14ac:dyDescent="0.25">
      <c r="A6640" s="118">
        <v>27100</v>
      </c>
      <c r="B6640" s="110" t="s">
        <v>9455</v>
      </c>
    </row>
    <row r="6641" spans="1:2" x14ac:dyDescent="0.25">
      <c r="A6641" s="118">
        <v>27100</v>
      </c>
      <c r="B6641" s="110" t="s">
        <v>9456</v>
      </c>
    </row>
    <row r="6642" spans="1:2" x14ac:dyDescent="0.25">
      <c r="A6642" s="118">
        <v>27100</v>
      </c>
      <c r="B6642" s="110" t="s">
        <v>9457</v>
      </c>
    </row>
    <row r="6643" spans="1:2" x14ac:dyDescent="0.25">
      <c r="A6643" s="118">
        <v>27100</v>
      </c>
      <c r="B6643" s="110" t="s">
        <v>9458</v>
      </c>
    </row>
    <row r="6644" spans="1:2" x14ac:dyDescent="0.25">
      <c r="A6644" s="118">
        <v>27100</v>
      </c>
      <c r="B6644" s="110" t="s">
        <v>9459</v>
      </c>
    </row>
    <row r="6645" spans="1:2" x14ac:dyDescent="0.25">
      <c r="A6645" s="118">
        <v>27100</v>
      </c>
      <c r="B6645" s="110" t="s">
        <v>9460</v>
      </c>
    </row>
    <row r="6646" spans="1:2" x14ac:dyDescent="0.25">
      <c r="A6646" s="118">
        <v>27100</v>
      </c>
      <c r="B6646" s="110" t="s">
        <v>9461</v>
      </c>
    </row>
    <row r="6647" spans="1:2" x14ac:dyDescent="0.25">
      <c r="A6647" s="118">
        <v>27100</v>
      </c>
      <c r="B6647" s="110" t="s">
        <v>9462</v>
      </c>
    </row>
    <row r="6648" spans="1:2" x14ac:dyDescent="0.25">
      <c r="A6648" s="118">
        <v>27100</v>
      </c>
      <c r="B6648" s="110" t="s">
        <v>9463</v>
      </c>
    </row>
    <row r="6649" spans="1:2" x14ac:dyDescent="0.25">
      <c r="A6649" s="118">
        <v>27100</v>
      </c>
      <c r="B6649" s="110" t="s">
        <v>9464</v>
      </c>
    </row>
    <row r="6650" spans="1:2" x14ac:dyDescent="0.25">
      <c r="A6650" s="118">
        <v>27100</v>
      </c>
      <c r="B6650" s="110" t="s">
        <v>9465</v>
      </c>
    </row>
    <row r="6651" spans="1:2" x14ac:dyDescent="0.25">
      <c r="A6651" s="118">
        <v>27100</v>
      </c>
      <c r="B6651" s="110" t="s">
        <v>9466</v>
      </c>
    </row>
    <row r="6652" spans="1:2" x14ac:dyDescent="0.25">
      <c r="A6652" s="118">
        <v>27100</v>
      </c>
      <c r="B6652" s="110" t="s">
        <v>9467</v>
      </c>
    </row>
    <row r="6653" spans="1:2" x14ac:dyDescent="0.25">
      <c r="A6653" s="118">
        <v>27100</v>
      </c>
      <c r="B6653" s="110" t="s">
        <v>9468</v>
      </c>
    </row>
    <row r="6654" spans="1:2" x14ac:dyDescent="0.25">
      <c r="A6654" s="118">
        <v>27100</v>
      </c>
      <c r="B6654" s="110" t="s">
        <v>9469</v>
      </c>
    </row>
    <row r="6655" spans="1:2" x14ac:dyDescent="0.25">
      <c r="A6655" s="118">
        <v>27100</v>
      </c>
      <c r="B6655" s="110" t="s">
        <v>9470</v>
      </c>
    </row>
    <row r="6656" spans="1:2" x14ac:dyDescent="0.25">
      <c r="A6656" s="118">
        <v>27100</v>
      </c>
      <c r="B6656" s="110" t="s">
        <v>9471</v>
      </c>
    </row>
    <row r="6657" spans="1:2" x14ac:dyDescent="0.25">
      <c r="A6657" s="118">
        <v>27100</v>
      </c>
      <c r="B6657" s="110" t="s">
        <v>9472</v>
      </c>
    </row>
    <row r="6658" spans="1:2" x14ac:dyDescent="0.25">
      <c r="A6658" s="118">
        <v>27100</v>
      </c>
      <c r="B6658" s="110" t="s">
        <v>9473</v>
      </c>
    </row>
    <row r="6659" spans="1:2" x14ac:dyDescent="0.25">
      <c r="A6659" s="118">
        <v>29430</v>
      </c>
      <c r="B6659" s="110" t="s">
        <v>9474</v>
      </c>
    </row>
    <row r="6660" spans="1:2" x14ac:dyDescent="0.25">
      <c r="A6660" s="118">
        <v>28400</v>
      </c>
      <c r="B6660" s="110" t="s">
        <v>9475</v>
      </c>
    </row>
    <row r="6661" spans="1:2" x14ac:dyDescent="0.25">
      <c r="A6661" s="118">
        <v>25130</v>
      </c>
      <c r="B6661" s="110" t="s">
        <v>9476</v>
      </c>
    </row>
    <row r="6662" spans="1:2" x14ac:dyDescent="0.25">
      <c r="A6662" s="118">
        <v>45330</v>
      </c>
      <c r="B6662" s="110" t="s">
        <v>9477</v>
      </c>
    </row>
    <row r="6663" spans="1:2" x14ac:dyDescent="0.25">
      <c r="A6663" s="118">
        <v>51540</v>
      </c>
      <c r="B6663" s="110" t="s">
        <v>9478</v>
      </c>
    </row>
    <row r="6664" spans="1:2" x14ac:dyDescent="0.25">
      <c r="A6664" s="118">
        <v>40300</v>
      </c>
      <c r="B6664" s="110" t="s">
        <v>9479</v>
      </c>
    </row>
    <row r="6665" spans="1:2" x14ac:dyDescent="0.25">
      <c r="A6665" s="118">
        <v>55101</v>
      </c>
      <c r="B6665" s="110" t="s">
        <v>9480</v>
      </c>
    </row>
    <row r="6666" spans="1:2" x14ac:dyDescent="0.25">
      <c r="A6666" s="118">
        <v>55102</v>
      </c>
      <c r="B6666" s="110" t="s">
        <v>9481</v>
      </c>
    </row>
    <row r="6667" spans="1:2" x14ac:dyDescent="0.25">
      <c r="A6667" s="118">
        <v>55103</v>
      </c>
      <c r="B6667" s="110" t="s">
        <v>9482</v>
      </c>
    </row>
    <row r="6668" spans="1:2" x14ac:dyDescent="0.25">
      <c r="A6668" s="118">
        <v>11200</v>
      </c>
      <c r="B6668" s="110" t="s">
        <v>9483</v>
      </c>
    </row>
    <row r="6669" spans="1:2" x14ac:dyDescent="0.25">
      <c r="A6669" s="118">
        <v>70310</v>
      </c>
      <c r="B6669" s="110" t="s">
        <v>9484</v>
      </c>
    </row>
    <row r="6670" spans="1:2" x14ac:dyDescent="0.25">
      <c r="A6670" s="118">
        <v>45212</v>
      </c>
      <c r="B6670" s="110" t="s">
        <v>9485</v>
      </c>
    </row>
    <row r="6671" spans="1:2" x14ac:dyDescent="0.25">
      <c r="A6671" s="118">
        <v>52440</v>
      </c>
      <c r="B6671" s="110" t="s">
        <v>9486</v>
      </c>
    </row>
    <row r="6672" spans="1:2" x14ac:dyDescent="0.25">
      <c r="A6672" s="118">
        <v>66031</v>
      </c>
      <c r="B6672" s="110" t="s">
        <v>9487</v>
      </c>
    </row>
    <row r="6673" spans="1:2" x14ac:dyDescent="0.25">
      <c r="A6673" s="118">
        <v>70209</v>
      </c>
      <c r="B6673" s="110" t="s">
        <v>9488</v>
      </c>
    </row>
    <row r="6674" spans="1:2" x14ac:dyDescent="0.25">
      <c r="A6674" s="118">
        <v>70310</v>
      </c>
      <c r="B6674" s="110" t="s">
        <v>9489</v>
      </c>
    </row>
    <row r="6675" spans="1:2" x14ac:dyDescent="0.25">
      <c r="A6675" s="118">
        <v>19300</v>
      </c>
      <c r="B6675" s="110" t="s">
        <v>9490</v>
      </c>
    </row>
    <row r="6676" spans="1:2" x14ac:dyDescent="0.25">
      <c r="A6676" s="118">
        <v>35120</v>
      </c>
      <c r="B6676" s="110" t="s">
        <v>9491</v>
      </c>
    </row>
    <row r="6677" spans="1:2" x14ac:dyDescent="0.25">
      <c r="A6677" s="118">
        <v>18222</v>
      </c>
      <c r="B6677" s="110" t="s">
        <v>9492</v>
      </c>
    </row>
    <row r="6678" spans="1:2" x14ac:dyDescent="0.25">
      <c r="A6678" s="118">
        <v>21220</v>
      </c>
      <c r="B6678" s="110" t="s">
        <v>9493</v>
      </c>
    </row>
    <row r="6679" spans="1:2" x14ac:dyDescent="0.25">
      <c r="A6679" s="118">
        <v>52440</v>
      </c>
      <c r="B6679" s="110" t="s">
        <v>9494</v>
      </c>
    </row>
    <row r="6680" spans="1:2" x14ac:dyDescent="0.25">
      <c r="A6680" s="118">
        <v>28750</v>
      </c>
      <c r="B6680" s="110" t="s">
        <v>9495</v>
      </c>
    </row>
    <row r="6681" spans="1:2" x14ac:dyDescent="0.25">
      <c r="A6681" s="118">
        <v>21220</v>
      </c>
      <c r="B6681" s="110" t="s">
        <v>9496</v>
      </c>
    </row>
    <row r="6682" spans="1:2" x14ac:dyDescent="0.25">
      <c r="A6682" s="118">
        <v>52440</v>
      </c>
      <c r="B6682" s="110" t="s">
        <v>9497</v>
      </c>
    </row>
    <row r="6683" spans="1:2" x14ac:dyDescent="0.25">
      <c r="A6683" s="118">
        <v>51150</v>
      </c>
      <c r="B6683" s="110" t="s">
        <v>9498</v>
      </c>
    </row>
    <row r="6684" spans="1:2" x14ac:dyDescent="0.25">
      <c r="A6684" s="118">
        <v>71409</v>
      </c>
      <c r="B6684" s="110" t="s">
        <v>9499</v>
      </c>
    </row>
    <row r="6685" spans="1:2" x14ac:dyDescent="0.25">
      <c r="A6685" s="118">
        <v>51479</v>
      </c>
      <c r="B6685" s="110" t="s">
        <v>9500</v>
      </c>
    </row>
    <row r="6686" spans="1:2" x14ac:dyDescent="0.25">
      <c r="A6686" s="118">
        <v>51479</v>
      </c>
      <c r="B6686" s="110" t="s">
        <v>9501</v>
      </c>
    </row>
    <row r="6687" spans="1:2" x14ac:dyDescent="0.25">
      <c r="A6687" s="118">
        <v>51410</v>
      </c>
      <c r="B6687" s="110" t="s">
        <v>9502</v>
      </c>
    </row>
    <row r="6688" spans="1:2" x14ac:dyDescent="0.25">
      <c r="A6688" s="118">
        <v>52440</v>
      </c>
      <c r="B6688" s="110" t="s">
        <v>9503</v>
      </c>
    </row>
    <row r="6689" spans="1:2" x14ac:dyDescent="0.25">
      <c r="A6689" s="118">
        <v>51479</v>
      </c>
      <c r="B6689" s="110" t="s">
        <v>9504</v>
      </c>
    </row>
    <row r="6690" spans="1:2" x14ac:dyDescent="0.25">
      <c r="A6690" s="118">
        <v>52120</v>
      </c>
      <c r="B6690" s="110" t="s">
        <v>9505</v>
      </c>
    </row>
    <row r="6691" spans="1:2" x14ac:dyDescent="0.25">
      <c r="A6691" s="118">
        <v>17403</v>
      </c>
      <c r="B6691" s="110" t="s">
        <v>9506</v>
      </c>
    </row>
    <row r="6692" spans="1:2" x14ac:dyDescent="0.25">
      <c r="A6692" s="118">
        <v>17403</v>
      </c>
      <c r="B6692" s="110" t="s">
        <v>9507</v>
      </c>
    </row>
    <row r="6693" spans="1:2" x14ac:dyDescent="0.25">
      <c r="A6693" s="118">
        <v>52410</v>
      </c>
      <c r="B6693" s="110" t="s">
        <v>9508</v>
      </c>
    </row>
    <row r="6694" spans="1:2" x14ac:dyDescent="0.25">
      <c r="A6694" s="118">
        <v>51410</v>
      </c>
      <c r="B6694" s="110" t="s">
        <v>9509</v>
      </c>
    </row>
    <row r="6695" spans="1:2" x14ac:dyDescent="0.25">
      <c r="A6695" s="118">
        <v>52440</v>
      </c>
      <c r="B6695" s="110" t="s">
        <v>9510</v>
      </c>
    </row>
    <row r="6696" spans="1:2" x14ac:dyDescent="0.25">
      <c r="A6696" s="118">
        <v>28750</v>
      </c>
      <c r="B6696" s="110" t="s">
        <v>9511</v>
      </c>
    </row>
    <row r="6697" spans="1:2" x14ac:dyDescent="0.25">
      <c r="A6697" s="118">
        <v>25240</v>
      </c>
      <c r="B6697" s="110" t="s">
        <v>9512</v>
      </c>
    </row>
    <row r="6698" spans="1:2" x14ac:dyDescent="0.25">
      <c r="A6698" s="118">
        <v>20510</v>
      </c>
      <c r="B6698" s="110" t="s">
        <v>9513</v>
      </c>
    </row>
    <row r="6699" spans="1:2" x14ac:dyDescent="0.25">
      <c r="A6699" s="118">
        <v>93059</v>
      </c>
      <c r="B6699" s="110" t="s">
        <v>9514</v>
      </c>
    </row>
    <row r="6700" spans="1:2" x14ac:dyDescent="0.25">
      <c r="A6700" s="118">
        <v>71409</v>
      </c>
      <c r="B6700" s="110" t="s">
        <v>9515</v>
      </c>
    </row>
    <row r="6701" spans="1:2" x14ac:dyDescent="0.25">
      <c r="A6701" s="118">
        <v>70110</v>
      </c>
      <c r="B6701" s="110" t="s">
        <v>9516</v>
      </c>
    </row>
    <row r="6702" spans="1:2" x14ac:dyDescent="0.25">
      <c r="A6702" s="118">
        <v>45212</v>
      </c>
      <c r="B6702" s="110" t="s">
        <v>9517</v>
      </c>
    </row>
    <row r="6703" spans="1:2" x14ac:dyDescent="0.25">
      <c r="A6703" s="118">
        <v>70209</v>
      </c>
      <c r="B6703" s="110" t="s">
        <v>9518</v>
      </c>
    </row>
    <row r="6704" spans="1:2" x14ac:dyDescent="0.25">
      <c r="A6704" s="118">
        <v>75120</v>
      </c>
      <c r="B6704" s="110" t="s">
        <v>9519</v>
      </c>
    </row>
    <row r="6705" spans="1:2" x14ac:dyDescent="0.25">
      <c r="A6705" s="118">
        <v>35110</v>
      </c>
      <c r="B6705" s="110" t="s">
        <v>9520</v>
      </c>
    </row>
    <row r="6706" spans="1:2" x14ac:dyDescent="0.25">
      <c r="A6706" s="118">
        <v>61101</v>
      </c>
      <c r="B6706" s="110" t="s">
        <v>9521</v>
      </c>
    </row>
    <row r="6707" spans="1:2" x14ac:dyDescent="0.25">
      <c r="A6707" s="118">
        <v>29600</v>
      </c>
      <c r="B6707" s="110" t="s">
        <v>9522</v>
      </c>
    </row>
    <row r="6708" spans="1:2" x14ac:dyDescent="0.25">
      <c r="A6708" s="118">
        <v>93030</v>
      </c>
      <c r="B6708" s="110" t="s">
        <v>9523</v>
      </c>
    </row>
    <row r="6709" spans="1:2" x14ac:dyDescent="0.25">
      <c r="A6709" s="118">
        <v>24421</v>
      </c>
      <c r="B6709" s="110" t="s">
        <v>9524</v>
      </c>
    </row>
    <row r="6710" spans="1:2" x14ac:dyDescent="0.25">
      <c r="A6710" s="118">
        <v>74149</v>
      </c>
      <c r="B6710" s="110" t="s">
        <v>9525</v>
      </c>
    </row>
    <row r="6711" spans="1:2" x14ac:dyDescent="0.25">
      <c r="A6711" s="118">
        <v>74500</v>
      </c>
      <c r="B6711" s="110" t="s">
        <v>9526</v>
      </c>
    </row>
    <row r="6712" spans="1:2" x14ac:dyDescent="0.25">
      <c r="A6712" s="118">
        <v>90010</v>
      </c>
      <c r="B6712" s="110" t="s">
        <v>9527</v>
      </c>
    </row>
    <row r="6713" spans="1:2" x14ac:dyDescent="0.25">
      <c r="A6713" s="118">
        <v>91310</v>
      </c>
      <c r="B6713" s="110" t="s">
        <v>9528</v>
      </c>
    </row>
    <row r="6714" spans="1:2" x14ac:dyDescent="0.25">
      <c r="A6714" s="118">
        <v>73200</v>
      </c>
      <c r="B6714" s="110" t="s">
        <v>9529</v>
      </c>
    </row>
    <row r="6715" spans="1:2" x14ac:dyDescent="0.25">
      <c r="A6715" s="118">
        <v>29230</v>
      </c>
      <c r="B6715" s="110" t="s">
        <v>9530</v>
      </c>
    </row>
    <row r="6716" spans="1:2" x14ac:dyDescent="0.25">
      <c r="A6716" s="119">
        <v>51140</v>
      </c>
      <c r="B6716" s="111" t="s">
        <v>9531</v>
      </c>
    </row>
    <row r="6717" spans="1:2" x14ac:dyDescent="0.25">
      <c r="A6717" s="120">
        <v>29230</v>
      </c>
      <c r="B6717" s="111" t="s">
        <v>9532</v>
      </c>
    </row>
    <row r="6718" spans="1:2" x14ac:dyDescent="0.25">
      <c r="A6718" s="119">
        <v>51870</v>
      </c>
      <c r="B6718" s="111" t="s">
        <v>9533</v>
      </c>
    </row>
    <row r="6719" spans="1:2" x14ac:dyDescent="0.25">
      <c r="A6719" s="118">
        <v>33202</v>
      </c>
      <c r="B6719" s="110" t="s">
        <v>9534</v>
      </c>
    </row>
    <row r="6720" spans="1:2" x14ac:dyDescent="0.25">
      <c r="A6720" s="118">
        <v>92629</v>
      </c>
      <c r="B6720" s="110" t="s">
        <v>9535</v>
      </c>
    </row>
    <row r="6721" spans="1:2" x14ac:dyDescent="0.25">
      <c r="A6721" s="118">
        <v>92629</v>
      </c>
      <c r="B6721" s="110" t="s">
        <v>9536</v>
      </c>
    </row>
    <row r="6722" spans="1:2" x14ac:dyDescent="0.25">
      <c r="A6722" s="118">
        <v>1500</v>
      </c>
      <c r="B6722" s="110" t="s">
        <v>9537</v>
      </c>
    </row>
    <row r="6723" spans="1:2" x14ac:dyDescent="0.25">
      <c r="A6723" s="118">
        <v>92629</v>
      </c>
      <c r="B6723" s="110" t="s">
        <v>9538</v>
      </c>
    </row>
    <row r="6724" spans="1:2" x14ac:dyDescent="0.25">
      <c r="A6724" s="118">
        <v>1500</v>
      </c>
      <c r="B6724" s="110" t="s">
        <v>9539</v>
      </c>
    </row>
    <row r="6725" spans="1:2" x14ac:dyDescent="0.25">
      <c r="A6725" s="118">
        <v>1500</v>
      </c>
      <c r="B6725" s="110" t="s">
        <v>9540</v>
      </c>
    </row>
    <row r="6726" spans="1:2" x14ac:dyDescent="0.25">
      <c r="A6726" s="118">
        <v>1500</v>
      </c>
      <c r="B6726" s="110" t="s">
        <v>9541</v>
      </c>
    </row>
    <row r="6727" spans="1:2" x14ac:dyDescent="0.25">
      <c r="A6727" s="118">
        <v>1500</v>
      </c>
      <c r="B6727" s="110" t="s">
        <v>9542</v>
      </c>
    </row>
    <row r="6728" spans="1:2" x14ac:dyDescent="0.25">
      <c r="A6728" s="118">
        <v>1500</v>
      </c>
      <c r="B6728" s="110" t="s">
        <v>9543</v>
      </c>
    </row>
    <row r="6729" spans="1:2" x14ac:dyDescent="0.25">
      <c r="A6729" s="118">
        <v>1500</v>
      </c>
      <c r="B6729" s="110" t="s">
        <v>9544</v>
      </c>
    </row>
    <row r="6730" spans="1:2" x14ac:dyDescent="0.25">
      <c r="A6730" s="118">
        <v>36400</v>
      </c>
      <c r="B6730" s="110" t="s">
        <v>9545</v>
      </c>
    </row>
    <row r="6731" spans="1:2" x14ac:dyDescent="0.25">
      <c r="A6731" s="118">
        <v>75130</v>
      </c>
      <c r="B6731" s="110" t="s">
        <v>9546</v>
      </c>
    </row>
    <row r="6732" spans="1:2" x14ac:dyDescent="0.25">
      <c r="A6732" s="118">
        <v>1500</v>
      </c>
      <c r="B6732" s="110" t="s">
        <v>9547</v>
      </c>
    </row>
    <row r="6733" spans="1:2" x14ac:dyDescent="0.25">
      <c r="A6733" s="118">
        <v>20510</v>
      </c>
      <c r="B6733" s="110" t="s">
        <v>9548</v>
      </c>
    </row>
    <row r="6734" spans="1:2" x14ac:dyDescent="0.25">
      <c r="A6734" s="118">
        <v>20300</v>
      </c>
      <c r="B6734" s="110" t="s">
        <v>9549</v>
      </c>
    </row>
    <row r="6735" spans="1:2" x14ac:dyDescent="0.25">
      <c r="A6735" s="118">
        <v>30020</v>
      </c>
      <c r="B6735" s="110" t="s">
        <v>9550</v>
      </c>
    </row>
    <row r="6736" spans="1:2" x14ac:dyDescent="0.25">
      <c r="A6736" s="118">
        <v>32100</v>
      </c>
      <c r="B6736" s="110" t="s">
        <v>9551</v>
      </c>
    </row>
    <row r="6737" spans="1:2" x14ac:dyDescent="0.25">
      <c r="A6737" s="118">
        <v>30020</v>
      </c>
      <c r="B6737" s="110" t="s">
        <v>9552</v>
      </c>
    </row>
    <row r="6738" spans="1:2" x14ac:dyDescent="0.25">
      <c r="A6738" s="118">
        <v>92729</v>
      </c>
      <c r="B6738" s="110" t="s">
        <v>9553</v>
      </c>
    </row>
    <row r="6739" spans="1:2" x14ac:dyDescent="0.25">
      <c r="A6739" s="118">
        <v>26520</v>
      </c>
      <c r="B6739" s="110" t="s">
        <v>9554</v>
      </c>
    </row>
    <row r="6740" spans="1:2" x14ac:dyDescent="0.25">
      <c r="A6740" s="118">
        <v>29122</v>
      </c>
      <c r="B6740" s="110" t="s">
        <v>9555</v>
      </c>
    </row>
    <row r="6741" spans="1:2" x14ac:dyDescent="0.25">
      <c r="A6741" s="118">
        <v>29220</v>
      </c>
      <c r="B6741" s="110" t="s">
        <v>9556</v>
      </c>
    </row>
    <row r="6742" spans="1:2" x14ac:dyDescent="0.25">
      <c r="A6742" s="118">
        <v>29122</v>
      </c>
      <c r="B6742" s="110" t="s">
        <v>9557</v>
      </c>
    </row>
    <row r="6743" spans="1:2" x14ac:dyDescent="0.25">
      <c r="A6743" s="118">
        <v>29220</v>
      </c>
      <c r="B6743" s="110" t="s">
        <v>9558</v>
      </c>
    </row>
    <row r="6744" spans="1:2" x14ac:dyDescent="0.25">
      <c r="A6744" s="118">
        <v>29122</v>
      </c>
      <c r="B6744" s="110" t="s">
        <v>9559</v>
      </c>
    </row>
    <row r="6745" spans="1:2" x14ac:dyDescent="0.25">
      <c r="A6745" s="118">
        <v>29122</v>
      </c>
      <c r="B6745" s="110" t="s">
        <v>9560</v>
      </c>
    </row>
    <row r="6746" spans="1:2" x14ac:dyDescent="0.25">
      <c r="A6746" s="118">
        <v>51870</v>
      </c>
      <c r="B6746" s="110" t="s">
        <v>9561</v>
      </c>
    </row>
    <row r="6747" spans="1:2" x14ac:dyDescent="0.25">
      <c r="A6747" s="118">
        <v>29130</v>
      </c>
      <c r="B6747" s="110" t="s">
        <v>9562</v>
      </c>
    </row>
    <row r="6748" spans="1:2" x14ac:dyDescent="0.25">
      <c r="A6748" s="118">
        <v>24660</v>
      </c>
      <c r="B6748" s="110" t="s">
        <v>9563</v>
      </c>
    </row>
    <row r="6749" spans="1:2" x14ac:dyDescent="0.25">
      <c r="A6749" s="118">
        <v>51120</v>
      </c>
      <c r="B6749" s="110" t="s">
        <v>9564</v>
      </c>
    </row>
    <row r="6750" spans="1:2" x14ac:dyDescent="0.25">
      <c r="A6750" s="118">
        <v>29420</v>
      </c>
      <c r="B6750" s="110" t="s">
        <v>9565</v>
      </c>
    </row>
    <row r="6751" spans="1:2" x14ac:dyDescent="0.25">
      <c r="A6751" s="118">
        <v>45240</v>
      </c>
      <c r="B6751" s="110" t="s">
        <v>9566</v>
      </c>
    </row>
    <row r="6752" spans="1:2" x14ac:dyDescent="0.25">
      <c r="A6752" s="118">
        <v>74204</v>
      </c>
      <c r="B6752" s="110" t="s">
        <v>9567</v>
      </c>
    </row>
    <row r="6753" spans="1:2" x14ac:dyDescent="0.25">
      <c r="A6753" s="118">
        <v>29122</v>
      </c>
      <c r="B6753" s="110" t="s">
        <v>9568</v>
      </c>
    </row>
    <row r="6754" spans="1:2" x14ac:dyDescent="0.25">
      <c r="A6754" s="118">
        <v>29122</v>
      </c>
      <c r="B6754" s="110" t="s">
        <v>9569</v>
      </c>
    </row>
    <row r="6755" spans="1:2" x14ac:dyDescent="0.25">
      <c r="A6755" s="118">
        <v>25130</v>
      </c>
      <c r="B6755" s="110" t="s">
        <v>9570</v>
      </c>
    </row>
    <row r="6756" spans="1:2" x14ac:dyDescent="0.25">
      <c r="A6756" s="118">
        <v>19100</v>
      </c>
      <c r="B6756" s="110" t="s">
        <v>9571</v>
      </c>
    </row>
    <row r="6757" spans="1:2" x14ac:dyDescent="0.25">
      <c r="A6757" s="118">
        <v>26520</v>
      </c>
      <c r="B6757" s="110" t="s">
        <v>9572</v>
      </c>
    </row>
    <row r="6758" spans="1:2" x14ac:dyDescent="0.25">
      <c r="A6758" s="118">
        <v>23209</v>
      </c>
      <c r="B6758" s="110" t="s">
        <v>9573</v>
      </c>
    </row>
    <row r="6759" spans="1:2" x14ac:dyDescent="0.25">
      <c r="A6759" s="118">
        <v>29122</v>
      </c>
      <c r="B6759" s="110" t="s">
        <v>9574</v>
      </c>
    </row>
    <row r="6760" spans="1:2" x14ac:dyDescent="0.25">
      <c r="A6760" s="118">
        <v>40300</v>
      </c>
      <c r="B6760" s="110" t="s">
        <v>9575</v>
      </c>
    </row>
    <row r="6761" spans="1:2" x14ac:dyDescent="0.25">
      <c r="A6761" s="118">
        <v>73100</v>
      </c>
      <c r="B6761" s="110" t="s">
        <v>9576</v>
      </c>
    </row>
    <row r="6762" spans="1:2" x14ac:dyDescent="0.25">
      <c r="A6762" s="118">
        <v>29140</v>
      </c>
      <c r="B6762" s="110" t="s">
        <v>9577</v>
      </c>
    </row>
    <row r="6763" spans="1:2" x14ac:dyDescent="0.25">
      <c r="A6763" s="118">
        <v>24660</v>
      </c>
      <c r="B6763" s="110" t="s">
        <v>9578</v>
      </c>
    </row>
    <row r="6764" spans="1:2" x14ac:dyDescent="0.25">
      <c r="A6764" s="118">
        <v>29110</v>
      </c>
      <c r="B6764" s="110" t="s">
        <v>9579</v>
      </c>
    </row>
    <row r="6765" spans="1:2" x14ac:dyDescent="0.25">
      <c r="A6765" s="118">
        <v>29110</v>
      </c>
      <c r="B6765" s="110" t="s">
        <v>9580</v>
      </c>
    </row>
    <row r="6766" spans="1:2" x14ac:dyDescent="0.25">
      <c r="A6766" s="118">
        <v>29110</v>
      </c>
      <c r="B6766" s="110" t="s">
        <v>9581</v>
      </c>
    </row>
    <row r="6767" spans="1:2" x14ac:dyDescent="0.25">
      <c r="A6767" s="118">
        <v>51870</v>
      </c>
      <c r="B6767" s="110" t="s">
        <v>9582</v>
      </c>
    </row>
    <row r="6768" spans="1:2" x14ac:dyDescent="0.25">
      <c r="A6768" s="118">
        <v>55239</v>
      </c>
      <c r="B6768" s="110" t="s">
        <v>9583</v>
      </c>
    </row>
    <row r="6769" spans="1:2" x14ac:dyDescent="0.25">
      <c r="A6769" s="118">
        <v>40110</v>
      </c>
      <c r="B6769" s="110" t="s">
        <v>9584</v>
      </c>
    </row>
    <row r="6770" spans="1:2" x14ac:dyDescent="0.25">
      <c r="A6770" s="118">
        <v>29122</v>
      </c>
      <c r="B6770" s="110" t="s">
        <v>9585</v>
      </c>
    </row>
    <row r="6771" spans="1:2" x14ac:dyDescent="0.25">
      <c r="A6771" s="119">
        <v>51120</v>
      </c>
      <c r="B6771" s="111" t="s">
        <v>9586</v>
      </c>
    </row>
    <row r="6772" spans="1:2" x14ac:dyDescent="0.25">
      <c r="A6772" s="120">
        <v>24140</v>
      </c>
      <c r="B6772" s="111" t="s">
        <v>9587</v>
      </c>
    </row>
    <row r="6773" spans="1:2" x14ac:dyDescent="0.25">
      <c r="A6773" s="119">
        <v>51550</v>
      </c>
      <c r="B6773" s="111" t="s">
        <v>9588</v>
      </c>
    </row>
    <row r="6774" spans="1:2" x14ac:dyDescent="0.25">
      <c r="A6774" s="119">
        <v>51120</v>
      </c>
      <c r="B6774" s="111" t="s">
        <v>9589</v>
      </c>
    </row>
    <row r="6775" spans="1:2" x14ac:dyDescent="0.25">
      <c r="A6775" s="120">
        <v>24140</v>
      </c>
      <c r="B6775" s="111" t="s">
        <v>9590</v>
      </c>
    </row>
    <row r="6776" spans="1:2" x14ac:dyDescent="0.25">
      <c r="A6776" s="119">
        <v>51550</v>
      </c>
      <c r="B6776" s="111" t="s">
        <v>9591</v>
      </c>
    </row>
    <row r="6777" spans="1:2" x14ac:dyDescent="0.25">
      <c r="A6777" s="119">
        <v>51170</v>
      </c>
      <c r="B6777" s="111" t="s">
        <v>9592</v>
      </c>
    </row>
    <row r="6778" spans="1:2" x14ac:dyDescent="0.25">
      <c r="A6778" s="119">
        <v>52610</v>
      </c>
      <c r="B6778" s="111" t="s">
        <v>9593</v>
      </c>
    </row>
    <row r="6779" spans="1:2" x14ac:dyDescent="0.25">
      <c r="A6779" s="119">
        <v>15910</v>
      </c>
      <c r="B6779" s="111" t="s">
        <v>9594</v>
      </c>
    </row>
    <row r="6780" spans="1:2" x14ac:dyDescent="0.25">
      <c r="A6780" s="119">
        <v>52250</v>
      </c>
      <c r="B6780" s="111" t="s">
        <v>9595</v>
      </c>
    </row>
    <row r="6781" spans="1:2" x14ac:dyDescent="0.25">
      <c r="A6781" s="119">
        <v>51342</v>
      </c>
      <c r="B6781" s="111" t="s">
        <v>9596</v>
      </c>
    </row>
    <row r="6782" spans="1:2" x14ac:dyDescent="0.25">
      <c r="A6782" s="118">
        <v>51120</v>
      </c>
      <c r="B6782" s="110" t="s">
        <v>9597</v>
      </c>
    </row>
    <row r="6783" spans="1:2" x14ac:dyDescent="0.25">
      <c r="A6783" s="118">
        <v>24140</v>
      </c>
      <c r="B6783" s="110" t="s">
        <v>9598</v>
      </c>
    </row>
    <row r="6784" spans="1:2" x14ac:dyDescent="0.25">
      <c r="A6784" s="118">
        <v>11100</v>
      </c>
      <c r="B6784" s="110" t="s">
        <v>9599</v>
      </c>
    </row>
    <row r="6785" spans="1:2" x14ac:dyDescent="0.25">
      <c r="A6785" s="118">
        <v>24140</v>
      </c>
      <c r="B6785" s="110" t="s">
        <v>9600</v>
      </c>
    </row>
    <row r="6786" spans="1:2" x14ac:dyDescent="0.25">
      <c r="A6786" s="118">
        <v>24130</v>
      </c>
      <c r="B6786" s="110" t="s">
        <v>9601</v>
      </c>
    </row>
    <row r="6787" spans="1:2" x14ac:dyDescent="0.25">
      <c r="A6787" s="118">
        <v>35110</v>
      </c>
      <c r="B6787" s="110" t="s">
        <v>9602</v>
      </c>
    </row>
    <row r="6788" spans="1:2" x14ac:dyDescent="0.25">
      <c r="A6788" s="118">
        <v>24110</v>
      </c>
      <c r="B6788" s="110" t="s">
        <v>9603</v>
      </c>
    </row>
    <row r="6789" spans="1:2" x14ac:dyDescent="0.25">
      <c r="A6789" s="118">
        <v>51120</v>
      </c>
      <c r="B6789" s="110" t="s">
        <v>9604</v>
      </c>
    </row>
    <row r="6790" spans="1:2" x14ac:dyDescent="0.25">
      <c r="A6790" s="118">
        <v>51550</v>
      </c>
      <c r="B6790" s="110" t="s">
        <v>9605</v>
      </c>
    </row>
    <row r="6791" spans="1:2" x14ac:dyDescent="0.25">
      <c r="A6791" s="119">
        <v>51120</v>
      </c>
      <c r="B6791" s="111" t="s">
        <v>9606</v>
      </c>
    </row>
    <row r="6792" spans="1:2" x14ac:dyDescent="0.25">
      <c r="A6792" s="119">
        <v>52610</v>
      </c>
      <c r="B6792" s="111" t="s">
        <v>9607</v>
      </c>
    </row>
    <row r="6793" spans="1:2" x14ac:dyDescent="0.25">
      <c r="A6793" s="118">
        <v>24130</v>
      </c>
      <c r="B6793" s="110" t="s">
        <v>9608</v>
      </c>
    </row>
    <row r="6794" spans="1:2" x14ac:dyDescent="0.25">
      <c r="A6794" s="119">
        <v>52310</v>
      </c>
      <c r="B6794" s="111" t="s">
        <v>9609</v>
      </c>
    </row>
    <row r="6795" spans="1:2" x14ac:dyDescent="0.25">
      <c r="A6795" s="118">
        <v>51550</v>
      </c>
      <c r="B6795" s="110" t="s">
        <v>9610</v>
      </c>
    </row>
    <row r="6796" spans="1:2" x14ac:dyDescent="0.25">
      <c r="A6796" s="118">
        <v>51120</v>
      </c>
      <c r="B6796" s="110" t="s">
        <v>9611</v>
      </c>
    </row>
    <row r="6797" spans="1:2" x14ac:dyDescent="0.25">
      <c r="A6797" s="118">
        <v>33201</v>
      </c>
      <c r="B6797" s="110" t="s">
        <v>9612</v>
      </c>
    </row>
    <row r="6798" spans="1:2" x14ac:dyDescent="0.25">
      <c r="A6798" s="118">
        <v>33202</v>
      </c>
      <c r="B6798" s="110" t="s">
        <v>9613</v>
      </c>
    </row>
    <row r="6799" spans="1:2" x14ac:dyDescent="0.25">
      <c r="A6799" s="118">
        <v>74206</v>
      </c>
      <c r="B6799" s="110" t="s">
        <v>9614</v>
      </c>
    </row>
    <row r="6800" spans="1:2" x14ac:dyDescent="0.25">
      <c r="A6800" s="118">
        <v>74206</v>
      </c>
      <c r="B6800" s="110" t="s">
        <v>9615</v>
      </c>
    </row>
    <row r="6801" spans="1:2" x14ac:dyDescent="0.25">
      <c r="A6801" s="118">
        <v>33201</v>
      </c>
      <c r="B6801" s="110" t="s">
        <v>9616</v>
      </c>
    </row>
    <row r="6802" spans="1:2" x14ac:dyDescent="0.25">
      <c r="A6802" s="118">
        <v>33202</v>
      </c>
      <c r="B6802" s="110" t="s">
        <v>9617</v>
      </c>
    </row>
    <row r="6803" spans="1:2" x14ac:dyDescent="0.25">
      <c r="A6803" s="118">
        <v>33201</v>
      </c>
      <c r="B6803" s="110" t="s">
        <v>9618</v>
      </c>
    </row>
    <row r="6804" spans="1:2" x14ac:dyDescent="0.25">
      <c r="A6804" s="118">
        <v>33202</v>
      </c>
      <c r="B6804" s="110" t="s">
        <v>9619</v>
      </c>
    </row>
    <row r="6805" spans="1:2" x14ac:dyDescent="0.25">
      <c r="A6805" s="118">
        <v>51870</v>
      </c>
      <c r="B6805" s="110" t="s">
        <v>9620</v>
      </c>
    </row>
    <row r="6806" spans="1:2" x14ac:dyDescent="0.25">
      <c r="A6806" s="118">
        <v>33202</v>
      </c>
      <c r="B6806" s="110" t="s">
        <v>9621</v>
      </c>
    </row>
    <row r="6807" spans="1:2" x14ac:dyDescent="0.25">
      <c r="A6807" s="118">
        <v>29122</v>
      </c>
      <c r="B6807" s="110" t="s">
        <v>9622</v>
      </c>
    </row>
    <row r="6808" spans="1:2" x14ac:dyDescent="0.25">
      <c r="A6808" s="118">
        <v>24130</v>
      </c>
      <c r="B6808" s="110" t="s">
        <v>9623</v>
      </c>
    </row>
    <row r="6809" spans="1:2" x14ac:dyDescent="0.25">
      <c r="A6809" s="118">
        <v>90030</v>
      </c>
      <c r="B6809" s="110" t="s">
        <v>9624</v>
      </c>
    </row>
    <row r="6810" spans="1:2" x14ac:dyDescent="0.25">
      <c r="A6810" s="118">
        <v>25130</v>
      </c>
      <c r="B6810" s="110" t="s">
        <v>9625</v>
      </c>
    </row>
    <row r="6811" spans="1:2" x14ac:dyDescent="0.25">
      <c r="A6811" s="118">
        <v>26150</v>
      </c>
      <c r="B6811" s="110" t="s">
        <v>9626</v>
      </c>
    </row>
    <row r="6812" spans="1:2" x14ac:dyDescent="0.25">
      <c r="A6812" s="118">
        <v>21120</v>
      </c>
      <c r="B6812" s="110" t="s">
        <v>9627</v>
      </c>
    </row>
    <row r="6813" spans="1:2" x14ac:dyDescent="0.25">
      <c r="A6813" s="118">
        <v>33100</v>
      </c>
      <c r="B6813" s="110" t="s">
        <v>9628</v>
      </c>
    </row>
    <row r="6814" spans="1:2" x14ac:dyDescent="0.25">
      <c r="A6814" s="118">
        <v>11200</v>
      </c>
      <c r="B6814" s="110" t="s">
        <v>9629</v>
      </c>
    </row>
    <row r="6815" spans="1:2" x14ac:dyDescent="0.25">
      <c r="A6815" s="118">
        <v>52112</v>
      </c>
      <c r="B6815" s="110" t="s">
        <v>9630</v>
      </c>
    </row>
    <row r="6816" spans="1:2" x14ac:dyDescent="0.25">
      <c r="A6816" s="118">
        <v>52113</v>
      </c>
      <c r="B6816" s="110" t="s">
        <v>9631</v>
      </c>
    </row>
    <row r="6817" spans="1:2" x14ac:dyDescent="0.25">
      <c r="A6817" s="118">
        <v>51550</v>
      </c>
      <c r="B6817" s="110" t="s">
        <v>9632</v>
      </c>
    </row>
    <row r="6818" spans="1:2" x14ac:dyDescent="0.25">
      <c r="A6818" s="118">
        <v>33100</v>
      </c>
      <c r="B6818" s="110" t="s">
        <v>9633</v>
      </c>
    </row>
    <row r="6819" spans="1:2" x14ac:dyDescent="0.25">
      <c r="A6819" s="118">
        <v>40300</v>
      </c>
      <c r="B6819" s="110" t="s">
        <v>9634</v>
      </c>
    </row>
    <row r="6820" spans="1:2" x14ac:dyDescent="0.25">
      <c r="A6820" s="118">
        <v>40300</v>
      </c>
      <c r="B6820" s="110" t="s">
        <v>9635</v>
      </c>
    </row>
    <row r="6821" spans="1:2" x14ac:dyDescent="0.25">
      <c r="A6821" s="118">
        <v>36140</v>
      </c>
      <c r="B6821" s="110" t="s">
        <v>9636</v>
      </c>
    </row>
    <row r="6822" spans="1:2" x14ac:dyDescent="0.25">
      <c r="A6822" s="118">
        <v>63220</v>
      </c>
      <c r="B6822" s="110" t="s">
        <v>9637</v>
      </c>
    </row>
    <row r="6823" spans="1:2" x14ac:dyDescent="0.25">
      <c r="A6823" s="118">
        <v>36140</v>
      </c>
      <c r="B6823" s="110" t="s">
        <v>9638</v>
      </c>
    </row>
    <row r="6824" spans="1:2" x14ac:dyDescent="0.25">
      <c r="A6824" s="118">
        <v>15520</v>
      </c>
      <c r="B6824" s="110" t="s">
        <v>9639</v>
      </c>
    </row>
    <row r="6825" spans="1:2" x14ac:dyDescent="0.25">
      <c r="A6825" s="118">
        <v>51360</v>
      </c>
      <c r="B6825" s="110" t="s">
        <v>9640</v>
      </c>
    </row>
    <row r="6826" spans="1:2" x14ac:dyDescent="0.25">
      <c r="A6826" s="118">
        <v>29230</v>
      </c>
      <c r="B6826" s="110" t="s">
        <v>9641</v>
      </c>
    </row>
    <row r="6827" spans="1:2" x14ac:dyDescent="0.25">
      <c r="A6827" s="118">
        <v>55303</v>
      </c>
      <c r="B6827" s="110" t="s">
        <v>9642</v>
      </c>
    </row>
    <row r="6828" spans="1:2" x14ac:dyDescent="0.25">
      <c r="A6828" s="118">
        <v>15520</v>
      </c>
      <c r="B6828" s="110" t="s">
        <v>9643</v>
      </c>
    </row>
    <row r="6829" spans="1:2" x14ac:dyDescent="0.25">
      <c r="A6829" s="118">
        <v>55303</v>
      </c>
      <c r="B6829" s="110" t="s">
        <v>9644</v>
      </c>
    </row>
    <row r="6830" spans="1:2" x14ac:dyDescent="0.25">
      <c r="A6830" s="118">
        <v>55304</v>
      </c>
      <c r="B6830" s="110" t="s">
        <v>9645</v>
      </c>
    </row>
    <row r="6831" spans="1:2" x14ac:dyDescent="0.25">
      <c r="A6831" s="118">
        <v>92629</v>
      </c>
      <c r="B6831" s="110" t="s">
        <v>9646</v>
      </c>
    </row>
    <row r="6832" spans="1:2" x14ac:dyDescent="0.25">
      <c r="A6832" s="118">
        <v>92611</v>
      </c>
      <c r="B6832" s="110" t="s">
        <v>9647</v>
      </c>
    </row>
    <row r="6833" spans="1:2" x14ac:dyDescent="0.25">
      <c r="A6833" s="118">
        <v>92619</v>
      </c>
      <c r="B6833" s="110" t="s">
        <v>9648</v>
      </c>
    </row>
    <row r="6834" spans="1:2" x14ac:dyDescent="0.25">
      <c r="A6834" s="118">
        <v>36400</v>
      </c>
      <c r="B6834" s="110" t="s">
        <v>9649</v>
      </c>
    </row>
    <row r="6835" spans="1:2" x14ac:dyDescent="0.25">
      <c r="A6835" s="118">
        <v>15830</v>
      </c>
      <c r="B6835" s="110" t="s">
        <v>9650</v>
      </c>
    </row>
    <row r="6836" spans="1:2" x14ac:dyDescent="0.25">
      <c r="A6836" s="118">
        <v>14110</v>
      </c>
      <c r="B6836" s="110" t="s">
        <v>9651</v>
      </c>
    </row>
    <row r="6837" spans="1:2" x14ac:dyDescent="0.25">
      <c r="A6837" s="118">
        <v>31610</v>
      </c>
      <c r="B6837" s="110" t="s">
        <v>9652</v>
      </c>
    </row>
    <row r="6838" spans="1:2" x14ac:dyDescent="0.25">
      <c r="A6838" s="118">
        <v>31610</v>
      </c>
      <c r="B6838" s="110" t="s">
        <v>9653</v>
      </c>
    </row>
    <row r="6839" spans="1:2" x14ac:dyDescent="0.25">
      <c r="A6839" s="118">
        <v>31610</v>
      </c>
      <c r="B6839" s="110" t="s">
        <v>9654</v>
      </c>
    </row>
    <row r="6840" spans="1:2" x14ac:dyDescent="0.25">
      <c r="A6840" s="118">
        <v>26150</v>
      </c>
      <c r="B6840" s="110" t="s">
        <v>9655</v>
      </c>
    </row>
    <row r="6841" spans="1:2" x14ac:dyDescent="0.25">
      <c r="A6841" s="118">
        <v>31500</v>
      </c>
      <c r="B6841" s="110" t="s">
        <v>9656</v>
      </c>
    </row>
    <row r="6842" spans="1:2" x14ac:dyDescent="0.25">
      <c r="A6842" s="118">
        <v>51870</v>
      </c>
      <c r="B6842" s="110" t="s">
        <v>9657</v>
      </c>
    </row>
    <row r="6843" spans="1:2" x14ac:dyDescent="0.25">
      <c r="A6843" s="118">
        <v>25240</v>
      </c>
      <c r="B6843" s="110" t="s">
        <v>9658</v>
      </c>
    </row>
    <row r="6844" spans="1:2" x14ac:dyDescent="0.25">
      <c r="A6844" s="118">
        <v>31500</v>
      </c>
      <c r="B6844" s="110" t="s">
        <v>9659</v>
      </c>
    </row>
    <row r="6845" spans="1:2" x14ac:dyDescent="0.25">
      <c r="A6845" s="118">
        <v>92319</v>
      </c>
      <c r="B6845" s="110" t="s">
        <v>9660</v>
      </c>
    </row>
    <row r="6846" spans="1:2" x14ac:dyDescent="0.25">
      <c r="A6846" s="118">
        <v>32100</v>
      </c>
      <c r="B6846" s="110" t="s">
        <v>9661</v>
      </c>
    </row>
    <row r="6847" spans="1:2" x14ac:dyDescent="0.25">
      <c r="A6847" s="118">
        <v>33403</v>
      </c>
      <c r="B6847" s="110" t="s">
        <v>9662</v>
      </c>
    </row>
    <row r="6848" spans="1:2" x14ac:dyDescent="0.25">
      <c r="A6848" s="118">
        <v>22240</v>
      </c>
      <c r="B6848" s="110" t="s">
        <v>9663</v>
      </c>
    </row>
    <row r="6849" spans="1:2" x14ac:dyDescent="0.25">
      <c r="A6849" s="118">
        <v>22240</v>
      </c>
      <c r="B6849" s="110" t="s">
        <v>9664</v>
      </c>
    </row>
    <row r="6850" spans="1:2" x14ac:dyDescent="0.25">
      <c r="A6850" s="118">
        <v>64200</v>
      </c>
      <c r="B6850" s="110" t="s">
        <v>9665</v>
      </c>
    </row>
    <row r="6851" spans="1:2" x14ac:dyDescent="0.25">
      <c r="A6851" s="118">
        <v>72400</v>
      </c>
      <c r="B6851" s="110" t="s">
        <v>9666</v>
      </c>
    </row>
    <row r="6852" spans="1:2" x14ac:dyDescent="0.25">
      <c r="A6852" s="118">
        <v>17210</v>
      </c>
      <c r="B6852" s="110" t="s">
        <v>9667</v>
      </c>
    </row>
    <row r="6853" spans="1:2" x14ac:dyDescent="0.25">
      <c r="A6853" s="118">
        <v>17600</v>
      </c>
      <c r="B6853" s="110" t="s">
        <v>9668</v>
      </c>
    </row>
    <row r="6854" spans="1:2" x14ac:dyDescent="0.25">
      <c r="A6854" s="118">
        <v>17220</v>
      </c>
      <c r="B6854" s="110" t="s">
        <v>9669</v>
      </c>
    </row>
    <row r="6855" spans="1:2" x14ac:dyDescent="0.25">
      <c r="A6855" s="118">
        <v>36610</v>
      </c>
      <c r="B6855" s="110" t="s">
        <v>9670</v>
      </c>
    </row>
    <row r="6856" spans="1:2" x14ac:dyDescent="0.25">
      <c r="A6856" s="118">
        <v>51474</v>
      </c>
      <c r="B6856" s="110" t="s">
        <v>9671</v>
      </c>
    </row>
    <row r="6857" spans="1:2" x14ac:dyDescent="0.25">
      <c r="A6857" s="118">
        <v>51474</v>
      </c>
      <c r="B6857" s="110" t="s">
        <v>9672</v>
      </c>
    </row>
    <row r="6858" spans="1:2" x14ac:dyDescent="0.25">
      <c r="A6858" s="118">
        <v>51474</v>
      </c>
      <c r="B6858" s="110" t="s">
        <v>9673</v>
      </c>
    </row>
    <row r="6859" spans="1:2" x14ac:dyDescent="0.25">
      <c r="A6859" s="118">
        <v>18100</v>
      </c>
      <c r="B6859" s="110" t="s">
        <v>9674</v>
      </c>
    </row>
    <row r="6860" spans="1:2" x14ac:dyDescent="0.25">
      <c r="A6860" s="118">
        <v>18100</v>
      </c>
      <c r="B6860" s="110" t="s">
        <v>9675</v>
      </c>
    </row>
    <row r="6861" spans="1:2" x14ac:dyDescent="0.25">
      <c r="A6861" s="118">
        <v>36610</v>
      </c>
      <c r="B6861" s="110" t="s">
        <v>9676</v>
      </c>
    </row>
    <row r="6862" spans="1:2" x14ac:dyDescent="0.25">
      <c r="A6862" s="118">
        <v>51474</v>
      </c>
      <c r="B6862" s="110" t="s">
        <v>9677</v>
      </c>
    </row>
    <row r="6863" spans="1:2" x14ac:dyDescent="0.25">
      <c r="A6863" s="118">
        <v>29710</v>
      </c>
      <c r="B6863" s="110" t="s">
        <v>9678</v>
      </c>
    </row>
    <row r="6864" spans="1:2" x14ac:dyDescent="0.25">
      <c r="A6864" s="118">
        <v>51439</v>
      </c>
      <c r="B6864" s="110" t="s">
        <v>9679</v>
      </c>
    </row>
    <row r="6865" spans="1:2" x14ac:dyDescent="0.25">
      <c r="A6865" s="118">
        <v>20100</v>
      </c>
      <c r="B6865" s="110" t="s">
        <v>9680</v>
      </c>
    </row>
    <row r="6866" spans="1:2" x14ac:dyDescent="0.25">
      <c r="A6866" s="118">
        <v>24421</v>
      </c>
      <c r="B6866" s="110" t="s">
        <v>9681</v>
      </c>
    </row>
    <row r="6867" spans="1:2" x14ac:dyDescent="0.25">
      <c r="A6867" s="118">
        <v>29121</v>
      </c>
      <c r="B6867" s="110" t="s">
        <v>9682</v>
      </c>
    </row>
    <row r="6868" spans="1:2" x14ac:dyDescent="0.25">
      <c r="A6868" s="118">
        <v>92521</v>
      </c>
      <c r="B6868" s="110" t="s">
        <v>9683</v>
      </c>
    </row>
    <row r="6869" spans="1:2" x14ac:dyDescent="0.25">
      <c r="A6869" s="118">
        <v>24512</v>
      </c>
      <c r="B6869" s="110" t="s">
        <v>9684</v>
      </c>
    </row>
    <row r="6870" spans="1:2" x14ac:dyDescent="0.25">
      <c r="A6870" s="118">
        <v>17300</v>
      </c>
      <c r="B6870" s="110" t="s">
        <v>9685</v>
      </c>
    </row>
    <row r="6871" spans="1:2" x14ac:dyDescent="0.25">
      <c r="A6871" s="118">
        <v>92311</v>
      </c>
      <c r="B6871" s="110" t="s">
        <v>9686</v>
      </c>
    </row>
    <row r="6872" spans="1:2" x14ac:dyDescent="0.25">
      <c r="A6872" s="118">
        <v>20200</v>
      </c>
      <c r="B6872" s="110" t="s">
        <v>9687</v>
      </c>
    </row>
    <row r="6873" spans="1:2" x14ac:dyDescent="0.25">
      <c r="A6873" s="118">
        <v>74860</v>
      </c>
      <c r="B6873" s="110" t="s">
        <v>9688</v>
      </c>
    </row>
    <row r="6874" spans="1:2" x14ac:dyDescent="0.25">
      <c r="A6874" s="118">
        <v>17549</v>
      </c>
      <c r="B6874" s="110" t="s">
        <v>9689</v>
      </c>
    </row>
    <row r="6875" spans="1:2" x14ac:dyDescent="0.25">
      <c r="A6875" s="118">
        <v>24610</v>
      </c>
      <c r="B6875" s="110" t="s">
        <v>9690</v>
      </c>
    </row>
    <row r="6876" spans="1:2" x14ac:dyDescent="0.25">
      <c r="A6876" s="121">
        <v>24511</v>
      </c>
      <c r="B6876" s="110" t="s">
        <v>9691</v>
      </c>
    </row>
    <row r="6877" spans="1:2" x14ac:dyDescent="0.25">
      <c r="A6877" s="118">
        <v>90020</v>
      </c>
      <c r="B6877" s="110" t="s">
        <v>9692</v>
      </c>
    </row>
    <row r="6878" spans="1:2" x14ac:dyDescent="0.25">
      <c r="A6878" s="118">
        <v>29210</v>
      </c>
      <c r="B6878" s="110" t="s">
        <v>9693</v>
      </c>
    </row>
    <row r="6879" spans="1:2" x14ac:dyDescent="0.25">
      <c r="A6879" s="118">
        <v>74705</v>
      </c>
      <c r="B6879" s="110" t="s">
        <v>9694</v>
      </c>
    </row>
    <row r="6880" spans="1:2" x14ac:dyDescent="0.25">
      <c r="A6880" s="118">
        <v>52501</v>
      </c>
      <c r="B6880" s="110" t="s">
        <v>9695</v>
      </c>
    </row>
    <row r="6881" spans="1:2" x14ac:dyDescent="0.25">
      <c r="A6881" s="118">
        <v>74879</v>
      </c>
      <c r="B6881" s="110" t="s">
        <v>9696</v>
      </c>
    </row>
    <row r="6882" spans="1:2" x14ac:dyDescent="0.25">
      <c r="A6882" s="118">
        <v>67130</v>
      </c>
      <c r="B6882" s="110" t="s">
        <v>9697</v>
      </c>
    </row>
    <row r="6883" spans="1:2" x14ac:dyDescent="0.25">
      <c r="A6883" s="118">
        <v>34300</v>
      </c>
      <c r="B6883" s="110" t="s">
        <v>9698</v>
      </c>
    </row>
    <row r="6884" spans="1:2" x14ac:dyDescent="0.25">
      <c r="A6884" s="118">
        <v>21230</v>
      </c>
      <c r="B6884" s="110" t="s">
        <v>9699</v>
      </c>
    </row>
    <row r="6885" spans="1:2" x14ac:dyDescent="0.25">
      <c r="A6885" s="118">
        <v>24660</v>
      </c>
      <c r="B6885" s="110" t="s">
        <v>9700</v>
      </c>
    </row>
    <row r="6886" spans="1:2" x14ac:dyDescent="0.25">
      <c r="A6886" s="118">
        <v>31610</v>
      </c>
      <c r="B6886" s="110" t="s">
        <v>9701</v>
      </c>
    </row>
    <row r="6887" spans="1:2" x14ac:dyDescent="0.25">
      <c r="A6887" s="118">
        <v>31620</v>
      </c>
      <c r="B6887" s="110" t="s">
        <v>9702</v>
      </c>
    </row>
    <row r="6888" spans="1:2" x14ac:dyDescent="0.25">
      <c r="A6888" s="118">
        <v>51550</v>
      </c>
      <c r="B6888" s="110" t="s">
        <v>9703</v>
      </c>
    </row>
    <row r="6889" spans="1:2" x14ac:dyDescent="0.25">
      <c r="A6889" s="118">
        <v>36509</v>
      </c>
      <c r="B6889" s="110" t="s">
        <v>9704</v>
      </c>
    </row>
    <row r="6890" spans="1:2" x14ac:dyDescent="0.25">
      <c r="A6890" s="118">
        <v>29210</v>
      </c>
      <c r="B6890" s="110" t="s">
        <v>9705</v>
      </c>
    </row>
    <row r="6891" spans="1:2" x14ac:dyDescent="0.25">
      <c r="A6891" s="118">
        <v>51870</v>
      </c>
      <c r="B6891" s="110" t="s">
        <v>9706</v>
      </c>
    </row>
    <row r="6892" spans="1:2" x14ac:dyDescent="0.25">
      <c r="A6892" s="118">
        <v>29230</v>
      </c>
      <c r="B6892" s="110" t="s">
        <v>9707</v>
      </c>
    </row>
    <row r="6893" spans="1:2" x14ac:dyDescent="0.25">
      <c r="A6893" s="118">
        <v>31100</v>
      </c>
      <c r="B6893" s="110" t="s">
        <v>9708</v>
      </c>
    </row>
    <row r="6894" spans="1:2" x14ac:dyDescent="0.25">
      <c r="A6894" s="118">
        <v>24620</v>
      </c>
      <c r="B6894" s="110" t="s">
        <v>9709</v>
      </c>
    </row>
    <row r="6895" spans="1:2" x14ac:dyDescent="0.25">
      <c r="A6895" s="118">
        <v>28300</v>
      </c>
      <c r="B6895" s="110" t="s">
        <v>9710</v>
      </c>
    </row>
    <row r="6896" spans="1:2" x14ac:dyDescent="0.25">
      <c r="A6896" s="118">
        <v>25130</v>
      </c>
      <c r="B6896" s="110" t="s">
        <v>9711</v>
      </c>
    </row>
    <row r="6897" spans="1:2" x14ac:dyDescent="0.25">
      <c r="A6897" s="118">
        <v>23201</v>
      </c>
      <c r="B6897" s="110" t="s">
        <v>9712</v>
      </c>
    </row>
    <row r="6898" spans="1:2" x14ac:dyDescent="0.25">
      <c r="A6898" s="118">
        <v>36620</v>
      </c>
      <c r="B6898" s="110" t="s">
        <v>9713</v>
      </c>
    </row>
    <row r="6899" spans="1:2" x14ac:dyDescent="0.25">
      <c r="A6899" s="118">
        <v>36620</v>
      </c>
      <c r="B6899" s="110" t="s">
        <v>9714</v>
      </c>
    </row>
    <row r="6900" spans="1:2" x14ac:dyDescent="0.25">
      <c r="A6900" s="118">
        <v>55520</v>
      </c>
      <c r="B6900" s="110" t="s">
        <v>9715</v>
      </c>
    </row>
    <row r="6901" spans="1:2" x14ac:dyDescent="0.25">
      <c r="A6901" s="118">
        <v>29560</v>
      </c>
      <c r="B6901" s="110" t="s">
        <v>9716</v>
      </c>
    </row>
    <row r="6902" spans="1:2" x14ac:dyDescent="0.25">
      <c r="A6902" s="118">
        <v>24660</v>
      </c>
      <c r="B6902" s="110" t="s">
        <v>9717</v>
      </c>
    </row>
    <row r="6903" spans="1:2" x14ac:dyDescent="0.25">
      <c r="A6903" s="118">
        <v>51120</v>
      </c>
      <c r="B6903" s="110" t="s">
        <v>9718</v>
      </c>
    </row>
    <row r="6904" spans="1:2" x14ac:dyDescent="0.25">
      <c r="A6904" s="118">
        <v>51550</v>
      </c>
      <c r="B6904" s="110" t="s">
        <v>9719</v>
      </c>
    </row>
    <row r="6905" spans="1:2" x14ac:dyDescent="0.25">
      <c r="A6905" s="118">
        <v>74701</v>
      </c>
      <c r="B6905" s="110" t="s">
        <v>9720</v>
      </c>
    </row>
    <row r="6906" spans="1:2" x14ac:dyDescent="0.25">
      <c r="A6906" s="118">
        <v>18210</v>
      </c>
      <c r="B6906" s="110" t="s">
        <v>9721</v>
      </c>
    </row>
    <row r="6907" spans="1:2" x14ac:dyDescent="0.25">
      <c r="A6907" s="118">
        <v>93010</v>
      </c>
      <c r="B6907" s="110" t="s">
        <v>9722</v>
      </c>
    </row>
    <row r="6908" spans="1:2" x14ac:dyDescent="0.25">
      <c r="A6908" s="118">
        <v>74205</v>
      </c>
      <c r="B6908" s="110" t="s">
        <v>9723</v>
      </c>
    </row>
    <row r="6909" spans="1:2" x14ac:dyDescent="0.25">
      <c r="A6909" s="118">
        <v>74205</v>
      </c>
      <c r="B6909" s="110" t="s">
        <v>9724</v>
      </c>
    </row>
    <row r="6910" spans="1:2" x14ac:dyDescent="0.25">
      <c r="A6910" s="118">
        <v>74205</v>
      </c>
      <c r="B6910" s="110" t="s">
        <v>9725</v>
      </c>
    </row>
    <row r="6911" spans="1:2" x14ac:dyDescent="0.25">
      <c r="A6911" s="118">
        <v>74149</v>
      </c>
      <c r="B6911" s="110" t="s">
        <v>9726</v>
      </c>
    </row>
    <row r="6912" spans="1:2" x14ac:dyDescent="0.25">
      <c r="A6912" s="118">
        <v>51550</v>
      </c>
      <c r="B6912" s="110" t="s">
        <v>9727</v>
      </c>
    </row>
    <row r="6913" spans="1:2" x14ac:dyDescent="0.25">
      <c r="A6913" s="118">
        <v>29110</v>
      </c>
      <c r="B6913" s="110" t="s">
        <v>9728</v>
      </c>
    </row>
    <row r="6914" spans="1:2" x14ac:dyDescent="0.25">
      <c r="A6914" s="118">
        <v>51140</v>
      </c>
      <c r="B6914" s="110" t="s">
        <v>9729</v>
      </c>
    </row>
    <row r="6915" spans="1:2" x14ac:dyDescent="0.25">
      <c r="A6915" s="118">
        <v>74709</v>
      </c>
      <c r="B6915" s="110" t="s">
        <v>9730</v>
      </c>
    </row>
    <row r="6916" spans="1:2" x14ac:dyDescent="0.25">
      <c r="A6916" s="118">
        <v>70209</v>
      </c>
      <c r="B6916" s="110" t="s">
        <v>9731</v>
      </c>
    </row>
    <row r="6917" spans="1:2" x14ac:dyDescent="0.25">
      <c r="A6917" s="118">
        <v>51120</v>
      </c>
      <c r="B6917" s="110" t="s">
        <v>9732</v>
      </c>
    </row>
    <row r="6918" spans="1:2" x14ac:dyDescent="0.25">
      <c r="A6918" s="118">
        <v>51550</v>
      </c>
      <c r="B6918" s="110" t="s">
        <v>9733</v>
      </c>
    </row>
    <row r="6919" spans="1:2" x14ac:dyDescent="0.25">
      <c r="A6919" s="118">
        <v>24110</v>
      </c>
      <c r="B6919" s="110" t="s">
        <v>9734</v>
      </c>
    </row>
    <row r="6920" spans="1:2" x14ac:dyDescent="0.25">
      <c r="A6920" s="118">
        <v>51550</v>
      </c>
      <c r="B6920" s="110" t="s">
        <v>9735</v>
      </c>
    </row>
    <row r="6921" spans="1:2" x14ac:dyDescent="0.25">
      <c r="A6921" s="118">
        <v>26150</v>
      </c>
      <c r="B6921" s="110" t="s">
        <v>9736</v>
      </c>
    </row>
    <row r="6922" spans="1:2" x14ac:dyDescent="0.25">
      <c r="A6922" s="118">
        <v>66031</v>
      </c>
      <c r="B6922" s="110" t="s">
        <v>9737</v>
      </c>
    </row>
    <row r="6923" spans="1:2" x14ac:dyDescent="0.25">
      <c r="A6923" s="118">
        <v>29130</v>
      </c>
      <c r="B6923" s="110" t="s">
        <v>9738</v>
      </c>
    </row>
    <row r="6924" spans="1:2" x14ac:dyDescent="0.25">
      <c r="A6924" s="118">
        <v>19200</v>
      </c>
      <c r="B6924" s="110" t="s">
        <v>9739</v>
      </c>
    </row>
    <row r="6925" spans="1:2" x14ac:dyDescent="0.25">
      <c r="A6925" s="118">
        <v>18100</v>
      </c>
      <c r="B6925" s="110" t="s">
        <v>9740</v>
      </c>
    </row>
    <row r="6926" spans="1:2" x14ac:dyDescent="0.25">
      <c r="A6926" s="118">
        <v>51900</v>
      </c>
      <c r="B6926" s="110" t="s">
        <v>9741</v>
      </c>
    </row>
    <row r="6927" spans="1:2" x14ac:dyDescent="0.25">
      <c r="A6927" s="118">
        <v>29560</v>
      </c>
      <c r="B6927" s="110" t="s">
        <v>9742</v>
      </c>
    </row>
    <row r="6928" spans="1:2" x14ac:dyDescent="0.25">
      <c r="A6928" s="118">
        <v>51120</v>
      </c>
      <c r="B6928" s="110" t="s">
        <v>9743</v>
      </c>
    </row>
    <row r="6929" spans="1:2" x14ac:dyDescent="0.25">
      <c r="A6929" s="118">
        <v>51550</v>
      </c>
      <c r="B6929" s="110" t="s">
        <v>9744</v>
      </c>
    </row>
    <row r="6930" spans="1:2" x14ac:dyDescent="0.25">
      <c r="A6930" s="118">
        <v>26240</v>
      </c>
      <c r="B6930" s="110" t="s">
        <v>9745</v>
      </c>
    </row>
    <row r="6931" spans="1:2" x14ac:dyDescent="0.25">
      <c r="A6931" s="118">
        <v>28110</v>
      </c>
      <c r="B6931" s="110" t="s">
        <v>9746</v>
      </c>
    </row>
    <row r="6932" spans="1:2" x14ac:dyDescent="0.25">
      <c r="A6932" s="118">
        <v>45250</v>
      </c>
      <c r="B6932" s="110" t="s">
        <v>9747</v>
      </c>
    </row>
    <row r="6933" spans="1:2" x14ac:dyDescent="0.25">
      <c r="A6933" s="118">
        <v>21120</v>
      </c>
      <c r="B6933" s="110" t="s">
        <v>9748</v>
      </c>
    </row>
    <row r="6934" spans="1:2" x14ac:dyDescent="0.25">
      <c r="A6934" s="118">
        <v>18300</v>
      </c>
      <c r="B6934" s="110" t="s">
        <v>9749</v>
      </c>
    </row>
    <row r="6935" spans="1:2" x14ac:dyDescent="0.25">
      <c r="A6935" s="118">
        <v>33301</v>
      </c>
      <c r="B6935" s="110" t="s">
        <v>9750</v>
      </c>
    </row>
    <row r="6936" spans="1:2" x14ac:dyDescent="0.25">
      <c r="A6936" s="118">
        <v>33302</v>
      </c>
      <c r="B6936" s="110" t="s">
        <v>9751</v>
      </c>
    </row>
    <row r="6937" spans="1:2" x14ac:dyDescent="0.25">
      <c r="A6937" s="118">
        <v>18241</v>
      </c>
      <c r="B6937" s="110" t="s">
        <v>9752</v>
      </c>
    </row>
    <row r="6938" spans="1:2" x14ac:dyDescent="0.25">
      <c r="A6938" s="118">
        <v>36220</v>
      </c>
      <c r="B6938" s="110" t="s">
        <v>9753</v>
      </c>
    </row>
    <row r="6939" spans="1:2" x14ac:dyDescent="0.25">
      <c r="A6939" s="118">
        <v>29130</v>
      </c>
      <c r="B6939" s="110" t="s">
        <v>9754</v>
      </c>
    </row>
    <row r="6940" spans="1:2" x14ac:dyDescent="0.25">
      <c r="A6940" s="118">
        <v>29560</v>
      </c>
      <c r="B6940" s="110" t="s">
        <v>9755</v>
      </c>
    </row>
    <row r="6941" spans="1:2" x14ac:dyDescent="0.25">
      <c r="A6941" s="118">
        <v>51550</v>
      </c>
      <c r="B6941" s="110" t="s">
        <v>9756</v>
      </c>
    </row>
    <row r="6942" spans="1:2" x14ac:dyDescent="0.25">
      <c r="A6942" s="118">
        <v>24511</v>
      </c>
      <c r="B6942" s="110" t="s">
        <v>9757</v>
      </c>
    </row>
    <row r="6943" spans="1:2" x14ac:dyDescent="0.25">
      <c r="A6943" s="118">
        <v>29110</v>
      </c>
      <c r="B6943" s="110" t="s">
        <v>9758</v>
      </c>
    </row>
    <row r="6944" spans="1:2" x14ac:dyDescent="0.25">
      <c r="A6944" s="118">
        <v>29220</v>
      </c>
      <c r="B6944" s="110" t="s">
        <v>9759</v>
      </c>
    </row>
    <row r="6945" spans="1:2" x14ac:dyDescent="0.25">
      <c r="A6945" s="118">
        <v>23201</v>
      </c>
      <c r="B6945" s="110" t="s">
        <v>9760</v>
      </c>
    </row>
    <row r="6946" spans="1:2" x14ac:dyDescent="0.25">
      <c r="A6946" s="118">
        <v>29130</v>
      </c>
      <c r="B6946" s="110" t="s">
        <v>9761</v>
      </c>
    </row>
    <row r="6947" spans="1:2" x14ac:dyDescent="0.25">
      <c r="A6947" s="118">
        <v>33500</v>
      </c>
      <c r="B6947" s="110" t="s">
        <v>9762</v>
      </c>
    </row>
    <row r="6948" spans="1:2" x14ac:dyDescent="0.25">
      <c r="A6948" s="118">
        <v>29220</v>
      </c>
      <c r="B6948" s="110" t="s">
        <v>9763</v>
      </c>
    </row>
    <row r="6949" spans="1:2" x14ac:dyDescent="0.25">
      <c r="A6949" s="118">
        <v>20300</v>
      </c>
      <c r="B6949" s="110" t="s">
        <v>9764</v>
      </c>
    </row>
    <row r="6950" spans="1:2" x14ac:dyDescent="0.25">
      <c r="A6950" s="118">
        <v>15209</v>
      </c>
      <c r="B6950" s="110" t="s">
        <v>9765</v>
      </c>
    </row>
    <row r="6951" spans="1:2" x14ac:dyDescent="0.25">
      <c r="A6951" s="118">
        <v>24110</v>
      </c>
      <c r="B6951" s="110" t="s">
        <v>9766</v>
      </c>
    </row>
    <row r="6952" spans="1:2" x14ac:dyDescent="0.25">
      <c r="A6952" s="118">
        <v>15880</v>
      </c>
      <c r="B6952" s="110" t="s">
        <v>9767</v>
      </c>
    </row>
    <row r="6953" spans="1:2" x14ac:dyDescent="0.25">
      <c r="A6953" s="118">
        <v>15880</v>
      </c>
      <c r="B6953" s="110" t="s">
        <v>9768</v>
      </c>
    </row>
    <row r="6954" spans="1:2" x14ac:dyDescent="0.25">
      <c r="A6954" s="118">
        <v>15880</v>
      </c>
      <c r="B6954" s="110" t="s">
        <v>9769</v>
      </c>
    </row>
    <row r="6955" spans="1:2" x14ac:dyDescent="0.25">
      <c r="A6955" s="118">
        <v>80100</v>
      </c>
      <c r="B6955" s="110" t="s">
        <v>9770</v>
      </c>
    </row>
    <row r="6956" spans="1:2" x14ac:dyDescent="0.25">
      <c r="A6956" s="118">
        <v>52422</v>
      </c>
      <c r="B6956" s="110" t="s">
        <v>9771</v>
      </c>
    </row>
    <row r="6957" spans="1:2" x14ac:dyDescent="0.25">
      <c r="A6957" s="118">
        <v>51422</v>
      </c>
      <c r="B6957" s="110" t="s">
        <v>9772</v>
      </c>
    </row>
    <row r="6958" spans="1:2" x14ac:dyDescent="0.25">
      <c r="A6958" s="118">
        <v>85111</v>
      </c>
      <c r="B6958" s="110" t="s">
        <v>9773</v>
      </c>
    </row>
    <row r="6959" spans="1:2" x14ac:dyDescent="0.25">
      <c r="A6959" s="118">
        <v>85120</v>
      </c>
      <c r="B6959" s="110" t="s">
        <v>9774</v>
      </c>
    </row>
    <row r="6960" spans="1:2" x14ac:dyDescent="0.25">
      <c r="A6960" s="118">
        <v>85111</v>
      </c>
      <c r="B6960" s="110" t="s">
        <v>9775</v>
      </c>
    </row>
    <row r="6961" spans="1:2" x14ac:dyDescent="0.25">
      <c r="A6961" s="118">
        <v>85112</v>
      </c>
      <c r="B6961" s="110" t="s">
        <v>9776</v>
      </c>
    </row>
    <row r="6962" spans="1:2" x14ac:dyDescent="0.25">
      <c r="A6962" s="118">
        <v>85111</v>
      </c>
      <c r="B6962" s="110" t="s">
        <v>9777</v>
      </c>
    </row>
    <row r="6963" spans="1:2" x14ac:dyDescent="0.25">
      <c r="A6963" s="118">
        <v>25240</v>
      </c>
      <c r="B6963" s="110" t="s">
        <v>9778</v>
      </c>
    </row>
    <row r="6964" spans="1:2" x14ac:dyDescent="0.25">
      <c r="A6964" s="118">
        <v>35120</v>
      </c>
      <c r="B6964" s="110" t="s">
        <v>9779</v>
      </c>
    </row>
    <row r="6965" spans="1:2" x14ac:dyDescent="0.25">
      <c r="A6965" s="118">
        <v>51479</v>
      </c>
      <c r="B6965" s="110" t="s">
        <v>9780</v>
      </c>
    </row>
    <row r="6966" spans="1:2" x14ac:dyDescent="0.25">
      <c r="A6966" s="118">
        <v>25130</v>
      </c>
      <c r="B6966" s="110" t="s">
        <v>9781</v>
      </c>
    </row>
    <row r="6967" spans="1:2" x14ac:dyDescent="0.25">
      <c r="A6967" s="118">
        <v>35120</v>
      </c>
      <c r="B6967" s="110" t="s">
        <v>9782</v>
      </c>
    </row>
    <row r="6968" spans="1:2" x14ac:dyDescent="0.25">
      <c r="A6968" s="121">
        <v>35110</v>
      </c>
      <c r="B6968" s="110" t="s">
        <v>9783</v>
      </c>
    </row>
    <row r="6969" spans="1:2" x14ac:dyDescent="0.25">
      <c r="A6969" s="118">
        <v>25130</v>
      </c>
      <c r="B6969" s="110" t="s">
        <v>9784</v>
      </c>
    </row>
    <row r="6970" spans="1:2" x14ac:dyDescent="0.25">
      <c r="A6970" s="118">
        <v>35120</v>
      </c>
      <c r="B6970" s="110" t="s">
        <v>9785</v>
      </c>
    </row>
    <row r="6971" spans="1:2" x14ac:dyDescent="0.25">
      <c r="A6971" s="118">
        <v>25240</v>
      </c>
      <c r="B6971" s="110" t="s">
        <v>9786</v>
      </c>
    </row>
    <row r="6972" spans="1:2" x14ac:dyDescent="0.25">
      <c r="A6972" s="118">
        <v>35120</v>
      </c>
      <c r="B6972" s="110" t="s">
        <v>9787</v>
      </c>
    </row>
    <row r="6973" spans="1:2" x14ac:dyDescent="0.25">
      <c r="A6973" s="118">
        <v>51479</v>
      </c>
      <c r="B6973" s="110" t="s">
        <v>9788</v>
      </c>
    </row>
    <row r="6974" spans="1:2" x14ac:dyDescent="0.25">
      <c r="A6974" s="118">
        <v>29121</v>
      </c>
      <c r="B6974" s="110" t="s">
        <v>9789</v>
      </c>
    </row>
    <row r="6975" spans="1:2" x14ac:dyDescent="0.25">
      <c r="A6975" s="118">
        <v>75210</v>
      </c>
      <c r="B6975" s="110" t="s">
        <v>9790</v>
      </c>
    </row>
    <row r="6976" spans="1:2" x14ac:dyDescent="0.25">
      <c r="A6976" s="118">
        <v>74879</v>
      </c>
      <c r="B6976" s="110" t="s">
        <v>9791</v>
      </c>
    </row>
    <row r="6977" spans="1:2" x14ac:dyDescent="0.25">
      <c r="A6977" s="118">
        <v>63309</v>
      </c>
      <c r="B6977" s="110" t="s">
        <v>9792</v>
      </c>
    </row>
    <row r="6978" spans="1:2" x14ac:dyDescent="0.25">
      <c r="A6978" s="118">
        <v>30020</v>
      </c>
      <c r="B6978" s="110" t="s">
        <v>9793</v>
      </c>
    </row>
    <row r="6979" spans="1:2" x14ac:dyDescent="0.25">
      <c r="A6979" s="118">
        <v>74879</v>
      </c>
      <c r="B6979" s="110" t="s">
        <v>9794</v>
      </c>
    </row>
    <row r="6980" spans="1:2" x14ac:dyDescent="0.25">
      <c r="A6980" s="118">
        <v>72220</v>
      </c>
      <c r="B6980" s="110" t="s">
        <v>9795</v>
      </c>
    </row>
    <row r="6981" spans="1:2" x14ac:dyDescent="0.25">
      <c r="A6981" s="118">
        <v>72220</v>
      </c>
      <c r="B6981" s="110" t="s">
        <v>9796</v>
      </c>
    </row>
    <row r="6982" spans="1:2" x14ac:dyDescent="0.25">
      <c r="A6982" s="118">
        <v>31500</v>
      </c>
      <c r="B6982" s="110" t="s">
        <v>9797</v>
      </c>
    </row>
    <row r="6983" spans="1:2" x14ac:dyDescent="0.25">
      <c r="A6983" s="118">
        <v>32201</v>
      </c>
      <c r="B6983" s="110" t="s">
        <v>9798</v>
      </c>
    </row>
    <row r="6984" spans="1:2" x14ac:dyDescent="0.25">
      <c r="A6984" s="118">
        <v>33402</v>
      </c>
      <c r="B6984" s="110" t="s">
        <v>9799</v>
      </c>
    </row>
    <row r="6985" spans="1:2" x14ac:dyDescent="0.25">
      <c r="A6985" s="119">
        <v>51180</v>
      </c>
      <c r="B6985" s="111" t="s">
        <v>9800</v>
      </c>
    </row>
    <row r="6986" spans="1:2" x14ac:dyDescent="0.25">
      <c r="A6986" s="120">
        <v>33100</v>
      </c>
      <c r="B6986" s="111" t="s">
        <v>9801</v>
      </c>
    </row>
    <row r="6987" spans="1:2" x14ac:dyDescent="0.25">
      <c r="A6987" s="119">
        <v>51460</v>
      </c>
      <c r="B6987" s="111" t="s">
        <v>9802</v>
      </c>
    </row>
    <row r="6988" spans="1:2" x14ac:dyDescent="0.25">
      <c r="A6988" s="118">
        <v>29510</v>
      </c>
      <c r="B6988" s="110" t="s">
        <v>9803</v>
      </c>
    </row>
    <row r="6989" spans="1:2" x14ac:dyDescent="0.25">
      <c r="A6989" s="118">
        <v>27440</v>
      </c>
      <c r="B6989" s="110" t="s">
        <v>9804</v>
      </c>
    </row>
    <row r="6990" spans="1:2" x14ac:dyDescent="0.25">
      <c r="A6990" s="118">
        <v>27440</v>
      </c>
      <c r="B6990" s="110" t="s">
        <v>9805</v>
      </c>
    </row>
    <row r="6991" spans="1:2" x14ac:dyDescent="0.25">
      <c r="A6991" s="118">
        <v>27100</v>
      </c>
      <c r="B6991" s="110" t="s">
        <v>9806</v>
      </c>
    </row>
    <row r="6992" spans="1:2" x14ac:dyDescent="0.25">
      <c r="A6992" s="118">
        <v>27100</v>
      </c>
      <c r="B6992" s="110" t="s">
        <v>9807</v>
      </c>
    </row>
    <row r="6993" spans="1:2" x14ac:dyDescent="0.25">
      <c r="A6993" s="118">
        <v>65232</v>
      </c>
      <c r="B6993" s="110" t="s">
        <v>9808</v>
      </c>
    </row>
    <row r="6994" spans="1:2" x14ac:dyDescent="0.25">
      <c r="A6994" s="118">
        <v>29560</v>
      </c>
      <c r="B6994" s="110" t="s">
        <v>9809</v>
      </c>
    </row>
    <row r="6995" spans="1:2" x14ac:dyDescent="0.25">
      <c r="A6995" s="118">
        <v>66031</v>
      </c>
      <c r="B6995" s="110" t="s">
        <v>9810</v>
      </c>
    </row>
    <row r="6996" spans="1:2" x14ac:dyDescent="0.25">
      <c r="A6996" s="118">
        <v>24660</v>
      </c>
      <c r="B6996" s="110" t="s">
        <v>9811</v>
      </c>
    </row>
    <row r="6997" spans="1:2" x14ac:dyDescent="0.25">
      <c r="A6997" s="118">
        <v>36631</v>
      </c>
      <c r="B6997" s="110" t="s">
        <v>9812</v>
      </c>
    </row>
    <row r="6998" spans="1:2" x14ac:dyDescent="0.25">
      <c r="A6998" s="118">
        <v>20510</v>
      </c>
      <c r="B6998" s="110" t="s">
        <v>9813</v>
      </c>
    </row>
    <row r="6999" spans="1:2" x14ac:dyDescent="0.25">
      <c r="A6999" s="118">
        <v>61209</v>
      </c>
      <c r="B6999" s="110" t="s">
        <v>9814</v>
      </c>
    </row>
    <row r="7000" spans="1:2" x14ac:dyDescent="0.25">
      <c r="A7000" s="118">
        <v>61201</v>
      </c>
      <c r="B7000" s="110" t="s">
        <v>9815</v>
      </c>
    </row>
    <row r="7001" spans="1:2" x14ac:dyDescent="0.25">
      <c r="A7001" s="118">
        <v>35200</v>
      </c>
      <c r="B7001" s="110" t="s">
        <v>9816</v>
      </c>
    </row>
    <row r="7002" spans="1:2" x14ac:dyDescent="0.25">
      <c r="A7002" s="118">
        <v>29110</v>
      </c>
      <c r="B7002" s="110" t="s">
        <v>9817</v>
      </c>
    </row>
    <row r="7003" spans="1:2" x14ac:dyDescent="0.25">
      <c r="A7003" s="118">
        <v>25110</v>
      </c>
      <c r="B7003" s="110" t="s">
        <v>9818</v>
      </c>
    </row>
    <row r="7004" spans="1:2" x14ac:dyDescent="0.25">
      <c r="A7004" s="118">
        <v>91120</v>
      </c>
      <c r="B7004" s="110" t="s">
        <v>9819</v>
      </c>
    </row>
    <row r="7005" spans="1:2" x14ac:dyDescent="0.25">
      <c r="A7005" s="118">
        <v>55239</v>
      </c>
      <c r="B7005" s="110" t="s">
        <v>9820</v>
      </c>
    </row>
    <row r="7006" spans="1:2" x14ac:dyDescent="0.25">
      <c r="A7006" s="118">
        <v>24130</v>
      </c>
      <c r="B7006" s="110" t="s">
        <v>9821</v>
      </c>
    </row>
    <row r="7007" spans="1:2" x14ac:dyDescent="0.25">
      <c r="A7007" s="118">
        <v>51120</v>
      </c>
      <c r="B7007" s="110" t="s">
        <v>9822</v>
      </c>
    </row>
    <row r="7008" spans="1:2" x14ac:dyDescent="0.25">
      <c r="A7008" s="118">
        <v>24130</v>
      </c>
      <c r="B7008" s="110" t="s">
        <v>9823</v>
      </c>
    </row>
    <row r="7009" spans="1:2" x14ac:dyDescent="0.25">
      <c r="A7009" s="118">
        <v>24130</v>
      </c>
      <c r="B7009" s="110" t="s">
        <v>9824</v>
      </c>
    </row>
    <row r="7010" spans="1:2" x14ac:dyDescent="0.25">
      <c r="A7010" s="118">
        <v>24130</v>
      </c>
      <c r="B7010" s="110" t="s">
        <v>9825</v>
      </c>
    </row>
    <row r="7011" spans="1:2" x14ac:dyDescent="0.25">
      <c r="A7011" s="118">
        <v>74601</v>
      </c>
      <c r="B7011" s="110" t="s">
        <v>9826</v>
      </c>
    </row>
    <row r="7012" spans="1:2" x14ac:dyDescent="0.25">
      <c r="A7012" s="118">
        <v>1250</v>
      </c>
      <c r="B7012" s="110" t="s">
        <v>9827</v>
      </c>
    </row>
    <row r="7013" spans="1:2" x14ac:dyDescent="0.25">
      <c r="A7013" s="118">
        <v>24200</v>
      </c>
      <c r="B7013" s="110" t="s">
        <v>9828</v>
      </c>
    </row>
    <row r="7014" spans="1:2" x14ac:dyDescent="0.25">
      <c r="A7014" s="118">
        <v>51550</v>
      </c>
      <c r="B7014" s="110" t="s">
        <v>9829</v>
      </c>
    </row>
    <row r="7015" spans="1:2" x14ac:dyDescent="0.25">
      <c r="A7015" s="118">
        <v>51120</v>
      </c>
      <c r="B7015" s="110" t="s">
        <v>9830</v>
      </c>
    </row>
    <row r="7016" spans="1:2" x14ac:dyDescent="0.25">
      <c r="A7016" s="118">
        <v>22250</v>
      </c>
      <c r="B7016" s="110" t="s">
        <v>9831</v>
      </c>
    </row>
    <row r="7017" spans="1:2" x14ac:dyDescent="0.25">
      <c r="A7017" s="118">
        <v>19300</v>
      </c>
      <c r="B7017" s="110" t="s">
        <v>9832</v>
      </c>
    </row>
    <row r="7018" spans="1:2" x14ac:dyDescent="0.25">
      <c r="A7018" s="118">
        <v>74142</v>
      </c>
      <c r="B7018" s="110" t="s">
        <v>9833</v>
      </c>
    </row>
    <row r="7019" spans="1:2" x14ac:dyDescent="0.25">
      <c r="A7019" s="118">
        <v>28120</v>
      </c>
      <c r="B7019" s="110" t="s">
        <v>9834</v>
      </c>
    </row>
    <row r="7020" spans="1:2" x14ac:dyDescent="0.25">
      <c r="A7020" s="118">
        <v>25239</v>
      </c>
      <c r="B7020" s="110" t="s">
        <v>9835</v>
      </c>
    </row>
    <row r="7021" spans="1:2" x14ac:dyDescent="0.25">
      <c r="A7021" s="118">
        <v>20300</v>
      </c>
      <c r="B7021" s="110" t="s">
        <v>9836</v>
      </c>
    </row>
    <row r="7022" spans="1:2" x14ac:dyDescent="0.25">
      <c r="A7022" s="118">
        <v>74602</v>
      </c>
      <c r="B7022" s="110" t="s">
        <v>9837</v>
      </c>
    </row>
    <row r="7023" spans="1:2" x14ac:dyDescent="0.25">
      <c r="A7023" s="118">
        <v>74602</v>
      </c>
      <c r="B7023" s="110" t="s">
        <v>9838</v>
      </c>
    </row>
    <row r="7024" spans="1:2" x14ac:dyDescent="0.25">
      <c r="A7024" s="118">
        <v>74602</v>
      </c>
      <c r="B7024" s="110" t="s">
        <v>9839</v>
      </c>
    </row>
    <row r="7025" spans="1:2" x14ac:dyDescent="0.25">
      <c r="A7025" s="118">
        <v>74602</v>
      </c>
      <c r="B7025" s="110" t="s">
        <v>9840</v>
      </c>
    </row>
    <row r="7026" spans="1:2" x14ac:dyDescent="0.25">
      <c r="A7026" s="118">
        <v>45340</v>
      </c>
      <c r="B7026" s="110" t="s">
        <v>9841</v>
      </c>
    </row>
    <row r="7027" spans="1:2" x14ac:dyDescent="0.25">
      <c r="A7027" s="118">
        <v>31400</v>
      </c>
      <c r="B7027" s="110" t="s">
        <v>9842</v>
      </c>
    </row>
    <row r="7028" spans="1:2" x14ac:dyDescent="0.25">
      <c r="A7028" s="118">
        <v>45310</v>
      </c>
      <c r="B7028" s="110" t="s">
        <v>9843</v>
      </c>
    </row>
    <row r="7029" spans="1:2" x14ac:dyDescent="0.25">
      <c r="A7029" s="118">
        <v>29320</v>
      </c>
      <c r="B7029" s="110" t="s">
        <v>9844</v>
      </c>
    </row>
    <row r="7030" spans="1:2" x14ac:dyDescent="0.25">
      <c r="A7030" s="118">
        <v>45330</v>
      </c>
      <c r="B7030" s="110" t="s">
        <v>9845</v>
      </c>
    </row>
    <row r="7031" spans="1:2" x14ac:dyDescent="0.25">
      <c r="A7031" s="118">
        <v>45330</v>
      </c>
      <c r="B7031" s="110" t="s">
        <v>9846</v>
      </c>
    </row>
    <row r="7032" spans="1:2" x14ac:dyDescent="0.25">
      <c r="A7032" s="118">
        <v>45340</v>
      </c>
      <c r="B7032" s="110" t="s">
        <v>9847</v>
      </c>
    </row>
    <row r="7033" spans="1:2" x14ac:dyDescent="0.25">
      <c r="A7033" s="118">
        <v>45310</v>
      </c>
      <c r="B7033" s="110" t="s">
        <v>9848</v>
      </c>
    </row>
    <row r="7034" spans="1:2" x14ac:dyDescent="0.25">
      <c r="A7034" s="118">
        <v>29140</v>
      </c>
      <c r="B7034" s="110" t="s">
        <v>9849</v>
      </c>
    </row>
    <row r="7035" spans="1:2" x14ac:dyDescent="0.25">
      <c r="A7035" s="118">
        <v>45340</v>
      </c>
      <c r="B7035" s="110" t="s">
        <v>9850</v>
      </c>
    </row>
    <row r="7036" spans="1:2" x14ac:dyDescent="0.25">
      <c r="A7036" s="118">
        <v>36501</v>
      </c>
      <c r="B7036" s="110" t="s">
        <v>9851</v>
      </c>
    </row>
    <row r="7037" spans="1:2" x14ac:dyDescent="0.25">
      <c r="A7037" s="118">
        <v>45420</v>
      </c>
      <c r="B7037" s="110" t="s">
        <v>9852</v>
      </c>
    </row>
    <row r="7038" spans="1:2" x14ac:dyDescent="0.25">
      <c r="A7038" s="118">
        <v>45310</v>
      </c>
      <c r="B7038" s="110" t="s">
        <v>9853</v>
      </c>
    </row>
    <row r="7039" spans="1:2" x14ac:dyDescent="0.25">
      <c r="A7039" s="118">
        <v>45310</v>
      </c>
      <c r="B7039" s="110" t="s">
        <v>9854</v>
      </c>
    </row>
    <row r="7040" spans="1:2" x14ac:dyDescent="0.25">
      <c r="A7040" s="118">
        <v>52488</v>
      </c>
      <c r="B7040" s="110" t="s">
        <v>9855</v>
      </c>
    </row>
    <row r="7041" spans="1:2" x14ac:dyDescent="0.25">
      <c r="A7041" s="118">
        <v>29530</v>
      </c>
      <c r="B7041" s="110" t="s">
        <v>9856</v>
      </c>
    </row>
    <row r="7042" spans="1:2" x14ac:dyDescent="0.25">
      <c r="A7042" s="118">
        <v>45420</v>
      </c>
      <c r="B7042" s="110" t="s">
        <v>9857</v>
      </c>
    </row>
    <row r="7043" spans="1:2" x14ac:dyDescent="0.25">
      <c r="A7043" s="118">
        <v>26400</v>
      </c>
      <c r="B7043" s="110" t="s">
        <v>9858</v>
      </c>
    </row>
    <row r="7044" spans="1:2" x14ac:dyDescent="0.25">
      <c r="A7044" s="118">
        <v>33500</v>
      </c>
      <c r="B7044" s="110" t="s">
        <v>9859</v>
      </c>
    </row>
    <row r="7045" spans="1:2" x14ac:dyDescent="0.25">
      <c r="A7045" s="118">
        <v>45330</v>
      </c>
      <c r="B7045" s="110" t="s">
        <v>9860</v>
      </c>
    </row>
    <row r="7046" spans="1:2" x14ac:dyDescent="0.25">
      <c r="A7046" s="118">
        <v>29122</v>
      </c>
      <c r="B7046" s="110" t="s">
        <v>9861</v>
      </c>
    </row>
    <row r="7047" spans="1:2" x14ac:dyDescent="0.25">
      <c r="A7047" s="118">
        <v>45310</v>
      </c>
      <c r="B7047" s="110" t="s">
        <v>9862</v>
      </c>
    </row>
    <row r="7048" spans="1:2" x14ac:dyDescent="0.25">
      <c r="A7048" s="118">
        <v>45330</v>
      </c>
      <c r="B7048" s="110" t="s">
        <v>9863</v>
      </c>
    </row>
    <row r="7049" spans="1:2" x14ac:dyDescent="0.25">
      <c r="A7049" s="118">
        <v>45230</v>
      </c>
      <c r="B7049" s="110" t="s">
        <v>9864</v>
      </c>
    </row>
    <row r="7050" spans="1:2" x14ac:dyDescent="0.25">
      <c r="A7050" s="118">
        <v>45420</v>
      </c>
      <c r="B7050" s="110" t="s">
        <v>9865</v>
      </c>
    </row>
    <row r="7051" spans="1:2" x14ac:dyDescent="0.25">
      <c r="A7051" s="118">
        <v>35110</v>
      </c>
      <c r="B7051" s="110" t="s">
        <v>9866</v>
      </c>
    </row>
    <row r="7052" spans="1:2" x14ac:dyDescent="0.25">
      <c r="A7052" s="118">
        <v>45330</v>
      </c>
      <c r="B7052" s="110" t="s">
        <v>9867</v>
      </c>
    </row>
    <row r="7053" spans="1:2" x14ac:dyDescent="0.25">
      <c r="A7053" s="118">
        <v>29522</v>
      </c>
      <c r="B7053" s="110" t="s">
        <v>9868</v>
      </c>
    </row>
    <row r="7054" spans="1:2" x14ac:dyDescent="0.25">
      <c r="A7054" s="118">
        <v>31100</v>
      </c>
      <c r="B7054" s="110" t="s">
        <v>9869</v>
      </c>
    </row>
    <row r="7055" spans="1:2" x14ac:dyDescent="0.25">
      <c r="A7055" s="118">
        <v>45310</v>
      </c>
      <c r="B7055" s="110" t="s">
        <v>9870</v>
      </c>
    </row>
    <row r="7056" spans="1:2" x14ac:dyDescent="0.25">
      <c r="A7056" s="118">
        <v>31610</v>
      </c>
      <c r="B7056" s="110" t="s">
        <v>9871</v>
      </c>
    </row>
    <row r="7057" spans="1:2" x14ac:dyDescent="0.25">
      <c r="A7057" s="118">
        <v>45310</v>
      </c>
      <c r="B7057" s="110" t="s">
        <v>9872</v>
      </c>
    </row>
    <row r="7058" spans="1:2" x14ac:dyDescent="0.25">
      <c r="A7058" s="118">
        <v>45310</v>
      </c>
      <c r="B7058" s="110" t="s">
        <v>9873</v>
      </c>
    </row>
    <row r="7059" spans="1:2" x14ac:dyDescent="0.25">
      <c r="A7059" s="118">
        <v>45310</v>
      </c>
      <c r="B7059" s="110" t="s">
        <v>9874</v>
      </c>
    </row>
    <row r="7060" spans="1:2" x14ac:dyDescent="0.25">
      <c r="A7060" s="118">
        <v>45310</v>
      </c>
      <c r="B7060" s="110" t="s">
        <v>9875</v>
      </c>
    </row>
    <row r="7061" spans="1:2" x14ac:dyDescent="0.25">
      <c r="A7061" s="118">
        <v>31200</v>
      </c>
      <c r="B7061" s="110" t="s">
        <v>9876</v>
      </c>
    </row>
    <row r="7062" spans="1:2" x14ac:dyDescent="0.25">
      <c r="A7062" s="118">
        <v>32100</v>
      </c>
      <c r="B7062" s="110" t="s">
        <v>9877</v>
      </c>
    </row>
    <row r="7063" spans="1:2" x14ac:dyDescent="0.25">
      <c r="A7063" s="118">
        <v>45310</v>
      </c>
      <c r="B7063" s="110" t="s">
        <v>9878</v>
      </c>
    </row>
    <row r="7064" spans="1:2" x14ac:dyDescent="0.25">
      <c r="A7064" s="118">
        <v>29110</v>
      </c>
      <c r="B7064" s="110" t="s">
        <v>9879</v>
      </c>
    </row>
    <row r="7065" spans="1:2" x14ac:dyDescent="0.25">
      <c r="A7065" s="118">
        <v>29523</v>
      </c>
      <c r="B7065" s="110" t="s">
        <v>9880</v>
      </c>
    </row>
    <row r="7066" spans="1:2" x14ac:dyDescent="0.25">
      <c r="A7066" s="118">
        <v>45310</v>
      </c>
      <c r="B7066" s="110" t="s">
        <v>9881</v>
      </c>
    </row>
    <row r="7067" spans="1:2" x14ac:dyDescent="0.25">
      <c r="A7067" s="118">
        <v>28750</v>
      </c>
      <c r="B7067" s="110" t="s">
        <v>9882</v>
      </c>
    </row>
    <row r="7068" spans="1:2" x14ac:dyDescent="0.25">
      <c r="A7068" s="118">
        <v>28520</v>
      </c>
      <c r="B7068" s="110" t="s">
        <v>9883</v>
      </c>
    </row>
    <row r="7069" spans="1:2" x14ac:dyDescent="0.25">
      <c r="A7069" s="118">
        <v>45430</v>
      </c>
      <c r="B7069" s="110" t="s">
        <v>9884</v>
      </c>
    </row>
    <row r="7070" spans="1:2" x14ac:dyDescent="0.25">
      <c r="A7070" s="118">
        <v>28740</v>
      </c>
      <c r="B7070" s="110" t="s">
        <v>9885</v>
      </c>
    </row>
    <row r="7071" spans="1:2" x14ac:dyDescent="0.25">
      <c r="A7071" s="118">
        <v>45310</v>
      </c>
      <c r="B7071" s="110" t="s">
        <v>9886</v>
      </c>
    </row>
    <row r="7072" spans="1:2" x14ac:dyDescent="0.25">
      <c r="A7072" s="118">
        <v>45310</v>
      </c>
      <c r="B7072" s="110" t="s">
        <v>9887</v>
      </c>
    </row>
    <row r="7073" spans="1:2" x14ac:dyDescent="0.25">
      <c r="A7073" s="118">
        <v>45330</v>
      </c>
      <c r="B7073" s="110" t="s">
        <v>9888</v>
      </c>
    </row>
    <row r="7074" spans="1:2" x14ac:dyDescent="0.25">
      <c r="A7074" s="118">
        <v>45330</v>
      </c>
      <c r="B7074" s="110" t="s">
        <v>9889</v>
      </c>
    </row>
    <row r="7075" spans="1:2" x14ac:dyDescent="0.25">
      <c r="A7075" s="118">
        <v>29210</v>
      </c>
      <c r="B7075" s="110" t="s">
        <v>9890</v>
      </c>
    </row>
    <row r="7076" spans="1:2" x14ac:dyDescent="0.25">
      <c r="A7076" s="118">
        <v>45420</v>
      </c>
      <c r="B7076" s="110" t="s">
        <v>9891</v>
      </c>
    </row>
    <row r="7077" spans="1:2" x14ac:dyDescent="0.25">
      <c r="A7077" s="118">
        <v>45330</v>
      </c>
      <c r="B7077" s="110" t="s">
        <v>9892</v>
      </c>
    </row>
    <row r="7078" spans="1:2" x14ac:dyDescent="0.25">
      <c r="A7078" s="118">
        <v>45330</v>
      </c>
      <c r="B7078" s="110" t="s">
        <v>9893</v>
      </c>
    </row>
    <row r="7079" spans="1:2" x14ac:dyDescent="0.25">
      <c r="A7079" s="118">
        <v>45330</v>
      </c>
      <c r="B7079" s="110" t="s">
        <v>9894</v>
      </c>
    </row>
    <row r="7080" spans="1:2" x14ac:dyDescent="0.25">
      <c r="A7080" s="118">
        <v>29240</v>
      </c>
      <c r="B7080" s="110" t="s">
        <v>9895</v>
      </c>
    </row>
    <row r="7081" spans="1:2" x14ac:dyDescent="0.25">
      <c r="A7081" s="118">
        <v>45440</v>
      </c>
      <c r="B7081" s="110" t="s">
        <v>9896</v>
      </c>
    </row>
    <row r="7082" spans="1:2" x14ac:dyDescent="0.25">
      <c r="A7082" s="118">
        <v>45330</v>
      </c>
      <c r="B7082" s="110" t="s">
        <v>9897</v>
      </c>
    </row>
    <row r="7083" spans="1:2" x14ac:dyDescent="0.25">
      <c r="A7083" s="118">
        <v>45330</v>
      </c>
      <c r="B7083" s="110" t="s">
        <v>9898</v>
      </c>
    </row>
    <row r="7084" spans="1:2" x14ac:dyDescent="0.25">
      <c r="A7084" s="118">
        <v>45340</v>
      </c>
      <c r="B7084" s="110" t="s">
        <v>9899</v>
      </c>
    </row>
    <row r="7085" spans="1:2" x14ac:dyDescent="0.25">
      <c r="A7085" s="118">
        <v>45340</v>
      </c>
      <c r="B7085" s="110" t="s">
        <v>9900</v>
      </c>
    </row>
    <row r="7086" spans="1:2" x14ac:dyDescent="0.25">
      <c r="A7086" s="118">
        <v>33100</v>
      </c>
      <c r="B7086" s="110" t="s">
        <v>9901</v>
      </c>
    </row>
    <row r="7087" spans="1:2" x14ac:dyDescent="0.25">
      <c r="A7087" s="118">
        <v>28110</v>
      </c>
      <c r="B7087" s="110" t="s">
        <v>9902</v>
      </c>
    </row>
    <row r="7088" spans="1:2" x14ac:dyDescent="0.25">
      <c r="A7088" s="118">
        <v>30020</v>
      </c>
      <c r="B7088" s="110" t="s">
        <v>9903</v>
      </c>
    </row>
    <row r="7089" spans="1:2" x14ac:dyDescent="0.25">
      <c r="A7089" s="118">
        <v>33201</v>
      </c>
      <c r="B7089" s="110" t="s">
        <v>9904</v>
      </c>
    </row>
    <row r="7090" spans="1:2" x14ac:dyDescent="0.25">
      <c r="A7090" s="118">
        <v>31300</v>
      </c>
      <c r="B7090" s="110" t="s">
        <v>9905</v>
      </c>
    </row>
    <row r="7091" spans="1:2" x14ac:dyDescent="0.25">
      <c r="A7091" s="118">
        <v>45310</v>
      </c>
      <c r="B7091" s="110" t="s">
        <v>9906</v>
      </c>
    </row>
    <row r="7092" spans="1:2" x14ac:dyDescent="0.25">
      <c r="A7092" s="118">
        <v>45420</v>
      </c>
      <c r="B7092" s="110" t="s">
        <v>9907</v>
      </c>
    </row>
    <row r="7093" spans="1:2" x14ac:dyDescent="0.25">
      <c r="A7093" s="118">
        <v>28220</v>
      </c>
      <c r="B7093" s="110" t="s">
        <v>9908</v>
      </c>
    </row>
    <row r="7094" spans="1:2" x14ac:dyDescent="0.25">
      <c r="A7094" s="118">
        <v>45330</v>
      </c>
      <c r="B7094" s="110" t="s">
        <v>9909</v>
      </c>
    </row>
    <row r="7095" spans="1:2" x14ac:dyDescent="0.25">
      <c r="A7095" s="118">
        <v>29220</v>
      </c>
      <c r="B7095" s="110" t="s">
        <v>9910</v>
      </c>
    </row>
    <row r="7096" spans="1:2" x14ac:dyDescent="0.25">
      <c r="A7096" s="118">
        <v>45310</v>
      </c>
      <c r="B7096" s="110" t="s">
        <v>9911</v>
      </c>
    </row>
    <row r="7097" spans="1:2" x14ac:dyDescent="0.25">
      <c r="A7097" s="118">
        <v>45310</v>
      </c>
      <c r="B7097" s="110" t="s">
        <v>9912</v>
      </c>
    </row>
    <row r="7098" spans="1:2" x14ac:dyDescent="0.25">
      <c r="A7098" s="118">
        <v>45310</v>
      </c>
      <c r="B7098" s="110" t="s">
        <v>9913</v>
      </c>
    </row>
    <row r="7099" spans="1:2" x14ac:dyDescent="0.25">
      <c r="A7099" s="118">
        <v>28630</v>
      </c>
      <c r="B7099" s="110" t="s">
        <v>9914</v>
      </c>
    </row>
    <row r="7100" spans="1:2" x14ac:dyDescent="0.25">
      <c r="A7100" s="118">
        <v>29420</v>
      </c>
      <c r="B7100" s="110" t="s">
        <v>9915</v>
      </c>
    </row>
    <row r="7101" spans="1:2" x14ac:dyDescent="0.25">
      <c r="A7101" s="118">
        <v>29430</v>
      </c>
      <c r="B7101" s="110" t="s">
        <v>9916</v>
      </c>
    </row>
    <row r="7102" spans="1:2" x14ac:dyDescent="0.25">
      <c r="A7102" s="118">
        <v>29560</v>
      </c>
      <c r="B7102" s="110" t="s">
        <v>9917</v>
      </c>
    </row>
    <row r="7103" spans="1:2" x14ac:dyDescent="0.25">
      <c r="A7103" s="118">
        <v>29530</v>
      </c>
      <c r="B7103" s="110" t="s">
        <v>9918</v>
      </c>
    </row>
    <row r="7104" spans="1:2" x14ac:dyDescent="0.25">
      <c r="A7104" s="118">
        <v>29510</v>
      </c>
      <c r="B7104" s="110" t="s">
        <v>9919</v>
      </c>
    </row>
    <row r="7105" spans="1:2" x14ac:dyDescent="0.25">
      <c r="A7105" s="118">
        <v>29521</v>
      </c>
      <c r="B7105" s="110" t="s">
        <v>9920</v>
      </c>
    </row>
    <row r="7106" spans="1:2" x14ac:dyDescent="0.25">
      <c r="A7106" s="118">
        <v>29550</v>
      </c>
      <c r="B7106" s="110" t="s">
        <v>9921</v>
      </c>
    </row>
    <row r="7107" spans="1:2" x14ac:dyDescent="0.25">
      <c r="A7107" s="118">
        <v>29560</v>
      </c>
      <c r="B7107" s="110" t="s">
        <v>9922</v>
      </c>
    </row>
    <row r="7108" spans="1:2" x14ac:dyDescent="0.25">
      <c r="A7108" s="118">
        <v>29540</v>
      </c>
      <c r="B7108" s="110" t="s">
        <v>9923</v>
      </c>
    </row>
    <row r="7109" spans="1:2" x14ac:dyDescent="0.25">
      <c r="A7109" s="118">
        <v>29560</v>
      </c>
      <c r="B7109" s="110" t="s">
        <v>9924</v>
      </c>
    </row>
    <row r="7110" spans="1:2" x14ac:dyDescent="0.25">
      <c r="A7110" s="118">
        <v>30020</v>
      </c>
      <c r="B7110" s="110" t="s">
        <v>9925</v>
      </c>
    </row>
    <row r="7111" spans="1:2" x14ac:dyDescent="0.25">
      <c r="A7111" s="118">
        <v>33100</v>
      </c>
      <c r="B7111" s="110" t="s">
        <v>9926</v>
      </c>
    </row>
    <row r="7112" spans="1:2" x14ac:dyDescent="0.25">
      <c r="A7112" s="118">
        <v>45420</v>
      </c>
      <c r="B7112" s="110" t="s">
        <v>9927</v>
      </c>
    </row>
    <row r="7113" spans="1:2" x14ac:dyDescent="0.25">
      <c r="A7113" s="118">
        <v>45420</v>
      </c>
      <c r="B7113" s="110" t="s">
        <v>9928</v>
      </c>
    </row>
    <row r="7114" spans="1:2" x14ac:dyDescent="0.25">
      <c r="A7114" s="118">
        <v>45420</v>
      </c>
      <c r="B7114" s="110" t="s">
        <v>9929</v>
      </c>
    </row>
    <row r="7115" spans="1:2" x14ac:dyDescent="0.25">
      <c r="A7115" s="118">
        <v>28210</v>
      </c>
      <c r="B7115" s="110" t="s">
        <v>9930</v>
      </c>
    </row>
    <row r="7116" spans="1:2" x14ac:dyDescent="0.25">
      <c r="A7116" s="118">
        <v>26810</v>
      </c>
      <c r="B7116" s="110" t="s">
        <v>9931</v>
      </c>
    </row>
    <row r="7117" spans="1:2" x14ac:dyDescent="0.25">
      <c r="A7117" s="118">
        <v>45440</v>
      </c>
      <c r="B7117" s="110" t="s">
        <v>9932</v>
      </c>
    </row>
    <row r="7118" spans="1:2" x14ac:dyDescent="0.25">
      <c r="A7118" s="118">
        <v>50200</v>
      </c>
      <c r="B7118" s="110" t="s">
        <v>9933</v>
      </c>
    </row>
    <row r="7119" spans="1:2" x14ac:dyDescent="0.25">
      <c r="A7119" s="118">
        <v>50200</v>
      </c>
      <c r="B7119" s="110" t="s">
        <v>9934</v>
      </c>
    </row>
    <row r="7120" spans="1:2" x14ac:dyDescent="0.25">
      <c r="A7120" s="118">
        <v>45420</v>
      </c>
      <c r="B7120" s="110" t="s">
        <v>9935</v>
      </c>
    </row>
    <row r="7121" spans="1:2" x14ac:dyDescent="0.25">
      <c r="A7121" s="118">
        <v>29230</v>
      </c>
      <c r="B7121" s="110" t="s">
        <v>9936</v>
      </c>
    </row>
    <row r="7122" spans="1:2" x14ac:dyDescent="0.25">
      <c r="A7122" s="118">
        <v>29560</v>
      </c>
      <c r="B7122" s="110" t="s">
        <v>9937</v>
      </c>
    </row>
    <row r="7123" spans="1:2" x14ac:dyDescent="0.25">
      <c r="A7123" s="118">
        <v>45330</v>
      </c>
      <c r="B7123" s="110" t="s">
        <v>9938</v>
      </c>
    </row>
    <row r="7124" spans="1:2" x14ac:dyDescent="0.25">
      <c r="A7124" s="118">
        <v>33202</v>
      </c>
      <c r="B7124" s="110" t="s">
        <v>9939</v>
      </c>
    </row>
    <row r="7125" spans="1:2" x14ac:dyDescent="0.25">
      <c r="A7125" s="118">
        <v>45230</v>
      </c>
      <c r="B7125" s="110" t="s">
        <v>9940</v>
      </c>
    </row>
    <row r="7126" spans="1:2" x14ac:dyDescent="0.25">
      <c r="A7126" s="118">
        <v>30010</v>
      </c>
      <c r="B7126" s="110" t="s">
        <v>9941</v>
      </c>
    </row>
    <row r="7127" spans="1:2" x14ac:dyDescent="0.25">
      <c r="A7127" s="118">
        <v>45310</v>
      </c>
      <c r="B7127" s="110" t="s">
        <v>9942</v>
      </c>
    </row>
    <row r="7128" spans="1:2" x14ac:dyDescent="0.25">
      <c r="A7128" s="118">
        <v>45213</v>
      </c>
      <c r="B7128" s="110" t="s">
        <v>9943</v>
      </c>
    </row>
    <row r="7129" spans="1:2" x14ac:dyDescent="0.25">
      <c r="A7129" s="118">
        <v>45330</v>
      </c>
      <c r="B7129" s="110" t="s">
        <v>9944</v>
      </c>
    </row>
    <row r="7130" spans="1:2" x14ac:dyDescent="0.25">
      <c r="A7130" s="118">
        <v>33402</v>
      </c>
      <c r="B7130" s="110" t="s">
        <v>9945</v>
      </c>
    </row>
    <row r="7131" spans="1:2" x14ac:dyDescent="0.25">
      <c r="A7131" s="118">
        <v>31620</v>
      </c>
      <c r="B7131" s="110" t="s">
        <v>9946</v>
      </c>
    </row>
    <row r="7132" spans="1:2" x14ac:dyDescent="0.25">
      <c r="A7132" s="118">
        <v>45340</v>
      </c>
      <c r="B7132" s="110" t="s">
        <v>9947</v>
      </c>
    </row>
    <row r="7133" spans="1:2" x14ac:dyDescent="0.25">
      <c r="A7133" s="118">
        <v>45340</v>
      </c>
      <c r="B7133" s="110" t="s">
        <v>9948</v>
      </c>
    </row>
    <row r="7134" spans="1:2" x14ac:dyDescent="0.25">
      <c r="A7134" s="118">
        <v>30020</v>
      </c>
      <c r="B7134" s="110" t="s">
        <v>9949</v>
      </c>
    </row>
    <row r="7135" spans="1:2" x14ac:dyDescent="0.25">
      <c r="A7135" s="118">
        <v>33403</v>
      </c>
      <c r="B7135" s="110" t="s">
        <v>9950</v>
      </c>
    </row>
    <row r="7136" spans="1:2" x14ac:dyDescent="0.25">
      <c r="A7136" s="118">
        <v>45330</v>
      </c>
      <c r="B7136" s="110" t="s">
        <v>9951</v>
      </c>
    </row>
    <row r="7137" spans="1:2" x14ac:dyDescent="0.25">
      <c r="A7137" s="118">
        <v>32300</v>
      </c>
      <c r="B7137" s="110" t="s">
        <v>9952</v>
      </c>
    </row>
    <row r="7138" spans="1:2" x14ac:dyDescent="0.25">
      <c r="A7138" s="118">
        <v>29121</v>
      </c>
      <c r="B7138" s="110" t="s">
        <v>9953</v>
      </c>
    </row>
    <row r="7139" spans="1:2" x14ac:dyDescent="0.25">
      <c r="A7139" s="118">
        <v>32202</v>
      </c>
      <c r="B7139" s="110" t="s">
        <v>9954</v>
      </c>
    </row>
    <row r="7140" spans="1:2" x14ac:dyDescent="0.25">
      <c r="A7140" s="118">
        <v>52450</v>
      </c>
      <c r="B7140" s="110" t="s">
        <v>9955</v>
      </c>
    </row>
    <row r="7141" spans="1:2" x14ac:dyDescent="0.25">
      <c r="A7141" s="118">
        <v>45330</v>
      </c>
      <c r="B7141" s="110" t="s">
        <v>9956</v>
      </c>
    </row>
    <row r="7142" spans="1:2" x14ac:dyDescent="0.25">
      <c r="A7142" s="118">
        <v>45340</v>
      </c>
      <c r="B7142" s="110" t="s">
        <v>9957</v>
      </c>
    </row>
    <row r="7143" spans="1:2" x14ac:dyDescent="0.25">
      <c r="A7143" s="118">
        <v>20300</v>
      </c>
      <c r="B7143" s="110" t="s">
        <v>9958</v>
      </c>
    </row>
    <row r="7144" spans="1:2" x14ac:dyDescent="0.25">
      <c r="A7144" s="118">
        <v>45330</v>
      </c>
      <c r="B7144" s="110" t="s">
        <v>9959</v>
      </c>
    </row>
    <row r="7145" spans="1:2" x14ac:dyDescent="0.25">
      <c r="A7145" s="118">
        <v>45310</v>
      </c>
      <c r="B7145" s="110" t="s">
        <v>9960</v>
      </c>
    </row>
    <row r="7146" spans="1:2" x14ac:dyDescent="0.25">
      <c r="A7146" s="118">
        <v>36110</v>
      </c>
      <c r="B7146" s="110" t="s">
        <v>9961</v>
      </c>
    </row>
    <row r="7147" spans="1:2" x14ac:dyDescent="0.25">
      <c r="A7147" s="118">
        <v>45310</v>
      </c>
      <c r="B7147" s="110" t="s">
        <v>9962</v>
      </c>
    </row>
    <row r="7148" spans="1:2" x14ac:dyDescent="0.25">
      <c r="A7148" s="118">
        <v>45213</v>
      </c>
      <c r="B7148" s="110" t="s">
        <v>9963</v>
      </c>
    </row>
    <row r="7149" spans="1:2" x14ac:dyDescent="0.25">
      <c r="A7149" s="118">
        <v>45320</v>
      </c>
      <c r="B7149" s="110" t="s">
        <v>9964</v>
      </c>
    </row>
    <row r="7150" spans="1:2" x14ac:dyDescent="0.25">
      <c r="A7150" s="118">
        <v>29560</v>
      </c>
      <c r="B7150" s="110" t="s">
        <v>9965</v>
      </c>
    </row>
    <row r="7151" spans="1:2" x14ac:dyDescent="0.25">
      <c r="A7151" s="118">
        <v>45330</v>
      </c>
      <c r="B7151" s="110" t="s">
        <v>9966</v>
      </c>
    </row>
    <row r="7152" spans="1:2" x14ac:dyDescent="0.25">
      <c r="A7152" s="118">
        <v>28300</v>
      </c>
      <c r="B7152" s="110" t="s">
        <v>9967</v>
      </c>
    </row>
    <row r="7153" spans="1:2" x14ac:dyDescent="0.25">
      <c r="A7153" s="118">
        <v>45330</v>
      </c>
      <c r="B7153" s="110" t="s">
        <v>9968</v>
      </c>
    </row>
    <row r="7154" spans="1:2" x14ac:dyDescent="0.25">
      <c r="A7154" s="118">
        <v>28710</v>
      </c>
      <c r="B7154" s="110" t="s">
        <v>9969</v>
      </c>
    </row>
    <row r="7155" spans="1:2" x14ac:dyDescent="0.25">
      <c r="A7155" s="118">
        <v>45340</v>
      </c>
      <c r="B7155" s="110" t="s">
        <v>9970</v>
      </c>
    </row>
    <row r="7156" spans="1:2" x14ac:dyDescent="0.25">
      <c r="A7156" s="118">
        <v>45450</v>
      </c>
      <c r="B7156" s="110" t="s">
        <v>9971</v>
      </c>
    </row>
    <row r="7157" spans="1:2" x14ac:dyDescent="0.25">
      <c r="A7157" s="118">
        <v>45420</v>
      </c>
      <c r="B7157" s="110" t="s">
        <v>9972</v>
      </c>
    </row>
    <row r="7158" spans="1:2" x14ac:dyDescent="0.25">
      <c r="A7158" s="118">
        <v>29130</v>
      </c>
      <c r="B7158" s="110" t="s">
        <v>9973</v>
      </c>
    </row>
    <row r="7159" spans="1:2" x14ac:dyDescent="0.25">
      <c r="A7159" s="118">
        <v>32201</v>
      </c>
      <c r="B7159" s="110" t="s">
        <v>9974</v>
      </c>
    </row>
    <row r="7160" spans="1:2" x14ac:dyDescent="0.25">
      <c r="A7160" s="118">
        <v>45310</v>
      </c>
      <c r="B7160" s="110" t="s">
        <v>9975</v>
      </c>
    </row>
    <row r="7161" spans="1:2" x14ac:dyDescent="0.25">
      <c r="A7161" s="118">
        <v>45310</v>
      </c>
      <c r="B7161" s="110" t="s">
        <v>9976</v>
      </c>
    </row>
    <row r="7162" spans="1:2" x14ac:dyDescent="0.25">
      <c r="A7162" s="118">
        <v>45320</v>
      </c>
      <c r="B7162" s="110" t="s">
        <v>9977</v>
      </c>
    </row>
    <row r="7163" spans="1:2" x14ac:dyDescent="0.25">
      <c r="A7163" s="118">
        <v>28620</v>
      </c>
      <c r="B7163" s="110" t="s">
        <v>9978</v>
      </c>
    </row>
    <row r="7164" spans="1:2" x14ac:dyDescent="0.25">
      <c r="A7164" s="118">
        <v>26150</v>
      </c>
      <c r="B7164" s="110" t="s">
        <v>9979</v>
      </c>
    </row>
    <row r="7165" spans="1:2" x14ac:dyDescent="0.25">
      <c r="A7165" s="118">
        <v>25210</v>
      </c>
      <c r="B7165" s="110" t="s">
        <v>9980</v>
      </c>
    </row>
    <row r="7166" spans="1:2" x14ac:dyDescent="0.25">
      <c r="A7166" s="118">
        <v>33401</v>
      </c>
      <c r="B7166" s="110" t="s">
        <v>9981</v>
      </c>
    </row>
    <row r="7167" spans="1:2" x14ac:dyDescent="0.25">
      <c r="A7167" s="118">
        <v>45310</v>
      </c>
      <c r="B7167" s="110" t="s">
        <v>9982</v>
      </c>
    </row>
    <row r="7168" spans="1:2" x14ac:dyDescent="0.25">
      <c r="A7168" s="118">
        <v>45330</v>
      </c>
      <c r="B7168" s="110" t="s">
        <v>9983</v>
      </c>
    </row>
    <row r="7169" spans="1:2" x14ac:dyDescent="0.25">
      <c r="A7169" s="118">
        <v>45320</v>
      </c>
      <c r="B7169" s="110" t="s">
        <v>9984</v>
      </c>
    </row>
    <row r="7170" spans="1:2" x14ac:dyDescent="0.25">
      <c r="A7170" s="118">
        <v>29600</v>
      </c>
      <c r="B7170" s="110" t="s">
        <v>9985</v>
      </c>
    </row>
    <row r="7171" spans="1:2" x14ac:dyDescent="0.25">
      <c r="A7171" s="118">
        <v>45213</v>
      </c>
      <c r="B7171" s="110" t="s">
        <v>9986</v>
      </c>
    </row>
    <row r="7172" spans="1:2" x14ac:dyDescent="0.25">
      <c r="A7172" s="118">
        <v>45440</v>
      </c>
      <c r="B7172" s="110" t="s">
        <v>9987</v>
      </c>
    </row>
    <row r="7173" spans="1:2" x14ac:dyDescent="0.25">
      <c r="A7173" s="118">
        <v>45450</v>
      </c>
      <c r="B7173" s="110" t="s">
        <v>9988</v>
      </c>
    </row>
    <row r="7174" spans="1:2" x14ac:dyDescent="0.25">
      <c r="A7174" s="118">
        <v>45420</v>
      </c>
      <c r="B7174" s="110" t="s">
        <v>9989</v>
      </c>
    </row>
    <row r="7175" spans="1:2" x14ac:dyDescent="0.25">
      <c r="A7175" s="118">
        <v>28730</v>
      </c>
      <c r="B7175" s="110" t="s">
        <v>9990</v>
      </c>
    </row>
    <row r="7176" spans="1:2" x14ac:dyDescent="0.25">
      <c r="A7176" s="118">
        <v>45420</v>
      </c>
      <c r="B7176" s="110" t="s">
        <v>9991</v>
      </c>
    </row>
    <row r="7177" spans="1:2" x14ac:dyDescent="0.25">
      <c r="A7177" s="118">
        <v>45420</v>
      </c>
      <c r="B7177" s="110" t="s">
        <v>9992</v>
      </c>
    </row>
    <row r="7178" spans="1:2" x14ac:dyDescent="0.25">
      <c r="A7178" s="118">
        <v>45420</v>
      </c>
      <c r="B7178" s="110" t="s">
        <v>9993</v>
      </c>
    </row>
    <row r="7179" spans="1:2" x14ac:dyDescent="0.25">
      <c r="A7179" s="118">
        <v>45420</v>
      </c>
      <c r="B7179" s="110" t="s">
        <v>9994</v>
      </c>
    </row>
    <row r="7180" spans="1:2" x14ac:dyDescent="0.25">
      <c r="A7180" s="118">
        <v>45420</v>
      </c>
      <c r="B7180" s="110" t="s">
        <v>9995</v>
      </c>
    </row>
    <row r="7181" spans="1:2" x14ac:dyDescent="0.25">
      <c r="A7181" s="118">
        <v>15862</v>
      </c>
      <c r="B7181" s="110" t="s">
        <v>9996</v>
      </c>
    </row>
    <row r="7182" spans="1:2" x14ac:dyDescent="0.25">
      <c r="A7182" s="118">
        <v>24640</v>
      </c>
      <c r="B7182" s="110" t="s">
        <v>9997</v>
      </c>
    </row>
    <row r="7183" spans="1:2" x14ac:dyDescent="0.25">
      <c r="A7183" s="118">
        <v>51439</v>
      </c>
      <c r="B7183" s="110" t="s">
        <v>9998</v>
      </c>
    </row>
    <row r="7184" spans="1:2" x14ac:dyDescent="0.25">
      <c r="A7184" s="118">
        <v>33100</v>
      </c>
      <c r="B7184" s="110" t="s">
        <v>9999</v>
      </c>
    </row>
    <row r="7185" spans="1:2" x14ac:dyDescent="0.25">
      <c r="A7185" s="118">
        <v>91120</v>
      </c>
      <c r="B7185" s="110" t="s">
        <v>10000</v>
      </c>
    </row>
    <row r="7186" spans="1:2" x14ac:dyDescent="0.25">
      <c r="A7186" s="118">
        <v>91120</v>
      </c>
      <c r="B7186" s="110" t="s">
        <v>10001</v>
      </c>
    </row>
    <row r="7187" spans="1:2" x14ac:dyDescent="0.25">
      <c r="A7187" s="118">
        <v>91120</v>
      </c>
      <c r="B7187" s="110" t="s">
        <v>10002</v>
      </c>
    </row>
    <row r="7188" spans="1:2" x14ac:dyDescent="0.25">
      <c r="A7188" s="118">
        <v>91120</v>
      </c>
      <c r="B7188" s="110" t="s">
        <v>10003</v>
      </c>
    </row>
    <row r="7189" spans="1:2" x14ac:dyDescent="0.25">
      <c r="A7189" s="118">
        <v>91120</v>
      </c>
      <c r="B7189" s="110" t="s">
        <v>10004</v>
      </c>
    </row>
    <row r="7190" spans="1:2" x14ac:dyDescent="0.25">
      <c r="A7190" s="118">
        <v>91120</v>
      </c>
      <c r="B7190" s="110" t="s">
        <v>10005</v>
      </c>
    </row>
    <row r="7191" spans="1:2" x14ac:dyDescent="0.25">
      <c r="A7191" s="118">
        <v>91120</v>
      </c>
      <c r="B7191" s="110" t="s">
        <v>10006</v>
      </c>
    </row>
    <row r="7192" spans="1:2" x14ac:dyDescent="0.25">
      <c r="A7192" s="118">
        <v>80220</v>
      </c>
      <c r="B7192" s="110" t="s">
        <v>10007</v>
      </c>
    </row>
    <row r="7193" spans="1:2" x14ac:dyDescent="0.25">
      <c r="A7193" s="118">
        <v>92629</v>
      </c>
      <c r="B7193" s="110" t="s">
        <v>10008</v>
      </c>
    </row>
    <row r="7194" spans="1:2" x14ac:dyDescent="0.25">
      <c r="A7194" s="118">
        <v>20510</v>
      </c>
      <c r="B7194" s="110" t="s">
        <v>10009</v>
      </c>
    </row>
    <row r="7195" spans="1:2" x14ac:dyDescent="0.25">
      <c r="A7195" s="118">
        <v>33500</v>
      </c>
      <c r="B7195" s="110" t="s">
        <v>10010</v>
      </c>
    </row>
    <row r="7196" spans="1:2" x14ac:dyDescent="0.25">
      <c r="A7196" s="118">
        <v>51860</v>
      </c>
      <c r="B7196" s="110" t="s">
        <v>10011</v>
      </c>
    </row>
    <row r="7197" spans="1:2" x14ac:dyDescent="0.25">
      <c r="A7197" s="118">
        <v>33100</v>
      </c>
      <c r="B7197" s="110" t="s">
        <v>10012</v>
      </c>
    </row>
    <row r="7198" spans="1:2" x14ac:dyDescent="0.25">
      <c r="A7198" s="118">
        <v>51460</v>
      </c>
      <c r="B7198" s="110" t="s">
        <v>10013</v>
      </c>
    </row>
    <row r="7199" spans="1:2" x14ac:dyDescent="0.25">
      <c r="A7199" s="118">
        <v>51460</v>
      </c>
      <c r="B7199" s="110" t="s">
        <v>10014</v>
      </c>
    </row>
    <row r="7200" spans="1:2" x14ac:dyDescent="0.25">
      <c r="A7200" s="118">
        <v>36639</v>
      </c>
      <c r="B7200" s="110" t="s">
        <v>10015</v>
      </c>
    </row>
    <row r="7201" spans="1:2" x14ac:dyDescent="0.25">
      <c r="A7201" s="118">
        <v>51860</v>
      </c>
      <c r="B7201" s="110" t="s">
        <v>10016</v>
      </c>
    </row>
    <row r="7202" spans="1:2" x14ac:dyDescent="0.25">
      <c r="A7202" s="118">
        <v>51870</v>
      </c>
      <c r="B7202" s="110" t="s">
        <v>10017</v>
      </c>
    </row>
    <row r="7203" spans="1:2" x14ac:dyDescent="0.25">
      <c r="A7203" s="118">
        <v>33201</v>
      </c>
      <c r="B7203" s="110" t="s">
        <v>10018</v>
      </c>
    </row>
    <row r="7204" spans="1:2" x14ac:dyDescent="0.25">
      <c r="A7204" s="119">
        <v>51180</v>
      </c>
      <c r="B7204" s="111" t="s">
        <v>10019</v>
      </c>
    </row>
    <row r="7205" spans="1:2" x14ac:dyDescent="0.25">
      <c r="A7205" s="120">
        <v>33201</v>
      </c>
      <c r="B7205" s="111" t="s">
        <v>10020</v>
      </c>
    </row>
    <row r="7206" spans="1:2" x14ac:dyDescent="0.25">
      <c r="A7206" s="119">
        <v>51460</v>
      </c>
      <c r="B7206" s="111" t="s">
        <v>10021</v>
      </c>
    </row>
    <row r="7207" spans="1:2" x14ac:dyDescent="0.25">
      <c r="A7207" s="119">
        <v>51180</v>
      </c>
      <c r="B7207" s="111" t="s">
        <v>10022</v>
      </c>
    </row>
    <row r="7208" spans="1:2" x14ac:dyDescent="0.25">
      <c r="A7208" s="120">
        <v>33202</v>
      </c>
      <c r="B7208" s="111" t="s">
        <v>10023</v>
      </c>
    </row>
    <row r="7209" spans="1:2" x14ac:dyDescent="0.25">
      <c r="A7209" s="119">
        <v>51460</v>
      </c>
      <c r="B7209" s="111" t="s">
        <v>10024</v>
      </c>
    </row>
    <row r="7210" spans="1:2" x14ac:dyDescent="0.25">
      <c r="A7210" s="118">
        <v>36140</v>
      </c>
      <c r="B7210" s="110" t="s">
        <v>10025</v>
      </c>
    </row>
    <row r="7211" spans="1:2" x14ac:dyDescent="0.25">
      <c r="A7211" s="118">
        <v>26230</v>
      </c>
      <c r="B7211" s="110" t="s">
        <v>10026</v>
      </c>
    </row>
    <row r="7212" spans="1:2" x14ac:dyDescent="0.25">
      <c r="A7212" s="118">
        <v>31300</v>
      </c>
      <c r="B7212" s="110" t="s">
        <v>10027</v>
      </c>
    </row>
    <row r="7213" spans="1:2" x14ac:dyDescent="0.25">
      <c r="A7213" s="118">
        <v>26150</v>
      </c>
      <c r="B7213" s="110" t="s">
        <v>10028</v>
      </c>
    </row>
    <row r="7214" spans="1:2" x14ac:dyDescent="0.25">
      <c r="A7214" s="118">
        <v>31300</v>
      </c>
      <c r="B7214" s="110" t="s">
        <v>10029</v>
      </c>
    </row>
    <row r="7215" spans="1:2" x14ac:dyDescent="0.25">
      <c r="A7215" s="118">
        <v>32100</v>
      </c>
      <c r="B7215" s="110" t="s">
        <v>10030</v>
      </c>
    </row>
    <row r="7216" spans="1:2" x14ac:dyDescent="0.25">
      <c r="A7216" s="118">
        <v>25240</v>
      </c>
      <c r="B7216" s="110" t="s">
        <v>10031</v>
      </c>
    </row>
    <row r="7217" spans="1:2" x14ac:dyDescent="0.25">
      <c r="A7217" s="118">
        <v>51870</v>
      </c>
      <c r="B7217" s="110" t="s">
        <v>10032</v>
      </c>
    </row>
    <row r="7218" spans="1:2" x14ac:dyDescent="0.25">
      <c r="A7218" s="118">
        <v>31300</v>
      </c>
      <c r="B7218" s="110" t="s">
        <v>10033</v>
      </c>
    </row>
    <row r="7219" spans="1:2" x14ac:dyDescent="0.25">
      <c r="A7219" s="118">
        <v>31300</v>
      </c>
      <c r="B7219" s="110" t="s">
        <v>10034</v>
      </c>
    </row>
    <row r="7220" spans="1:2" x14ac:dyDescent="0.25">
      <c r="A7220" s="118">
        <v>31300</v>
      </c>
      <c r="B7220" s="110" t="s">
        <v>10035</v>
      </c>
    </row>
    <row r="7221" spans="1:2" x14ac:dyDescent="0.25">
      <c r="A7221" s="118">
        <v>31300</v>
      </c>
      <c r="B7221" s="110" t="s">
        <v>10036</v>
      </c>
    </row>
    <row r="7222" spans="1:2" x14ac:dyDescent="0.25">
      <c r="A7222" s="118">
        <v>25239</v>
      </c>
      <c r="B7222" s="110" t="s">
        <v>10037</v>
      </c>
    </row>
    <row r="7223" spans="1:2" x14ac:dyDescent="0.25">
      <c r="A7223" s="118">
        <v>25130</v>
      </c>
      <c r="B7223" s="110" t="s">
        <v>10038</v>
      </c>
    </row>
    <row r="7224" spans="1:2" x14ac:dyDescent="0.25">
      <c r="A7224" s="118">
        <v>45320</v>
      </c>
      <c r="B7224" s="110" t="s">
        <v>10039</v>
      </c>
    </row>
    <row r="7225" spans="1:2" x14ac:dyDescent="0.25">
      <c r="A7225" s="118">
        <v>26140</v>
      </c>
      <c r="B7225" s="110" t="s">
        <v>10040</v>
      </c>
    </row>
    <row r="7226" spans="1:2" x14ac:dyDescent="0.25">
      <c r="A7226" s="118">
        <v>25130</v>
      </c>
      <c r="B7226" s="110" t="s">
        <v>10041</v>
      </c>
    </row>
    <row r="7227" spans="1:2" x14ac:dyDescent="0.25">
      <c r="A7227" s="118">
        <v>20520</v>
      </c>
      <c r="B7227" s="110" t="s">
        <v>10042</v>
      </c>
    </row>
    <row r="7228" spans="1:2" x14ac:dyDescent="0.25">
      <c r="A7228" s="118">
        <v>23201</v>
      </c>
      <c r="B7228" s="110" t="s">
        <v>10043</v>
      </c>
    </row>
    <row r="7229" spans="1:2" x14ac:dyDescent="0.25">
      <c r="A7229" s="118">
        <v>23209</v>
      </c>
      <c r="B7229" s="110" t="s">
        <v>10044</v>
      </c>
    </row>
    <row r="7230" spans="1:2" x14ac:dyDescent="0.25">
      <c r="A7230" s="118">
        <v>45320</v>
      </c>
      <c r="B7230" s="110" t="s">
        <v>10045</v>
      </c>
    </row>
    <row r="7231" spans="1:2" x14ac:dyDescent="0.25">
      <c r="A7231" s="118">
        <v>26821</v>
      </c>
      <c r="B7231" s="110" t="s">
        <v>10046</v>
      </c>
    </row>
    <row r="7232" spans="1:2" x14ac:dyDescent="0.25">
      <c r="A7232" s="118">
        <v>26230</v>
      </c>
      <c r="B7232" s="110" t="s">
        <v>10047</v>
      </c>
    </row>
    <row r="7233" spans="1:2" x14ac:dyDescent="0.25">
      <c r="A7233" s="118">
        <v>26150</v>
      </c>
      <c r="B7233" s="110" t="s">
        <v>10048</v>
      </c>
    </row>
    <row r="7234" spans="1:2" x14ac:dyDescent="0.25">
      <c r="A7234" s="118">
        <v>66031</v>
      </c>
      <c r="B7234" s="110" t="s">
        <v>10049</v>
      </c>
    </row>
    <row r="7235" spans="1:2" x14ac:dyDescent="0.25">
      <c r="A7235" s="118">
        <v>67200</v>
      </c>
      <c r="B7235" s="110" t="s">
        <v>10050</v>
      </c>
    </row>
    <row r="7236" spans="1:2" x14ac:dyDescent="0.25">
      <c r="A7236" s="118">
        <v>67200</v>
      </c>
      <c r="B7236" s="110" t="s">
        <v>10051</v>
      </c>
    </row>
    <row r="7237" spans="1:2" x14ac:dyDescent="0.25">
      <c r="A7237" s="118">
        <v>67200</v>
      </c>
      <c r="B7237" s="110" t="s">
        <v>10052</v>
      </c>
    </row>
    <row r="7238" spans="1:2" x14ac:dyDescent="0.25">
      <c r="A7238" s="118">
        <v>67200</v>
      </c>
      <c r="B7238" s="110" t="s">
        <v>10053</v>
      </c>
    </row>
    <row r="7239" spans="1:2" x14ac:dyDescent="0.25">
      <c r="A7239" s="118">
        <v>67200</v>
      </c>
      <c r="B7239" s="110" t="s">
        <v>10054</v>
      </c>
    </row>
    <row r="7240" spans="1:2" x14ac:dyDescent="0.25">
      <c r="A7240" s="118">
        <v>67200</v>
      </c>
      <c r="B7240" s="110" t="s">
        <v>10055</v>
      </c>
    </row>
    <row r="7241" spans="1:2" x14ac:dyDescent="0.25">
      <c r="A7241" s="118">
        <v>67200</v>
      </c>
      <c r="B7241" s="110" t="s">
        <v>10056</v>
      </c>
    </row>
    <row r="7242" spans="1:2" x14ac:dyDescent="0.25">
      <c r="A7242" s="118">
        <v>32100</v>
      </c>
      <c r="B7242" s="110" t="s">
        <v>10057</v>
      </c>
    </row>
    <row r="7243" spans="1:2" x14ac:dyDescent="0.25">
      <c r="A7243" s="118">
        <v>51860</v>
      </c>
      <c r="B7243" s="110" t="s">
        <v>10058</v>
      </c>
    </row>
    <row r="7244" spans="1:2" x14ac:dyDescent="0.25">
      <c r="A7244" s="118">
        <v>74209</v>
      </c>
      <c r="B7244" s="110" t="s">
        <v>10059</v>
      </c>
    </row>
    <row r="7245" spans="1:2" x14ac:dyDescent="0.25">
      <c r="A7245" s="118">
        <v>74300</v>
      </c>
      <c r="B7245" s="110" t="s">
        <v>10060</v>
      </c>
    </row>
    <row r="7246" spans="1:2" x14ac:dyDescent="0.25">
      <c r="A7246" s="118">
        <v>29122</v>
      </c>
      <c r="B7246" s="110" t="s">
        <v>10061</v>
      </c>
    </row>
    <row r="7247" spans="1:2" x14ac:dyDescent="0.25">
      <c r="A7247" s="118">
        <v>24640</v>
      </c>
      <c r="B7247" s="110" t="s">
        <v>10062</v>
      </c>
    </row>
    <row r="7248" spans="1:2" x14ac:dyDescent="0.25">
      <c r="A7248" s="118">
        <v>29122</v>
      </c>
      <c r="B7248" s="110" t="s">
        <v>10063</v>
      </c>
    </row>
    <row r="7249" spans="1:2" x14ac:dyDescent="0.25">
      <c r="A7249" s="118">
        <v>67130</v>
      </c>
      <c r="B7249" s="110" t="s">
        <v>10064</v>
      </c>
    </row>
    <row r="7250" spans="1:2" x14ac:dyDescent="0.25">
      <c r="A7250" s="118">
        <v>28620</v>
      </c>
      <c r="B7250" s="110" t="s">
        <v>10065</v>
      </c>
    </row>
    <row r="7251" spans="1:2" x14ac:dyDescent="0.25">
      <c r="A7251" s="118">
        <v>25110</v>
      </c>
      <c r="B7251" s="110" t="s">
        <v>10066</v>
      </c>
    </row>
    <row r="7252" spans="1:2" x14ac:dyDescent="0.25">
      <c r="A7252" s="118">
        <v>25110</v>
      </c>
      <c r="B7252" s="110" t="s">
        <v>10067</v>
      </c>
    </row>
    <row r="7253" spans="1:2" x14ac:dyDescent="0.25">
      <c r="A7253" s="118">
        <v>60211</v>
      </c>
      <c r="B7253" s="110" t="s">
        <v>10068</v>
      </c>
    </row>
    <row r="7254" spans="1:2" x14ac:dyDescent="0.25">
      <c r="A7254" s="118">
        <v>29600</v>
      </c>
      <c r="B7254" s="110" t="s">
        <v>10069</v>
      </c>
    </row>
    <row r="7255" spans="1:2" x14ac:dyDescent="0.25">
      <c r="A7255" s="118">
        <v>65233</v>
      </c>
      <c r="B7255" s="110" t="s">
        <v>10070</v>
      </c>
    </row>
    <row r="7256" spans="1:2" x14ac:dyDescent="0.25">
      <c r="A7256" s="118">
        <v>32100</v>
      </c>
      <c r="B7256" s="110" t="s">
        <v>10071</v>
      </c>
    </row>
    <row r="7257" spans="1:2" x14ac:dyDescent="0.25">
      <c r="A7257" s="118">
        <v>74872</v>
      </c>
      <c r="B7257" s="110" t="s">
        <v>10072</v>
      </c>
    </row>
    <row r="7258" spans="1:2" x14ac:dyDescent="0.25">
      <c r="A7258" s="118">
        <v>74872</v>
      </c>
      <c r="B7258" s="110" t="s">
        <v>10073</v>
      </c>
    </row>
    <row r="7259" spans="1:2" x14ac:dyDescent="0.25">
      <c r="A7259" s="118">
        <v>74872</v>
      </c>
      <c r="B7259" s="110" t="s">
        <v>10074</v>
      </c>
    </row>
    <row r="7260" spans="1:2" x14ac:dyDescent="0.25">
      <c r="A7260" s="118">
        <v>45440</v>
      </c>
      <c r="B7260" s="110" t="s">
        <v>10075</v>
      </c>
    </row>
    <row r="7261" spans="1:2" x14ac:dyDescent="0.25">
      <c r="A7261" s="118">
        <v>45410</v>
      </c>
      <c r="B7261" s="110" t="s">
        <v>10076</v>
      </c>
    </row>
    <row r="7262" spans="1:2" x14ac:dyDescent="0.25">
      <c r="A7262" s="118">
        <v>36150</v>
      </c>
      <c r="B7262" s="110" t="s">
        <v>10077</v>
      </c>
    </row>
    <row r="7263" spans="1:2" x14ac:dyDescent="0.25">
      <c r="A7263" s="118">
        <v>45410</v>
      </c>
      <c r="B7263" s="110" t="s">
        <v>10078</v>
      </c>
    </row>
    <row r="7264" spans="1:2" x14ac:dyDescent="0.25">
      <c r="A7264" s="118">
        <v>17210</v>
      </c>
      <c r="B7264" s="110" t="s">
        <v>10079</v>
      </c>
    </row>
    <row r="7265" spans="1:2" x14ac:dyDescent="0.25">
      <c r="A7265" s="118">
        <v>25239</v>
      </c>
      <c r="B7265" s="110" t="s">
        <v>10080</v>
      </c>
    </row>
    <row r="7266" spans="1:2" x14ac:dyDescent="0.25">
      <c r="A7266" s="118">
        <v>26260</v>
      </c>
      <c r="B7266" s="110" t="s">
        <v>10081</v>
      </c>
    </row>
    <row r="7267" spans="1:2" x14ac:dyDescent="0.25">
      <c r="A7267" s="118">
        <v>70310</v>
      </c>
      <c r="B7267" s="110" t="s">
        <v>10082</v>
      </c>
    </row>
    <row r="7268" spans="1:2" x14ac:dyDescent="0.25">
      <c r="A7268" s="118">
        <v>34100</v>
      </c>
      <c r="B7268" s="110" t="s">
        <v>10083</v>
      </c>
    </row>
    <row r="7269" spans="1:2" x14ac:dyDescent="0.25">
      <c r="A7269" s="118">
        <v>29110</v>
      </c>
      <c r="B7269" s="110" t="s">
        <v>10084</v>
      </c>
    </row>
    <row r="7270" spans="1:2" x14ac:dyDescent="0.25">
      <c r="A7270" s="118">
        <v>35410</v>
      </c>
      <c r="B7270" s="110" t="s">
        <v>10085</v>
      </c>
    </row>
    <row r="7271" spans="1:2" x14ac:dyDescent="0.25">
      <c r="A7271" s="118">
        <v>34100</v>
      </c>
      <c r="B7271" s="110" t="s">
        <v>10086</v>
      </c>
    </row>
    <row r="7272" spans="1:2" x14ac:dyDescent="0.25">
      <c r="A7272" s="118">
        <v>29110</v>
      </c>
      <c r="B7272" s="110" t="s">
        <v>10087</v>
      </c>
    </row>
    <row r="7273" spans="1:2" x14ac:dyDescent="0.25">
      <c r="A7273" s="118">
        <v>29110</v>
      </c>
      <c r="B7273" s="110" t="s">
        <v>10088</v>
      </c>
    </row>
    <row r="7274" spans="1:2" x14ac:dyDescent="0.25">
      <c r="A7274" s="118">
        <v>29110</v>
      </c>
      <c r="B7274" s="110" t="s">
        <v>10089</v>
      </c>
    </row>
    <row r="7275" spans="1:2" x14ac:dyDescent="0.25">
      <c r="A7275" s="118">
        <v>99000</v>
      </c>
      <c r="B7275" s="110" t="s">
        <v>10090</v>
      </c>
    </row>
    <row r="7276" spans="1:2" x14ac:dyDescent="0.25">
      <c r="A7276" s="118">
        <v>99000</v>
      </c>
      <c r="B7276" s="110" t="s">
        <v>10091</v>
      </c>
    </row>
    <row r="7277" spans="1:2" x14ac:dyDescent="0.25">
      <c r="A7277" s="118">
        <v>99000</v>
      </c>
      <c r="B7277" s="110" t="s">
        <v>10092</v>
      </c>
    </row>
    <row r="7278" spans="1:2" x14ac:dyDescent="0.25">
      <c r="A7278" s="118">
        <v>75210</v>
      </c>
      <c r="B7278" s="110" t="s">
        <v>10093</v>
      </c>
    </row>
    <row r="7279" spans="1:2" x14ac:dyDescent="0.25">
      <c r="A7279" s="118">
        <v>74601</v>
      </c>
      <c r="B7279" s="110" t="s">
        <v>10094</v>
      </c>
    </row>
    <row r="7280" spans="1:2" x14ac:dyDescent="0.25">
      <c r="A7280" s="118">
        <v>64200</v>
      </c>
      <c r="B7280" s="110" t="s">
        <v>10095</v>
      </c>
    </row>
    <row r="7281" spans="1:2" x14ac:dyDescent="0.25">
      <c r="A7281" s="118">
        <v>52630</v>
      </c>
      <c r="B7281" s="110" t="s">
        <v>10096</v>
      </c>
    </row>
    <row r="7282" spans="1:2" x14ac:dyDescent="0.25">
      <c r="A7282" s="118">
        <v>64200</v>
      </c>
      <c r="B7282" s="110" t="s">
        <v>10097</v>
      </c>
    </row>
    <row r="7283" spans="1:2" x14ac:dyDescent="0.25">
      <c r="A7283" s="118">
        <v>50102</v>
      </c>
      <c r="B7283" s="110" t="s">
        <v>10098</v>
      </c>
    </row>
    <row r="7284" spans="1:2" x14ac:dyDescent="0.25">
      <c r="A7284" s="121">
        <v>52610</v>
      </c>
      <c r="B7284" s="110" t="s">
        <v>10099</v>
      </c>
    </row>
    <row r="7285" spans="1:2" x14ac:dyDescent="0.25">
      <c r="A7285" s="118">
        <v>72400</v>
      </c>
      <c r="B7285" s="110" t="s">
        <v>10100</v>
      </c>
    </row>
    <row r="7286" spans="1:2" x14ac:dyDescent="0.25">
      <c r="A7286" s="118">
        <v>52610</v>
      </c>
      <c r="B7286" s="110" t="s">
        <v>10101</v>
      </c>
    </row>
    <row r="7287" spans="1:2" x14ac:dyDescent="0.25">
      <c r="A7287" s="118">
        <v>64200</v>
      </c>
      <c r="B7287" s="110" t="s">
        <v>10102</v>
      </c>
    </row>
    <row r="7288" spans="1:2" x14ac:dyDescent="0.25">
      <c r="A7288" s="118">
        <v>74850</v>
      </c>
      <c r="B7288" s="110" t="s">
        <v>10103</v>
      </c>
    </row>
    <row r="7289" spans="1:2" x14ac:dyDescent="0.25">
      <c r="A7289" s="119">
        <v>51180</v>
      </c>
      <c r="B7289" s="111" t="s">
        <v>10104</v>
      </c>
    </row>
    <row r="7290" spans="1:2" x14ac:dyDescent="0.25">
      <c r="A7290" s="120">
        <v>33100</v>
      </c>
      <c r="B7290" s="111" t="s">
        <v>10105</v>
      </c>
    </row>
    <row r="7291" spans="1:2" x14ac:dyDescent="0.25">
      <c r="A7291" s="119">
        <v>51460</v>
      </c>
      <c r="B7291" s="111" t="s">
        <v>10106</v>
      </c>
    </row>
    <row r="7292" spans="1:2" x14ac:dyDescent="0.25">
      <c r="A7292" s="118">
        <v>15620</v>
      </c>
      <c r="B7292" s="110" t="s">
        <v>10107</v>
      </c>
    </row>
    <row r="7293" spans="1:2" x14ac:dyDescent="0.25">
      <c r="A7293" s="118">
        <v>52329</v>
      </c>
      <c r="B7293" s="110" t="s">
        <v>10108</v>
      </c>
    </row>
    <row r="7294" spans="1:2" x14ac:dyDescent="0.25">
      <c r="A7294" s="118">
        <v>51460</v>
      </c>
      <c r="B7294" s="110" t="s">
        <v>10109</v>
      </c>
    </row>
    <row r="7295" spans="1:2" x14ac:dyDescent="0.25">
      <c r="A7295" s="118">
        <v>15830</v>
      </c>
      <c r="B7295" s="110" t="s">
        <v>10110</v>
      </c>
    </row>
    <row r="7296" spans="1:2" x14ac:dyDescent="0.25">
      <c r="A7296" s="118">
        <v>74601</v>
      </c>
      <c r="B7296" s="110" t="s">
        <v>10111</v>
      </c>
    </row>
    <row r="7297" spans="1:2" x14ac:dyDescent="0.25">
      <c r="A7297" s="118">
        <v>67130</v>
      </c>
      <c r="B7297" s="110" t="s">
        <v>10112</v>
      </c>
    </row>
    <row r="7298" spans="1:2" x14ac:dyDescent="0.25">
      <c r="A7298" s="118">
        <v>67122</v>
      </c>
      <c r="B7298" s="110" t="s">
        <v>10113</v>
      </c>
    </row>
    <row r="7299" spans="1:2" x14ac:dyDescent="0.25">
      <c r="A7299" s="118">
        <v>29510</v>
      </c>
      <c r="B7299" s="110" t="s">
        <v>10114</v>
      </c>
    </row>
    <row r="7300" spans="1:2" x14ac:dyDescent="0.25">
      <c r="A7300" s="118">
        <v>65231</v>
      </c>
      <c r="B7300" s="110" t="s">
        <v>10115</v>
      </c>
    </row>
    <row r="7301" spans="1:2" x14ac:dyDescent="0.25">
      <c r="A7301" s="118">
        <v>65231</v>
      </c>
      <c r="B7301" s="110" t="s">
        <v>10116</v>
      </c>
    </row>
    <row r="7302" spans="1:2" x14ac:dyDescent="0.25">
      <c r="A7302" s="118">
        <v>52740</v>
      </c>
      <c r="B7302" s="110" t="s">
        <v>10117</v>
      </c>
    </row>
    <row r="7303" spans="1:2" x14ac:dyDescent="0.25">
      <c r="A7303" s="118">
        <v>65222</v>
      </c>
      <c r="B7303" s="110" t="s">
        <v>10118</v>
      </c>
    </row>
    <row r="7304" spans="1:2" x14ac:dyDescent="0.25">
      <c r="A7304" s="118">
        <v>30010</v>
      </c>
      <c r="B7304" s="110" t="s">
        <v>10119</v>
      </c>
    </row>
    <row r="7305" spans="1:2" x14ac:dyDescent="0.25">
      <c r="A7305" s="118">
        <v>24130</v>
      </c>
      <c r="B7305" s="110" t="s">
        <v>10120</v>
      </c>
    </row>
    <row r="7306" spans="1:2" x14ac:dyDescent="0.25">
      <c r="A7306" s="118">
        <v>29240</v>
      </c>
      <c r="B7306" s="110" t="s">
        <v>10121</v>
      </c>
    </row>
    <row r="7307" spans="1:2" x14ac:dyDescent="0.25">
      <c r="A7307" s="118">
        <v>24160</v>
      </c>
      <c r="B7307" s="110" t="s">
        <v>10122</v>
      </c>
    </row>
    <row r="7308" spans="1:2" x14ac:dyDescent="0.25">
      <c r="A7308" s="118">
        <v>27410</v>
      </c>
      <c r="B7308" s="110" t="s">
        <v>10123</v>
      </c>
    </row>
    <row r="7309" spans="1:2" x14ac:dyDescent="0.25">
      <c r="A7309" s="118">
        <v>51120</v>
      </c>
      <c r="B7309" s="110" t="s">
        <v>10124</v>
      </c>
    </row>
    <row r="7310" spans="1:2" x14ac:dyDescent="0.25">
      <c r="A7310" s="118">
        <v>29710</v>
      </c>
      <c r="B7310" s="110" t="s">
        <v>10125</v>
      </c>
    </row>
    <row r="7311" spans="1:2" x14ac:dyDescent="0.25">
      <c r="A7311" s="118">
        <v>27100</v>
      </c>
      <c r="B7311" s="110" t="s">
        <v>10126</v>
      </c>
    </row>
    <row r="7312" spans="1:2" x14ac:dyDescent="0.25">
      <c r="A7312" s="118">
        <v>51520</v>
      </c>
      <c r="B7312" s="110" t="s">
        <v>10127</v>
      </c>
    </row>
    <row r="7313" spans="1:2" x14ac:dyDescent="0.25">
      <c r="A7313" s="118">
        <v>27510</v>
      </c>
      <c r="B7313" s="110" t="s">
        <v>10128</v>
      </c>
    </row>
    <row r="7314" spans="1:2" x14ac:dyDescent="0.25">
      <c r="A7314" s="118">
        <v>27100</v>
      </c>
      <c r="B7314" s="110" t="s">
        <v>10129</v>
      </c>
    </row>
    <row r="7315" spans="1:2" x14ac:dyDescent="0.25">
      <c r="A7315" s="118">
        <v>13100</v>
      </c>
      <c r="B7315" s="110" t="s">
        <v>10130</v>
      </c>
    </row>
    <row r="7316" spans="1:2" x14ac:dyDescent="0.25">
      <c r="A7316" s="118">
        <v>13100</v>
      </c>
      <c r="B7316" s="110" t="s">
        <v>10131</v>
      </c>
    </row>
    <row r="7317" spans="1:2" x14ac:dyDescent="0.25">
      <c r="A7317" s="118">
        <v>13100</v>
      </c>
      <c r="B7317" s="110" t="s">
        <v>10132</v>
      </c>
    </row>
    <row r="7318" spans="1:2" x14ac:dyDescent="0.25">
      <c r="A7318" s="118">
        <v>13100</v>
      </c>
      <c r="B7318" s="110" t="s">
        <v>10133</v>
      </c>
    </row>
    <row r="7319" spans="1:2" x14ac:dyDescent="0.25">
      <c r="A7319" s="118">
        <v>13100</v>
      </c>
      <c r="B7319" s="110" t="s">
        <v>10134</v>
      </c>
    </row>
    <row r="7320" spans="1:2" x14ac:dyDescent="0.25">
      <c r="A7320" s="118">
        <v>13100</v>
      </c>
      <c r="B7320" s="110" t="s">
        <v>10135</v>
      </c>
    </row>
    <row r="7321" spans="1:2" x14ac:dyDescent="0.25">
      <c r="A7321" s="118">
        <v>13100</v>
      </c>
      <c r="B7321" s="110" t="s">
        <v>10136</v>
      </c>
    </row>
    <row r="7322" spans="1:2" x14ac:dyDescent="0.25">
      <c r="A7322" s="118">
        <v>13100</v>
      </c>
      <c r="B7322" s="110" t="s">
        <v>10137</v>
      </c>
    </row>
    <row r="7323" spans="1:2" x14ac:dyDescent="0.25">
      <c r="A7323" s="118">
        <v>27100</v>
      </c>
      <c r="B7323" s="110" t="s">
        <v>10138</v>
      </c>
    </row>
    <row r="7324" spans="1:2" x14ac:dyDescent="0.25">
      <c r="A7324" s="118">
        <v>14300</v>
      </c>
      <c r="B7324" s="110" t="s">
        <v>10139</v>
      </c>
    </row>
    <row r="7325" spans="1:2" x14ac:dyDescent="0.25">
      <c r="A7325" s="118">
        <v>23300</v>
      </c>
      <c r="B7325" s="110" t="s">
        <v>10140</v>
      </c>
    </row>
    <row r="7326" spans="1:2" x14ac:dyDescent="0.25">
      <c r="A7326" s="118">
        <v>29521</v>
      </c>
      <c r="B7326" s="110" t="s">
        <v>10141</v>
      </c>
    </row>
    <row r="7327" spans="1:2" x14ac:dyDescent="0.25">
      <c r="A7327" s="118">
        <v>27100</v>
      </c>
      <c r="B7327" s="110" t="s">
        <v>10142</v>
      </c>
    </row>
    <row r="7328" spans="1:2" x14ac:dyDescent="0.25">
      <c r="A7328" s="118">
        <v>51520</v>
      </c>
      <c r="B7328" s="110" t="s">
        <v>10143</v>
      </c>
    </row>
    <row r="7329" spans="1:2" x14ac:dyDescent="0.25">
      <c r="A7329" s="118">
        <v>29710</v>
      </c>
      <c r="B7329" s="110" t="s">
        <v>10144</v>
      </c>
    </row>
    <row r="7330" spans="1:2" x14ac:dyDescent="0.25">
      <c r="A7330" s="118">
        <v>29540</v>
      </c>
      <c r="B7330" s="110" t="s">
        <v>10145</v>
      </c>
    </row>
    <row r="7331" spans="1:2" x14ac:dyDescent="0.25">
      <c r="A7331" s="118">
        <v>52460</v>
      </c>
      <c r="B7331" s="110" t="s">
        <v>10146</v>
      </c>
    </row>
    <row r="7332" spans="1:2" x14ac:dyDescent="0.25">
      <c r="A7332" s="118">
        <v>51540</v>
      </c>
      <c r="B7332" s="110" t="s">
        <v>10147</v>
      </c>
    </row>
    <row r="7333" spans="1:2" x14ac:dyDescent="0.25">
      <c r="A7333" s="118">
        <v>51150</v>
      </c>
      <c r="B7333" s="110" t="s">
        <v>10148</v>
      </c>
    </row>
    <row r="7334" spans="1:2" x14ac:dyDescent="0.25">
      <c r="A7334" s="118">
        <v>33100</v>
      </c>
      <c r="B7334" s="110" t="s">
        <v>10149</v>
      </c>
    </row>
    <row r="7335" spans="1:2" x14ac:dyDescent="0.25">
      <c r="A7335" s="118">
        <v>45240</v>
      </c>
      <c r="B7335" s="110" t="s">
        <v>10150</v>
      </c>
    </row>
    <row r="7336" spans="1:2" x14ac:dyDescent="0.25">
      <c r="A7336" s="118">
        <v>1410</v>
      </c>
      <c r="B7336" s="110" t="s">
        <v>10151</v>
      </c>
    </row>
    <row r="7337" spans="1:2" x14ac:dyDescent="0.25">
      <c r="A7337" s="118">
        <v>24620</v>
      </c>
      <c r="B7337" s="110" t="s">
        <v>10152</v>
      </c>
    </row>
    <row r="7338" spans="1:2" x14ac:dyDescent="0.25">
      <c r="A7338" s="118">
        <v>24110</v>
      </c>
      <c r="B7338" s="110" t="s">
        <v>10153</v>
      </c>
    </row>
    <row r="7339" spans="1:2" x14ac:dyDescent="0.25">
      <c r="A7339" s="118">
        <v>85111</v>
      </c>
      <c r="B7339" s="110" t="s">
        <v>10154</v>
      </c>
    </row>
    <row r="7340" spans="1:2" x14ac:dyDescent="0.25">
      <c r="A7340" s="118">
        <v>51120</v>
      </c>
      <c r="B7340" s="110" t="s">
        <v>10155</v>
      </c>
    </row>
    <row r="7341" spans="1:2" x14ac:dyDescent="0.25">
      <c r="A7341" s="118">
        <v>29560</v>
      </c>
      <c r="B7341" s="110" t="s">
        <v>10156</v>
      </c>
    </row>
    <row r="7342" spans="1:2" x14ac:dyDescent="0.25">
      <c r="A7342" s="118">
        <v>67130</v>
      </c>
      <c r="B7342" s="110" t="s">
        <v>10157</v>
      </c>
    </row>
    <row r="7343" spans="1:2" x14ac:dyDescent="0.25">
      <c r="A7343" s="118">
        <v>36639</v>
      </c>
      <c r="B7343" s="110" t="s">
        <v>10158</v>
      </c>
    </row>
    <row r="7344" spans="1:2" x14ac:dyDescent="0.25">
      <c r="A7344" s="118">
        <v>29220</v>
      </c>
      <c r="B7344" s="110" t="s">
        <v>10159</v>
      </c>
    </row>
    <row r="7345" spans="1:2" x14ac:dyDescent="0.25">
      <c r="A7345" s="118">
        <v>35110</v>
      </c>
      <c r="B7345" s="110" t="s">
        <v>10160</v>
      </c>
    </row>
    <row r="7346" spans="1:2" x14ac:dyDescent="0.25">
      <c r="A7346" s="118">
        <v>74204</v>
      </c>
      <c r="B7346" s="110" t="s">
        <v>10161</v>
      </c>
    </row>
    <row r="7347" spans="1:2" x14ac:dyDescent="0.25">
      <c r="A7347" s="118">
        <v>18221</v>
      </c>
      <c r="B7347" s="110" t="s">
        <v>10162</v>
      </c>
    </row>
    <row r="7348" spans="1:2" x14ac:dyDescent="0.25">
      <c r="A7348" s="118">
        <v>18222</v>
      </c>
      <c r="B7348" s="110" t="s">
        <v>10163</v>
      </c>
    </row>
    <row r="7349" spans="1:2" x14ac:dyDescent="0.25">
      <c r="A7349" s="118">
        <v>29220</v>
      </c>
      <c r="B7349" s="110" t="s">
        <v>10164</v>
      </c>
    </row>
    <row r="7350" spans="1:2" x14ac:dyDescent="0.25">
      <c r="A7350" s="118">
        <v>51870</v>
      </c>
      <c r="B7350" s="110" t="s">
        <v>10165</v>
      </c>
    </row>
    <row r="7351" spans="1:2" x14ac:dyDescent="0.25">
      <c r="A7351" s="118">
        <v>29540</v>
      </c>
      <c r="B7351" s="110" t="s">
        <v>10166</v>
      </c>
    </row>
    <row r="7352" spans="1:2" x14ac:dyDescent="0.25">
      <c r="A7352" s="118">
        <v>29540</v>
      </c>
      <c r="B7352" s="110" t="s">
        <v>10167</v>
      </c>
    </row>
    <row r="7353" spans="1:2" x14ac:dyDescent="0.25">
      <c r="A7353" s="118">
        <v>15330</v>
      </c>
      <c r="B7353" s="110" t="s">
        <v>10168</v>
      </c>
    </row>
    <row r="7354" spans="1:2" x14ac:dyDescent="0.25">
      <c r="A7354" s="118">
        <v>25220</v>
      </c>
      <c r="B7354" s="110" t="s">
        <v>10169</v>
      </c>
    </row>
    <row r="7355" spans="1:2" x14ac:dyDescent="0.25">
      <c r="A7355" s="118">
        <v>74701</v>
      </c>
      <c r="B7355" s="110" t="s">
        <v>10170</v>
      </c>
    </row>
    <row r="7356" spans="1:2" x14ac:dyDescent="0.25">
      <c r="A7356" s="118">
        <v>28510</v>
      </c>
      <c r="B7356" s="110" t="s">
        <v>10171</v>
      </c>
    </row>
    <row r="7357" spans="1:2" x14ac:dyDescent="0.25">
      <c r="A7357" s="118">
        <v>26250</v>
      </c>
      <c r="B7357" s="110" t="s">
        <v>10172</v>
      </c>
    </row>
    <row r="7358" spans="1:2" x14ac:dyDescent="0.25">
      <c r="A7358" s="118">
        <v>26650</v>
      </c>
      <c r="B7358" s="110" t="s">
        <v>10173</v>
      </c>
    </row>
    <row r="7359" spans="1:2" x14ac:dyDescent="0.25">
      <c r="A7359" s="118">
        <v>26130</v>
      </c>
      <c r="B7359" s="110" t="s">
        <v>10174</v>
      </c>
    </row>
    <row r="7360" spans="1:2" x14ac:dyDescent="0.25">
      <c r="A7360" s="118">
        <v>25220</v>
      </c>
      <c r="B7360" s="110" t="s">
        <v>10175</v>
      </c>
    </row>
    <row r="7361" spans="1:2" x14ac:dyDescent="0.25">
      <c r="A7361" s="118">
        <v>17210</v>
      </c>
      <c r="B7361" s="110" t="s">
        <v>10176</v>
      </c>
    </row>
    <row r="7362" spans="1:2" x14ac:dyDescent="0.25">
      <c r="A7362" s="118">
        <v>18221</v>
      </c>
      <c r="B7362" s="110" t="s">
        <v>10177</v>
      </c>
    </row>
    <row r="7363" spans="1:2" x14ac:dyDescent="0.25">
      <c r="A7363" s="118">
        <v>18222</v>
      </c>
      <c r="B7363" s="110" t="s">
        <v>10178</v>
      </c>
    </row>
    <row r="7364" spans="1:2" x14ac:dyDescent="0.25">
      <c r="A7364" s="118">
        <v>55303</v>
      </c>
      <c r="B7364" s="110" t="s">
        <v>10179</v>
      </c>
    </row>
    <row r="7365" spans="1:2" x14ac:dyDescent="0.25">
      <c r="A7365" s="118">
        <v>15330</v>
      </c>
      <c r="B7365" s="110" t="s">
        <v>10180</v>
      </c>
    </row>
    <row r="7366" spans="1:2" x14ac:dyDescent="0.25">
      <c r="A7366" s="118">
        <v>15330</v>
      </c>
      <c r="B7366" s="110" t="s">
        <v>10181</v>
      </c>
    </row>
    <row r="7367" spans="1:2" x14ac:dyDescent="0.25">
      <c r="A7367" s="118">
        <v>25220</v>
      </c>
      <c r="B7367" s="110" t="s">
        <v>10182</v>
      </c>
    </row>
    <row r="7368" spans="1:2" x14ac:dyDescent="0.25">
      <c r="A7368" s="118">
        <v>17720</v>
      </c>
      <c r="B7368" s="110" t="s">
        <v>10183</v>
      </c>
    </row>
    <row r="7369" spans="1:2" x14ac:dyDescent="0.25">
      <c r="A7369" s="118">
        <v>1120</v>
      </c>
      <c r="B7369" s="110" t="s">
        <v>10184</v>
      </c>
    </row>
    <row r="7370" spans="1:2" x14ac:dyDescent="0.25">
      <c r="A7370" s="118">
        <v>35300</v>
      </c>
      <c r="B7370" s="110" t="s">
        <v>10185</v>
      </c>
    </row>
    <row r="7371" spans="1:2" x14ac:dyDescent="0.25">
      <c r="A7371" s="118">
        <v>14500</v>
      </c>
      <c r="B7371" s="110" t="s">
        <v>10186</v>
      </c>
    </row>
    <row r="7372" spans="1:2" x14ac:dyDescent="0.25">
      <c r="A7372" s="118">
        <v>36220</v>
      </c>
      <c r="B7372" s="110" t="s">
        <v>10187</v>
      </c>
    </row>
    <row r="7373" spans="1:2" x14ac:dyDescent="0.25">
      <c r="A7373" s="118">
        <v>29121</v>
      </c>
      <c r="B7373" s="110" t="s">
        <v>10188</v>
      </c>
    </row>
    <row r="7374" spans="1:2" x14ac:dyDescent="0.25">
      <c r="A7374" s="118">
        <v>26210</v>
      </c>
      <c r="B7374" s="110" t="s">
        <v>10189</v>
      </c>
    </row>
    <row r="7375" spans="1:2" x14ac:dyDescent="0.25">
      <c r="A7375" s="118">
        <v>19200</v>
      </c>
      <c r="B7375" s="110" t="s">
        <v>10190</v>
      </c>
    </row>
    <row r="7376" spans="1:2" x14ac:dyDescent="0.25">
      <c r="A7376" s="118">
        <v>24120</v>
      </c>
      <c r="B7376" s="110" t="s">
        <v>10191</v>
      </c>
    </row>
    <row r="7377" spans="1:2" x14ac:dyDescent="0.25">
      <c r="A7377" s="118">
        <v>51180</v>
      </c>
      <c r="B7377" s="110" t="s">
        <v>10192</v>
      </c>
    </row>
    <row r="7378" spans="1:2" x14ac:dyDescent="0.25">
      <c r="A7378" s="118">
        <v>36610</v>
      </c>
      <c r="B7378" s="110" t="s">
        <v>10193</v>
      </c>
    </row>
    <row r="7379" spans="1:2" x14ac:dyDescent="0.25">
      <c r="A7379" s="118">
        <v>36220</v>
      </c>
      <c r="B7379" s="110" t="s">
        <v>10194</v>
      </c>
    </row>
    <row r="7380" spans="1:2" x14ac:dyDescent="0.25">
      <c r="A7380" s="118">
        <v>52484</v>
      </c>
      <c r="B7380" s="110" t="s">
        <v>10195</v>
      </c>
    </row>
    <row r="7381" spans="1:2" x14ac:dyDescent="0.25">
      <c r="A7381" s="118">
        <v>51473</v>
      </c>
      <c r="B7381" s="110" t="s">
        <v>10196</v>
      </c>
    </row>
    <row r="7382" spans="1:2" x14ac:dyDescent="0.25">
      <c r="A7382" s="118">
        <v>36610</v>
      </c>
      <c r="B7382" s="110" t="s">
        <v>10197</v>
      </c>
    </row>
    <row r="7383" spans="1:2" x14ac:dyDescent="0.25">
      <c r="A7383" s="118">
        <v>74872</v>
      </c>
      <c r="B7383" s="110" t="s">
        <v>10198</v>
      </c>
    </row>
    <row r="7384" spans="1:2" x14ac:dyDescent="0.25">
      <c r="A7384" s="118">
        <v>36220</v>
      </c>
      <c r="B7384" s="110" t="s">
        <v>10199</v>
      </c>
    </row>
    <row r="7385" spans="1:2" x14ac:dyDescent="0.25">
      <c r="A7385" s="118">
        <v>51473</v>
      </c>
      <c r="B7385" s="110" t="s">
        <v>10200</v>
      </c>
    </row>
    <row r="7386" spans="1:2" x14ac:dyDescent="0.25">
      <c r="A7386" s="118">
        <v>51473</v>
      </c>
      <c r="B7386" s="110" t="s">
        <v>10201</v>
      </c>
    </row>
    <row r="7387" spans="1:2" x14ac:dyDescent="0.25">
      <c r="A7387" s="118">
        <v>36610</v>
      </c>
      <c r="B7387" s="110" t="s">
        <v>10202</v>
      </c>
    </row>
    <row r="7388" spans="1:2" x14ac:dyDescent="0.25">
      <c r="A7388" s="118">
        <v>26150</v>
      </c>
      <c r="B7388" s="110" t="s">
        <v>10203</v>
      </c>
    </row>
    <row r="7389" spans="1:2" x14ac:dyDescent="0.25">
      <c r="A7389" s="118">
        <v>36220</v>
      </c>
      <c r="B7389" s="110" t="s">
        <v>10204</v>
      </c>
    </row>
    <row r="7390" spans="1:2" x14ac:dyDescent="0.25">
      <c r="A7390" s="118">
        <v>36220</v>
      </c>
      <c r="B7390" s="110" t="s">
        <v>10205</v>
      </c>
    </row>
    <row r="7391" spans="1:2" x14ac:dyDescent="0.25">
      <c r="A7391" s="118">
        <v>36220</v>
      </c>
      <c r="B7391" s="110" t="s">
        <v>10206</v>
      </c>
    </row>
    <row r="7392" spans="1:2" x14ac:dyDescent="0.25">
      <c r="A7392" s="118">
        <v>36220</v>
      </c>
      <c r="B7392" s="110" t="s">
        <v>10207</v>
      </c>
    </row>
    <row r="7393" spans="1:2" x14ac:dyDescent="0.25">
      <c r="A7393" s="118">
        <v>36220</v>
      </c>
      <c r="B7393" s="110" t="s">
        <v>10208</v>
      </c>
    </row>
    <row r="7394" spans="1:2" x14ac:dyDescent="0.25">
      <c r="A7394" s="118">
        <v>71409</v>
      </c>
      <c r="B7394" s="110" t="s">
        <v>10209</v>
      </c>
    </row>
    <row r="7395" spans="1:2" x14ac:dyDescent="0.25">
      <c r="A7395" s="118">
        <v>36220</v>
      </c>
      <c r="B7395" s="110" t="s">
        <v>10210</v>
      </c>
    </row>
    <row r="7396" spans="1:2" x14ac:dyDescent="0.25">
      <c r="A7396" s="118">
        <v>91310</v>
      </c>
      <c r="B7396" s="110" t="s">
        <v>10211</v>
      </c>
    </row>
    <row r="7397" spans="1:2" x14ac:dyDescent="0.25">
      <c r="A7397" s="118">
        <v>85321</v>
      </c>
      <c r="B7397" s="110" t="s">
        <v>10212</v>
      </c>
    </row>
    <row r="7398" spans="1:2" x14ac:dyDescent="0.25">
      <c r="A7398" s="118">
        <v>91310</v>
      </c>
      <c r="B7398" s="110" t="s">
        <v>10213</v>
      </c>
    </row>
    <row r="7399" spans="1:2" x14ac:dyDescent="0.25">
      <c r="A7399" s="118">
        <v>29430</v>
      </c>
      <c r="B7399" s="110" t="s">
        <v>10214</v>
      </c>
    </row>
    <row r="7400" spans="1:2" x14ac:dyDescent="0.25">
      <c r="A7400" s="118">
        <v>51810</v>
      </c>
      <c r="B7400" s="110" t="s">
        <v>10215</v>
      </c>
    </row>
    <row r="7401" spans="1:2" x14ac:dyDescent="0.25">
      <c r="A7401" s="118">
        <v>36509</v>
      </c>
      <c r="B7401" s="110" t="s">
        <v>10216</v>
      </c>
    </row>
    <row r="7402" spans="1:2" x14ac:dyDescent="0.25">
      <c r="A7402" s="118">
        <v>93010</v>
      </c>
      <c r="B7402" s="110" t="s">
        <v>10217</v>
      </c>
    </row>
    <row r="7403" spans="1:2" x14ac:dyDescent="0.25">
      <c r="A7403" s="118">
        <v>22220</v>
      </c>
      <c r="B7403" s="110" t="s">
        <v>10218</v>
      </c>
    </row>
    <row r="7404" spans="1:2" x14ac:dyDescent="0.25">
      <c r="A7404" s="118">
        <v>93059</v>
      </c>
      <c r="B7404" s="110" t="s">
        <v>10219</v>
      </c>
    </row>
    <row r="7405" spans="1:2" x14ac:dyDescent="0.25">
      <c r="A7405" s="118">
        <v>92629</v>
      </c>
      <c r="B7405" s="110" t="s">
        <v>10220</v>
      </c>
    </row>
    <row r="7406" spans="1:2" x14ac:dyDescent="0.25">
      <c r="A7406" s="118">
        <v>92629</v>
      </c>
      <c r="B7406" s="110" t="s">
        <v>10221</v>
      </c>
    </row>
    <row r="7407" spans="1:2" x14ac:dyDescent="0.25">
      <c r="A7407" s="118">
        <v>45420</v>
      </c>
      <c r="B7407" s="110" t="s">
        <v>10222</v>
      </c>
    </row>
    <row r="7408" spans="1:2" x14ac:dyDescent="0.25">
      <c r="A7408" s="118">
        <v>91110</v>
      </c>
      <c r="B7408" s="110" t="s">
        <v>10223</v>
      </c>
    </row>
    <row r="7409" spans="1:2" x14ac:dyDescent="0.25">
      <c r="A7409" s="118">
        <v>29240</v>
      </c>
      <c r="B7409" s="110" t="s">
        <v>10224</v>
      </c>
    </row>
    <row r="7410" spans="1:2" x14ac:dyDescent="0.25">
      <c r="A7410" s="118">
        <v>26821</v>
      </c>
      <c r="B7410" s="110" t="s">
        <v>10225</v>
      </c>
    </row>
    <row r="7411" spans="1:2" x14ac:dyDescent="0.25">
      <c r="A7411" s="118">
        <v>36639</v>
      </c>
      <c r="B7411" s="110" t="s">
        <v>10226</v>
      </c>
    </row>
    <row r="7412" spans="1:2" x14ac:dyDescent="0.25">
      <c r="A7412" s="118">
        <v>22130</v>
      </c>
      <c r="B7412" s="110" t="s">
        <v>10227</v>
      </c>
    </row>
    <row r="7413" spans="1:2" x14ac:dyDescent="0.25">
      <c r="A7413" s="118">
        <v>71409</v>
      </c>
      <c r="B7413" s="110" t="s">
        <v>10228</v>
      </c>
    </row>
    <row r="7414" spans="1:2" x14ac:dyDescent="0.25">
      <c r="A7414" s="118">
        <v>92400</v>
      </c>
      <c r="B7414" s="110" t="s">
        <v>10229</v>
      </c>
    </row>
    <row r="7415" spans="1:2" x14ac:dyDescent="0.25">
      <c r="A7415" s="118">
        <v>91120</v>
      </c>
      <c r="B7415" s="110" t="s">
        <v>10230</v>
      </c>
    </row>
    <row r="7416" spans="1:2" x14ac:dyDescent="0.25">
      <c r="A7416" s="118">
        <v>75230</v>
      </c>
      <c r="B7416" s="110" t="s">
        <v>10231</v>
      </c>
    </row>
    <row r="7417" spans="1:2" x14ac:dyDescent="0.25">
      <c r="A7417" s="118">
        <v>75230</v>
      </c>
      <c r="B7417" s="110" t="s">
        <v>10232</v>
      </c>
    </row>
    <row r="7418" spans="1:2" x14ac:dyDescent="0.25">
      <c r="A7418" s="118">
        <v>92629</v>
      </c>
      <c r="B7418" s="110" t="s">
        <v>10233</v>
      </c>
    </row>
    <row r="7419" spans="1:2" x14ac:dyDescent="0.25">
      <c r="A7419" s="118">
        <v>29710</v>
      </c>
      <c r="B7419" s="110" t="s">
        <v>10234</v>
      </c>
    </row>
    <row r="7420" spans="1:2" x14ac:dyDescent="0.25">
      <c r="A7420" s="118">
        <v>15842</v>
      </c>
      <c r="B7420" s="110" t="s">
        <v>10235</v>
      </c>
    </row>
    <row r="7421" spans="1:2" x14ac:dyDescent="0.25">
      <c r="A7421" s="118">
        <v>71403</v>
      </c>
      <c r="B7421" s="110" t="s">
        <v>10236</v>
      </c>
    </row>
    <row r="7422" spans="1:2" x14ac:dyDescent="0.25">
      <c r="A7422" s="118">
        <v>32300</v>
      </c>
      <c r="B7422" s="110" t="s">
        <v>10237</v>
      </c>
    </row>
    <row r="7423" spans="1:2" x14ac:dyDescent="0.25">
      <c r="A7423" s="118">
        <v>17720</v>
      </c>
      <c r="B7423" s="110" t="s">
        <v>10238</v>
      </c>
    </row>
    <row r="7424" spans="1:2" x14ac:dyDescent="0.25">
      <c r="A7424" s="118">
        <v>31200</v>
      </c>
      <c r="B7424" s="110" t="s">
        <v>10239</v>
      </c>
    </row>
    <row r="7425" spans="1:2" x14ac:dyDescent="0.25">
      <c r="A7425" s="118">
        <v>80100</v>
      </c>
      <c r="B7425" s="110" t="s">
        <v>10240</v>
      </c>
    </row>
    <row r="7426" spans="1:2" x14ac:dyDescent="0.25">
      <c r="A7426" s="118">
        <v>15519</v>
      </c>
      <c r="B7426" s="110" t="s">
        <v>10241</v>
      </c>
    </row>
    <row r="7427" spans="1:2" x14ac:dyDescent="0.25">
      <c r="A7427" s="118">
        <v>75230</v>
      </c>
      <c r="B7427" s="110" t="s">
        <v>10242</v>
      </c>
    </row>
    <row r="7428" spans="1:2" x14ac:dyDescent="0.25">
      <c r="A7428" s="118">
        <v>17300</v>
      </c>
      <c r="B7428" s="110" t="s">
        <v>10243</v>
      </c>
    </row>
    <row r="7429" spans="1:2" x14ac:dyDescent="0.25">
      <c r="A7429" s="118">
        <v>17250</v>
      </c>
      <c r="B7429" s="110" t="s">
        <v>10244</v>
      </c>
    </row>
    <row r="7430" spans="1:2" x14ac:dyDescent="0.25">
      <c r="A7430" s="118">
        <v>17300</v>
      </c>
      <c r="B7430" s="110" t="s">
        <v>10245</v>
      </c>
    </row>
    <row r="7431" spans="1:2" x14ac:dyDescent="0.25">
      <c r="A7431" s="118">
        <v>17250</v>
      </c>
      <c r="B7431" s="110" t="s">
        <v>10246</v>
      </c>
    </row>
    <row r="7432" spans="1:2" x14ac:dyDescent="0.25">
      <c r="A7432" s="118">
        <v>17170</v>
      </c>
      <c r="B7432" s="110" t="s">
        <v>10247</v>
      </c>
    </row>
    <row r="7433" spans="1:2" x14ac:dyDescent="0.25">
      <c r="A7433" s="118">
        <v>17170</v>
      </c>
      <c r="B7433" s="110" t="s">
        <v>10248</v>
      </c>
    </row>
    <row r="7434" spans="1:2" x14ac:dyDescent="0.25">
      <c r="A7434" s="118">
        <v>1110</v>
      </c>
      <c r="B7434" s="110" t="s">
        <v>10249</v>
      </c>
    </row>
    <row r="7435" spans="1:2" x14ac:dyDescent="0.25">
      <c r="A7435" s="118">
        <v>17170</v>
      </c>
      <c r="B7435" s="110" t="s">
        <v>10250</v>
      </c>
    </row>
    <row r="7436" spans="1:2" x14ac:dyDescent="0.25">
      <c r="A7436" s="118">
        <v>17250</v>
      </c>
      <c r="B7436" s="110" t="s">
        <v>10251</v>
      </c>
    </row>
    <row r="7437" spans="1:2" x14ac:dyDescent="0.25">
      <c r="A7437" s="118">
        <v>17170</v>
      </c>
      <c r="B7437" s="110" t="s">
        <v>10252</v>
      </c>
    </row>
    <row r="7438" spans="1:2" x14ac:dyDescent="0.25">
      <c r="A7438" s="118">
        <v>17170</v>
      </c>
      <c r="B7438" s="110" t="s">
        <v>10253</v>
      </c>
    </row>
    <row r="7439" spans="1:2" x14ac:dyDescent="0.25">
      <c r="A7439" s="118">
        <v>85311</v>
      </c>
      <c r="B7439" s="110" t="s">
        <v>10254</v>
      </c>
    </row>
    <row r="7440" spans="1:2" x14ac:dyDescent="0.25">
      <c r="A7440" s="118">
        <v>85312</v>
      </c>
      <c r="B7440" s="110" t="s">
        <v>10255</v>
      </c>
    </row>
    <row r="7441" spans="1:2" x14ac:dyDescent="0.25">
      <c r="A7441" s="118">
        <v>52422</v>
      </c>
      <c r="B7441" s="110" t="s">
        <v>10256</v>
      </c>
    </row>
    <row r="7442" spans="1:2" x14ac:dyDescent="0.25">
      <c r="A7442" s="118">
        <v>14220</v>
      </c>
      <c r="B7442" s="110" t="s">
        <v>10257</v>
      </c>
    </row>
    <row r="7443" spans="1:2" x14ac:dyDescent="0.25">
      <c r="A7443" s="118">
        <v>15410</v>
      </c>
      <c r="B7443" s="110" t="s">
        <v>10258</v>
      </c>
    </row>
    <row r="7444" spans="1:2" x14ac:dyDescent="0.25">
      <c r="A7444" s="118">
        <v>15420</v>
      </c>
      <c r="B7444" s="110" t="s">
        <v>10259</v>
      </c>
    </row>
    <row r="7445" spans="1:2" x14ac:dyDescent="0.25">
      <c r="A7445" s="118">
        <v>17170</v>
      </c>
      <c r="B7445" s="110" t="s">
        <v>10260</v>
      </c>
    </row>
    <row r="7446" spans="1:2" x14ac:dyDescent="0.25">
      <c r="A7446" s="118">
        <v>32300</v>
      </c>
      <c r="B7446" s="110" t="s">
        <v>10261</v>
      </c>
    </row>
    <row r="7447" spans="1:2" x14ac:dyDescent="0.25">
      <c r="A7447" s="118">
        <v>35120</v>
      </c>
      <c r="B7447" s="110" t="s">
        <v>10262</v>
      </c>
    </row>
    <row r="7448" spans="1:2" x14ac:dyDescent="0.25">
      <c r="A7448" s="118">
        <v>34100</v>
      </c>
      <c r="B7448" s="110" t="s">
        <v>10263</v>
      </c>
    </row>
    <row r="7449" spans="1:2" x14ac:dyDescent="0.25">
      <c r="A7449" s="118">
        <v>34100</v>
      </c>
      <c r="B7449" s="110" t="s">
        <v>10264</v>
      </c>
    </row>
    <row r="7450" spans="1:2" x14ac:dyDescent="0.25">
      <c r="A7450" s="118">
        <v>34300</v>
      </c>
      <c r="B7450" s="110" t="s">
        <v>10265</v>
      </c>
    </row>
    <row r="7451" spans="1:2" x14ac:dyDescent="0.25">
      <c r="A7451" s="118">
        <v>26510</v>
      </c>
      <c r="B7451" s="110" t="s">
        <v>10266</v>
      </c>
    </row>
    <row r="7452" spans="1:2" x14ac:dyDescent="0.25">
      <c r="A7452" s="118">
        <v>28720</v>
      </c>
      <c r="B7452" s="110" t="s">
        <v>10267</v>
      </c>
    </row>
    <row r="7453" spans="1:2" x14ac:dyDescent="0.25">
      <c r="A7453" s="118">
        <v>28710</v>
      </c>
      <c r="B7453" s="110" t="s">
        <v>10268</v>
      </c>
    </row>
    <row r="7454" spans="1:2" x14ac:dyDescent="0.25">
      <c r="A7454" s="118">
        <v>25220</v>
      </c>
      <c r="B7454" s="110" t="s">
        <v>10269</v>
      </c>
    </row>
    <row r="7455" spans="1:2" x14ac:dyDescent="0.25">
      <c r="A7455" s="118">
        <v>20400</v>
      </c>
      <c r="B7455" s="110" t="s">
        <v>10270</v>
      </c>
    </row>
    <row r="7456" spans="1:2" x14ac:dyDescent="0.25">
      <c r="A7456" s="118">
        <v>5010</v>
      </c>
      <c r="B7456" s="110" t="s">
        <v>10271</v>
      </c>
    </row>
    <row r="7457" spans="1:2" x14ac:dyDescent="0.25">
      <c r="A7457" s="118">
        <v>1110</v>
      </c>
      <c r="B7457" s="110" t="s">
        <v>10272</v>
      </c>
    </row>
    <row r="7458" spans="1:2" x14ac:dyDescent="0.25">
      <c r="A7458" s="118">
        <v>92629</v>
      </c>
      <c r="B7458" s="110" t="s">
        <v>10273</v>
      </c>
    </row>
    <row r="7459" spans="1:2" x14ac:dyDescent="0.25">
      <c r="A7459" s="118">
        <v>93059</v>
      </c>
      <c r="B7459" s="110" t="s">
        <v>10274</v>
      </c>
    </row>
    <row r="7460" spans="1:2" x14ac:dyDescent="0.25">
      <c r="A7460" s="118">
        <v>92629</v>
      </c>
      <c r="B7460" s="110" t="s">
        <v>10275</v>
      </c>
    </row>
    <row r="7461" spans="1:2" x14ac:dyDescent="0.25">
      <c r="A7461" s="118">
        <v>92729</v>
      </c>
      <c r="B7461" s="110" t="s">
        <v>10276</v>
      </c>
    </row>
    <row r="7462" spans="1:2" x14ac:dyDescent="0.25">
      <c r="A7462" s="118">
        <v>26610</v>
      </c>
      <c r="B7462" s="110" t="s">
        <v>10277</v>
      </c>
    </row>
    <row r="7463" spans="1:2" x14ac:dyDescent="0.25">
      <c r="A7463" s="118">
        <v>26700</v>
      </c>
      <c r="B7463" s="110" t="s">
        <v>10278</v>
      </c>
    </row>
    <row r="7464" spans="1:2" x14ac:dyDescent="0.25">
      <c r="A7464" s="118">
        <v>15410</v>
      </c>
      <c r="B7464" s="110" t="s">
        <v>10279</v>
      </c>
    </row>
    <row r="7465" spans="1:2" x14ac:dyDescent="0.25">
      <c r="A7465" s="118">
        <v>23201</v>
      </c>
      <c r="B7465" s="110" t="s">
        <v>10280</v>
      </c>
    </row>
    <row r="7466" spans="1:2" x14ac:dyDescent="0.25">
      <c r="A7466" s="118">
        <v>51519</v>
      </c>
      <c r="B7466" s="110" t="s">
        <v>10281</v>
      </c>
    </row>
    <row r="7467" spans="1:2" x14ac:dyDescent="0.25">
      <c r="A7467" s="118">
        <v>31500</v>
      </c>
      <c r="B7467" s="110" t="s">
        <v>10282</v>
      </c>
    </row>
    <row r="7468" spans="1:2" x14ac:dyDescent="0.25">
      <c r="A7468" s="118">
        <v>15870</v>
      </c>
      <c r="B7468" s="110" t="s">
        <v>10283</v>
      </c>
    </row>
    <row r="7469" spans="1:2" x14ac:dyDescent="0.25">
      <c r="A7469" s="118">
        <v>51120</v>
      </c>
      <c r="B7469" s="110" t="s">
        <v>10284</v>
      </c>
    </row>
    <row r="7470" spans="1:2" x14ac:dyDescent="0.25">
      <c r="A7470" s="118">
        <v>51550</v>
      </c>
      <c r="B7470" s="110" t="s">
        <v>10285</v>
      </c>
    </row>
    <row r="7471" spans="1:2" x14ac:dyDescent="0.25">
      <c r="A7471" s="118">
        <v>24140</v>
      </c>
      <c r="B7471" s="110" t="s">
        <v>10286</v>
      </c>
    </row>
    <row r="7472" spans="1:2" x14ac:dyDescent="0.25">
      <c r="A7472" s="118">
        <v>29710</v>
      </c>
      <c r="B7472" s="110" t="s">
        <v>10287</v>
      </c>
    </row>
    <row r="7473" spans="1:2" x14ac:dyDescent="0.25">
      <c r="A7473" s="118">
        <v>28750</v>
      </c>
      <c r="B7473" s="110" t="s">
        <v>10288</v>
      </c>
    </row>
    <row r="7474" spans="1:2" x14ac:dyDescent="0.25">
      <c r="A7474" s="118">
        <v>28630</v>
      </c>
      <c r="B7474" s="110" t="s">
        <v>10289</v>
      </c>
    </row>
    <row r="7475" spans="1:2" x14ac:dyDescent="0.25">
      <c r="A7475" s="118">
        <v>28630</v>
      </c>
      <c r="B7475" s="110" t="s">
        <v>10290</v>
      </c>
    </row>
    <row r="7476" spans="1:2" x14ac:dyDescent="0.25">
      <c r="A7476" s="118">
        <v>52740</v>
      </c>
      <c r="B7476" s="110" t="s">
        <v>10291</v>
      </c>
    </row>
    <row r="7477" spans="1:2" x14ac:dyDescent="0.25">
      <c r="A7477" s="118">
        <v>19200</v>
      </c>
      <c r="B7477" s="110" t="s">
        <v>10292</v>
      </c>
    </row>
    <row r="7478" spans="1:2" x14ac:dyDescent="0.25">
      <c r="A7478" s="118">
        <v>36300</v>
      </c>
      <c r="B7478" s="110" t="s">
        <v>10293</v>
      </c>
    </row>
    <row r="7479" spans="1:2" x14ac:dyDescent="0.25">
      <c r="A7479" s="118">
        <v>36300</v>
      </c>
      <c r="B7479" s="110" t="s">
        <v>10294</v>
      </c>
    </row>
    <row r="7480" spans="1:2" x14ac:dyDescent="0.25">
      <c r="A7480" s="118">
        <v>36300</v>
      </c>
      <c r="B7480" s="110" t="s">
        <v>10295</v>
      </c>
    </row>
    <row r="7481" spans="1:2" x14ac:dyDescent="0.25">
      <c r="A7481" s="118">
        <v>30020</v>
      </c>
      <c r="B7481" s="110" t="s">
        <v>10296</v>
      </c>
    </row>
    <row r="7482" spans="1:2" x14ac:dyDescent="0.25">
      <c r="A7482" s="118">
        <v>26260</v>
      </c>
      <c r="B7482" s="110" t="s">
        <v>10297</v>
      </c>
    </row>
    <row r="7483" spans="1:2" x14ac:dyDescent="0.25">
      <c r="A7483" s="118">
        <v>26260</v>
      </c>
      <c r="B7483" s="110" t="s">
        <v>10298</v>
      </c>
    </row>
    <row r="7484" spans="1:2" x14ac:dyDescent="0.25">
      <c r="A7484" s="118">
        <v>80100</v>
      </c>
      <c r="B7484" s="110" t="s">
        <v>10299</v>
      </c>
    </row>
    <row r="7485" spans="1:2" x14ac:dyDescent="0.25">
      <c r="A7485" s="118">
        <v>74112</v>
      </c>
      <c r="B7485" s="115" t="s">
        <v>10300</v>
      </c>
    </row>
    <row r="7486" spans="1:2" x14ac:dyDescent="0.25">
      <c r="A7486" s="118">
        <v>15209</v>
      </c>
      <c r="B7486" s="110" t="s">
        <v>10301</v>
      </c>
    </row>
    <row r="7487" spans="1:2" x14ac:dyDescent="0.25">
      <c r="A7487" s="118">
        <v>21220</v>
      </c>
      <c r="B7487" s="110" t="s">
        <v>10302</v>
      </c>
    </row>
    <row r="7488" spans="1:2" x14ac:dyDescent="0.25">
      <c r="A7488" s="118">
        <v>27420</v>
      </c>
      <c r="B7488" s="110" t="s">
        <v>10303</v>
      </c>
    </row>
    <row r="7489" spans="1:2" x14ac:dyDescent="0.25">
      <c r="A7489" s="118">
        <v>28610</v>
      </c>
      <c r="B7489" s="110" t="s">
        <v>10304</v>
      </c>
    </row>
    <row r="7490" spans="1:2" x14ac:dyDescent="0.25">
      <c r="A7490" s="118">
        <v>17403</v>
      </c>
      <c r="B7490" s="110" t="s">
        <v>10305</v>
      </c>
    </row>
    <row r="7491" spans="1:2" x14ac:dyDescent="0.25">
      <c r="A7491" s="118">
        <v>36110</v>
      </c>
      <c r="B7491" s="110" t="s">
        <v>10306</v>
      </c>
    </row>
    <row r="7492" spans="1:2" x14ac:dyDescent="0.25">
      <c r="A7492" s="118">
        <v>21220</v>
      </c>
      <c r="B7492" s="110" t="s">
        <v>10307</v>
      </c>
    </row>
    <row r="7493" spans="1:2" x14ac:dyDescent="0.25">
      <c r="A7493" s="118">
        <v>52440</v>
      </c>
      <c r="B7493" s="110" t="s">
        <v>10308</v>
      </c>
    </row>
    <row r="7494" spans="1:2" x14ac:dyDescent="0.25">
      <c r="A7494" s="118">
        <v>26210</v>
      </c>
      <c r="B7494" s="110" t="s">
        <v>10309</v>
      </c>
    </row>
    <row r="7495" spans="1:2" x14ac:dyDescent="0.25">
      <c r="A7495" s="118">
        <v>26130</v>
      </c>
      <c r="B7495" s="110" t="s">
        <v>10310</v>
      </c>
    </row>
    <row r="7496" spans="1:2" x14ac:dyDescent="0.25">
      <c r="A7496" s="118">
        <v>25240</v>
      </c>
      <c r="B7496" s="110" t="s">
        <v>10311</v>
      </c>
    </row>
    <row r="7497" spans="1:2" x14ac:dyDescent="0.25">
      <c r="A7497" s="118">
        <v>20510</v>
      </c>
      <c r="B7497" s="110" t="s">
        <v>10312</v>
      </c>
    </row>
    <row r="7498" spans="1:2" x14ac:dyDescent="0.25">
      <c r="A7498" s="118">
        <v>71409</v>
      </c>
      <c r="B7498" s="110" t="s">
        <v>10313</v>
      </c>
    </row>
    <row r="7499" spans="1:2" x14ac:dyDescent="0.25">
      <c r="A7499" s="118">
        <v>35300</v>
      </c>
      <c r="B7499" s="110" t="s">
        <v>10314</v>
      </c>
    </row>
    <row r="7500" spans="1:2" x14ac:dyDescent="0.25">
      <c r="A7500" s="118">
        <v>51160</v>
      </c>
      <c r="B7500" s="110" t="s">
        <v>10315</v>
      </c>
    </row>
    <row r="7501" spans="1:2" x14ac:dyDescent="0.25">
      <c r="A7501" s="118">
        <v>1139</v>
      </c>
      <c r="B7501" s="110" t="s">
        <v>10316</v>
      </c>
    </row>
    <row r="7502" spans="1:2" x14ac:dyDescent="0.25">
      <c r="A7502" s="118">
        <v>32100</v>
      </c>
      <c r="B7502" s="110" t="s">
        <v>10317</v>
      </c>
    </row>
    <row r="7503" spans="1:2" x14ac:dyDescent="0.25">
      <c r="A7503" s="118">
        <v>18232</v>
      </c>
      <c r="B7503" s="110" t="s">
        <v>10318</v>
      </c>
    </row>
    <row r="7504" spans="1:2" x14ac:dyDescent="0.25">
      <c r="A7504" s="118">
        <v>28610</v>
      </c>
      <c r="B7504" s="110" t="s">
        <v>10319</v>
      </c>
    </row>
    <row r="7505" spans="1:2" x14ac:dyDescent="0.25">
      <c r="A7505" s="118">
        <v>29710</v>
      </c>
      <c r="B7505" s="110" t="s">
        <v>10320</v>
      </c>
    </row>
    <row r="7506" spans="1:2" x14ac:dyDescent="0.25">
      <c r="A7506" s="118">
        <v>29130</v>
      </c>
      <c r="B7506" s="110" t="s">
        <v>10321</v>
      </c>
    </row>
    <row r="7507" spans="1:2" x14ac:dyDescent="0.25">
      <c r="A7507" s="118">
        <v>28610</v>
      </c>
      <c r="B7507" s="110" t="s">
        <v>10322</v>
      </c>
    </row>
    <row r="7508" spans="1:2" x14ac:dyDescent="0.25">
      <c r="A7508" s="118">
        <v>93059</v>
      </c>
      <c r="B7508" s="110" t="s">
        <v>10323</v>
      </c>
    </row>
    <row r="7509" spans="1:2" x14ac:dyDescent="0.25">
      <c r="A7509" s="118">
        <v>18241</v>
      </c>
      <c r="B7509" s="110" t="s">
        <v>10324</v>
      </c>
    </row>
    <row r="7510" spans="1:2" x14ac:dyDescent="0.25">
      <c r="A7510" s="118">
        <v>18249</v>
      </c>
      <c r="B7510" s="110" t="s">
        <v>10325</v>
      </c>
    </row>
    <row r="7511" spans="1:2" x14ac:dyDescent="0.25">
      <c r="A7511" s="118">
        <v>18222</v>
      </c>
      <c r="B7511" s="110" t="s">
        <v>10326</v>
      </c>
    </row>
    <row r="7512" spans="1:2" x14ac:dyDescent="0.25">
      <c r="A7512" s="118">
        <v>18222</v>
      </c>
      <c r="B7512" s="110" t="s">
        <v>10327</v>
      </c>
    </row>
    <row r="7513" spans="1:2" x14ac:dyDescent="0.25">
      <c r="A7513" s="118">
        <v>17600</v>
      </c>
      <c r="B7513" s="110" t="s">
        <v>10328</v>
      </c>
    </row>
    <row r="7514" spans="1:2" x14ac:dyDescent="0.25">
      <c r="A7514" s="118">
        <v>18249</v>
      </c>
      <c r="B7514" s="110" t="s">
        <v>10329</v>
      </c>
    </row>
    <row r="7515" spans="1:2" x14ac:dyDescent="0.25">
      <c r="A7515" s="118">
        <v>17300</v>
      </c>
      <c r="B7515" s="110" t="s">
        <v>10330</v>
      </c>
    </row>
    <row r="7516" spans="1:2" x14ac:dyDescent="0.25">
      <c r="A7516" s="118">
        <v>22220</v>
      </c>
      <c r="B7516" s="110" t="s">
        <v>10331</v>
      </c>
    </row>
    <row r="7517" spans="1:2" x14ac:dyDescent="0.25">
      <c r="A7517" s="118">
        <v>17300</v>
      </c>
      <c r="B7517" s="110" t="s">
        <v>10332</v>
      </c>
    </row>
    <row r="7518" spans="1:2" x14ac:dyDescent="0.25">
      <c r="A7518" s="118">
        <v>17300</v>
      </c>
      <c r="B7518" s="110" t="s">
        <v>10333</v>
      </c>
    </row>
    <row r="7519" spans="1:2" x14ac:dyDescent="0.25">
      <c r="A7519" s="118">
        <v>17300</v>
      </c>
      <c r="B7519" s="110" t="s">
        <v>10334</v>
      </c>
    </row>
    <row r="7520" spans="1:2" x14ac:dyDescent="0.25">
      <c r="A7520" s="118">
        <v>18249</v>
      </c>
      <c r="B7520" s="110" t="s">
        <v>10335</v>
      </c>
    </row>
    <row r="7521" spans="1:2" x14ac:dyDescent="0.25">
      <c r="A7521" s="118">
        <v>18231</v>
      </c>
      <c r="B7521" s="110" t="s">
        <v>10336</v>
      </c>
    </row>
    <row r="7522" spans="1:2" x14ac:dyDescent="0.25">
      <c r="A7522" s="118">
        <v>18232</v>
      </c>
      <c r="B7522" s="110" t="s">
        <v>10337</v>
      </c>
    </row>
    <row r="7523" spans="1:2" x14ac:dyDescent="0.25">
      <c r="A7523" s="118">
        <v>17600</v>
      </c>
      <c r="B7523" s="110" t="s">
        <v>10338</v>
      </c>
    </row>
    <row r="7524" spans="1:2" x14ac:dyDescent="0.25">
      <c r="A7524" s="118">
        <v>18221</v>
      </c>
      <c r="B7524" s="110" t="s">
        <v>10339</v>
      </c>
    </row>
    <row r="7525" spans="1:2" x14ac:dyDescent="0.25">
      <c r="A7525" s="118">
        <v>18222</v>
      </c>
      <c r="B7525" s="110" t="s">
        <v>10340</v>
      </c>
    </row>
    <row r="7526" spans="1:2" x14ac:dyDescent="0.25">
      <c r="A7526" s="118">
        <v>18249</v>
      </c>
      <c r="B7526" s="110" t="s">
        <v>10341</v>
      </c>
    </row>
    <row r="7527" spans="1:2" x14ac:dyDescent="0.25">
      <c r="A7527" s="118">
        <v>18249</v>
      </c>
      <c r="B7527" s="110" t="s">
        <v>10342</v>
      </c>
    </row>
    <row r="7528" spans="1:2" x14ac:dyDescent="0.25">
      <c r="A7528" s="118">
        <v>18222</v>
      </c>
      <c r="B7528" s="110" t="s">
        <v>10343</v>
      </c>
    </row>
    <row r="7529" spans="1:2" x14ac:dyDescent="0.25">
      <c r="A7529" s="118">
        <v>18222</v>
      </c>
      <c r="B7529" s="110" t="s">
        <v>10344</v>
      </c>
    </row>
    <row r="7530" spans="1:2" x14ac:dyDescent="0.25">
      <c r="A7530" s="118">
        <v>18249</v>
      </c>
      <c r="B7530" s="110" t="s">
        <v>10345</v>
      </c>
    </row>
    <row r="7531" spans="1:2" x14ac:dyDescent="0.25">
      <c r="A7531" s="118">
        <v>18249</v>
      </c>
      <c r="B7531" s="110" t="s">
        <v>10346</v>
      </c>
    </row>
    <row r="7532" spans="1:2" x14ac:dyDescent="0.25">
      <c r="A7532" s="118">
        <v>18249</v>
      </c>
      <c r="B7532" s="110" t="s">
        <v>10347</v>
      </c>
    </row>
    <row r="7533" spans="1:2" x14ac:dyDescent="0.25">
      <c r="A7533" s="118">
        <v>18249</v>
      </c>
      <c r="B7533" s="110" t="s">
        <v>10348</v>
      </c>
    </row>
    <row r="7534" spans="1:2" x14ac:dyDescent="0.25">
      <c r="A7534" s="118">
        <v>18231</v>
      </c>
      <c r="B7534" s="110" t="s">
        <v>10349</v>
      </c>
    </row>
    <row r="7535" spans="1:2" x14ac:dyDescent="0.25">
      <c r="A7535" s="118">
        <v>18232</v>
      </c>
      <c r="B7535" s="110" t="s">
        <v>10350</v>
      </c>
    </row>
    <row r="7536" spans="1:2" x14ac:dyDescent="0.25">
      <c r="A7536" s="118">
        <v>18231</v>
      </c>
      <c r="B7536" s="110" t="s">
        <v>10351</v>
      </c>
    </row>
    <row r="7537" spans="1:2" x14ac:dyDescent="0.25">
      <c r="A7537" s="118">
        <v>18232</v>
      </c>
      <c r="B7537" s="110" t="s">
        <v>10352</v>
      </c>
    </row>
    <row r="7538" spans="1:2" x14ac:dyDescent="0.25">
      <c r="A7538" s="118">
        <v>29540</v>
      </c>
      <c r="B7538" s="110" t="s">
        <v>10353</v>
      </c>
    </row>
    <row r="7539" spans="1:2" x14ac:dyDescent="0.25">
      <c r="A7539" s="118">
        <v>52450</v>
      </c>
      <c r="B7539" s="110" t="s">
        <v>10354</v>
      </c>
    </row>
    <row r="7540" spans="1:2" x14ac:dyDescent="0.25">
      <c r="A7540" s="118">
        <v>51830</v>
      </c>
      <c r="B7540" s="110" t="s">
        <v>10355</v>
      </c>
    </row>
    <row r="7541" spans="1:2" x14ac:dyDescent="0.25">
      <c r="A7541" s="118">
        <v>28730</v>
      </c>
      <c r="B7541" s="110" t="s">
        <v>10356</v>
      </c>
    </row>
    <row r="7542" spans="1:2" x14ac:dyDescent="0.25">
      <c r="A7542" s="118">
        <v>25240</v>
      </c>
      <c r="B7542" s="110" t="s">
        <v>10357</v>
      </c>
    </row>
    <row r="7543" spans="1:2" x14ac:dyDescent="0.25">
      <c r="A7543" s="118">
        <v>52410</v>
      </c>
      <c r="B7543" s="110" t="s">
        <v>10358</v>
      </c>
    </row>
    <row r="7544" spans="1:2" x14ac:dyDescent="0.25">
      <c r="A7544" s="118">
        <v>17120</v>
      </c>
      <c r="B7544" s="110" t="s">
        <v>10359</v>
      </c>
    </row>
    <row r="7545" spans="1:2" x14ac:dyDescent="0.25">
      <c r="A7545" s="118">
        <v>17130</v>
      </c>
      <c r="B7545" s="110" t="s">
        <v>10360</v>
      </c>
    </row>
    <row r="7546" spans="1:2" x14ac:dyDescent="0.25">
      <c r="A7546" s="118">
        <v>17110</v>
      </c>
      <c r="B7546" s="110" t="s">
        <v>10361</v>
      </c>
    </row>
    <row r="7547" spans="1:2" x14ac:dyDescent="0.25">
      <c r="A7547" s="118">
        <v>17110</v>
      </c>
      <c r="B7547" s="110" t="s">
        <v>10362</v>
      </c>
    </row>
    <row r="7548" spans="1:2" x14ac:dyDescent="0.25">
      <c r="A7548" s="118">
        <v>17720</v>
      </c>
      <c r="B7548" s="110" t="s">
        <v>10363</v>
      </c>
    </row>
    <row r="7549" spans="1:2" x14ac:dyDescent="0.25">
      <c r="A7549" s="118">
        <v>28620</v>
      </c>
      <c r="B7549" s="110" t="s">
        <v>10364</v>
      </c>
    </row>
    <row r="7550" spans="1:2" x14ac:dyDescent="0.25">
      <c r="A7550" s="118">
        <v>28620</v>
      </c>
      <c r="B7550" s="110" t="s">
        <v>10365</v>
      </c>
    </row>
    <row r="7551" spans="1:2" x14ac:dyDescent="0.25">
      <c r="A7551" s="118">
        <v>28620</v>
      </c>
      <c r="B7551" s="110" t="s">
        <v>10366</v>
      </c>
    </row>
    <row r="7552" spans="1:2" x14ac:dyDescent="0.25">
      <c r="A7552" s="118">
        <v>28620</v>
      </c>
      <c r="B7552" s="110" t="s">
        <v>10367</v>
      </c>
    </row>
    <row r="7553" spans="1:2" x14ac:dyDescent="0.25">
      <c r="A7553" s="118">
        <v>25240</v>
      </c>
      <c r="B7553" s="110" t="s">
        <v>10368</v>
      </c>
    </row>
    <row r="7554" spans="1:2" x14ac:dyDescent="0.25">
      <c r="A7554" s="118">
        <v>25240</v>
      </c>
      <c r="B7554" s="110" t="s">
        <v>10369</v>
      </c>
    </row>
    <row r="7555" spans="1:2" x14ac:dyDescent="0.25">
      <c r="A7555" s="118">
        <v>17519</v>
      </c>
      <c r="B7555" s="110" t="s">
        <v>10370</v>
      </c>
    </row>
    <row r="7556" spans="1:2" x14ac:dyDescent="0.25">
      <c r="A7556" s="118">
        <v>29540</v>
      </c>
      <c r="B7556" s="110" t="s">
        <v>10371</v>
      </c>
    </row>
    <row r="7557" spans="1:2" x14ac:dyDescent="0.25">
      <c r="A7557" s="118">
        <v>17520</v>
      </c>
      <c r="B7557" s="110" t="s">
        <v>10372</v>
      </c>
    </row>
    <row r="7558" spans="1:2" x14ac:dyDescent="0.25">
      <c r="A7558" s="118">
        <v>21120</v>
      </c>
      <c r="B7558" s="110" t="s">
        <v>10373</v>
      </c>
    </row>
    <row r="7559" spans="1:2" x14ac:dyDescent="0.25">
      <c r="A7559" s="118">
        <v>30010</v>
      </c>
      <c r="B7559" s="110" t="s">
        <v>10374</v>
      </c>
    </row>
    <row r="7560" spans="1:2" x14ac:dyDescent="0.25">
      <c r="A7560" s="118">
        <v>29240</v>
      </c>
      <c r="B7560" s="110" t="s">
        <v>10375</v>
      </c>
    </row>
    <row r="7561" spans="1:2" x14ac:dyDescent="0.25">
      <c r="A7561" s="118">
        <v>74820</v>
      </c>
      <c r="B7561" s="110" t="s">
        <v>10376</v>
      </c>
    </row>
    <row r="7562" spans="1:2" x14ac:dyDescent="0.25">
      <c r="A7562" s="118">
        <v>17542</v>
      </c>
      <c r="B7562" s="110" t="s">
        <v>10377</v>
      </c>
    </row>
    <row r="7563" spans="1:2" x14ac:dyDescent="0.25">
      <c r="A7563" s="118">
        <v>25240</v>
      </c>
      <c r="B7563" s="110" t="s">
        <v>10378</v>
      </c>
    </row>
    <row r="7564" spans="1:2" x14ac:dyDescent="0.25">
      <c r="A7564" s="118">
        <v>21251</v>
      </c>
      <c r="B7564" s="110" t="s">
        <v>10379</v>
      </c>
    </row>
    <row r="7565" spans="1:2" x14ac:dyDescent="0.25">
      <c r="A7565" s="118">
        <v>21251</v>
      </c>
      <c r="B7565" s="110" t="s">
        <v>10380</v>
      </c>
    </row>
    <row r="7566" spans="1:2" x14ac:dyDescent="0.25">
      <c r="A7566" s="118">
        <v>21252</v>
      </c>
      <c r="B7566" s="110" t="s">
        <v>10381</v>
      </c>
    </row>
    <row r="7567" spans="1:2" x14ac:dyDescent="0.25">
      <c r="A7567" s="118">
        <v>21252</v>
      </c>
      <c r="B7567" s="110" t="s">
        <v>10382</v>
      </c>
    </row>
    <row r="7568" spans="1:2" x14ac:dyDescent="0.25">
      <c r="A7568" s="118">
        <v>17542</v>
      </c>
      <c r="B7568" s="110" t="s">
        <v>10383</v>
      </c>
    </row>
    <row r="7569" spans="1:2" x14ac:dyDescent="0.25">
      <c r="A7569" s="118">
        <v>17542</v>
      </c>
      <c r="B7569" s="110" t="s">
        <v>10384</v>
      </c>
    </row>
    <row r="7570" spans="1:2" x14ac:dyDescent="0.25">
      <c r="A7570" s="118">
        <v>33202</v>
      </c>
      <c r="B7570" s="110" t="s">
        <v>10385</v>
      </c>
    </row>
    <row r="7571" spans="1:2" x14ac:dyDescent="0.25">
      <c r="A7571" s="118">
        <v>36120</v>
      </c>
      <c r="B7571" s="110" t="s">
        <v>10386</v>
      </c>
    </row>
    <row r="7572" spans="1:2" x14ac:dyDescent="0.25">
      <c r="A7572" s="118">
        <v>29210</v>
      </c>
      <c r="B7572" s="110" t="s">
        <v>10387</v>
      </c>
    </row>
    <row r="7573" spans="1:2" x14ac:dyDescent="0.25">
      <c r="A7573" s="118">
        <v>36120</v>
      </c>
      <c r="B7573" s="110" t="s">
        <v>10388</v>
      </c>
    </row>
    <row r="7574" spans="1:2" x14ac:dyDescent="0.25">
      <c r="A7574" s="118">
        <v>33202</v>
      </c>
      <c r="B7574" s="110" t="s">
        <v>10389</v>
      </c>
    </row>
    <row r="7575" spans="1:2" x14ac:dyDescent="0.25">
      <c r="A7575" s="118">
        <v>26240</v>
      </c>
      <c r="B7575" s="110" t="s">
        <v>10390</v>
      </c>
    </row>
    <row r="7576" spans="1:2" x14ac:dyDescent="0.25">
      <c r="A7576" s="118">
        <v>29240</v>
      </c>
      <c r="B7576" s="110" t="s">
        <v>10391</v>
      </c>
    </row>
    <row r="7577" spans="1:2" x14ac:dyDescent="0.25">
      <c r="A7577" s="118">
        <v>29240</v>
      </c>
      <c r="B7577" s="110" t="s">
        <v>10392</v>
      </c>
    </row>
    <row r="7578" spans="1:2" x14ac:dyDescent="0.25">
      <c r="A7578" s="118">
        <v>33201</v>
      </c>
      <c r="B7578" s="110" t="s">
        <v>10393</v>
      </c>
    </row>
    <row r="7579" spans="1:2" x14ac:dyDescent="0.25">
      <c r="A7579" s="118">
        <v>33202</v>
      </c>
      <c r="B7579" s="110" t="s">
        <v>10394</v>
      </c>
    </row>
    <row r="7580" spans="1:2" x14ac:dyDescent="0.25">
      <c r="A7580" s="118">
        <v>29240</v>
      </c>
      <c r="B7580" s="110" t="s">
        <v>10395</v>
      </c>
    </row>
    <row r="7581" spans="1:2" x14ac:dyDescent="0.25">
      <c r="A7581" s="119">
        <v>51180</v>
      </c>
      <c r="B7581" s="111" t="s">
        <v>10396</v>
      </c>
    </row>
    <row r="7582" spans="1:2" x14ac:dyDescent="0.25">
      <c r="A7582" s="120">
        <v>26150</v>
      </c>
      <c r="B7582" s="111" t="s">
        <v>10397</v>
      </c>
    </row>
    <row r="7583" spans="1:2" x14ac:dyDescent="0.25">
      <c r="A7583" s="119">
        <v>51460</v>
      </c>
      <c r="B7583" s="111" t="s">
        <v>10398</v>
      </c>
    </row>
    <row r="7584" spans="1:2" x14ac:dyDescent="0.25">
      <c r="A7584" s="118">
        <v>75130</v>
      </c>
      <c r="B7584" s="110" t="s">
        <v>10399</v>
      </c>
    </row>
    <row r="7585" spans="1:2" x14ac:dyDescent="0.25">
      <c r="A7585" s="118">
        <v>91200</v>
      </c>
      <c r="B7585" s="110" t="s">
        <v>10400</v>
      </c>
    </row>
    <row r="7586" spans="1:2" x14ac:dyDescent="0.25">
      <c r="A7586" s="118">
        <v>91320</v>
      </c>
      <c r="B7586" s="110" t="s">
        <v>10401</v>
      </c>
    </row>
    <row r="7587" spans="1:2" x14ac:dyDescent="0.25">
      <c r="A7587" s="118">
        <v>74500</v>
      </c>
      <c r="B7587" s="110" t="s">
        <v>10402</v>
      </c>
    </row>
    <row r="7588" spans="1:2" x14ac:dyDescent="0.25">
      <c r="A7588" s="118">
        <v>2010</v>
      </c>
      <c r="B7588" s="110" t="s">
        <v>10403</v>
      </c>
    </row>
    <row r="7589" spans="1:2" x14ac:dyDescent="0.25">
      <c r="A7589" s="118">
        <v>17541</v>
      </c>
      <c r="B7589" s="110" t="s">
        <v>10404</v>
      </c>
    </row>
    <row r="7590" spans="1:2" x14ac:dyDescent="0.25">
      <c r="A7590" s="118">
        <v>17541</v>
      </c>
      <c r="B7590" s="110" t="s">
        <v>10405</v>
      </c>
    </row>
    <row r="7591" spans="1:2" x14ac:dyDescent="0.25">
      <c r="A7591" s="118">
        <v>17541</v>
      </c>
      <c r="B7591" s="110" t="s">
        <v>10406</v>
      </c>
    </row>
    <row r="7592" spans="1:2" x14ac:dyDescent="0.25">
      <c r="A7592" s="118">
        <v>17300</v>
      </c>
      <c r="B7592" s="110" t="s">
        <v>10407</v>
      </c>
    </row>
    <row r="7593" spans="1:2" x14ac:dyDescent="0.25">
      <c r="A7593" s="118">
        <v>93010</v>
      </c>
      <c r="B7593" s="110" t="s">
        <v>10408</v>
      </c>
    </row>
    <row r="7594" spans="1:2" x14ac:dyDescent="0.25">
      <c r="A7594" s="118">
        <v>17541</v>
      </c>
      <c r="B7594" s="110" t="s">
        <v>10409</v>
      </c>
    </row>
    <row r="7595" spans="1:2" x14ac:dyDescent="0.25">
      <c r="A7595" s="118">
        <v>17401</v>
      </c>
      <c r="B7595" s="110" t="s">
        <v>10410</v>
      </c>
    </row>
    <row r="7596" spans="1:2" x14ac:dyDescent="0.25">
      <c r="A7596" s="118">
        <v>74872</v>
      </c>
      <c r="B7596" s="110" t="s">
        <v>10411</v>
      </c>
    </row>
    <row r="7597" spans="1:2" x14ac:dyDescent="0.25">
      <c r="A7597" s="118">
        <v>17541</v>
      </c>
      <c r="B7597" s="110" t="s">
        <v>10412</v>
      </c>
    </row>
    <row r="7598" spans="1:2" x14ac:dyDescent="0.25">
      <c r="A7598" s="118">
        <v>17541</v>
      </c>
      <c r="B7598" s="110" t="s">
        <v>10413</v>
      </c>
    </row>
    <row r="7599" spans="1:2" x14ac:dyDescent="0.25">
      <c r="A7599" s="118">
        <v>17541</v>
      </c>
      <c r="B7599" s="110" t="s">
        <v>10414</v>
      </c>
    </row>
    <row r="7600" spans="1:2" x14ac:dyDescent="0.25">
      <c r="A7600" s="118">
        <v>17541</v>
      </c>
      <c r="B7600" s="110" t="s">
        <v>10415</v>
      </c>
    </row>
    <row r="7601" spans="1:2" x14ac:dyDescent="0.25">
      <c r="A7601" s="118">
        <v>17541</v>
      </c>
      <c r="B7601" s="110" t="s">
        <v>10416</v>
      </c>
    </row>
    <row r="7602" spans="1:2" x14ac:dyDescent="0.25">
      <c r="A7602" s="118">
        <v>17541</v>
      </c>
      <c r="B7602" s="110" t="s">
        <v>10417</v>
      </c>
    </row>
    <row r="7603" spans="1:2" x14ac:dyDescent="0.25">
      <c r="A7603" s="118">
        <v>17541</v>
      </c>
      <c r="B7603" s="110" t="s">
        <v>10418</v>
      </c>
    </row>
    <row r="7604" spans="1:2" x14ac:dyDescent="0.25">
      <c r="A7604" s="118">
        <v>17541</v>
      </c>
      <c r="B7604" s="110" t="s">
        <v>10419</v>
      </c>
    </row>
    <row r="7605" spans="1:2" x14ac:dyDescent="0.25">
      <c r="A7605" s="118">
        <v>17541</v>
      </c>
      <c r="B7605" s="110" t="s">
        <v>10420</v>
      </c>
    </row>
    <row r="7606" spans="1:2" x14ac:dyDescent="0.25">
      <c r="A7606" s="118">
        <v>17541</v>
      </c>
      <c r="B7606" s="110" t="s">
        <v>10421</v>
      </c>
    </row>
    <row r="7607" spans="1:2" x14ac:dyDescent="0.25">
      <c r="A7607" s="118">
        <v>17541</v>
      </c>
      <c r="B7607" s="110" t="s">
        <v>10422</v>
      </c>
    </row>
    <row r="7608" spans="1:2" x14ac:dyDescent="0.25">
      <c r="A7608" s="118">
        <v>17403</v>
      </c>
      <c r="B7608" s="110" t="s">
        <v>10423</v>
      </c>
    </row>
    <row r="7609" spans="1:2" x14ac:dyDescent="0.25">
      <c r="A7609" s="118">
        <v>17541</v>
      </c>
      <c r="B7609" s="110" t="s">
        <v>10424</v>
      </c>
    </row>
    <row r="7610" spans="1:2" x14ac:dyDescent="0.25">
      <c r="A7610" s="118">
        <v>17542</v>
      </c>
      <c r="B7610" s="110" t="s">
        <v>10425</v>
      </c>
    </row>
    <row r="7611" spans="1:2" x14ac:dyDescent="0.25">
      <c r="A7611" s="118">
        <v>24301</v>
      </c>
      <c r="B7611" s="110" t="s">
        <v>10426</v>
      </c>
    </row>
    <row r="7612" spans="1:2" x14ac:dyDescent="0.25">
      <c r="A7612" s="118">
        <v>28510</v>
      </c>
      <c r="B7612" s="110" t="s">
        <v>10427</v>
      </c>
    </row>
    <row r="7613" spans="1:2" x14ac:dyDescent="0.25">
      <c r="A7613" s="118">
        <v>36140</v>
      </c>
      <c r="B7613" s="110" t="s">
        <v>10428</v>
      </c>
    </row>
    <row r="7614" spans="1:2" x14ac:dyDescent="0.25">
      <c r="A7614" s="118">
        <v>52460</v>
      </c>
      <c r="B7614" s="110" t="s">
        <v>10429</v>
      </c>
    </row>
    <row r="7615" spans="1:2" x14ac:dyDescent="0.25">
      <c r="A7615" s="118">
        <v>24140</v>
      </c>
      <c r="B7615" s="110" t="s">
        <v>10430</v>
      </c>
    </row>
    <row r="7616" spans="1:2" x14ac:dyDescent="0.25">
      <c r="A7616" s="118">
        <v>24410</v>
      </c>
      <c r="B7616" s="110" t="s">
        <v>10431</v>
      </c>
    </row>
    <row r="7617" spans="1:2" x14ac:dyDescent="0.25">
      <c r="A7617" s="118">
        <v>51460</v>
      </c>
      <c r="B7617" s="110" t="s">
        <v>10432</v>
      </c>
    </row>
    <row r="7618" spans="1:2" x14ac:dyDescent="0.25">
      <c r="A7618" s="118">
        <v>15519</v>
      </c>
      <c r="B7618" s="110" t="s">
        <v>10433</v>
      </c>
    </row>
    <row r="7619" spans="1:2" x14ac:dyDescent="0.25">
      <c r="A7619" s="118">
        <v>71320</v>
      </c>
      <c r="B7619" s="110" t="s">
        <v>10434</v>
      </c>
    </row>
    <row r="7620" spans="1:2" x14ac:dyDescent="0.25">
      <c r="A7620" s="118">
        <v>17542</v>
      </c>
      <c r="B7620" s="110" t="s">
        <v>10435</v>
      </c>
    </row>
    <row r="7621" spans="1:2" x14ac:dyDescent="0.25">
      <c r="A7621" s="118">
        <v>28750</v>
      </c>
      <c r="B7621" s="110" t="s">
        <v>10436</v>
      </c>
    </row>
    <row r="7622" spans="1:2" x14ac:dyDescent="0.25">
      <c r="A7622" s="118">
        <v>28750</v>
      </c>
      <c r="B7622" s="110" t="s">
        <v>10437</v>
      </c>
    </row>
    <row r="7623" spans="1:2" x14ac:dyDescent="0.25">
      <c r="A7623" s="118">
        <v>20510</v>
      </c>
      <c r="B7623" s="110" t="s">
        <v>10438</v>
      </c>
    </row>
    <row r="7624" spans="1:2" x14ac:dyDescent="0.25">
      <c r="A7624" s="118">
        <v>18249</v>
      </c>
      <c r="B7624" s="110" t="s">
        <v>10439</v>
      </c>
    </row>
    <row r="7625" spans="1:2" x14ac:dyDescent="0.25">
      <c r="A7625" s="118">
        <v>19200</v>
      </c>
      <c r="B7625" s="110" t="s">
        <v>10440</v>
      </c>
    </row>
    <row r="7626" spans="1:2" x14ac:dyDescent="0.25">
      <c r="A7626" s="118">
        <v>52423</v>
      </c>
      <c r="B7626" s="110" t="s">
        <v>10441</v>
      </c>
    </row>
    <row r="7627" spans="1:2" x14ac:dyDescent="0.25">
      <c r="A7627" s="118">
        <v>28610</v>
      </c>
      <c r="B7627" s="110" t="s">
        <v>10442</v>
      </c>
    </row>
    <row r="7628" spans="1:2" x14ac:dyDescent="0.25">
      <c r="A7628" s="118">
        <v>29510</v>
      </c>
      <c r="B7628" s="110" t="s">
        <v>10443</v>
      </c>
    </row>
    <row r="7629" spans="1:2" x14ac:dyDescent="0.25">
      <c r="A7629" s="118">
        <v>15960</v>
      </c>
      <c r="B7629" s="110" t="s">
        <v>10444</v>
      </c>
    </row>
    <row r="7630" spans="1:2" x14ac:dyDescent="0.25">
      <c r="A7630" s="118">
        <v>26821</v>
      </c>
      <c r="B7630" s="110" t="s">
        <v>10445</v>
      </c>
    </row>
    <row r="7631" spans="1:2" x14ac:dyDescent="0.25">
      <c r="A7631" s="118">
        <v>24120</v>
      </c>
      <c r="B7631" s="110" t="s">
        <v>10446</v>
      </c>
    </row>
    <row r="7632" spans="1:2" x14ac:dyDescent="0.25">
      <c r="A7632" s="118">
        <v>61201</v>
      </c>
      <c r="B7632" s="110" t="s">
        <v>10447</v>
      </c>
    </row>
    <row r="7633" spans="1:2" x14ac:dyDescent="0.25">
      <c r="A7633" s="118">
        <v>18300</v>
      </c>
      <c r="B7633" s="110" t="s">
        <v>10448</v>
      </c>
    </row>
    <row r="7634" spans="1:2" x14ac:dyDescent="0.25">
      <c r="A7634" s="118">
        <v>24422</v>
      </c>
      <c r="B7634" s="110" t="s">
        <v>10449</v>
      </c>
    </row>
    <row r="7635" spans="1:2" x14ac:dyDescent="0.25">
      <c r="A7635" s="118">
        <v>25210</v>
      </c>
      <c r="B7635" s="110" t="s">
        <v>10450</v>
      </c>
    </row>
    <row r="7636" spans="1:2" x14ac:dyDescent="0.25">
      <c r="A7636" s="118">
        <v>26120</v>
      </c>
      <c r="B7636" s="110" t="s">
        <v>10451</v>
      </c>
    </row>
    <row r="7637" spans="1:2" x14ac:dyDescent="0.25">
      <c r="A7637" s="118">
        <v>25210</v>
      </c>
      <c r="B7637" s="110" t="s">
        <v>10452</v>
      </c>
    </row>
    <row r="7638" spans="1:2" x14ac:dyDescent="0.25">
      <c r="A7638" s="118">
        <v>25210</v>
      </c>
      <c r="B7638" s="110" t="s">
        <v>10453</v>
      </c>
    </row>
    <row r="7639" spans="1:2" x14ac:dyDescent="0.25">
      <c r="A7639" s="118">
        <v>20200</v>
      </c>
      <c r="B7639" s="110" t="s">
        <v>10454</v>
      </c>
    </row>
    <row r="7640" spans="1:2" x14ac:dyDescent="0.25">
      <c r="A7640" s="118">
        <v>20200</v>
      </c>
      <c r="B7640" s="110" t="s">
        <v>10455</v>
      </c>
    </row>
    <row r="7641" spans="1:2" x14ac:dyDescent="0.25">
      <c r="A7641" s="118">
        <v>21120</v>
      </c>
      <c r="B7641" s="110" t="s">
        <v>10456</v>
      </c>
    </row>
    <row r="7642" spans="1:2" x14ac:dyDescent="0.25">
      <c r="A7642" s="118">
        <v>25210</v>
      </c>
      <c r="B7642" s="110" t="s">
        <v>10457</v>
      </c>
    </row>
    <row r="7643" spans="1:2" x14ac:dyDescent="0.25">
      <c r="A7643" s="118">
        <v>27420</v>
      </c>
      <c r="B7643" s="110" t="s">
        <v>10458</v>
      </c>
    </row>
    <row r="7644" spans="1:2" x14ac:dyDescent="0.25">
      <c r="A7644" s="121">
        <v>22230</v>
      </c>
      <c r="B7644" s="110" t="s">
        <v>10459</v>
      </c>
    </row>
    <row r="7645" spans="1:2" x14ac:dyDescent="0.25">
      <c r="A7645" s="118">
        <v>30010</v>
      </c>
      <c r="B7645" s="110" t="s">
        <v>10460</v>
      </c>
    </row>
    <row r="7646" spans="1:2" x14ac:dyDescent="0.25">
      <c r="A7646" s="118">
        <v>29550</v>
      </c>
      <c r="B7646" s="110" t="s">
        <v>10461</v>
      </c>
    </row>
    <row r="7647" spans="1:2" x14ac:dyDescent="0.25">
      <c r="A7647" s="118">
        <v>17300</v>
      </c>
      <c r="B7647" s="110" t="s">
        <v>10462</v>
      </c>
    </row>
    <row r="7648" spans="1:2" x14ac:dyDescent="0.25">
      <c r="A7648" s="118">
        <v>20200</v>
      </c>
      <c r="B7648" s="110" t="s">
        <v>10463</v>
      </c>
    </row>
    <row r="7649" spans="1:2" x14ac:dyDescent="0.25">
      <c r="A7649" s="118">
        <v>26150</v>
      </c>
      <c r="B7649" s="110" t="s">
        <v>10464</v>
      </c>
    </row>
    <row r="7650" spans="1:2" x14ac:dyDescent="0.25">
      <c r="A7650" s="118">
        <v>31200</v>
      </c>
      <c r="B7650" s="110" t="s">
        <v>10465</v>
      </c>
    </row>
    <row r="7651" spans="1:2" x14ac:dyDescent="0.25">
      <c r="A7651" s="118">
        <v>29560</v>
      </c>
      <c r="B7651" s="110" t="s">
        <v>10466</v>
      </c>
    </row>
    <row r="7652" spans="1:2" x14ac:dyDescent="0.25">
      <c r="A7652" s="118">
        <v>31500</v>
      </c>
      <c r="B7652" s="110" t="s">
        <v>10467</v>
      </c>
    </row>
    <row r="7653" spans="1:2" x14ac:dyDescent="0.25">
      <c r="A7653" s="118">
        <v>31610</v>
      </c>
      <c r="B7653" s="110" t="s">
        <v>10468</v>
      </c>
    </row>
    <row r="7654" spans="1:2" x14ac:dyDescent="0.25">
      <c r="A7654" s="118">
        <v>26150</v>
      </c>
      <c r="B7654" s="110" t="s">
        <v>10469</v>
      </c>
    </row>
    <row r="7655" spans="1:2" x14ac:dyDescent="0.25">
      <c r="A7655" s="118">
        <v>31500</v>
      </c>
      <c r="B7655" s="110" t="s">
        <v>10470</v>
      </c>
    </row>
    <row r="7656" spans="1:2" x14ac:dyDescent="0.25">
      <c r="A7656" s="118">
        <v>52440</v>
      </c>
      <c r="B7656" s="110" t="s">
        <v>10471</v>
      </c>
    </row>
    <row r="7657" spans="1:2" x14ac:dyDescent="0.25">
      <c r="A7657" s="118">
        <v>25240</v>
      </c>
      <c r="B7657" s="110" t="s">
        <v>10472</v>
      </c>
    </row>
    <row r="7658" spans="1:2" x14ac:dyDescent="0.25">
      <c r="A7658" s="118">
        <v>70310</v>
      </c>
      <c r="B7658" s="110" t="s">
        <v>10473</v>
      </c>
    </row>
    <row r="7659" spans="1:2" x14ac:dyDescent="0.25">
      <c r="A7659" s="118">
        <v>70110</v>
      </c>
      <c r="B7659" s="110" t="s">
        <v>10474</v>
      </c>
    </row>
    <row r="7660" spans="1:2" x14ac:dyDescent="0.25">
      <c r="A7660" s="118">
        <v>70120</v>
      </c>
      <c r="B7660" s="110" t="s">
        <v>10475</v>
      </c>
    </row>
    <row r="7661" spans="1:2" x14ac:dyDescent="0.25">
      <c r="A7661" s="118">
        <v>29522</v>
      </c>
      <c r="B7661" s="110" t="s">
        <v>10476</v>
      </c>
    </row>
    <row r="7662" spans="1:2" x14ac:dyDescent="0.25">
      <c r="A7662" s="118">
        <v>45110</v>
      </c>
      <c r="B7662" s="110" t="s">
        <v>10477</v>
      </c>
    </row>
    <row r="7663" spans="1:2" x14ac:dyDescent="0.25">
      <c r="A7663" s="118">
        <v>70110</v>
      </c>
      <c r="B7663" s="110" t="s">
        <v>10478</v>
      </c>
    </row>
    <row r="7664" spans="1:2" x14ac:dyDescent="0.25">
      <c r="A7664" s="118">
        <v>70209</v>
      </c>
      <c r="B7664" s="110" t="s">
        <v>10479</v>
      </c>
    </row>
    <row r="7665" spans="1:2" x14ac:dyDescent="0.25">
      <c r="A7665" s="118">
        <v>45110</v>
      </c>
      <c r="B7665" s="110" t="s">
        <v>10480</v>
      </c>
    </row>
    <row r="7666" spans="1:2" x14ac:dyDescent="0.25">
      <c r="A7666" s="118">
        <v>75130</v>
      </c>
      <c r="B7666" s="110" t="s">
        <v>10481</v>
      </c>
    </row>
    <row r="7667" spans="1:2" x14ac:dyDescent="0.25">
      <c r="A7667" s="118">
        <v>45230</v>
      </c>
      <c r="B7667" s="110" t="s">
        <v>10482</v>
      </c>
    </row>
    <row r="7668" spans="1:2" x14ac:dyDescent="0.25">
      <c r="A7668" s="118">
        <v>74206</v>
      </c>
      <c r="B7668" s="110" t="s">
        <v>10483</v>
      </c>
    </row>
    <row r="7669" spans="1:2" x14ac:dyDescent="0.25">
      <c r="A7669" s="118">
        <v>74206</v>
      </c>
      <c r="B7669" s="110" t="s">
        <v>10484</v>
      </c>
    </row>
    <row r="7670" spans="1:2" x14ac:dyDescent="0.25">
      <c r="A7670" s="118">
        <v>70310</v>
      </c>
      <c r="B7670" s="110" t="s">
        <v>10485</v>
      </c>
    </row>
    <row r="7671" spans="1:2" x14ac:dyDescent="0.25">
      <c r="A7671" s="118">
        <v>45110</v>
      </c>
      <c r="B7671" s="110" t="s">
        <v>10486</v>
      </c>
    </row>
    <row r="7672" spans="1:2" x14ac:dyDescent="0.25">
      <c r="A7672" s="118">
        <v>90020</v>
      </c>
      <c r="B7672" s="110" t="s">
        <v>10487</v>
      </c>
    </row>
    <row r="7673" spans="1:2" x14ac:dyDescent="0.25">
      <c r="A7673" s="118">
        <v>35300</v>
      </c>
      <c r="B7673" s="110" t="s">
        <v>10488</v>
      </c>
    </row>
    <row r="7674" spans="1:2" x14ac:dyDescent="0.25">
      <c r="A7674" s="118">
        <v>36400</v>
      </c>
      <c r="B7674" s="110" t="s">
        <v>10489</v>
      </c>
    </row>
    <row r="7675" spans="1:2" x14ac:dyDescent="0.25">
      <c r="A7675" s="118">
        <v>63220</v>
      </c>
      <c r="B7675" s="110" t="s">
        <v>10490</v>
      </c>
    </row>
    <row r="7676" spans="1:2" x14ac:dyDescent="0.25">
      <c r="A7676" s="118">
        <v>35110</v>
      </c>
      <c r="B7676" s="110" t="s">
        <v>10491</v>
      </c>
    </row>
    <row r="7677" spans="1:2" x14ac:dyDescent="0.25">
      <c r="A7677" s="118">
        <v>55239</v>
      </c>
      <c r="B7677" s="110" t="s">
        <v>10492</v>
      </c>
    </row>
    <row r="7678" spans="1:2" x14ac:dyDescent="0.25">
      <c r="A7678" s="118">
        <v>70209</v>
      </c>
      <c r="B7678" s="110" t="s">
        <v>10493</v>
      </c>
    </row>
    <row r="7679" spans="1:2" x14ac:dyDescent="0.25">
      <c r="A7679" s="118">
        <v>74202</v>
      </c>
      <c r="B7679" s="110" t="s">
        <v>10494</v>
      </c>
    </row>
    <row r="7680" spans="1:2" x14ac:dyDescent="0.25">
      <c r="A7680" s="118">
        <v>1410</v>
      </c>
      <c r="B7680" s="110" t="s">
        <v>10495</v>
      </c>
    </row>
    <row r="7681" spans="1:2" x14ac:dyDescent="0.25">
      <c r="A7681" s="118">
        <v>1410</v>
      </c>
      <c r="B7681" s="110" t="s">
        <v>10496</v>
      </c>
    </row>
    <row r="7682" spans="1:2" x14ac:dyDescent="0.25">
      <c r="A7682" s="118">
        <v>1410</v>
      </c>
      <c r="B7682" s="110" t="s">
        <v>10497</v>
      </c>
    </row>
    <row r="7683" spans="1:2" x14ac:dyDescent="0.25">
      <c r="A7683" s="118">
        <v>80429</v>
      </c>
      <c r="B7683" s="110" t="s">
        <v>10498</v>
      </c>
    </row>
    <row r="7684" spans="1:2" x14ac:dyDescent="0.25">
      <c r="A7684" s="118">
        <v>73200</v>
      </c>
      <c r="B7684" s="110" t="s">
        <v>10499</v>
      </c>
    </row>
    <row r="7685" spans="1:2" x14ac:dyDescent="0.25">
      <c r="A7685" s="118">
        <v>15410</v>
      </c>
      <c r="B7685" s="110" t="s">
        <v>10500</v>
      </c>
    </row>
    <row r="7686" spans="1:2" x14ac:dyDescent="0.25">
      <c r="A7686" s="119">
        <v>51180</v>
      </c>
      <c r="B7686" s="111" t="s">
        <v>10501</v>
      </c>
    </row>
    <row r="7687" spans="1:2" x14ac:dyDescent="0.25">
      <c r="A7687" s="120">
        <v>33100</v>
      </c>
      <c r="B7687" s="111" t="s">
        <v>10502</v>
      </c>
    </row>
    <row r="7688" spans="1:2" x14ac:dyDescent="0.25">
      <c r="A7688" s="119">
        <v>51460</v>
      </c>
      <c r="B7688" s="111" t="s">
        <v>10503</v>
      </c>
    </row>
    <row r="7689" spans="1:2" x14ac:dyDescent="0.25">
      <c r="A7689" s="118">
        <v>29420</v>
      </c>
      <c r="B7689" s="110" t="s">
        <v>10504</v>
      </c>
    </row>
    <row r="7690" spans="1:2" x14ac:dyDescent="0.25">
      <c r="A7690" s="118">
        <v>17300</v>
      </c>
      <c r="B7690" s="110" t="s">
        <v>10505</v>
      </c>
    </row>
    <row r="7691" spans="1:2" x14ac:dyDescent="0.25">
      <c r="A7691" s="118">
        <v>28620</v>
      </c>
      <c r="B7691" s="110" t="s">
        <v>10506</v>
      </c>
    </row>
    <row r="7692" spans="1:2" x14ac:dyDescent="0.25">
      <c r="A7692" s="118">
        <v>30020</v>
      </c>
      <c r="B7692" s="110" t="s">
        <v>10507</v>
      </c>
    </row>
    <row r="7693" spans="1:2" x14ac:dyDescent="0.25">
      <c r="A7693" s="118">
        <v>51333</v>
      </c>
      <c r="B7693" s="110" t="s">
        <v>10508</v>
      </c>
    </row>
    <row r="7694" spans="1:2" x14ac:dyDescent="0.25">
      <c r="A7694" s="118">
        <v>15112</v>
      </c>
      <c r="B7694" s="110" t="s">
        <v>10509</v>
      </c>
    </row>
    <row r="7695" spans="1:2" x14ac:dyDescent="0.25">
      <c r="A7695" s="118">
        <v>15410</v>
      </c>
      <c r="B7695" s="110" t="s">
        <v>10510</v>
      </c>
    </row>
    <row r="7696" spans="1:2" x14ac:dyDescent="0.25">
      <c r="A7696" s="118">
        <v>15112</v>
      </c>
      <c r="B7696" s="110" t="s">
        <v>10511</v>
      </c>
    </row>
    <row r="7697" spans="1:2" x14ac:dyDescent="0.25">
      <c r="A7697" s="119">
        <v>51180</v>
      </c>
      <c r="B7697" s="111" t="s">
        <v>10512</v>
      </c>
    </row>
    <row r="7698" spans="1:2" x14ac:dyDescent="0.25">
      <c r="A7698" s="120">
        <v>33100</v>
      </c>
      <c r="B7698" s="111" t="s">
        <v>10513</v>
      </c>
    </row>
    <row r="7699" spans="1:2" x14ac:dyDescent="0.25">
      <c r="A7699" s="119">
        <v>51460</v>
      </c>
      <c r="B7699" s="111" t="s">
        <v>10514</v>
      </c>
    </row>
    <row r="7700" spans="1:2" x14ac:dyDescent="0.25">
      <c r="A7700" s="118">
        <v>33402</v>
      </c>
      <c r="B7700" s="110" t="s">
        <v>10515</v>
      </c>
    </row>
    <row r="7701" spans="1:2" x14ac:dyDescent="0.25">
      <c r="A7701" s="118">
        <v>29420</v>
      </c>
      <c r="B7701" s="110" t="s">
        <v>10516</v>
      </c>
    </row>
    <row r="7702" spans="1:2" x14ac:dyDescent="0.25">
      <c r="A7702" s="118">
        <v>51840</v>
      </c>
      <c r="B7702" s="110" t="s">
        <v>10517</v>
      </c>
    </row>
    <row r="7703" spans="1:2" x14ac:dyDescent="0.25">
      <c r="A7703" s="118">
        <v>33100</v>
      </c>
      <c r="B7703" s="110" t="s">
        <v>10518</v>
      </c>
    </row>
    <row r="7704" spans="1:2" x14ac:dyDescent="0.25">
      <c r="A7704" s="118">
        <v>20510</v>
      </c>
      <c r="B7704" s="110" t="s">
        <v>10519</v>
      </c>
    </row>
    <row r="7705" spans="1:2" x14ac:dyDescent="0.25">
      <c r="A7705" s="118">
        <v>28630</v>
      </c>
      <c r="B7705" s="110" t="s">
        <v>10520</v>
      </c>
    </row>
    <row r="7706" spans="1:2" x14ac:dyDescent="0.25">
      <c r="A7706" s="121">
        <v>25130</v>
      </c>
      <c r="B7706" s="110" t="s">
        <v>10521</v>
      </c>
    </row>
    <row r="7707" spans="1:2" x14ac:dyDescent="0.25">
      <c r="A7707" s="118">
        <v>25130</v>
      </c>
      <c r="B7707" s="110" t="s">
        <v>10522</v>
      </c>
    </row>
    <row r="7708" spans="1:2" x14ac:dyDescent="0.25">
      <c r="A7708" s="118">
        <v>29420</v>
      </c>
      <c r="B7708" s="110" t="s">
        <v>10523</v>
      </c>
    </row>
    <row r="7709" spans="1:2" x14ac:dyDescent="0.25">
      <c r="A7709" s="118">
        <v>29420</v>
      </c>
      <c r="B7709" s="110" t="s">
        <v>10524</v>
      </c>
    </row>
    <row r="7710" spans="1:2" x14ac:dyDescent="0.25">
      <c r="A7710" s="118">
        <v>28620</v>
      </c>
      <c r="B7710" s="110" t="s">
        <v>10525</v>
      </c>
    </row>
    <row r="7711" spans="1:2" x14ac:dyDescent="0.25">
      <c r="A7711" s="118">
        <v>61102</v>
      </c>
      <c r="B7711" s="110" t="s">
        <v>10526</v>
      </c>
    </row>
    <row r="7712" spans="1:2" x14ac:dyDescent="0.25">
      <c r="A7712" s="118">
        <v>35300</v>
      </c>
      <c r="B7712" s="110" t="s">
        <v>10527</v>
      </c>
    </row>
    <row r="7713" spans="1:2" x14ac:dyDescent="0.25">
      <c r="A7713" s="118">
        <v>35300</v>
      </c>
      <c r="B7713" s="110" t="s">
        <v>10528</v>
      </c>
    </row>
    <row r="7714" spans="1:2" x14ac:dyDescent="0.25">
      <c r="A7714" s="118">
        <v>93010</v>
      </c>
      <c r="B7714" s="110" t="s">
        <v>10529</v>
      </c>
    </row>
    <row r="7715" spans="1:2" x14ac:dyDescent="0.25">
      <c r="A7715" s="118">
        <v>93010</v>
      </c>
      <c r="B7715" s="110" t="s">
        <v>10530</v>
      </c>
    </row>
    <row r="7716" spans="1:2" x14ac:dyDescent="0.25">
      <c r="A7716" s="118">
        <v>24120</v>
      </c>
      <c r="B7716" s="110" t="s">
        <v>10531</v>
      </c>
    </row>
    <row r="7717" spans="1:2" x14ac:dyDescent="0.25">
      <c r="A7717" s="118">
        <v>36620</v>
      </c>
      <c r="B7717" s="110" t="s">
        <v>10532</v>
      </c>
    </row>
    <row r="7718" spans="1:2" x14ac:dyDescent="0.25">
      <c r="A7718" s="118">
        <v>29540</v>
      </c>
      <c r="B7718" s="110" t="s">
        <v>10533</v>
      </c>
    </row>
    <row r="7719" spans="1:2" x14ac:dyDescent="0.25">
      <c r="A7719" s="118">
        <v>93010</v>
      </c>
      <c r="B7719" s="110" t="s">
        <v>10534</v>
      </c>
    </row>
    <row r="7720" spans="1:2" x14ac:dyDescent="0.25">
      <c r="A7720" s="118">
        <v>15620</v>
      </c>
      <c r="B7720" s="110" t="s">
        <v>10535</v>
      </c>
    </row>
    <row r="7721" spans="1:2" x14ac:dyDescent="0.25">
      <c r="A7721" s="118">
        <v>51870</v>
      </c>
      <c r="B7721" s="110" t="s">
        <v>10536</v>
      </c>
    </row>
    <row r="7722" spans="1:2" x14ac:dyDescent="0.25">
      <c r="A7722" s="118">
        <v>25239</v>
      </c>
      <c r="B7722" s="110" t="s">
        <v>10537</v>
      </c>
    </row>
    <row r="7723" spans="1:2" x14ac:dyDescent="0.25">
      <c r="A7723" s="118">
        <v>17403</v>
      </c>
      <c r="B7723" s="110" t="s">
        <v>10538</v>
      </c>
    </row>
    <row r="7724" spans="1:2" x14ac:dyDescent="0.25">
      <c r="A7724" s="118">
        <v>5020</v>
      </c>
      <c r="B7724" s="110" t="s">
        <v>10539</v>
      </c>
    </row>
    <row r="7725" spans="1:2" x14ac:dyDescent="0.25">
      <c r="A7725" s="118">
        <v>5020</v>
      </c>
      <c r="B7725" s="110" t="s">
        <v>10540</v>
      </c>
    </row>
    <row r="7726" spans="1:2" x14ac:dyDescent="0.25">
      <c r="A7726" s="118">
        <v>74119</v>
      </c>
      <c r="B7726" s="110" t="s">
        <v>10541</v>
      </c>
    </row>
    <row r="7727" spans="1:2" x14ac:dyDescent="0.25">
      <c r="A7727" s="118">
        <v>75240</v>
      </c>
      <c r="B7727" s="110" t="s">
        <v>10542</v>
      </c>
    </row>
    <row r="7728" spans="1:2" x14ac:dyDescent="0.25">
      <c r="A7728" s="118">
        <v>80302</v>
      </c>
      <c r="B7728" s="110" t="s">
        <v>10543</v>
      </c>
    </row>
    <row r="7729" spans="1:2" x14ac:dyDescent="0.25">
      <c r="A7729" s="118">
        <v>22150</v>
      </c>
      <c r="B7729" s="110" t="s">
        <v>10544</v>
      </c>
    </row>
    <row r="7730" spans="1:2" x14ac:dyDescent="0.25">
      <c r="A7730" s="118">
        <v>73200</v>
      </c>
      <c r="B7730" s="110" t="s">
        <v>10545</v>
      </c>
    </row>
    <row r="7731" spans="1:2" x14ac:dyDescent="0.25">
      <c r="A7731" s="118">
        <v>91120</v>
      </c>
      <c r="B7731" s="110" t="s">
        <v>10546</v>
      </c>
    </row>
    <row r="7732" spans="1:2" x14ac:dyDescent="0.25">
      <c r="A7732" s="118">
        <v>74119</v>
      </c>
      <c r="B7732" s="110" t="s">
        <v>10547</v>
      </c>
    </row>
    <row r="7733" spans="1:2" x14ac:dyDescent="0.25">
      <c r="A7733" s="118">
        <v>29320</v>
      </c>
      <c r="B7733" s="110" t="s">
        <v>10548</v>
      </c>
    </row>
    <row r="7734" spans="1:2" x14ac:dyDescent="0.25">
      <c r="A7734" s="118">
        <v>52460</v>
      </c>
      <c r="B7734" s="110" t="s">
        <v>10549</v>
      </c>
    </row>
    <row r="7735" spans="1:2" x14ac:dyDescent="0.25">
      <c r="A7735" s="118">
        <v>51880</v>
      </c>
      <c r="B7735" s="110" t="s">
        <v>10550</v>
      </c>
    </row>
    <row r="7736" spans="1:2" x14ac:dyDescent="0.25">
      <c r="A7736" s="118">
        <v>24150</v>
      </c>
      <c r="B7736" s="110" t="s">
        <v>10551</v>
      </c>
    </row>
    <row r="7737" spans="1:2" x14ac:dyDescent="0.25">
      <c r="A7737" s="118">
        <v>74113</v>
      </c>
      <c r="B7737" s="110" t="s">
        <v>10552</v>
      </c>
    </row>
    <row r="7738" spans="1:2" x14ac:dyDescent="0.25">
      <c r="A7738" s="118">
        <v>45430</v>
      </c>
      <c r="B7738" s="110" t="s">
        <v>10553</v>
      </c>
    </row>
    <row r="7739" spans="1:2" x14ac:dyDescent="0.25">
      <c r="A7739" s="118">
        <v>45430</v>
      </c>
      <c r="B7739" s="110" t="s">
        <v>10554</v>
      </c>
    </row>
    <row r="7740" spans="1:2" x14ac:dyDescent="0.25">
      <c r="A7740" s="118">
        <v>93030</v>
      </c>
      <c r="B7740" s="110" t="s">
        <v>10555</v>
      </c>
    </row>
    <row r="7741" spans="1:2" x14ac:dyDescent="0.25">
      <c r="A7741" s="118">
        <v>45430</v>
      </c>
      <c r="B7741" s="110" t="s">
        <v>10556</v>
      </c>
    </row>
    <row r="7742" spans="1:2" x14ac:dyDescent="0.25">
      <c r="A7742" s="118">
        <v>45430</v>
      </c>
      <c r="B7742" s="110" t="s">
        <v>10557</v>
      </c>
    </row>
    <row r="7743" spans="1:2" x14ac:dyDescent="0.25">
      <c r="A7743" s="118">
        <v>45430</v>
      </c>
      <c r="B7743" s="110" t="s">
        <v>10558</v>
      </c>
    </row>
    <row r="7744" spans="1:2" x14ac:dyDescent="0.25">
      <c r="A7744" s="118">
        <v>45430</v>
      </c>
      <c r="B7744" s="110" t="s">
        <v>10559</v>
      </c>
    </row>
    <row r="7745" spans="1:2" x14ac:dyDescent="0.25">
      <c r="A7745" s="118">
        <v>45430</v>
      </c>
      <c r="B7745" s="110" t="s">
        <v>10560</v>
      </c>
    </row>
    <row r="7746" spans="1:2" x14ac:dyDescent="0.25">
      <c r="A7746" s="118">
        <v>45430</v>
      </c>
      <c r="B7746" s="110" t="s">
        <v>10561</v>
      </c>
    </row>
    <row r="7747" spans="1:2" x14ac:dyDescent="0.25">
      <c r="A7747" s="118">
        <v>22250</v>
      </c>
      <c r="B7747" s="110" t="s">
        <v>10562</v>
      </c>
    </row>
    <row r="7748" spans="1:2" x14ac:dyDescent="0.25">
      <c r="A7748" s="118">
        <v>27430</v>
      </c>
      <c r="B7748" s="110" t="s">
        <v>10563</v>
      </c>
    </row>
    <row r="7749" spans="1:2" x14ac:dyDescent="0.25">
      <c r="A7749" s="118">
        <v>51520</v>
      </c>
      <c r="B7749" s="110" t="s">
        <v>10564</v>
      </c>
    </row>
    <row r="7750" spans="1:2" x14ac:dyDescent="0.25">
      <c r="A7750" s="118">
        <v>31400</v>
      </c>
      <c r="B7750" s="110" t="s">
        <v>10565</v>
      </c>
    </row>
    <row r="7751" spans="1:2" x14ac:dyDescent="0.25">
      <c r="A7751" s="118">
        <v>27100</v>
      </c>
      <c r="B7751" s="110" t="s">
        <v>10566</v>
      </c>
    </row>
    <row r="7752" spans="1:2" x14ac:dyDescent="0.25">
      <c r="A7752" s="118">
        <v>13200</v>
      </c>
      <c r="B7752" s="110" t="s">
        <v>10567</v>
      </c>
    </row>
    <row r="7753" spans="1:2" x14ac:dyDescent="0.25">
      <c r="A7753" s="118">
        <v>13200</v>
      </c>
      <c r="B7753" s="110" t="s">
        <v>10568</v>
      </c>
    </row>
    <row r="7754" spans="1:2" x14ac:dyDescent="0.25">
      <c r="A7754" s="118">
        <v>24301</v>
      </c>
      <c r="B7754" s="110" t="s">
        <v>10569</v>
      </c>
    </row>
    <row r="7755" spans="1:2" x14ac:dyDescent="0.25">
      <c r="A7755" s="118">
        <v>27430</v>
      </c>
      <c r="B7755" s="110" t="s">
        <v>10570</v>
      </c>
    </row>
    <row r="7756" spans="1:2" x14ac:dyDescent="0.25">
      <c r="A7756" s="118">
        <v>26150</v>
      </c>
      <c r="B7756" s="110" t="s">
        <v>10571</v>
      </c>
    </row>
    <row r="7757" spans="1:2" x14ac:dyDescent="0.25">
      <c r="A7757" s="118">
        <v>28740</v>
      </c>
      <c r="B7757" s="110" t="s">
        <v>10572</v>
      </c>
    </row>
    <row r="7758" spans="1:2" x14ac:dyDescent="0.25">
      <c r="A7758" s="118">
        <v>22110</v>
      </c>
      <c r="B7758" s="110" t="s">
        <v>10573</v>
      </c>
    </row>
    <row r="7759" spans="1:2" x14ac:dyDescent="0.25">
      <c r="A7759" s="118">
        <v>1120</v>
      </c>
      <c r="B7759" s="110" t="s">
        <v>10574</v>
      </c>
    </row>
    <row r="7760" spans="1:2" x14ac:dyDescent="0.25">
      <c r="A7760" s="118">
        <v>74300</v>
      </c>
      <c r="B7760" s="110" t="s">
        <v>10575</v>
      </c>
    </row>
    <row r="7761" spans="1:2" x14ac:dyDescent="0.25">
      <c r="A7761" s="118">
        <v>22130</v>
      </c>
      <c r="B7761" s="110" t="s">
        <v>10576</v>
      </c>
    </row>
    <row r="7762" spans="1:2" x14ac:dyDescent="0.25">
      <c r="A7762" s="118">
        <v>91120</v>
      </c>
      <c r="B7762" s="110" t="s">
        <v>10577</v>
      </c>
    </row>
    <row r="7763" spans="1:2" x14ac:dyDescent="0.25">
      <c r="A7763" s="118">
        <v>80429</v>
      </c>
      <c r="B7763" s="110" t="s">
        <v>10578</v>
      </c>
    </row>
    <row r="7764" spans="1:2" x14ac:dyDescent="0.25">
      <c r="A7764" s="118">
        <v>74879</v>
      </c>
      <c r="B7764" s="110" t="s">
        <v>10579</v>
      </c>
    </row>
    <row r="7765" spans="1:2" x14ac:dyDescent="0.25">
      <c r="A7765" s="118">
        <v>74879</v>
      </c>
      <c r="B7765" s="110" t="s">
        <v>10580</v>
      </c>
    </row>
    <row r="7766" spans="1:2" x14ac:dyDescent="0.25">
      <c r="A7766" s="118">
        <v>51110</v>
      </c>
      <c r="B7766" s="110" t="s">
        <v>10581</v>
      </c>
    </row>
    <row r="7767" spans="1:2" x14ac:dyDescent="0.25">
      <c r="A7767" s="118">
        <v>51249</v>
      </c>
      <c r="B7767" s="110" t="s">
        <v>10582</v>
      </c>
    </row>
    <row r="7768" spans="1:2" x14ac:dyDescent="0.25">
      <c r="A7768" s="118">
        <v>19200</v>
      </c>
      <c r="B7768" s="110" t="s">
        <v>10583</v>
      </c>
    </row>
    <row r="7769" spans="1:2" x14ac:dyDescent="0.25">
      <c r="A7769" s="118">
        <v>19200</v>
      </c>
      <c r="B7769" s="110" t="s">
        <v>10584</v>
      </c>
    </row>
    <row r="7770" spans="1:2" x14ac:dyDescent="0.25">
      <c r="A7770" s="118">
        <v>18100</v>
      </c>
      <c r="B7770" s="110" t="s">
        <v>10585</v>
      </c>
    </row>
    <row r="7771" spans="1:2" x14ac:dyDescent="0.25">
      <c r="A7771" s="118">
        <v>52421</v>
      </c>
      <c r="B7771" s="110" t="s">
        <v>10586</v>
      </c>
    </row>
    <row r="7772" spans="1:2" x14ac:dyDescent="0.25">
      <c r="A7772" s="118">
        <v>51421</v>
      </c>
      <c r="B7772" s="110" t="s">
        <v>10587</v>
      </c>
    </row>
    <row r="7773" spans="1:2" x14ac:dyDescent="0.25">
      <c r="A7773" s="118">
        <v>19100</v>
      </c>
      <c r="B7773" s="110" t="s">
        <v>10588</v>
      </c>
    </row>
    <row r="7774" spans="1:2" x14ac:dyDescent="0.25">
      <c r="A7774" s="118">
        <v>19100</v>
      </c>
      <c r="B7774" s="110" t="s">
        <v>10589</v>
      </c>
    </row>
    <row r="7775" spans="1:2" x14ac:dyDescent="0.25">
      <c r="A7775" s="118">
        <v>19100</v>
      </c>
      <c r="B7775" s="110" t="s">
        <v>10590</v>
      </c>
    </row>
    <row r="7776" spans="1:2" x14ac:dyDescent="0.25">
      <c r="A7776" s="118">
        <v>19300</v>
      </c>
      <c r="B7776" s="110" t="s">
        <v>10591</v>
      </c>
    </row>
    <row r="7777" spans="1:2" x14ac:dyDescent="0.25">
      <c r="A7777" s="118">
        <v>18100</v>
      </c>
      <c r="B7777" s="110" t="s">
        <v>10592</v>
      </c>
    </row>
    <row r="7778" spans="1:2" x14ac:dyDescent="0.25">
      <c r="A7778" s="118">
        <v>18100</v>
      </c>
      <c r="B7778" s="110" t="s">
        <v>10593</v>
      </c>
    </row>
    <row r="7779" spans="1:2" x14ac:dyDescent="0.25">
      <c r="A7779" s="118">
        <v>19100</v>
      </c>
      <c r="B7779" s="110" t="s">
        <v>10594</v>
      </c>
    </row>
    <row r="7780" spans="1:2" x14ac:dyDescent="0.25">
      <c r="A7780" s="118">
        <v>51160</v>
      </c>
      <c r="B7780" s="110" t="s">
        <v>10595</v>
      </c>
    </row>
    <row r="7781" spans="1:2" x14ac:dyDescent="0.25">
      <c r="A7781" s="118">
        <v>19200</v>
      </c>
      <c r="B7781" s="110" t="s">
        <v>10596</v>
      </c>
    </row>
    <row r="7782" spans="1:2" x14ac:dyDescent="0.25">
      <c r="A7782" s="118">
        <v>52432</v>
      </c>
      <c r="B7782" s="110" t="s">
        <v>10597</v>
      </c>
    </row>
    <row r="7783" spans="1:2" x14ac:dyDescent="0.25">
      <c r="A7783" s="118">
        <v>51479</v>
      </c>
      <c r="B7783" s="110" t="s">
        <v>10598</v>
      </c>
    </row>
    <row r="7784" spans="1:2" x14ac:dyDescent="0.25">
      <c r="A7784" s="118">
        <v>18100</v>
      </c>
      <c r="B7784" s="110" t="s">
        <v>10599</v>
      </c>
    </row>
    <row r="7785" spans="1:2" x14ac:dyDescent="0.25">
      <c r="A7785" s="118">
        <v>19100</v>
      </c>
      <c r="B7785" s="110" t="s">
        <v>10600</v>
      </c>
    </row>
    <row r="7786" spans="1:2" x14ac:dyDescent="0.25">
      <c r="A7786" s="118">
        <v>19200</v>
      </c>
      <c r="B7786" s="110" t="s">
        <v>10601</v>
      </c>
    </row>
    <row r="7787" spans="1:2" x14ac:dyDescent="0.25">
      <c r="A7787" s="118">
        <v>19100</v>
      </c>
      <c r="B7787" s="110" t="s">
        <v>10602</v>
      </c>
    </row>
    <row r="7788" spans="1:2" x14ac:dyDescent="0.25">
      <c r="A7788" s="118">
        <v>19100</v>
      </c>
      <c r="B7788" s="110" t="s">
        <v>10603</v>
      </c>
    </row>
    <row r="7789" spans="1:2" x14ac:dyDescent="0.25">
      <c r="A7789" s="118">
        <v>18100</v>
      </c>
      <c r="B7789" s="110" t="s">
        <v>10604</v>
      </c>
    </row>
    <row r="7790" spans="1:2" x14ac:dyDescent="0.25">
      <c r="A7790" s="118">
        <v>29540</v>
      </c>
      <c r="B7790" s="110" t="s">
        <v>10605</v>
      </c>
    </row>
    <row r="7791" spans="1:2" x14ac:dyDescent="0.25">
      <c r="A7791" s="118">
        <v>51830</v>
      </c>
      <c r="B7791" s="110" t="s">
        <v>10606</v>
      </c>
    </row>
    <row r="7792" spans="1:2" x14ac:dyDescent="0.25">
      <c r="A7792" s="118">
        <v>17549</v>
      </c>
      <c r="B7792" s="110" t="s">
        <v>10607</v>
      </c>
    </row>
    <row r="7793" spans="1:2" x14ac:dyDescent="0.25">
      <c r="A7793" s="118">
        <v>17549</v>
      </c>
      <c r="B7793" s="110" t="s">
        <v>10608</v>
      </c>
    </row>
    <row r="7794" spans="1:2" x14ac:dyDescent="0.25">
      <c r="A7794" s="118">
        <v>17541</v>
      </c>
      <c r="B7794" s="110" t="s">
        <v>10609</v>
      </c>
    </row>
    <row r="7795" spans="1:2" x14ac:dyDescent="0.25">
      <c r="A7795" s="118">
        <v>28740</v>
      </c>
      <c r="B7795" s="110" t="s">
        <v>10610</v>
      </c>
    </row>
    <row r="7796" spans="1:2" x14ac:dyDescent="0.25">
      <c r="A7796" s="118">
        <v>36120</v>
      </c>
      <c r="B7796" s="110" t="s">
        <v>10611</v>
      </c>
    </row>
    <row r="7797" spans="1:2" x14ac:dyDescent="0.25">
      <c r="A7797" s="118">
        <v>92319</v>
      </c>
      <c r="B7797" s="110" t="s">
        <v>10612</v>
      </c>
    </row>
    <row r="7798" spans="1:2" x14ac:dyDescent="0.25">
      <c r="A7798" s="118">
        <v>1120</v>
      </c>
      <c r="B7798" s="110" t="s">
        <v>10613</v>
      </c>
    </row>
    <row r="7799" spans="1:2" x14ac:dyDescent="0.25">
      <c r="A7799" s="118">
        <v>28750</v>
      </c>
      <c r="B7799" s="110" t="s">
        <v>10614</v>
      </c>
    </row>
    <row r="7800" spans="1:2" x14ac:dyDescent="0.25">
      <c r="A7800" s="118">
        <v>74119</v>
      </c>
      <c r="B7800" s="110" t="s">
        <v>10615</v>
      </c>
    </row>
    <row r="7801" spans="1:2" x14ac:dyDescent="0.25">
      <c r="A7801" s="118">
        <v>91330</v>
      </c>
      <c r="B7801" s="110" t="s">
        <v>10616</v>
      </c>
    </row>
    <row r="7802" spans="1:2" x14ac:dyDescent="0.25">
      <c r="A7802" s="118">
        <v>91120</v>
      </c>
      <c r="B7802" s="110" t="s">
        <v>10617</v>
      </c>
    </row>
    <row r="7803" spans="1:2" x14ac:dyDescent="0.25">
      <c r="A7803" s="118">
        <v>74119</v>
      </c>
      <c r="B7803" s="110" t="s">
        <v>10618</v>
      </c>
    </row>
    <row r="7804" spans="1:2" x14ac:dyDescent="0.25">
      <c r="A7804" s="118">
        <v>74119</v>
      </c>
      <c r="B7804" s="110" t="s">
        <v>10619</v>
      </c>
    </row>
    <row r="7805" spans="1:2" x14ac:dyDescent="0.25">
      <c r="A7805" s="118">
        <v>73200</v>
      </c>
      <c r="B7805" s="110" t="s">
        <v>10620</v>
      </c>
    </row>
    <row r="7806" spans="1:2" x14ac:dyDescent="0.25">
      <c r="A7806" s="118">
        <v>74119</v>
      </c>
      <c r="B7806" s="110" t="s">
        <v>10621</v>
      </c>
    </row>
    <row r="7807" spans="1:2" x14ac:dyDescent="0.25">
      <c r="A7807" s="118">
        <v>99000</v>
      </c>
      <c r="B7807" s="110" t="s">
        <v>10622</v>
      </c>
    </row>
    <row r="7808" spans="1:2" x14ac:dyDescent="0.25">
      <c r="A7808" s="118">
        <v>19300</v>
      </c>
      <c r="B7808" s="110" t="s">
        <v>10623</v>
      </c>
    </row>
    <row r="7809" spans="1:2" x14ac:dyDescent="0.25">
      <c r="A7809" s="118">
        <v>19300</v>
      </c>
      <c r="B7809" s="110" t="s">
        <v>10624</v>
      </c>
    </row>
    <row r="7810" spans="1:2" x14ac:dyDescent="0.25">
      <c r="A7810" s="118">
        <v>1120</v>
      </c>
      <c r="B7810" s="110" t="s">
        <v>10625</v>
      </c>
    </row>
    <row r="7811" spans="1:2" x14ac:dyDescent="0.25">
      <c r="A7811" s="118">
        <v>74879</v>
      </c>
      <c r="B7811" s="110" t="s">
        <v>10626</v>
      </c>
    </row>
    <row r="7812" spans="1:2" x14ac:dyDescent="0.25">
      <c r="A7812" s="118">
        <v>92619</v>
      </c>
      <c r="B7812" s="110" t="s">
        <v>10627</v>
      </c>
    </row>
    <row r="7813" spans="1:2" x14ac:dyDescent="0.25">
      <c r="A7813" s="118">
        <v>35120</v>
      </c>
      <c r="B7813" s="110" t="s">
        <v>10628</v>
      </c>
    </row>
    <row r="7814" spans="1:2" x14ac:dyDescent="0.25">
      <c r="A7814" s="118">
        <v>1139</v>
      </c>
      <c r="B7814" s="110" t="s">
        <v>10629</v>
      </c>
    </row>
    <row r="7815" spans="1:2" x14ac:dyDescent="0.25">
      <c r="A7815" s="118">
        <v>15980</v>
      </c>
      <c r="B7815" s="110" t="s">
        <v>10630</v>
      </c>
    </row>
    <row r="7816" spans="1:2" x14ac:dyDescent="0.25">
      <c r="A7816" s="118">
        <v>15980</v>
      </c>
      <c r="B7816" s="110" t="s">
        <v>10631</v>
      </c>
    </row>
    <row r="7817" spans="1:2" x14ac:dyDescent="0.25">
      <c r="A7817" s="118">
        <v>92510</v>
      </c>
      <c r="B7817" s="110" t="s">
        <v>10632</v>
      </c>
    </row>
    <row r="7818" spans="1:2" x14ac:dyDescent="0.25">
      <c r="A7818" s="118">
        <v>92510</v>
      </c>
      <c r="B7818" s="110" t="s">
        <v>10633</v>
      </c>
    </row>
    <row r="7819" spans="1:2" x14ac:dyDescent="0.25">
      <c r="A7819" s="118">
        <v>92510</v>
      </c>
      <c r="B7819" s="110" t="s">
        <v>10634</v>
      </c>
    </row>
    <row r="7820" spans="1:2" x14ac:dyDescent="0.25">
      <c r="A7820" s="118">
        <v>17210</v>
      </c>
      <c r="B7820" s="110" t="s">
        <v>10635</v>
      </c>
    </row>
    <row r="7821" spans="1:2" x14ac:dyDescent="0.25">
      <c r="A7821" s="118">
        <v>33401</v>
      </c>
      <c r="B7821" s="110" t="s">
        <v>10636</v>
      </c>
    </row>
    <row r="7822" spans="1:2" x14ac:dyDescent="0.25">
      <c r="A7822" s="118">
        <v>26150</v>
      </c>
      <c r="B7822" s="110" t="s">
        <v>10637</v>
      </c>
    </row>
    <row r="7823" spans="1:2" x14ac:dyDescent="0.25">
      <c r="A7823" s="118">
        <v>33401</v>
      </c>
      <c r="B7823" s="110" t="s">
        <v>10638</v>
      </c>
    </row>
    <row r="7824" spans="1:2" x14ac:dyDescent="0.25">
      <c r="A7824" s="118">
        <v>26150</v>
      </c>
      <c r="B7824" s="110" t="s">
        <v>10639</v>
      </c>
    </row>
    <row r="7825" spans="1:2" x14ac:dyDescent="0.25">
      <c r="A7825" s="118">
        <v>33401</v>
      </c>
      <c r="B7825" s="110" t="s">
        <v>10640</v>
      </c>
    </row>
    <row r="7826" spans="1:2" x14ac:dyDescent="0.25">
      <c r="A7826" s="118">
        <v>1110</v>
      </c>
      <c r="B7826" s="110" t="s">
        <v>10641</v>
      </c>
    </row>
    <row r="7827" spans="1:2" x14ac:dyDescent="0.25">
      <c r="A7827" s="118">
        <v>15612</v>
      </c>
      <c r="B7827" s="110" t="s">
        <v>10642</v>
      </c>
    </row>
    <row r="7828" spans="1:2" x14ac:dyDescent="0.25">
      <c r="A7828" s="118">
        <v>85111</v>
      </c>
      <c r="B7828" s="110" t="s">
        <v>10643</v>
      </c>
    </row>
    <row r="7829" spans="1:2" x14ac:dyDescent="0.25">
      <c r="A7829" s="118">
        <v>63210</v>
      </c>
      <c r="B7829" s="110" t="s">
        <v>10644</v>
      </c>
    </row>
    <row r="7830" spans="1:2" x14ac:dyDescent="0.25">
      <c r="A7830" s="118">
        <v>21230</v>
      </c>
      <c r="B7830" s="110" t="s">
        <v>10645</v>
      </c>
    </row>
    <row r="7831" spans="1:2" x14ac:dyDescent="0.25">
      <c r="A7831" s="118">
        <v>21219</v>
      </c>
      <c r="B7831" s="110" t="s">
        <v>10646</v>
      </c>
    </row>
    <row r="7832" spans="1:2" x14ac:dyDescent="0.25">
      <c r="A7832" s="118">
        <v>30010</v>
      </c>
      <c r="B7832" s="110" t="s">
        <v>10647</v>
      </c>
    </row>
    <row r="7833" spans="1:2" x14ac:dyDescent="0.25">
      <c r="A7833" s="118">
        <v>74850</v>
      </c>
      <c r="B7833" s="110" t="s">
        <v>10648</v>
      </c>
    </row>
    <row r="7834" spans="1:2" x14ac:dyDescent="0.25">
      <c r="A7834" s="118">
        <v>24302</v>
      </c>
      <c r="B7834" s="110" t="s">
        <v>10649</v>
      </c>
    </row>
    <row r="7835" spans="1:2" x14ac:dyDescent="0.25">
      <c r="A7835" s="118">
        <v>22220</v>
      </c>
      <c r="B7835" s="110" t="s">
        <v>10650</v>
      </c>
    </row>
    <row r="7836" spans="1:2" x14ac:dyDescent="0.25">
      <c r="A7836" s="118">
        <v>29560</v>
      </c>
      <c r="B7836" s="110" t="s">
        <v>10651</v>
      </c>
    </row>
    <row r="7837" spans="1:2" x14ac:dyDescent="0.25">
      <c r="A7837" s="118">
        <v>22150</v>
      </c>
      <c r="B7837" s="110" t="s">
        <v>10652</v>
      </c>
    </row>
    <row r="7838" spans="1:2" x14ac:dyDescent="0.25">
      <c r="A7838" s="118">
        <v>1120</v>
      </c>
      <c r="B7838" s="110" t="s">
        <v>10653</v>
      </c>
    </row>
    <row r="7839" spans="1:2" x14ac:dyDescent="0.25">
      <c r="A7839" s="118">
        <v>35200</v>
      </c>
      <c r="B7839" s="110" t="s">
        <v>10654</v>
      </c>
    </row>
    <row r="7840" spans="1:2" x14ac:dyDescent="0.25">
      <c r="A7840" s="118">
        <v>33201</v>
      </c>
      <c r="B7840" s="110" t="s">
        <v>10655</v>
      </c>
    </row>
    <row r="7841" spans="1:2" x14ac:dyDescent="0.25">
      <c r="A7841" s="118">
        <v>33202</v>
      </c>
      <c r="B7841" s="110" t="s">
        <v>10656</v>
      </c>
    </row>
    <row r="7842" spans="1:2" x14ac:dyDescent="0.25">
      <c r="A7842" s="118">
        <v>33201</v>
      </c>
      <c r="B7842" s="110" t="s">
        <v>10657</v>
      </c>
    </row>
    <row r="7843" spans="1:2" x14ac:dyDescent="0.25">
      <c r="A7843" s="118">
        <v>33202</v>
      </c>
      <c r="B7843" s="110" t="s">
        <v>10658</v>
      </c>
    </row>
    <row r="7844" spans="1:2" x14ac:dyDescent="0.25">
      <c r="A7844" s="118">
        <v>29522</v>
      </c>
      <c r="B7844" s="110" t="s">
        <v>10659</v>
      </c>
    </row>
    <row r="7845" spans="1:2" x14ac:dyDescent="0.25">
      <c r="A7845" s="118">
        <v>45110</v>
      </c>
      <c r="B7845" s="110" t="s">
        <v>10660</v>
      </c>
    </row>
    <row r="7846" spans="1:2" x14ac:dyDescent="0.25">
      <c r="A7846" s="118">
        <v>33202</v>
      </c>
      <c r="B7846" s="110" t="s">
        <v>10661</v>
      </c>
    </row>
    <row r="7847" spans="1:2" x14ac:dyDescent="0.25">
      <c r="A7847" s="118">
        <v>66031</v>
      </c>
      <c r="B7847" s="110" t="s">
        <v>10662</v>
      </c>
    </row>
    <row r="7848" spans="1:2" x14ac:dyDescent="0.25">
      <c r="A7848" s="118">
        <v>91320</v>
      </c>
      <c r="B7848" s="110" t="s">
        <v>10663</v>
      </c>
    </row>
    <row r="7849" spans="1:2" x14ac:dyDescent="0.25">
      <c r="A7849" s="118">
        <v>92510</v>
      </c>
      <c r="B7849" s="110" t="s">
        <v>10664</v>
      </c>
    </row>
    <row r="7850" spans="1:2" x14ac:dyDescent="0.25">
      <c r="A7850" s="118">
        <v>92510</v>
      </c>
      <c r="B7850" s="110" t="s">
        <v>10665</v>
      </c>
    </row>
    <row r="7851" spans="1:2" x14ac:dyDescent="0.25">
      <c r="A7851" s="118">
        <v>92510</v>
      </c>
      <c r="B7851" s="110" t="s">
        <v>10666</v>
      </c>
    </row>
    <row r="7852" spans="1:2" x14ac:dyDescent="0.25">
      <c r="A7852" s="118">
        <v>92319</v>
      </c>
      <c r="B7852" s="110" t="s">
        <v>10667</v>
      </c>
    </row>
    <row r="7853" spans="1:2" x14ac:dyDescent="0.25">
      <c r="A7853" s="118">
        <v>55402</v>
      </c>
      <c r="B7853" s="110" t="s">
        <v>10668</v>
      </c>
    </row>
    <row r="7854" spans="1:2" x14ac:dyDescent="0.25">
      <c r="A7854" s="118">
        <v>55404</v>
      </c>
      <c r="B7854" s="110" t="s">
        <v>10669</v>
      </c>
    </row>
    <row r="7855" spans="1:2" x14ac:dyDescent="0.25">
      <c r="A7855" s="118">
        <v>55403</v>
      </c>
      <c r="B7855" s="110" t="s">
        <v>10670</v>
      </c>
    </row>
    <row r="7856" spans="1:2" x14ac:dyDescent="0.25">
      <c r="A7856" s="118">
        <v>64120</v>
      </c>
      <c r="B7856" s="110" t="s">
        <v>10671</v>
      </c>
    </row>
    <row r="7857" spans="1:2" x14ac:dyDescent="0.25">
      <c r="A7857" s="118">
        <v>93059</v>
      </c>
      <c r="B7857" s="110" t="s">
        <v>10672</v>
      </c>
    </row>
    <row r="7858" spans="1:2" x14ac:dyDescent="0.25">
      <c r="A7858" s="118">
        <v>55402</v>
      </c>
      <c r="B7858" s="110" t="s">
        <v>10673</v>
      </c>
    </row>
    <row r="7859" spans="1:2" x14ac:dyDescent="0.25">
      <c r="A7859" s="118">
        <v>55404</v>
      </c>
      <c r="B7859" s="110" t="s">
        <v>10674</v>
      </c>
    </row>
    <row r="7860" spans="1:2" x14ac:dyDescent="0.25">
      <c r="A7860" s="118">
        <v>55403</v>
      </c>
      <c r="B7860" s="110" t="s">
        <v>10675</v>
      </c>
    </row>
    <row r="7861" spans="1:2" x14ac:dyDescent="0.25">
      <c r="A7861" s="118">
        <v>72210</v>
      </c>
      <c r="B7861" s="110" t="s">
        <v>10676</v>
      </c>
    </row>
    <row r="7862" spans="1:2" x14ac:dyDescent="0.25">
      <c r="A7862" s="118">
        <v>2010</v>
      </c>
      <c r="B7862" s="110" t="s">
        <v>10677</v>
      </c>
    </row>
    <row r="7863" spans="1:2" x14ac:dyDescent="0.25">
      <c r="A7863" s="118">
        <v>66011</v>
      </c>
      <c r="B7863" s="110" t="s">
        <v>10678</v>
      </c>
    </row>
    <row r="7864" spans="1:2" x14ac:dyDescent="0.25">
      <c r="A7864" s="118">
        <v>66012</v>
      </c>
      <c r="B7864" s="110" t="s">
        <v>10679</v>
      </c>
    </row>
    <row r="7865" spans="1:2" x14ac:dyDescent="0.25">
      <c r="A7865" s="118">
        <v>73100</v>
      </c>
      <c r="B7865" s="110" t="s">
        <v>10680</v>
      </c>
    </row>
    <row r="7866" spans="1:2" x14ac:dyDescent="0.25">
      <c r="A7866" s="118">
        <v>17402</v>
      </c>
      <c r="B7866" s="110" t="s">
        <v>10681</v>
      </c>
    </row>
    <row r="7867" spans="1:2" x14ac:dyDescent="0.25">
      <c r="A7867" s="118">
        <v>20520</v>
      </c>
      <c r="B7867" s="110" t="s">
        <v>10682</v>
      </c>
    </row>
    <row r="7868" spans="1:2" x14ac:dyDescent="0.25">
      <c r="A7868" s="118">
        <v>25130</v>
      </c>
      <c r="B7868" s="110" t="s">
        <v>10683</v>
      </c>
    </row>
    <row r="7869" spans="1:2" x14ac:dyDescent="0.25">
      <c r="A7869" s="118">
        <v>25130</v>
      </c>
      <c r="B7869" s="110" t="s">
        <v>10684</v>
      </c>
    </row>
    <row r="7870" spans="1:2" x14ac:dyDescent="0.25">
      <c r="A7870" s="118">
        <v>20520</v>
      </c>
      <c r="B7870" s="110" t="s">
        <v>10685</v>
      </c>
    </row>
    <row r="7871" spans="1:2" x14ac:dyDescent="0.25">
      <c r="A7871" s="118">
        <v>35110</v>
      </c>
      <c r="B7871" s="110" t="s">
        <v>10686</v>
      </c>
    </row>
    <row r="7872" spans="1:2" x14ac:dyDescent="0.25">
      <c r="A7872" s="118">
        <v>20520</v>
      </c>
      <c r="B7872" s="110" t="s">
        <v>10687</v>
      </c>
    </row>
    <row r="7873" spans="1:2" x14ac:dyDescent="0.25">
      <c r="A7873" s="118">
        <v>35110</v>
      </c>
      <c r="B7873" s="110" t="s">
        <v>10688</v>
      </c>
    </row>
    <row r="7874" spans="1:2" x14ac:dyDescent="0.25">
      <c r="A7874" s="118">
        <v>80429</v>
      </c>
      <c r="B7874" s="110" t="s">
        <v>10689</v>
      </c>
    </row>
    <row r="7875" spans="1:2" x14ac:dyDescent="0.25">
      <c r="A7875" s="118">
        <v>17402</v>
      </c>
      <c r="B7875" s="110" t="s">
        <v>10690</v>
      </c>
    </row>
    <row r="7876" spans="1:2" x14ac:dyDescent="0.25">
      <c r="A7876" s="118">
        <v>20520</v>
      </c>
      <c r="B7876" s="110" t="s">
        <v>10691</v>
      </c>
    </row>
    <row r="7877" spans="1:2" x14ac:dyDescent="0.25">
      <c r="A7877" s="118">
        <v>25130</v>
      </c>
      <c r="B7877" s="110" t="s">
        <v>10692</v>
      </c>
    </row>
    <row r="7878" spans="1:2" x14ac:dyDescent="0.25">
      <c r="A7878" s="118">
        <v>35110</v>
      </c>
      <c r="B7878" s="110" t="s">
        <v>10693</v>
      </c>
    </row>
    <row r="7879" spans="1:2" x14ac:dyDescent="0.25">
      <c r="A7879" s="118">
        <v>29220</v>
      </c>
      <c r="B7879" s="110" t="s">
        <v>10694</v>
      </c>
    </row>
    <row r="7880" spans="1:2" x14ac:dyDescent="0.25">
      <c r="A7880" s="118">
        <v>29220</v>
      </c>
      <c r="B7880" s="110" t="s">
        <v>10695</v>
      </c>
    </row>
    <row r="7881" spans="1:2" x14ac:dyDescent="0.25">
      <c r="A7881" s="118">
        <v>29220</v>
      </c>
      <c r="B7881" s="110" t="s">
        <v>10696</v>
      </c>
    </row>
    <row r="7882" spans="1:2" x14ac:dyDescent="0.25">
      <c r="A7882" s="118">
        <v>51870</v>
      </c>
      <c r="B7882" s="110" t="s">
        <v>10697</v>
      </c>
    </row>
    <row r="7883" spans="1:2" x14ac:dyDescent="0.25">
      <c r="A7883" s="118">
        <v>29220</v>
      </c>
      <c r="B7883" s="110" t="s">
        <v>10698</v>
      </c>
    </row>
    <row r="7884" spans="1:2" x14ac:dyDescent="0.25">
      <c r="A7884" s="118">
        <v>51870</v>
      </c>
      <c r="B7884" s="110" t="s">
        <v>10699</v>
      </c>
    </row>
    <row r="7885" spans="1:2" x14ac:dyDescent="0.25">
      <c r="A7885" s="118">
        <v>31500</v>
      </c>
      <c r="B7885" s="110" t="s">
        <v>10700</v>
      </c>
    </row>
    <row r="7886" spans="1:2" x14ac:dyDescent="0.25">
      <c r="A7886" s="118">
        <v>31500</v>
      </c>
      <c r="B7886" s="110" t="s">
        <v>10701</v>
      </c>
    </row>
    <row r="7887" spans="1:2" x14ac:dyDescent="0.25">
      <c r="A7887" s="118">
        <v>32100</v>
      </c>
      <c r="B7887" s="110" t="s">
        <v>10702</v>
      </c>
    </row>
    <row r="7888" spans="1:2" x14ac:dyDescent="0.25">
      <c r="A7888" s="118">
        <v>51860</v>
      </c>
      <c r="B7888" s="110" t="s">
        <v>10703</v>
      </c>
    </row>
    <row r="7889" spans="1:2" x14ac:dyDescent="0.25">
      <c r="A7889" s="118">
        <v>25240</v>
      </c>
      <c r="B7889" s="110" t="s">
        <v>10704</v>
      </c>
    </row>
    <row r="7890" spans="1:2" x14ac:dyDescent="0.25">
      <c r="A7890" s="118">
        <v>23201</v>
      </c>
      <c r="B7890" s="110" t="s">
        <v>10705</v>
      </c>
    </row>
    <row r="7891" spans="1:2" x14ac:dyDescent="0.25">
      <c r="A7891" s="118">
        <v>51870</v>
      </c>
      <c r="B7891" s="110" t="s">
        <v>10706</v>
      </c>
    </row>
    <row r="7892" spans="1:2" x14ac:dyDescent="0.25">
      <c r="A7892" s="118">
        <v>28720</v>
      </c>
      <c r="B7892" s="110" t="s">
        <v>10707</v>
      </c>
    </row>
    <row r="7893" spans="1:2" x14ac:dyDescent="0.25">
      <c r="A7893" s="118">
        <v>71100</v>
      </c>
      <c r="B7893" s="110" t="s">
        <v>10708</v>
      </c>
    </row>
    <row r="7894" spans="1:2" x14ac:dyDescent="0.25">
      <c r="A7894" s="118">
        <v>18222</v>
      </c>
      <c r="B7894" s="110" t="s">
        <v>10709</v>
      </c>
    </row>
    <row r="7895" spans="1:2" x14ac:dyDescent="0.25">
      <c r="A7895" s="118">
        <v>30020</v>
      </c>
      <c r="B7895" s="110" t="s">
        <v>10710</v>
      </c>
    </row>
    <row r="7896" spans="1:2" x14ac:dyDescent="0.25">
      <c r="A7896" s="118">
        <v>51120</v>
      </c>
      <c r="B7896" s="110" t="s">
        <v>10711</v>
      </c>
    </row>
    <row r="7897" spans="1:2" x14ac:dyDescent="0.25">
      <c r="A7897" s="118">
        <v>35110</v>
      </c>
      <c r="B7897" s="110" t="s">
        <v>10712</v>
      </c>
    </row>
    <row r="7898" spans="1:2" x14ac:dyDescent="0.25">
      <c r="A7898" s="118">
        <v>36639</v>
      </c>
      <c r="B7898" s="110" t="s">
        <v>10713</v>
      </c>
    </row>
    <row r="7899" spans="1:2" x14ac:dyDescent="0.25">
      <c r="A7899" s="118">
        <v>63220</v>
      </c>
      <c r="B7899" s="110" t="s">
        <v>10714</v>
      </c>
    </row>
    <row r="7900" spans="1:2" x14ac:dyDescent="0.25">
      <c r="A7900" s="118">
        <v>63220</v>
      </c>
      <c r="B7900" s="110" t="s">
        <v>10715</v>
      </c>
    </row>
    <row r="7901" spans="1:2" x14ac:dyDescent="0.25">
      <c r="A7901" s="118">
        <v>63220</v>
      </c>
      <c r="B7901" s="110" t="s">
        <v>10716</v>
      </c>
    </row>
    <row r="7902" spans="1:2" x14ac:dyDescent="0.25">
      <c r="A7902" s="118">
        <v>63220</v>
      </c>
      <c r="B7902" s="110" t="s">
        <v>10717</v>
      </c>
    </row>
    <row r="7903" spans="1:2" x14ac:dyDescent="0.25">
      <c r="A7903" s="118">
        <v>31500</v>
      </c>
      <c r="B7903" s="110" t="s">
        <v>10718</v>
      </c>
    </row>
    <row r="7904" spans="1:2" x14ac:dyDescent="0.25">
      <c r="A7904" s="118">
        <v>52440</v>
      </c>
      <c r="B7904" s="110" t="s">
        <v>10719</v>
      </c>
    </row>
    <row r="7905" spans="1:2" x14ac:dyDescent="0.25">
      <c r="A7905" s="118">
        <v>51439</v>
      </c>
      <c r="B7905" s="110" t="s">
        <v>10720</v>
      </c>
    </row>
    <row r="7906" spans="1:2" x14ac:dyDescent="0.25">
      <c r="A7906" s="118">
        <v>31610</v>
      </c>
      <c r="B7906" s="110" t="s">
        <v>10721</v>
      </c>
    </row>
    <row r="7907" spans="1:2" x14ac:dyDescent="0.25">
      <c r="A7907" s="118">
        <v>31610</v>
      </c>
      <c r="B7907" s="110" t="s">
        <v>10722</v>
      </c>
    </row>
    <row r="7908" spans="1:2" x14ac:dyDescent="0.25">
      <c r="A7908" s="118">
        <v>31610</v>
      </c>
      <c r="B7908" s="110" t="s">
        <v>10723</v>
      </c>
    </row>
    <row r="7909" spans="1:2" x14ac:dyDescent="0.25">
      <c r="A7909" s="118">
        <v>31500</v>
      </c>
      <c r="B7909" s="110" t="s">
        <v>10724</v>
      </c>
    </row>
    <row r="7910" spans="1:2" x14ac:dyDescent="0.25">
      <c r="A7910" s="118">
        <v>25240</v>
      </c>
      <c r="B7910" s="110" t="s">
        <v>10725</v>
      </c>
    </row>
    <row r="7911" spans="1:2" x14ac:dyDescent="0.25">
      <c r="A7911" s="118">
        <v>31500</v>
      </c>
      <c r="B7911" s="110" t="s">
        <v>10726</v>
      </c>
    </row>
    <row r="7912" spans="1:2" x14ac:dyDescent="0.25">
      <c r="A7912" s="118">
        <v>31200</v>
      </c>
      <c r="B7912" s="110" t="s">
        <v>10727</v>
      </c>
    </row>
    <row r="7913" spans="1:2" x14ac:dyDescent="0.25">
      <c r="A7913" s="118">
        <v>63220</v>
      </c>
      <c r="B7913" s="110" t="s">
        <v>10728</v>
      </c>
    </row>
    <row r="7914" spans="1:2" x14ac:dyDescent="0.25">
      <c r="A7914" s="118">
        <v>35110</v>
      </c>
      <c r="B7914" s="110" t="s">
        <v>10729</v>
      </c>
    </row>
    <row r="7915" spans="1:2" x14ac:dyDescent="0.25">
      <c r="A7915" s="118">
        <v>18222</v>
      </c>
      <c r="B7915" s="110" t="s">
        <v>10730</v>
      </c>
    </row>
    <row r="7916" spans="1:2" x14ac:dyDescent="0.25">
      <c r="A7916" s="118">
        <v>10200</v>
      </c>
      <c r="B7916" s="110" t="s">
        <v>10731</v>
      </c>
    </row>
    <row r="7917" spans="1:2" x14ac:dyDescent="0.25">
      <c r="A7917" s="118">
        <v>10200</v>
      </c>
      <c r="B7917" s="110" t="s">
        <v>10732</v>
      </c>
    </row>
    <row r="7918" spans="1:2" x14ac:dyDescent="0.25">
      <c r="A7918" s="118">
        <v>10200</v>
      </c>
      <c r="B7918" s="110" t="s">
        <v>10733</v>
      </c>
    </row>
    <row r="7919" spans="1:2" x14ac:dyDescent="0.25">
      <c r="A7919" s="118">
        <v>10200</v>
      </c>
      <c r="B7919" s="110" t="s">
        <v>10734</v>
      </c>
    </row>
    <row r="7920" spans="1:2" x14ac:dyDescent="0.25">
      <c r="A7920" s="118">
        <v>51120</v>
      </c>
      <c r="B7920" s="110" t="s">
        <v>10735</v>
      </c>
    </row>
    <row r="7921" spans="1:2" x14ac:dyDescent="0.25">
      <c r="A7921" s="118">
        <v>23100</v>
      </c>
      <c r="B7921" s="110" t="s">
        <v>10736</v>
      </c>
    </row>
    <row r="7922" spans="1:2" x14ac:dyDescent="0.25">
      <c r="A7922" s="118">
        <v>10200</v>
      </c>
      <c r="B7922" s="110" t="s">
        <v>10737</v>
      </c>
    </row>
    <row r="7923" spans="1:2" x14ac:dyDescent="0.25">
      <c r="A7923" s="118">
        <v>85140</v>
      </c>
      <c r="B7923" s="110" t="s">
        <v>10738</v>
      </c>
    </row>
    <row r="7924" spans="1:2" x14ac:dyDescent="0.25">
      <c r="A7924" s="118">
        <v>24150</v>
      </c>
      <c r="B7924" s="110" t="s">
        <v>10739</v>
      </c>
    </row>
    <row r="7925" spans="1:2" x14ac:dyDescent="0.25">
      <c r="A7925" s="118">
        <v>26520</v>
      </c>
      <c r="B7925" s="110" t="s">
        <v>10740</v>
      </c>
    </row>
    <row r="7926" spans="1:2" x14ac:dyDescent="0.25">
      <c r="A7926" s="118">
        <v>1139</v>
      </c>
      <c r="B7926" s="110" t="s">
        <v>10741</v>
      </c>
    </row>
    <row r="7927" spans="1:2" x14ac:dyDescent="0.25">
      <c r="A7927" s="118">
        <v>29210</v>
      </c>
      <c r="B7927" s="110" t="s">
        <v>10742</v>
      </c>
    </row>
    <row r="7928" spans="1:2" x14ac:dyDescent="0.25">
      <c r="A7928" s="118">
        <v>26700</v>
      </c>
      <c r="B7928" s="110" t="s">
        <v>10743</v>
      </c>
    </row>
    <row r="7929" spans="1:2" x14ac:dyDescent="0.25">
      <c r="A7929" s="118">
        <v>51530</v>
      </c>
      <c r="B7929" s="110" t="s">
        <v>10744</v>
      </c>
    </row>
    <row r="7930" spans="1:2" x14ac:dyDescent="0.25">
      <c r="A7930" s="118">
        <v>14120</v>
      </c>
      <c r="B7930" s="110" t="s">
        <v>10745</v>
      </c>
    </row>
    <row r="7931" spans="1:2" x14ac:dyDescent="0.25">
      <c r="A7931" s="118">
        <v>14120</v>
      </c>
      <c r="B7931" s="110" t="s">
        <v>10746</v>
      </c>
    </row>
    <row r="7932" spans="1:2" x14ac:dyDescent="0.25">
      <c r="A7932" s="118">
        <v>26700</v>
      </c>
      <c r="B7932" s="110" t="s">
        <v>10747</v>
      </c>
    </row>
    <row r="7933" spans="1:2" x14ac:dyDescent="0.25">
      <c r="A7933" s="118">
        <v>14120</v>
      </c>
      <c r="B7933" s="110" t="s">
        <v>10748</v>
      </c>
    </row>
    <row r="7934" spans="1:2" x14ac:dyDescent="0.25">
      <c r="A7934" s="118">
        <v>28740</v>
      </c>
      <c r="B7934" s="110" t="s">
        <v>10749</v>
      </c>
    </row>
    <row r="7935" spans="1:2" x14ac:dyDescent="0.25">
      <c r="A7935" s="118">
        <v>21240</v>
      </c>
      <c r="B7935" s="110" t="s">
        <v>10750</v>
      </c>
    </row>
    <row r="7936" spans="1:2" x14ac:dyDescent="0.25">
      <c r="A7936" s="118">
        <v>32201</v>
      </c>
      <c r="B7936" s="110" t="s">
        <v>10751</v>
      </c>
    </row>
    <row r="7937" spans="1:2" x14ac:dyDescent="0.25">
      <c r="A7937" s="118">
        <v>27220</v>
      </c>
      <c r="B7937" s="110" t="s">
        <v>10752</v>
      </c>
    </row>
    <row r="7938" spans="1:2" x14ac:dyDescent="0.25">
      <c r="A7938" s="118">
        <v>32201</v>
      </c>
      <c r="B7938" s="110" t="s">
        <v>10753</v>
      </c>
    </row>
    <row r="7939" spans="1:2" x14ac:dyDescent="0.25">
      <c r="A7939" s="118">
        <v>51860</v>
      </c>
      <c r="B7939" s="110" t="s">
        <v>10754</v>
      </c>
    </row>
    <row r="7940" spans="1:2" x14ac:dyDescent="0.25">
      <c r="A7940" s="118">
        <v>32201</v>
      </c>
      <c r="B7940" s="110" t="s">
        <v>10755</v>
      </c>
    </row>
    <row r="7941" spans="1:2" x14ac:dyDescent="0.25">
      <c r="A7941" s="118">
        <v>17140</v>
      </c>
      <c r="B7941" s="110" t="s">
        <v>10756</v>
      </c>
    </row>
    <row r="7942" spans="1:2" x14ac:dyDescent="0.25">
      <c r="A7942" s="118">
        <v>17520</v>
      </c>
      <c r="B7942" s="110" t="s">
        <v>10757</v>
      </c>
    </row>
    <row r="7943" spans="1:2" x14ac:dyDescent="0.25">
      <c r="A7943" s="118">
        <v>51870</v>
      </c>
      <c r="B7943" s="110" t="s">
        <v>10758</v>
      </c>
    </row>
    <row r="7944" spans="1:2" x14ac:dyDescent="0.25">
      <c r="A7944" s="118">
        <v>19200</v>
      </c>
      <c r="B7944" s="110" t="s">
        <v>10759</v>
      </c>
    </row>
    <row r="7945" spans="1:2" x14ac:dyDescent="0.25">
      <c r="A7945" s="118">
        <v>51410</v>
      </c>
      <c r="B7945" s="110" t="s">
        <v>10760</v>
      </c>
    </row>
    <row r="7946" spans="1:2" x14ac:dyDescent="0.25">
      <c r="A7946" s="118">
        <v>17300</v>
      </c>
      <c r="B7946" s="110" t="s">
        <v>10761</v>
      </c>
    </row>
    <row r="7947" spans="1:2" x14ac:dyDescent="0.25">
      <c r="A7947" s="118">
        <v>17549</v>
      </c>
      <c r="B7947" s="110" t="s">
        <v>10762</v>
      </c>
    </row>
    <row r="7948" spans="1:2" x14ac:dyDescent="0.25">
      <c r="A7948" s="118">
        <v>17300</v>
      </c>
      <c r="B7948" s="110" t="s">
        <v>10763</v>
      </c>
    </row>
    <row r="7949" spans="1:2" x14ac:dyDescent="0.25">
      <c r="A7949" s="118">
        <v>93010</v>
      </c>
      <c r="B7949" s="110" t="s">
        <v>10764</v>
      </c>
    </row>
    <row r="7950" spans="1:2" x14ac:dyDescent="0.25">
      <c r="A7950" s="118">
        <v>22220</v>
      </c>
      <c r="B7950" s="110" t="s">
        <v>10765</v>
      </c>
    </row>
    <row r="7951" spans="1:2" x14ac:dyDescent="0.25">
      <c r="A7951" s="118">
        <v>17250</v>
      </c>
      <c r="B7951" s="110" t="s">
        <v>10766</v>
      </c>
    </row>
    <row r="7952" spans="1:2" x14ac:dyDescent="0.25">
      <c r="A7952" s="118">
        <v>35110</v>
      </c>
      <c r="B7952" s="110" t="s">
        <v>10767</v>
      </c>
    </row>
    <row r="7953" spans="1:2" x14ac:dyDescent="0.25">
      <c r="A7953" s="118">
        <v>29521</v>
      </c>
      <c r="B7953" s="110" t="s">
        <v>10768</v>
      </c>
    </row>
    <row r="7954" spans="1:2" x14ac:dyDescent="0.25">
      <c r="A7954" s="118">
        <v>25220</v>
      </c>
      <c r="B7954" s="110" t="s">
        <v>10769</v>
      </c>
    </row>
    <row r="7955" spans="1:2" x14ac:dyDescent="0.25">
      <c r="A7955" s="118">
        <v>18232</v>
      </c>
      <c r="B7955" s="110" t="s">
        <v>10770</v>
      </c>
    </row>
    <row r="7956" spans="1:2" x14ac:dyDescent="0.25">
      <c r="A7956" s="118">
        <v>73200</v>
      </c>
      <c r="B7956" s="110" t="s">
        <v>10771</v>
      </c>
    </row>
    <row r="7957" spans="1:2" x14ac:dyDescent="0.25">
      <c r="A7957" s="118">
        <v>18241</v>
      </c>
      <c r="B7957" s="110" t="s">
        <v>10772</v>
      </c>
    </row>
    <row r="7958" spans="1:2" x14ac:dyDescent="0.25">
      <c r="A7958" s="118">
        <v>28740</v>
      </c>
      <c r="B7958" s="110" t="s">
        <v>10773</v>
      </c>
    </row>
    <row r="7959" spans="1:2" x14ac:dyDescent="0.25">
      <c r="A7959" s="118">
        <v>52481</v>
      </c>
      <c r="B7959" s="110" t="s">
        <v>10774</v>
      </c>
    </row>
    <row r="7960" spans="1:2" x14ac:dyDescent="0.25">
      <c r="A7960" s="118">
        <v>36639</v>
      </c>
      <c r="B7960" s="110" t="s">
        <v>10775</v>
      </c>
    </row>
    <row r="7961" spans="1:2" x14ac:dyDescent="0.25">
      <c r="A7961" s="118">
        <v>51479</v>
      </c>
      <c r="B7961" s="110" t="s">
        <v>10776</v>
      </c>
    </row>
    <row r="7962" spans="1:2" x14ac:dyDescent="0.25">
      <c r="A7962" s="118">
        <v>45430</v>
      </c>
      <c r="B7962" s="110" t="s">
        <v>10777</v>
      </c>
    </row>
    <row r="7963" spans="1:2" x14ac:dyDescent="0.25">
      <c r="A7963" s="118">
        <v>15410</v>
      </c>
      <c r="B7963" s="110" t="s">
        <v>10778</v>
      </c>
    </row>
    <row r="7964" spans="1:2" x14ac:dyDescent="0.25">
      <c r="A7964" s="118">
        <v>1110</v>
      </c>
      <c r="B7964" s="110" t="s">
        <v>10779</v>
      </c>
    </row>
    <row r="7965" spans="1:2" x14ac:dyDescent="0.25">
      <c r="A7965" s="118">
        <v>15410</v>
      </c>
      <c r="B7965" s="110" t="s">
        <v>10780</v>
      </c>
    </row>
    <row r="7966" spans="1:2" x14ac:dyDescent="0.25">
      <c r="A7966" s="118">
        <v>15420</v>
      </c>
      <c r="B7966" s="110" t="s">
        <v>10781</v>
      </c>
    </row>
    <row r="7967" spans="1:2" x14ac:dyDescent="0.25">
      <c r="A7967" s="118">
        <v>51180</v>
      </c>
      <c r="B7967" s="110" t="s">
        <v>10782</v>
      </c>
    </row>
    <row r="7968" spans="1:2" x14ac:dyDescent="0.25">
      <c r="A7968" s="118">
        <v>24520</v>
      </c>
      <c r="B7968" s="110" t="s">
        <v>10783</v>
      </c>
    </row>
    <row r="7969" spans="1:2" x14ac:dyDescent="0.25">
      <c r="A7969" s="118">
        <v>11100</v>
      </c>
      <c r="B7969" s="110" t="s">
        <v>10784</v>
      </c>
    </row>
    <row r="7970" spans="1:2" x14ac:dyDescent="0.25">
      <c r="A7970" s="118">
        <v>51120</v>
      </c>
      <c r="B7970" s="110" t="s">
        <v>10785</v>
      </c>
    </row>
    <row r="7971" spans="1:2" x14ac:dyDescent="0.25">
      <c r="A7971" s="118">
        <v>24110</v>
      </c>
      <c r="B7971" s="110" t="s">
        <v>10786</v>
      </c>
    </row>
    <row r="7972" spans="1:2" x14ac:dyDescent="0.25">
      <c r="A7972" s="118">
        <v>24110</v>
      </c>
      <c r="B7972" s="110" t="s">
        <v>10787</v>
      </c>
    </row>
    <row r="7973" spans="1:2" x14ac:dyDescent="0.25">
      <c r="A7973" s="118">
        <v>24110</v>
      </c>
      <c r="B7973" s="110" t="s">
        <v>10788</v>
      </c>
    </row>
    <row r="7974" spans="1:2" x14ac:dyDescent="0.25">
      <c r="A7974" s="118">
        <v>51511</v>
      </c>
      <c r="B7974" s="110" t="s">
        <v>10789</v>
      </c>
    </row>
    <row r="7975" spans="1:2" x14ac:dyDescent="0.25">
      <c r="A7975" s="118">
        <v>15910</v>
      </c>
      <c r="B7975" s="110" t="s">
        <v>10790</v>
      </c>
    </row>
    <row r="7976" spans="1:2" x14ac:dyDescent="0.25">
      <c r="A7976" s="118">
        <v>51342</v>
      </c>
      <c r="B7976" s="110" t="s">
        <v>10791</v>
      </c>
    </row>
    <row r="7977" spans="1:2" x14ac:dyDescent="0.25">
      <c r="A7977" s="118">
        <v>51120</v>
      </c>
      <c r="B7977" s="110" t="s">
        <v>10792</v>
      </c>
    </row>
    <row r="7978" spans="1:2" x14ac:dyDescent="0.25">
      <c r="A7978" s="118">
        <v>51550</v>
      </c>
      <c r="B7978" s="110" t="s">
        <v>10793</v>
      </c>
    </row>
    <row r="7979" spans="1:2" x14ac:dyDescent="0.25">
      <c r="A7979" s="118">
        <v>23201</v>
      </c>
      <c r="B7979" s="110" t="s">
        <v>10794</v>
      </c>
    </row>
    <row r="7980" spans="1:2" x14ac:dyDescent="0.25">
      <c r="A7980" s="118">
        <v>15862</v>
      </c>
      <c r="B7980" s="110" t="s">
        <v>10795</v>
      </c>
    </row>
    <row r="7981" spans="1:2" x14ac:dyDescent="0.25">
      <c r="A7981" s="118">
        <v>51870</v>
      </c>
      <c r="B7981" s="110" t="s">
        <v>10796</v>
      </c>
    </row>
    <row r="7982" spans="1:2" x14ac:dyDescent="0.25">
      <c r="A7982" s="118">
        <v>29121</v>
      </c>
      <c r="B7982" s="110" t="s">
        <v>10797</v>
      </c>
    </row>
    <row r="7983" spans="1:2" x14ac:dyDescent="0.25">
      <c r="A7983" s="118">
        <v>29121</v>
      </c>
      <c r="B7983" s="110" t="s">
        <v>10798</v>
      </c>
    </row>
    <row r="7984" spans="1:2" x14ac:dyDescent="0.25">
      <c r="A7984" s="119">
        <v>51180</v>
      </c>
      <c r="B7984" s="111" t="s">
        <v>10799</v>
      </c>
    </row>
    <row r="7985" spans="1:2" x14ac:dyDescent="0.25">
      <c r="A7985" s="119">
        <v>52610</v>
      </c>
      <c r="B7985" s="111" t="s">
        <v>10800</v>
      </c>
    </row>
    <row r="7986" spans="1:2" x14ac:dyDescent="0.25">
      <c r="A7986" s="120">
        <v>33100</v>
      </c>
      <c r="B7986" s="111" t="s">
        <v>10801</v>
      </c>
    </row>
    <row r="7987" spans="1:2" x14ac:dyDescent="0.25">
      <c r="A7987" s="119">
        <v>52329</v>
      </c>
      <c r="B7987" s="111" t="s">
        <v>10802</v>
      </c>
    </row>
    <row r="7988" spans="1:2" x14ac:dyDescent="0.25">
      <c r="A7988" s="119">
        <v>51460</v>
      </c>
      <c r="B7988" s="111" t="s">
        <v>10803</v>
      </c>
    </row>
    <row r="7989" spans="1:2" x14ac:dyDescent="0.25">
      <c r="A7989" s="119">
        <v>51180</v>
      </c>
      <c r="B7989" s="111" t="s">
        <v>10804</v>
      </c>
    </row>
    <row r="7990" spans="1:2" x14ac:dyDescent="0.25">
      <c r="A7990" s="119">
        <v>52610</v>
      </c>
      <c r="B7990" s="111" t="s">
        <v>10805</v>
      </c>
    </row>
    <row r="7991" spans="1:2" x14ac:dyDescent="0.25">
      <c r="A7991" s="120">
        <v>33202</v>
      </c>
      <c r="B7991" s="111" t="s">
        <v>10806</v>
      </c>
    </row>
    <row r="7992" spans="1:2" x14ac:dyDescent="0.25">
      <c r="A7992" s="119">
        <v>52489</v>
      </c>
      <c r="B7992" s="111" t="s">
        <v>10807</v>
      </c>
    </row>
    <row r="7993" spans="1:2" x14ac:dyDescent="0.25">
      <c r="A7993" s="119">
        <v>51870</v>
      </c>
      <c r="B7993" s="111" t="s">
        <v>10808</v>
      </c>
    </row>
    <row r="7994" spans="1:2" x14ac:dyDescent="0.25">
      <c r="A7994" s="118">
        <v>51519</v>
      </c>
      <c r="B7994" s="110" t="s">
        <v>10809</v>
      </c>
    </row>
    <row r="7995" spans="1:2" x14ac:dyDescent="0.25">
      <c r="A7995" s="118">
        <v>11100</v>
      </c>
      <c r="B7995" s="110" t="s">
        <v>10810</v>
      </c>
    </row>
    <row r="7996" spans="1:2" x14ac:dyDescent="0.25">
      <c r="A7996" s="118">
        <v>24301</v>
      </c>
      <c r="B7996" s="110" t="s">
        <v>10811</v>
      </c>
    </row>
    <row r="7997" spans="1:2" x14ac:dyDescent="0.25">
      <c r="A7997" s="118">
        <v>24110</v>
      </c>
      <c r="B7997" s="110" t="s">
        <v>10812</v>
      </c>
    </row>
    <row r="7998" spans="1:2" x14ac:dyDescent="0.25">
      <c r="A7998" s="118">
        <v>51479</v>
      </c>
      <c r="B7998" s="110" t="s">
        <v>10813</v>
      </c>
    </row>
    <row r="7999" spans="1:2" x14ac:dyDescent="0.25">
      <c r="A7999" s="118">
        <v>51511</v>
      </c>
      <c r="B7999" s="110" t="s">
        <v>10814</v>
      </c>
    </row>
    <row r="8000" spans="1:2" x14ac:dyDescent="0.25">
      <c r="A8000" s="118">
        <v>23201</v>
      </c>
      <c r="B8000" s="110" t="s">
        <v>10815</v>
      </c>
    </row>
    <row r="8001" spans="1:2" x14ac:dyDescent="0.25">
      <c r="A8001" s="118">
        <v>24511</v>
      </c>
      <c r="B8001" s="110" t="s">
        <v>10816</v>
      </c>
    </row>
    <row r="8002" spans="1:2" x14ac:dyDescent="0.25">
      <c r="A8002" s="118">
        <v>27100</v>
      </c>
      <c r="B8002" s="110" t="s">
        <v>10817</v>
      </c>
    </row>
    <row r="8003" spans="1:2" x14ac:dyDescent="0.25">
      <c r="A8003" s="118">
        <v>15830</v>
      </c>
      <c r="B8003" s="110" t="s">
        <v>10818</v>
      </c>
    </row>
    <row r="8004" spans="1:2" x14ac:dyDescent="0.25">
      <c r="A8004" s="118">
        <v>33202</v>
      </c>
      <c r="B8004" s="110" t="s">
        <v>10819</v>
      </c>
    </row>
    <row r="8005" spans="1:2" x14ac:dyDescent="0.25">
      <c r="A8005" s="118">
        <v>74820</v>
      </c>
      <c r="B8005" s="110" t="s">
        <v>10820</v>
      </c>
    </row>
    <row r="8006" spans="1:2" x14ac:dyDescent="0.25">
      <c r="A8006" s="118">
        <v>60300</v>
      </c>
      <c r="B8006" s="110" t="s">
        <v>10821</v>
      </c>
    </row>
    <row r="8007" spans="1:2" x14ac:dyDescent="0.25">
      <c r="A8007" s="118">
        <v>15842</v>
      </c>
      <c r="B8007" s="110" t="s">
        <v>10822</v>
      </c>
    </row>
    <row r="8008" spans="1:2" x14ac:dyDescent="0.25">
      <c r="A8008" s="118">
        <v>30010</v>
      </c>
      <c r="B8008" s="110" t="s">
        <v>10823</v>
      </c>
    </row>
    <row r="8009" spans="1:2" x14ac:dyDescent="0.25">
      <c r="A8009" s="118">
        <v>74879</v>
      </c>
      <c r="B8009" s="110" t="s">
        <v>10824</v>
      </c>
    </row>
    <row r="8010" spans="1:2" x14ac:dyDescent="0.25">
      <c r="A8010" s="118">
        <v>91330</v>
      </c>
      <c r="B8010" s="110" t="s">
        <v>10825</v>
      </c>
    </row>
    <row r="8011" spans="1:2" x14ac:dyDescent="0.25">
      <c r="A8011" s="118">
        <v>31400</v>
      </c>
      <c r="B8011" s="110" t="s">
        <v>10826</v>
      </c>
    </row>
    <row r="8012" spans="1:2" x14ac:dyDescent="0.25">
      <c r="A8012" s="118">
        <v>22240</v>
      </c>
      <c r="B8012" s="110" t="s">
        <v>10827</v>
      </c>
    </row>
    <row r="8013" spans="1:2" x14ac:dyDescent="0.25">
      <c r="A8013" s="118">
        <v>26700</v>
      </c>
      <c r="B8013" s="110" t="s">
        <v>10828</v>
      </c>
    </row>
    <row r="8014" spans="1:2" x14ac:dyDescent="0.25">
      <c r="A8014" s="118">
        <v>92319</v>
      </c>
      <c r="B8014" s="110" t="s">
        <v>10829</v>
      </c>
    </row>
    <row r="8015" spans="1:2" x14ac:dyDescent="0.25">
      <c r="A8015" s="118">
        <v>24302</v>
      </c>
      <c r="B8015" s="110" t="s">
        <v>10830</v>
      </c>
    </row>
    <row r="8016" spans="1:2" x14ac:dyDescent="0.25">
      <c r="A8016" s="118">
        <v>22220</v>
      </c>
      <c r="B8016" s="110" t="s">
        <v>10831</v>
      </c>
    </row>
    <row r="8017" spans="1:2" x14ac:dyDescent="0.25">
      <c r="A8017" s="118">
        <v>21251</v>
      </c>
      <c r="B8017" s="110" t="s">
        <v>10832</v>
      </c>
    </row>
    <row r="8018" spans="1:2" x14ac:dyDescent="0.25">
      <c r="A8018" s="118">
        <v>22240</v>
      </c>
      <c r="B8018" s="110" t="s">
        <v>10833</v>
      </c>
    </row>
    <row r="8019" spans="1:2" x14ac:dyDescent="0.25">
      <c r="A8019" s="118">
        <v>22250</v>
      </c>
      <c r="B8019" s="110" t="s">
        <v>10834</v>
      </c>
    </row>
    <row r="8020" spans="1:2" x14ac:dyDescent="0.25">
      <c r="A8020" s="118">
        <v>33100</v>
      </c>
      <c r="B8020" s="110" t="s">
        <v>10835</v>
      </c>
    </row>
    <row r="8021" spans="1:2" x14ac:dyDescent="0.25">
      <c r="A8021" s="118">
        <v>90020</v>
      </c>
      <c r="B8021" s="110" t="s">
        <v>10836</v>
      </c>
    </row>
    <row r="8022" spans="1:2" x14ac:dyDescent="0.25">
      <c r="A8022" s="118">
        <v>51230</v>
      </c>
      <c r="B8022" s="110" t="s">
        <v>10837</v>
      </c>
    </row>
    <row r="8023" spans="1:2" x14ac:dyDescent="0.25">
      <c r="A8023" s="118">
        <v>51230</v>
      </c>
      <c r="B8023" s="110" t="s">
        <v>10838</v>
      </c>
    </row>
    <row r="8024" spans="1:2" x14ac:dyDescent="0.25">
      <c r="A8024" s="118">
        <v>51110</v>
      </c>
      <c r="B8024" s="110" t="s">
        <v>10839</v>
      </c>
    </row>
    <row r="8025" spans="1:2" x14ac:dyDescent="0.25">
      <c r="A8025" s="118">
        <v>51230</v>
      </c>
      <c r="B8025" s="110" t="s">
        <v>10840</v>
      </c>
    </row>
    <row r="8026" spans="1:2" x14ac:dyDescent="0.25">
      <c r="A8026" s="118">
        <v>51230</v>
      </c>
      <c r="B8026" s="110" t="s">
        <v>10841</v>
      </c>
    </row>
    <row r="8027" spans="1:2" x14ac:dyDescent="0.25">
      <c r="A8027" s="118">
        <v>29220</v>
      </c>
      <c r="B8027" s="110" t="s">
        <v>10842</v>
      </c>
    </row>
    <row r="8028" spans="1:2" x14ac:dyDescent="0.25">
      <c r="A8028" s="118">
        <v>18210</v>
      </c>
      <c r="B8028" s="110" t="s">
        <v>10843</v>
      </c>
    </row>
    <row r="8029" spans="1:2" x14ac:dyDescent="0.25">
      <c r="A8029" s="118">
        <v>51230</v>
      </c>
      <c r="B8029" s="110" t="s">
        <v>10844</v>
      </c>
    </row>
    <row r="8030" spans="1:2" x14ac:dyDescent="0.25">
      <c r="A8030" s="118">
        <v>66031</v>
      </c>
      <c r="B8030" s="110" t="s">
        <v>10845</v>
      </c>
    </row>
    <row r="8031" spans="1:2" x14ac:dyDescent="0.25">
      <c r="A8031" s="118">
        <v>74300</v>
      </c>
      <c r="B8031" s="110" t="s">
        <v>10846</v>
      </c>
    </row>
    <row r="8032" spans="1:2" x14ac:dyDescent="0.25">
      <c r="A8032" s="118">
        <v>66031</v>
      </c>
      <c r="B8032" s="110" t="s">
        <v>10847</v>
      </c>
    </row>
    <row r="8033" spans="1:2" x14ac:dyDescent="0.25">
      <c r="A8033" s="118">
        <v>32100</v>
      </c>
      <c r="B8033" s="110" t="s">
        <v>10848</v>
      </c>
    </row>
    <row r="8034" spans="1:2" x14ac:dyDescent="0.25">
      <c r="A8034" s="118">
        <v>32100</v>
      </c>
      <c r="B8034" s="110" t="s">
        <v>10849</v>
      </c>
    </row>
    <row r="8035" spans="1:2" x14ac:dyDescent="0.25">
      <c r="A8035" s="118">
        <v>29521</v>
      </c>
      <c r="B8035" s="110" t="s">
        <v>10850</v>
      </c>
    </row>
    <row r="8036" spans="1:2" x14ac:dyDescent="0.25">
      <c r="A8036" s="118">
        <v>63110</v>
      </c>
      <c r="B8036" s="110" t="s">
        <v>10851</v>
      </c>
    </row>
    <row r="8037" spans="1:2" x14ac:dyDescent="0.25">
      <c r="A8037" s="118">
        <v>63110</v>
      </c>
      <c r="B8037" s="110" t="s">
        <v>10852</v>
      </c>
    </row>
    <row r="8038" spans="1:2" x14ac:dyDescent="0.25">
      <c r="A8038" s="118">
        <v>63110</v>
      </c>
      <c r="B8038" s="110" t="s">
        <v>10853</v>
      </c>
    </row>
    <row r="8039" spans="1:2" x14ac:dyDescent="0.25">
      <c r="A8039" s="118">
        <v>63110</v>
      </c>
      <c r="B8039" s="110" t="s">
        <v>10854</v>
      </c>
    </row>
    <row r="8040" spans="1:2" x14ac:dyDescent="0.25">
      <c r="A8040" s="118">
        <v>63110</v>
      </c>
      <c r="B8040" s="110" t="s">
        <v>10855</v>
      </c>
    </row>
    <row r="8041" spans="1:2" x14ac:dyDescent="0.25">
      <c r="A8041" s="118">
        <v>63110</v>
      </c>
      <c r="B8041" s="110" t="s">
        <v>10856</v>
      </c>
    </row>
    <row r="8042" spans="1:2" x14ac:dyDescent="0.25">
      <c r="A8042" s="118">
        <v>63110</v>
      </c>
      <c r="B8042" s="110" t="s">
        <v>10857</v>
      </c>
    </row>
    <row r="8043" spans="1:2" x14ac:dyDescent="0.25">
      <c r="A8043" s="118">
        <v>29522</v>
      </c>
      <c r="B8043" s="110" t="s">
        <v>10858</v>
      </c>
    </row>
    <row r="8044" spans="1:2" x14ac:dyDescent="0.25">
      <c r="A8044" s="118">
        <v>17520</v>
      </c>
      <c r="B8044" s="110" t="s">
        <v>10859</v>
      </c>
    </row>
    <row r="8045" spans="1:2" x14ac:dyDescent="0.25">
      <c r="A8045" s="118">
        <v>65221</v>
      </c>
      <c r="B8045" s="110" t="s">
        <v>10860</v>
      </c>
    </row>
    <row r="8046" spans="1:2" x14ac:dyDescent="0.25">
      <c r="A8046" s="118">
        <v>74141</v>
      </c>
      <c r="B8046" s="110" t="s">
        <v>10861</v>
      </c>
    </row>
    <row r="8047" spans="1:2" x14ac:dyDescent="0.25">
      <c r="A8047" s="118">
        <v>29121</v>
      </c>
      <c r="B8047" s="110" t="s">
        <v>10862</v>
      </c>
    </row>
    <row r="8048" spans="1:2" x14ac:dyDescent="0.25">
      <c r="A8048" s="118">
        <v>5020</v>
      </c>
      <c r="B8048" s="110" t="s">
        <v>10863</v>
      </c>
    </row>
    <row r="8049" spans="1:2" x14ac:dyDescent="0.25">
      <c r="A8049" s="118">
        <v>92521</v>
      </c>
      <c r="B8049" s="110" t="s">
        <v>10864</v>
      </c>
    </row>
    <row r="8050" spans="1:2" x14ac:dyDescent="0.25">
      <c r="A8050" s="118">
        <v>93040</v>
      </c>
      <c r="B8050" s="110" t="s">
        <v>10865</v>
      </c>
    </row>
    <row r="8051" spans="1:2" x14ac:dyDescent="0.25">
      <c r="A8051" s="118">
        <v>63220</v>
      </c>
      <c r="B8051" s="110" t="s">
        <v>10866</v>
      </c>
    </row>
    <row r="8052" spans="1:2" x14ac:dyDescent="0.25">
      <c r="A8052" s="118">
        <v>63210</v>
      </c>
      <c r="B8052" s="110" t="s">
        <v>10867</v>
      </c>
    </row>
    <row r="8053" spans="1:2" x14ac:dyDescent="0.25">
      <c r="A8053" s="118">
        <v>93030</v>
      </c>
      <c r="B8053" s="110" t="s">
        <v>10868</v>
      </c>
    </row>
    <row r="8054" spans="1:2" x14ac:dyDescent="0.25">
      <c r="A8054" s="118">
        <v>45213</v>
      </c>
      <c r="B8054" s="110" t="s">
        <v>10869</v>
      </c>
    </row>
    <row r="8055" spans="1:2" x14ac:dyDescent="0.25">
      <c r="A8055" s="118">
        <v>85312</v>
      </c>
      <c r="B8055" s="110" t="s">
        <v>10870</v>
      </c>
    </row>
    <row r="8056" spans="1:2" x14ac:dyDescent="0.25">
      <c r="A8056" s="118">
        <v>92320</v>
      </c>
      <c r="B8056" s="110" t="s">
        <v>10871</v>
      </c>
    </row>
    <row r="8057" spans="1:2" x14ac:dyDescent="0.25">
      <c r="A8057" s="118">
        <v>93030</v>
      </c>
      <c r="B8057" s="110" t="s">
        <v>10872</v>
      </c>
    </row>
    <row r="8058" spans="1:2" x14ac:dyDescent="0.25">
      <c r="A8058" s="118">
        <v>63220</v>
      </c>
      <c r="B8058" s="110" t="s">
        <v>10873</v>
      </c>
    </row>
    <row r="8059" spans="1:2" x14ac:dyDescent="0.25">
      <c r="A8059" s="118">
        <v>90010</v>
      </c>
      <c r="B8059" s="110" t="s">
        <v>10874</v>
      </c>
    </row>
    <row r="8060" spans="1:2" x14ac:dyDescent="0.25">
      <c r="A8060" s="118">
        <v>45213</v>
      </c>
      <c r="B8060" s="110" t="s">
        <v>10875</v>
      </c>
    </row>
    <row r="8061" spans="1:2" x14ac:dyDescent="0.25">
      <c r="A8061" s="118">
        <v>75250</v>
      </c>
      <c r="B8061" s="110" t="s">
        <v>10876</v>
      </c>
    </row>
    <row r="8062" spans="1:2" x14ac:dyDescent="0.25">
      <c r="A8062" s="118">
        <v>92619</v>
      </c>
      <c r="B8062" s="110" t="s">
        <v>10877</v>
      </c>
    </row>
    <row r="8063" spans="1:2" x14ac:dyDescent="0.25">
      <c r="A8063" s="118">
        <v>61209</v>
      </c>
      <c r="B8063" s="110" t="s">
        <v>10878</v>
      </c>
    </row>
    <row r="8064" spans="1:2" x14ac:dyDescent="0.25">
      <c r="A8064" s="118">
        <v>93030</v>
      </c>
      <c r="B8064" s="110" t="s">
        <v>10879</v>
      </c>
    </row>
    <row r="8065" spans="1:2" x14ac:dyDescent="0.25">
      <c r="A8065" s="118">
        <v>45230</v>
      </c>
      <c r="B8065" s="110" t="s">
        <v>10880</v>
      </c>
    </row>
    <row r="8066" spans="1:2" x14ac:dyDescent="0.25">
      <c r="A8066" s="118">
        <v>85322</v>
      </c>
      <c r="B8066" s="110" t="s">
        <v>10881</v>
      </c>
    </row>
    <row r="8067" spans="1:2" x14ac:dyDescent="0.25">
      <c r="A8067" s="118">
        <v>85312</v>
      </c>
      <c r="B8067" s="110" t="s">
        <v>10882</v>
      </c>
    </row>
    <row r="8068" spans="1:2" x14ac:dyDescent="0.25">
      <c r="A8068" s="118">
        <v>45212</v>
      </c>
      <c r="B8068" s="110" t="s">
        <v>10883</v>
      </c>
    </row>
    <row r="8069" spans="1:2" x14ac:dyDescent="0.25">
      <c r="A8069" s="118">
        <v>92619</v>
      </c>
      <c r="B8069" s="110" t="s">
        <v>10884</v>
      </c>
    </row>
    <row r="8070" spans="1:2" x14ac:dyDescent="0.25">
      <c r="A8070" s="118">
        <v>63220</v>
      </c>
      <c r="B8070" s="110" t="s">
        <v>10885</v>
      </c>
    </row>
    <row r="8071" spans="1:2" x14ac:dyDescent="0.25">
      <c r="A8071" s="118">
        <v>63230</v>
      </c>
      <c r="B8071" s="110" t="s">
        <v>10886</v>
      </c>
    </row>
    <row r="8072" spans="1:2" x14ac:dyDescent="0.25">
      <c r="A8072" s="118">
        <v>75230</v>
      </c>
      <c r="B8072" s="110" t="s">
        <v>10887</v>
      </c>
    </row>
    <row r="8073" spans="1:2" x14ac:dyDescent="0.25">
      <c r="A8073" s="118">
        <v>45212</v>
      </c>
      <c r="B8073" s="110" t="s">
        <v>10888</v>
      </c>
    </row>
    <row r="8074" spans="1:2" x14ac:dyDescent="0.25">
      <c r="A8074" s="118">
        <v>92729</v>
      </c>
      <c r="B8074" s="110" t="s">
        <v>10889</v>
      </c>
    </row>
    <row r="8075" spans="1:2" x14ac:dyDescent="0.25">
      <c r="A8075" s="118">
        <v>61201</v>
      </c>
      <c r="B8075" s="110" t="s">
        <v>10890</v>
      </c>
    </row>
    <row r="8076" spans="1:2" x14ac:dyDescent="0.25">
      <c r="A8076" s="118">
        <v>74703</v>
      </c>
      <c r="B8076" s="110" t="s">
        <v>10891</v>
      </c>
    </row>
    <row r="8077" spans="1:2" x14ac:dyDescent="0.25">
      <c r="A8077" s="118">
        <v>85322</v>
      </c>
      <c r="B8077" s="110" t="s">
        <v>10892</v>
      </c>
    </row>
    <row r="8078" spans="1:2" x14ac:dyDescent="0.25">
      <c r="A8078" s="118">
        <v>92619</v>
      </c>
      <c r="B8078" s="110" t="s">
        <v>10893</v>
      </c>
    </row>
    <row r="8079" spans="1:2" x14ac:dyDescent="0.25">
      <c r="A8079" s="118">
        <v>90020</v>
      </c>
      <c r="B8079" s="110" t="s">
        <v>10894</v>
      </c>
    </row>
    <row r="8080" spans="1:2" x14ac:dyDescent="0.25">
      <c r="A8080" s="118">
        <v>55302</v>
      </c>
      <c r="B8080" s="110" t="s">
        <v>10895</v>
      </c>
    </row>
    <row r="8081" spans="1:2" x14ac:dyDescent="0.25">
      <c r="A8081" s="118">
        <v>45230</v>
      </c>
      <c r="B8081" s="110" t="s">
        <v>10896</v>
      </c>
    </row>
    <row r="8082" spans="1:2" x14ac:dyDescent="0.25">
      <c r="A8082" s="118">
        <v>60219</v>
      </c>
      <c r="B8082" s="110" t="s">
        <v>10897</v>
      </c>
    </row>
    <row r="8083" spans="1:2" x14ac:dyDescent="0.25">
      <c r="A8083" s="118">
        <v>75240</v>
      </c>
      <c r="B8083" s="110" t="s">
        <v>10898</v>
      </c>
    </row>
    <row r="8084" spans="1:2" x14ac:dyDescent="0.25">
      <c r="A8084" s="118">
        <v>55510</v>
      </c>
      <c r="B8084" s="110" t="s">
        <v>10899</v>
      </c>
    </row>
    <row r="8085" spans="1:2" x14ac:dyDescent="0.25">
      <c r="A8085" s="118">
        <v>90010</v>
      </c>
      <c r="B8085" s="110" t="s">
        <v>10900</v>
      </c>
    </row>
    <row r="8086" spans="1:2" x14ac:dyDescent="0.25">
      <c r="A8086" s="118">
        <v>85322</v>
      </c>
      <c r="B8086" s="110" t="s">
        <v>10901</v>
      </c>
    </row>
    <row r="8087" spans="1:2" x14ac:dyDescent="0.25">
      <c r="A8087" s="118">
        <v>92619</v>
      </c>
      <c r="B8087" s="110" t="s">
        <v>10902</v>
      </c>
    </row>
    <row r="8088" spans="1:2" x14ac:dyDescent="0.25">
      <c r="A8088" s="118">
        <v>45340</v>
      </c>
      <c r="B8088" s="110" t="s">
        <v>10903</v>
      </c>
    </row>
    <row r="8089" spans="1:2" x14ac:dyDescent="0.25">
      <c r="A8089" s="118">
        <v>92619</v>
      </c>
      <c r="B8089" s="110" t="s">
        <v>10904</v>
      </c>
    </row>
    <row r="8090" spans="1:2" x14ac:dyDescent="0.25">
      <c r="A8090" s="118">
        <v>75240</v>
      </c>
      <c r="B8090" s="110" t="s">
        <v>10905</v>
      </c>
    </row>
    <row r="8091" spans="1:2" x14ac:dyDescent="0.25">
      <c r="A8091" s="118">
        <v>60219</v>
      </c>
      <c r="B8091" s="110" t="s">
        <v>10906</v>
      </c>
    </row>
    <row r="8092" spans="1:2" x14ac:dyDescent="0.25">
      <c r="A8092" s="118">
        <v>75110</v>
      </c>
      <c r="B8092" s="110" t="s">
        <v>10907</v>
      </c>
    </row>
    <row r="8093" spans="1:2" x14ac:dyDescent="0.25">
      <c r="A8093" s="118">
        <v>92201</v>
      </c>
      <c r="B8093" s="110" t="s">
        <v>10908</v>
      </c>
    </row>
    <row r="8094" spans="1:2" x14ac:dyDescent="0.25">
      <c r="A8094" s="118">
        <v>28630</v>
      </c>
      <c r="B8094" s="110" t="s">
        <v>10909</v>
      </c>
    </row>
    <row r="8095" spans="1:2" x14ac:dyDescent="0.25">
      <c r="A8095" s="118">
        <v>45240</v>
      </c>
      <c r="B8095" s="110" t="s">
        <v>10910</v>
      </c>
    </row>
    <row r="8096" spans="1:2" x14ac:dyDescent="0.25">
      <c r="A8096" s="118">
        <v>28630</v>
      </c>
      <c r="B8096" s="110" t="s">
        <v>10911</v>
      </c>
    </row>
    <row r="8097" spans="1:2" x14ac:dyDescent="0.25">
      <c r="A8097" s="118">
        <v>28110</v>
      </c>
      <c r="B8097" s="110" t="s">
        <v>10912</v>
      </c>
    </row>
    <row r="8098" spans="1:2" x14ac:dyDescent="0.25">
      <c r="A8098" s="118">
        <v>28740</v>
      </c>
      <c r="B8098" s="110" t="s">
        <v>10913</v>
      </c>
    </row>
    <row r="8099" spans="1:2" x14ac:dyDescent="0.25">
      <c r="A8099" s="118">
        <v>36120</v>
      </c>
      <c r="B8099" s="110" t="s">
        <v>10914</v>
      </c>
    </row>
    <row r="8100" spans="1:2" x14ac:dyDescent="0.25">
      <c r="A8100" s="118">
        <v>17600</v>
      </c>
      <c r="B8100" s="110" t="s">
        <v>10915</v>
      </c>
    </row>
    <row r="8101" spans="1:2" x14ac:dyDescent="0.25">
      <c r="A8101" s="118">
        <v>51540</v>
      </c>
      <c r="B8101" s="110" t="s">
        <v>10916</v>
      </c>
    </row>
    <row r="8102" spans="1:2" x14ac:dyDescent="0.25">
      <c r="A8102" s="118">
        <v>28630</v>
      </c>
      <c r="B8102" s="110" t="s">
        <v>10917</v>
      </c>
    </row>
    <row r="8103" spans="1:2" x14ac:dyDescent="0.25">
      <c r="A8103" s="118">
        <v>35200</v>
      </c>
      <c r="B8103" s="110" t="s">
        <v>10918</v>
      </c>
    </row>
    <row r="8104" spans="1:2" x14ac:dyDescent="0.25">
      <c r="A8104" s="118">
        <v>35200</v>
      </c>
      <c r="B8104" s="110" t="s">
        <v>10919</v>
      </c>
    </row>
    <row r="8105" spans="1:2" x14ac:dyDescent="0.25">
      <c r="A8105" s="118">
        <v>51870</v>
      </c>
      <c r="B8105" s="110" t="s">
        <v>10920</v>
      </c>
    </row>
    <row r="8106" spans="1:2" x14ac:dyDescent="0.25">
      <c r="A8106" s="118">
        <v>1139</v>
      </c>
      <c r="B8106" s="110" t="s">
        <v>10921</v>
      </c>
    </row>
    <row r="8107" spans="1:2" x14ac:dyDescent="0.25">
      <c r="A8107" s="118">
        <v>91330</v>
      </c>
      <c r="B8107" s="110" t="s">
        <v>10922</v>
      </c>
    </row>
    <row r="8108" spans="1:2" x14ac:dyDescent="0.25">
      <c r="A8108" s="118">
        <v>55239</v>
      </c>
      <c r="B8108" s="110" t="s">
        <v>10923</v>
      </c>
    </row>
    <row r="8109" spans="1:2" x14ac:dyDescent="0.25">
      <c r="A8109" s="118">
        <v>29430</v>
      </c>
      <c r="B8109" s="110" t="s">
        <v>10924</v>
      </c>
    </row>
    <row r="8110" spans="1:2" x14ac:dyDescent="0.25">
      <c r="A8110" s="118">
        <v>20100</v>
      </c>
      <c r="B8110" s="110" t="s">
        <v>10925</v>
      </c>
    </row>
    <row r="8111" spans="1:2" x14ac:dyDescent="0.25">
      <c r="A8111" s="118">
        <v>20100</v>
      </c>
      <c r="B8111" s="110" t="s">
        <v>10926</v>
      </c>
    </row>
    <row r="8112" spans="1:2" x14ac:dyDescent="0.25">
      <c r="A8112" s="118">
        <v>2020</v>
      </c>
      <c r="B8112" s="110" t="s">
        <v>10927</v>
      </c>
    </row>
    <row r="8113" spans="1:2" x14ac:dyDescent="0.25">
      <c r="A8113" s="118">
        <v>1139</v>
      </c>
      <c r="B8113" s="110" t="s">
        <v>10928</v>
      </c>
    </row>
    <row r="8114" spans="1:2" x14ac:dyDescent="0.25">
      <c r="A8114" s="118">
        <v>51530</v>
      </c>
      <c r="B8114" s="110" t="s">
        <v>10929</v>
      </c>
    </row>
    <row r="8115" spans="1:2" x14ac:dyDescent="0.25">
      <c r="A8115" s="118">
        <v>2010</v>
      </c>
      <c r="B8115" s="110" t="s">
        <v>10930</v>
      </c>
    </row>
    <row r="8116" spans="1:2" x14ac:dyDescent="0.25">
      <c r="A8116" s="118">
        <v>92521</v>
      </c>
      <c r="B8116" s="110" t="s">
        <v>10931</v>
      </c>
    </row>
    <row r="8117" spans="1:2" x14ac:dyDescent="0.25">
      <c r="A8117" s="118">
        <v>29540</v>
      </c>
      <c r="B8117" s="110" t="s">
        <v>10932</v>
      </c>
    </row>
    <row r="8118" spans="1:2" x14ac:dyDescent="0.25">
      <c r="A8118" s="118">
        <v>20510</v>
      </c>
      <c r="B8118" s="110" t="s">
        <v>10933</v>
      </c>
    </row>
    <row r="8119" spans="1:2" x14ac:dyDescent="0.25">
      <c r="A8119" s="118">
        <v>29540</v>
      </c>
      <c r="B8119" s="110" t="s">
        <v>10934</v>
      </c>
    </row>
    <row r="8120" spans="1:2" x14ac:dyDescent="0.25">
      <c r="A8120" s="118">
        <v>17401</v>
      </c>
      <c r="B8120" s="110" t="s">
        <v>10935</v>
      </c>
    </row>
    <row r="8121" spans="1:2" x14ac:dyDescent="0.25">
      <c r="A8121" s="118">
        <v>26140</v>
      </c>
      <c r="B8121" s="110" t="s">
        <v>10936</v>
      </c>
    </row>
    <row r="8122" spans="1:2" x14ac:dyDescent="0.25">
      <c r="A8122" s="118">
        <v>22220</v>
      </c>
      <c r="B8122" s="110" t="s">
        <v>10937</v>
      </c>
    </row>
    <row r="8123" spans="1:2" x14ac:dyDescent="0.25">
      <c r="A8123" s="118">
        <v>50101</v>
      </c>
      <c r="B8123" s="110" t="s">
        <v>10938</v>
      </c>
    </row>
    <row r="8124" spans="1:2" x14ac:dyDescent="0.25">
      <c r="A8124" s="118">
        <v>50102</v>
      </c>
      <c r="B8124" s="110" t="s">
        <v>10939</v>
      </c>
    </row>
    <row r="8125" spans="1:2" x14ac:dyDescent="0.25">
      <c r="A8125" s="118">
        <v>50102</v>
      </c>
      <c r="B8125" s="110" t="s">
        <v>10940</v>
      </c>
    </row>
    <row r="8126" spans="1:2" x14ac:dyDescent="0.25">
      <c r="A8126" s="118">
        <v>50101</v>
      </c>
      <c r="B8126" s="110" t="s">
        <v>10941</v>
      </c>
    </row>
    <row r="8127" spans="1:2" x14ac:dyDescent="0.25">
      <c r="A8127" s="118">
        <v>34100</v>
      </c>
      <c r="B8127" s="110" t="s">
        <v>10942</v>
      </c>
    </row>
    <row r="8128" spans="1:2" x14ac:dyDescent="0.25">
      <c r="A8128" s="118">
        <v>29220</v>
      </c>
      <c r="B8128" s="110" t="s">
        <v>10943</v>
      </c>
    </row>
    <row r="8129" spans="1:2" x14ac:dyDescent="0.25">
      <c r="A8129" s="118">
        <v>67200</v>
      </c>
      <c r="B8129" s="110" t="s">
        <v>10944</v>
      </c>
    </row>
    <row r="8130" spans="1:2" x14ac:dyDescent="0.25">
      <c r="A8130" s="118">
        <v>92710</v>
      </c>
      <c r="B8130" s="110" t="s">
        <v>10945</v>
      </c>
    </row>
    <row r="8131" spans="1:2" x14ac:dyDescent="0.25">
      <c r="A8131" s="118">
        <v>32300</v>
      </c>
      <c r="B8131" s="110" t="s">
        <v>10946</v>
      </c>
    </row>
    <row r="8132" spans="1:2" x14ac:dyDescent="0.25">
      <c r="A8132" s="118">
        <v>15960</v>
      </c>
      <c r="B8132" s="110" t="s">
        <v>10947</v>
      </c>
    </row>
    <row r="8133" spans="1:2" x14ac:dyDescent="0.25">
      <c r="A8133" s="118">
        <v>15932</v>
      </c>
      <c r="B8133" s="110" t="s">
        <v>10948</v>
      </c>
    </row>
    <row r="8134" spans="1:2" x14ac:dyDescent="0.25">
      <c r="A8134" s="118">
        <v>15931</v>
      </c>
      <c r="B8134" s="110" t="s">
        <v>10949</v>
      </c>
    </row>
    <row r="8135" spans="1:2" x14ac:dyDescent="0.25">
      <c r="A8135" s="118">
        <v>27100</v>
      </c>
      <c r="B8135" s="110" t="s">
        <v>10950</v>
      </c>
    </row>
    <row r="8136" spans="1:2" x14ac:dyDescent="0.25">
      <c r="A8136" s="118">
        <v>15880</v>
      </c>
      <c r="B8136" s="110" t="s">
        <v>10951</v>
      </c>
    </row>
    <row r="8137" spans="1:2" x14ac:dyDescent="0.25">
      <c r="A8137" s="118">
        <v>34202</v>
      </c>
      <c r="B8137" s="110" t="s">
        <v>10952</v>
      </c>
    </row>
    <row r="8138" spans="1:2" x14ac:dyDescent="0.25">
      <c r="A8138" s="118">
        <v>15880</v>
      </c>
      <c r="B8138" s="110" t="s">
        <v>10953</v>
      </c>
    </row>
    <row r="8139" spans="1:2" x14ac:dyDescent="0.25">
      <c r="A8139" s="118">
        <v>23100</v>
      </c>
      <c r="B8139" s="110" t="s">
        <v>10954</v>
      </c>
    </row>
    <row r="8140" spans="1:2" x14ac:dyDescent="0.25">
      <c r="A8140" s="118">
        <v>15880</v>
      </c>
      <c r="B8140" s="110" t="s">
        <v>10955</v>
      </c>
    </row>
    <row r="8141" spans="1:2" x14ac:dyDescent="0.25">
      <c r="A8141" s="118">
        <v>74879</v>
      </c>
      <c r="B8141" s="110" t="s">
        <v>10956</v>
      </c>
    </row>
    <row r="8142" spans="1:2" x14ac:dyDescent="0.25">
      <c r="A8142" s="118">
        <v>15842</v>
      </c>
      <c r="B8142" s="110" t="s">
        <v>10957</v>
      </c>
    </row>
    <row r="8143" spans="1:2" x14ac:dyDescent="0.25">
      <c r="A8143" s="118">
        <v>15842</v>
      </c>
      <c r="B8143" s="110" t="s">
        <v>10958</v>
      </c>
    </row>
    <row r="8144" spans="1:2" x14ac:dyDescent="0.25">
      <c r="A8144" s="118">
        <v>51519</v>
      </c>
      <c r="B8144" s="110" t="s">
        <v>10959</v>
      </c>
    </row>
    <row r="8145" spans="1:2" x14ac:dyDescent="0.25">
      <c r="A8145" s="118">
        <v>23209</v>
      </c>
      <c r="B8145" s="110" t="s">
        <v>10960</v>
      </c>
    </row>
    <row r="8146" spans="1:2" x14ac:dyDescent="0.25">
      <c r="A8146" s="118">
        <v>23201</v>
      </c>
      <c r="B8146" s="110" t="s">
        <v>10961</v>
      </c>
    </row>
    <row r="8147" spans="1:2" x14ac:dyDescent="0.25">
      <c r="A8147" s="118">
        <v>24660</v>
      </c>
      <c r="B8147" s="110" t="s">
        <v>10962</v>
      </c>
    </row>
    <row r="8148" spans="1:2" x14ac:dyDescent="0.25">
      <c r="A8148" s="118">
        <v>23209</v>
      </c>
      <c r="B8148" s="110" t="s">
        <v>10963</v>
      </c>
    </row>
    <row r="8149" spans="1:2" x14ac:dyDescent="0.25">
      <c r="A8149" s="118">
        <v>51120</v>
      </c>
      <c r="B8149" s="110" t="s">
        <v>10964</v>
      </c>
    </row>
    <row r="8150" spans="1:2" x14ac:dyDescent="0.25">
      <c r="A8150" s="118">
        <v>51519</v>
      </c>
      <c r="B8150" s="110" t="s">
        <v>10965</v>
      </c>
    </row>
    <row r="8151" spans="1:2" x14ac:dyDescent="0.25">
      <c r="A8151" s="118">
        <v>50500</v>
      </c>
      <c r="B8151" s="110" t="s">
        <v>10966</v>
      </c>
    </row>
    <row r="8152" spans="1:2" x14ac:dyDescent="0.25">
      <c r="A8152" s="118">
        <v>29121</v>
      </c>
      <c r="B8152" s="110" t="s">
        <v>10967</v>
      </c>
    </row>
    <row r="8153" spans="1:2" x14ac:dyDescent="0.25">
      <c r="A8153" s="118">
        <v>29240</v>
      </c>
      <c r="B8153" s="110" t="s">
        <v>10968</v>
      </c>
    </row>
    <row r="8154" spans="1:2" x14ac:dyDescent="0.25">
      <c r="A8154" s="118">
        <v>19200</v>
      </c>
      <c r="B8154" s="110" t="s">
        <v>10969</v>
      </c>
    </row>
    <row r="8155" spans="1:2" x14ac:dyDescent="0.25">
      <c r="A8155" s="118">
        <v>19200</v>
      </c>
      <c r="B8155" s="110" t="s">
        <v>10970</v>
      </c>
    </row>
    <row r="8156" spans="1:2" x14ac:dyDescent="0.25">
      <c r="A8156" s="118">
        <v>19200</v>
      </c>
      <c r="B8156" s="110" t="s">
        <v>10971</v>
      </c>
    </row>
    <row r="8157" spans="1:2" x14ac:dyDescent="0.25">
      <c r="A8157" s="118">
        <v>35500</v>
      </c>
      <c r="B8157" s="110" t="s">
        <v>10972</v>
      </c>
    </row>
    <row r="8158" spans="1:2" x14ac:dyDescent="0.25">
      <c r="A8158" s="118">
        <v>35200</v>
      </c>
      <c r="B8158" s="110" t="s">
        <v>10973</v>
      </c>
    </row>
    <row r="8159" spans="1:2" x14ac:dyDescent="0.25">
      <c r="A8159" s="118">
        <v>19200</v>
      </c>
      <c r="B8159" s="110" t="s">
        <v>10974</v>
      </c>
    </row>
    <row r="8160" spans="1:2" x14ac:dyDescent="0.25">
      <c r="A8160" s="118">
        <v>19200</v>
      </c>
      <c r="B8160" s="110" t="s">
        <v>10975</v>
      </c>
    </row>
    <row r="8161" spans="1:2" x14ac:dyDescent="0.25">
      <c r="A8161" s="118">
        <v>24120</v>
      </c>
      <c r="B8161" s="110" t="s">
        <v>10976</v>
      </c>
    </row>
    <row r="8162" spans="1:2" x14ac:dyDescent="0.25">
      <c r="A8162" s="118">
        <v>55301</v>
      </c>
      <c r="B8162" s="110" t="s">
        <v>10977</v>
      </c>
    </row>
    <row r="8163" spans="1:2" x14ac:dyDescent="0.25">
      <c r="A8163" s="118">
        <v>55510</v>
      </c>
      <c r="B8163" s="110" t="s">
        <v>10978</v>
      </c>
    </row>
    <row r="8164" spans="1:2" x14ac:dyDescent="0.25">
      <c r="A8164" s="118">
        <v>74879</v>
      </c>
      <c r="B8164" s="110" t="s">
        <v>10979</v>
      </c>
    </row>
    <row r="8165" spans="1:2" x14ac:dyDescent="0.25">
      <c r="A8165" s="118">
        <v>1110</v>
      </c>
      <c r="B8165" s="110" t="s">
        <v>10980</v>
      </c>
    </row>
    <row r="8166" spans="1:2" x14ac:dyDescent="0.25">
      <c r="A8166" s="118">
        <v>24130</v>
      </c>
      <c r="B8166" s="110" t="s">
        <v>10981</v>
      </c>
    </row>
    <row r="8167" spans="1:2" x14ac:dyDescent="0.25">
      <c r="A8167" s="118">
        <v>92319</v>
      </c>
      <c r="B8167" s="110" t="s">
        <v>10982</v>
      </c>
    </row>
    <row r="8168" spans="1:2" x14ac:dyDescent="0.25">
      <c r="A8168" s="118">
        <v>51460</v>
      </c>
      <c r="B8168" s="110" t="s">
        <v>10983</v>
      </c>
    </row>
    <row r="8169" spans="1:2" x14ac:dyDescent="0.25">
      <c r="A8169" s="118">
        <v>51180</v>
      </c>
      <c r="B8169" s="110" t="s">
        <v>10984</v>
      </c>
    </row>
    <row r="8170" spans="1:2" x14ac:dyDescent="0.25">
      <c r="A8170" s="118">
        <v>15850</v>
      </c>
      <c r="B8170" s="110" t="s">
        <v>10985</v>
      </c>
    </row>
    <row r="8171" spans="1:2" x14ac:dyDescent="0.25">
      <c r="A8171" s="118">
        <v>29530</v>
      </c>
      <c r="B8171" s="110" t="s">
        <v>10986</v>
      </c>
    </row>
    <row r="8172" spans="1:2" x14ac:dyDescent="0.25">
      <c r="A8172" s="118">
        <v>51140</v>
      </c>
      <c r="B8172" s="110" t="s">
        <v>10987</v>
      </c>
    </row>
    <row r="8173" spans="1:2" x14ac:dyDescent="0.25">
      <c r="A8173" s="118">
        <v>17402</v>
      </c>
      <c r="B8173" s="110" t="s">
        <v>10988</v>
      </c>
    </row>
    <row r="8174" spans="1:2" x14ac:dyDescent="0.25">
      <c r="A8174" s="118">
        <v>29600</v>
      </c>
      <c r="B8174" s="110" t="s">
        <v>10989</v>
      </c>
    </row>
    <row r="8175" spans="1:2" x14ac:dyDescent="0.25">
      <c r="A8175" s="118">
        <v>20510</v>
      </c>
      <c r="B8175" s="110" t="s">
        <v>10990</v>
      </c>
    </row>
    <row r="8176" spans="1:2" x14ac:dyDescent="0.25">
      <c r="A8176" s="118">
        <v>22220</v>
      </c>
      <c r="B8176" s="110" t="s">
        <v>10991</v>
      </c>
    </row>
    <row r="8177" spans="1:2" x14ac:dyDescent="0.25">
      <c r="A8177" s="118">
        <v>28520</v>
      </c>
      <c r="B8177" s="110" t="s">
        <v>10992</v>
      </c>
    </row>
    <row r="8178" spans="1:2" x14ac:dyDescent="0.25">
      <c r="A8178" s="118">
        <v>28620</v>
      </c>
      <c r="B8178" s="110" t="s">
        <v>10993</v>
      </c>
    </row>
    <row r="8179" spans="1:2" x14ac:dyDescent="0.25">
      <c r="A8179" s="118">
        <v>29430</v>
      </c>
      <c r="B8179" s="110" t="s">
        <v>10994</v>
      </c>
    </row>
    <row r="8180" spans="1:2" x14ac:dyDescent="0.25">
      <c r="A8180" s="118">
        <v>29420</v>
      </c>
      <c r="B8180" s="110" t="s">
        <v>10995</v>
      </c>
    </row>
    <row r="8181" spans="1:2" x14ac:dyDescent="0.25">
      <c r="A8181" s="118">
        <v>51810</v>
      </c>
      <c r="B8181" s="110" t="s">
        <v>10996</v>
      </c>
    </row>
    <row r="8182" spans="1:2" x14ac:dyDescent="0.25">
      <c r="A8182" s="118">
        <v>51810</v>
      </c>
      <c r="B8182" s="110" t="s">
        <v>10997</v>
      </c>
    </row>
    <row r="8183" spans="1:2" x14ac:dyDescent="0.25">
      <c r="A8183" s="118">
        <v>29430</v>
      </c>
      <c r="B8183" s="110" t="s">
        <v>10998</v>
      </c>
    </row>
    <row r="8184" spans="1:2" x14ac:dyDescent="0.25">
      <c r="A8184" s="118">
        <v>29430</v>
      </c>
      <c r="B8184" s="110" t="s">
        <v>10999</v>
      </c>
    </row>
    <row r="8185" spans="1:2" x14ac:dyDescent="0.25">
      <c r="A8185" s="118">
        <v>51810</v>
      </c>
      <c r="B8185" s="110" t="s">
        <v>11000</v>
      </c>
    </row>
    <row r="8186" spans="1:2" x14ac:dyDescent="0.25">
      <c r="A8186" s="118">
        <v>71340</v>
      </c>
      <c r="B8186" s="110" t="s">
        <v>11001</v>
      </c>
    </row>
    <row r="8187" spans="1:2" x14ac:dyDescent="0.25">
      <c r="A8187" s="118">
        <v>29420</v>
      </c>
      <c r="B8187" s="110" t="s">
        <v>11002</v>
      </c>
    </row>
    <row r="8188" spans="1:2" x14ac:dyDescent="0.25">
      <c r="A8188" s="118">
        <v>29420</v>
      </c>
      <c r="B8188" s="110" t="s">
        <v>11003</v>
      </c>
    </row>
    <row r="8189" spans="1:2" x14ac:dyDescent="0.25">
      <c r="A8189" s="118">
        <v>29420</v>
      </c>
      <c r="B8189" s="110" t="s">
        <v>11004</v>
      </c>
    </row>
    <row r="8190" spans="1:2" x14ac:dyDescent="0.25">
      <c r="A8190" s="118">
        <v>29420</v>
      </c>
      <c r="B8190" s="110" t="s">
        <v>11005</v>
      </c>
    </row>
    <row r="8191" spans="1:2" x14ac:dyDescent="0.25">
      <c r="A8191" s="118">
        <v>29420</v>
      </c>
      <c r="B8191" s="110" t="s">
        <v>11006</v>
      </c>
    </row>
    <row r="8192" spans="1:2" x14ac:dyDescent="0.25">
      <c r="A8192" s="118">
        <v>29430</v>
      </c>
      <c r="B8192" s="110" t="s">
        <v>11007</v>
      </c>
    </row>
    <row r="8193" spans="1:2" x14ac:dyDescent="0.25">
      <c r="A8193" s="118">
        <v>51140</v>
      </c>
      <c r="B8193" s="110" t="s">
        <v>11008</v>
      </c>
    </row>
    <row r="8194" spans="1:2" x14ac:dyDescent="0.25">
      <c r="A8194" s="118">
        <v>29240</v>
      </c>
      <c r="B8194" s="110" t="s">
        <v>11009</v>
      </c>
    </row>
    <row r="8195" spans="1:2" x14ac:dyDescent="0.25">
      <c r="A8195" s="118">
        <v>51900</v>
      </c>
      <c r="B8195" s="110" t="s">
        <v>11010</v>
      </c>
    </row>
    <row r="8196" spans="1:2" x14ac:dyDescent="0.25">
      <c r="A8196" s="118">
        <v>19200</v>
      </c>
      <c r="B8196" s="110" t="s">
        <v>11011</v>
      </c>
    </row>
    <row r="8197" spans="1:2" x14ac:dyDescent="0.25">
      <c r="A8197" s="118">
        <v>51870</v>
      </c>
      <c r="B8197" s="110" t="s">
        <v>11012</v>
      </c>
    </row>
    <row r="8198" spans="1:2" x14ac:dyDescent="0.25">
      <c r="A8198" s="118">
        <v>51850</v>
      </c>
      <c r="B8198" s="110" t="s">
        <v>11013</v>
      </c>
    </row>
    <row r="8199" spans="1:2" x14ac:dyDescent="0.25">
      <c r="A8199" s="118">
        <v>71409</v>
      </c>
      <c r="B8199" s="110" t="s">
        <v>11014</v>
      </c>
    </row>
    <row r="8200" spans="1:2" x14ac:dyDescent="0.25">
      <c r="A8200" s="118">
        <v>74205</v>
      </c>
      <c r="B8200" s="110" t="s">
        <v>11015</v>
      </c>
    </row>
    <row r="8201" spans="1:2" x14ac:dyDescent="0.25">
      <c r="A8201" s="118">
        <v>17542</v>
      </c>
      <c r="B8201" s="110" t="s">
        <v>11016</v>
      </c>
    </row>
    <row r="8202" spans="1:2" x14ac:dyDescent="0.25">
      <c r="A8202" s="118">
        <v>19200</v>
      </c>
      <c r="B8202" s="110" t="s">
        <v>11017</v>
      </c>
    </row>
    <row r="8203" spans="1:2" x14ac:dyDescent="0.25">
      <c r="A8203" s="118">
        <v>29240</v>
      </c>
      <c r="B8203" s="110" t="s">
        <v>11018</v>
      </c>
    </row>
    <row r="8204" spans="1:2" x14ac:dyDescent="0.25">
      <c r="A8204" s="118">
        <v>71340</v>
      </c>
      <c r="B8204" s="110" t="s">
        <v>11019</v>
      </c>
    </row>
    <row r="8205" spans="1:2" x14ac:dyDescent="0.25">
      <c r="A8205" s="118">
        <v>29230</v>
      </c>
      <c r="B8205" s="110" t="s">
        <v>11020</v>
      </c>
    </row>
    <row r="8206" spans="1:2" x14ac:dyDescent="0.25">
      <c r="A8206" s="118">
        <v>29430</v>
      </c>
      <c r="B8206" s="110" t="s">
        <v>11021</v>
      </c>
    </row>
    <row r="8207" spans="1:2" x14ac:dyDescent="0.25">
      <c r="A8207" s="118">
        <v>29521</v>
      </c>
      <c r="B8207" s="110" t="s">
        <v>11022</v>
      </c>
    </row>
    <row r="8208" spans="1:2" x14ac:dyDescent="0.25">
      <c r="A8208" s="118">
        <v>51870</v>
      </c>
      <c r="B8208" s="110" t="s">
        <v>11023</v>
      </c>
    </row>
    <row r="8209" spans="1:2" x14ac:dyDescent="0.25">
      <c r="A8209" s="118">
        <v>51870</v>
      </c>
      <c r="B8209" s="110" t="s">
        <v>11024</v>
      </c>
    </row>
    <row r="8210" spans="1:2" x14ac:dyDescent="0.25">
      <c r="A8210" s="118">
        <v>51870</v>
      </c>
      <c r="B8210" s="110" t="s">
        <v>11025</v>
      </c>
    </row>
    <row r="8211" spans="1:2" x14ac:dyDescent="0.25">
      <c r="A8211" s="118">
        <v>51870</v>
      </c>
      <c r="B8211" s="110" t="s">
        <v>11026</v>
      </c>
    </row>
    <row r="8212" spans="1:2" x14ac:dyDescent="0.25">
      <c r="A8212" s="118">
        <v>51900</v>
      </c>
      <c r="B8212" s="110" t="s">
        <v>11027</v>
      </c>
    </row>
    <row r="8213" spans="1:2" x14ac:dyDescent="0.25">
      <c r="A8213" s="118">
        <v>51870</v>
      </c>
      <c r="B8213" s="110" t="s">
        <v>11028</v>
      </c>
    </row>
    <row r="8214" spans="1:2" x14ac:dyDescent="0.25">
      <c r="A8214" s="118">
        <v>29320</v>
      </c>
      <c r="B8214" s="110" t="s">
        <v>11029</v>
      </c>
    </row>
    <row r="8215" spans="1:2" x14ac:dyDescent="0.25">
      <c r="A8215" s="118">
        <v>29560</v>
      </c>
      <c r="B8215" s="110" t="s">
        <v>11030</v>
      </c>
    </row>
    <row r="8216" spans="1:2" x14ac:dyDescent="0.25">
      <c r="A8216" s="118">
        <v>30020</v>
      </c>
      <c r="B8216" s="110" t="s">
        <v>11031</v>
      </c>
    </row>
    <row r="8217" spans="1:2" x14ac:dyDescent="0.25">
      <c r="A8217" s="118">
        <v>29420</v>
      </c>
      <c r="B8217" s="110" t="s">
        <v>11032</v>
      </c>
    </row>
    <row r="8218" spans="1:2" x14ac:dyDescent="0.25">
      <c r="A8218" s="118">
        <v>33202</v>
      </c>
      <c r="B8218" s="110" t="s">
        <v>11033</v>
      </c>
    </row>
    <row r="8219" spans="1:2" x14ac:dyDescent="0.25">
      <c r="A8219" s="118">
        <v>18221</v>
      </c>
      <c r="B8219" s="110" t="s">
        <v>11034</v>
      </c>
    </row>
    <row r="8220" spans="1:2" x14ac:dyDescent="0.25">
      <c r="A8220" s="118">
        <v>18222</v>
      </c>
      <c r="B8220" s="110" t="s">
        <v>11035</v>
      </c>
    </row>
    <row r="8221" spans="1:2" x14ac:dyDescent="0.25">
      <c r="A8221" s="118">
        <v>72400</v>
      </c>
      <c r="B8221" s="110" t="s">
        <v>11036</v>
      </c>
    </row>
    <row r="8222" spans="1:2" x14ac:dyDescent="0.25">
      <c r="A8222" s="118">
        <v>17402</v>
      </c>
      <c r="B8222" s="110" t="s">
        <v>11037</v>
      </c>
    </row>
    <row r="8223" spans="1:2" x14ac:dyDescent="0.25">
      <c r="A8223" s="118">
        <v>21120</v>
      </c>
      <c r="B8223" s="110" t="s">
        <v>11038</v>
      </c>
    </row>
    <row r="8224" spans="1:2" x14ac:dyDescent="0.25">
      <c r="A8224" s="118">
        <v>22220</v>
      </c>
      <c r="B8224" s="110" t="s">
        <v>11039</v>
      </c>
    </row>
    <row r="8225" spans="1:2" x14ac:dyDescent="0.25">
      <c r="A8225" s="118">
        <v>22130</v>
      </c>
      <c r="B8225" s="110" t="s">
        <v>11040</v>
      </c>
    </row>
    <row r="8226" spans="1:2" x14ac:dyDescent="0.25">
      <c r="A8226" s="118">
        <v>51479</v>
      </c>
      <c r="B8226" s="110" t="s">
        <v>11041</v>
      </c>
    </row>
    <row r="8227" spans="1:2" x14ac:dyDescent="0.25">
      <c r="A8227" s="118">
        <v>71409</v>
      </c>
      <c r="B8227" s="110" t="s">
        <v>11042</v>
      </c>
    </row>
    <row r="8228" spans="1:2" x14ac:dyDescent="0.25">
      <c r="A8228" s="118">
        <v>1250</v>
      </c>
      <c r="B8228" s="110" t="s">
        <v>11043</v>
      </c>
    </row>
    <row r="8229" spans="1:2" x14ac:dyDescent="0.25">
      <c r="A8229" s="118">
        <v>75230</v>
      </c>
      <c r="B8229" s="110" t="s">
        <v>11044</v>
      </c>
    </row>
    <row r="8230" spans="1:2" x14ac:dyDescent="0.25">
      <c r="A8230" s="118">
        <v>26260</v>
      </c>
      <c r="B8230" s="110" t="s">
        <v>11045</v>
      </c>
    </row>
    <row r="8231" spans="1:2" x14ac:dyDescent="0.25">
      <c r="A8231" s="118">
        <v>27450</v>
      </c>
      <c r="B8231" s="110" t="s">
        <v>11046</v>
      </c>
    </row>
    <row r="8232" spans="1:2" x14ac:dyDescent="0.25">
      <c r="A8232" s="118">
        <v>14300</v>
      </c>
      <c r="B8232" s="110" t="s">
        <v>11047</v>
      </c>
    </row>
    <row r="8233" spans="1:2" x14ac:dyDescent="0.25">
      <c r="A8233" s="118">
        <v>24650</v>
      </c>
      <c r="B8233" s="110" t="s">
        <v>11048</v>
      </c>
    </row>
    <row r="8234" spans="1:2" x14ac:dyDescent="0.25">
      <c r="A8234" s="118">
        <v>30020</v>
      </c>
      <c r="B8234" s="110" t="s">
        <v>11049</v>
      </c>
    </row>
    <row r="8235" spans="1:2" x14ac:dyDescent="0.25">
      <c r="A8235" s="118">
        <v>30020</v>
      </c>
      <c r="B8235" s="110" t="s">
        <v>11050</v>
      </c>
    </row>
    <row r="8236" spans="1:2" x14ac:dyDescent="0.25">
      <c r="A8236" s="118">
        <v>33202</v>
      </c>
      <c r="B8236" s="110" t="s">
        <v>11051</v>
      </c>
    </row>
    <row r="8237" spans="1:2" x14ac:dyDescent="0.25">
      <c r="A8237" s="118">
        <v>24650</v>
      </c>
      <c r="B8237" s="110" t="s">
        <v>11052</v>
      </c>
    </row>
    <row r="8238" spans="1:2" x14ac:dyDescent="0.25">
      <c r="A8238" s="118">
        <v>30020</v>
      </c>
      <c r="B8238" s="110" t="s">
        <v>11053</v>
      </c>
    </row>
    <row r="8239" spans="1:2" x14ac:dyDescent="0.25">
      <c r="A8239" s="118">
        <v>30020</v>
      </c>
      <c r="B8239" s="110" t="s">
        <v>11054</v>
      </c>
    </row>
    <row r="8240" spans="1:2" x14ac:dyDescent="0.25">
      <c r="A8240" s="121">
        <v>31610</v>
      </c>
      <c r="B8240" s="110" t="s">
        <v>11055</v>
      </c>
    </row>
    <row r="8241" spans="1:2" x14ac:dyDescent="0.25">
      <c r="A8241" s="118">
        <v>51870</v>
      </c>
      <c r="B8241" s="110" t="s">
        <v>11056</v>
      </c>
    </row>
    <row r="8242" spans="1:2" x14ac:dyDescent="0.25">
      <c r="A8242" s="118">
        <v>30020</v>
      </c>
      <c r="B8242" s="110" t="s">
        <v>11057</v>
      </c>
    </row>
    <row r="8243" spans="1:2" x14ac:dyDescent="0.25">
      <c r="A8243" s="118">
        <v>51840</v>
      </c>
      <c r="B8243" s="110" t="s">
        <v>11058</v>
      </c>
    </row>
    <row r="8244" spans="1:2" x14ac:dyDescent="0.25">
      <c r="A8244" s="118">
        <v>32300</v>
      </c>
      <c r="B8244" s="110" t="s">
        <v>11059</v>
      </c>
    </row>
    <row r="8245" spans="1:2" x14ac:dyDescent="0.25">
      <c r="A8245" s="118">
        <v>33100</v>
      </c>
      <c r="B8245" s="110" t="s">
        <v>11060</v>
      </c>
    </row>
    <row r="8246" spans="1:2" x14ac:dyDescent="0.25">
      <c r="A8246" s="118">
        <v>30020</v>
      </c>
      <c r="B8246" s="110" t="s">
        <v>11061</v>
      </c>
    </row>
    <row r="8247" spans="1:2" x14ac:dyDescent="0.25">
      <c r="A8247" s="118">
        <v>24650</v>
      </c>
      <c r="B8247" s="110" t="s">
        <v>11062</v>
      </c>
    </row>
    <row r="8248" spans="1:2" x14ac:dyDescent="0.25">
      <c r="A8248" s="118">
        <v>32300</v>
      </c>
      <c r="B8248" s="110" t="s">
        <v>11063</v>
      </c>
    </row>
    <row r="8249" spans="1:2" x14ac:dyDescent="0.25">
      <c r="A8249" s="118">
        <v>31610</v>
      </c>
      <c r="B8249" s="110" t="s">
        <v>11064</v>
      </c>
    </row>
    <row r="8250" spans="1:2" x14ac:dyDescent="0.25">
      <c r="A8250" s="118">
        <v>31610</v>
      </c>
      <c r="B8250" s="110" t="s">
        <v>11065</v>
      </c>
    </row>
    <row r="8251" spans="1:2" x14ac:dyDescent="0.25">
      <c r="A8251" s="118">
        <v>74206</v>
      </c>
      <c r="B8251" s="110" t="s">
        <v>11066</v>
      </c>
    </row>
    <row r="8252" spans="1:2" x14ac:dyDescent="0.25">
      <c r="A8252" s="118">
        <v>32100</v>
      </c>
      <c r="B8252" s="110" t="s">
        <v>11067</v>
      </c>
    </row>
    <row r="8253" spans="1:2" x14ac:dyDescent="0.25">
      <c r="A8253" s="118">
        <v>51860</v>
      </c>
      <c r="B8253" s="110" t="s">
        <v>11068</v>
      </c>
    </row>
    <row r="8254" spans="1:2" x14ac:dyDescent="0.25">
      <c r="A8254" s="118">
        <v>33402</v>
      </c>
      <c r="B8254" s="110" t="s">
        <v>11069</v>
      </c>
    </row>
    <row r="8255" spans="1:2" x14ac:dyDescent="0.25">
      <c r="A8255" s="118">
        <v>27430</v>
      </c>
      <c r="B8255" s="110" t="s">
        <v>11070</v>
      </c>
    </row>
    <row r="8256" spans="1:2" x14ac:dyDescent="0.25">
      <c r="A8256" s="118">
        <v>64110</v>
      </c>
      <c r="B8256" s="110" t="s">
        <v>11071</v>
      </c>
    </row>
    <row r="8257" spans="1:2" x14ac:dyDescent="0.25">
      <c r="A8257" s="118">
        <v>30010</v>
      </c>
      <c r="B8257" s="110" t="s">
        <v>11072</v>
      </c>
    </row>
    <row r="8258" spans="1:2" x14ac:dyDescent="0.25">
      <c r="A8258" s="118">
        <v>52610</v>
      </c>
      <c r="B8258" s="110" t="s">
        <v>11073</v>
      </c>
    </row>
    <row r="8259" spans="1:2" x14ac:dyDescent="0.25">
      <c r="A8259" s="118">
        <v>50300</v>
      </c>
      <c r="B8259" s="110" t="s">
        <v>11074</v>
      </c>
    </row>
    <row r="8260" spans="1:2" x14ac:dyDescent="0.25">
      <c r="A8260" s="118">
        <v>64110</v>
      </c>
      <c r="B8260" s="110" t="s">
        <v>11075</v>
      </c>
    </row>
    <row r="8261" spans="1:2" x14ac:dyDescent="0.25">
      <c r="A8261" s="118">
        <v>22230</v>
      </c>
      <c r="B8261" s="110" t="s">
        <v>11076</v>
      </c>
    </row>
    <row r="8262" spans="1:2" x14ac:dyDescent="0.25">
      <c r="A8262" s="118">
        <v>22110</v>
      </c>
      <c r="B8262" s="110" t="s">
        <v>11077</v>
      </c>
    </row>
    <row r="8263" spans="1:2" x14ac:dyDescent="0.25">
      <c r="A8263" s="118">
        <v>74850</v>
      </c>
      <c r="B8263" s="110" t="s">
        <v>11078</v>
      </c>
    </row>
    <row r="8264" spans="1:2" x14ac:dyDescent="0.25">
      <c r="A8264" s="118">
        <v>30020</v>
      </c>
      <c r="B8264" s="110" t="s">
        <v>11079</v>
      </c>
    </row>
    <row r="8265" spans="1:2" x14ac:dyDescent="0.25">
      <c r="A8265" s="118">
        <v>93030</v>
      </c>
      <c r="B8265" s="110" t="s">
        <v>11080</v>
      </c>
    </row>
    <row r="8266" spans="1:2" x14ac:dyDescent="0.25">
      <c r="A8266" s="118">
        <v>93030</v>
      </c>
      <c r="B8266" s="110" t="s">
        <v>11081</v>
      </c>
    </row>
    <row r="8267" spans="1:2" x14ac:dyDescent="0.25">
      <c r="A8267" s="118">
        <v>50200</v>
      </c>
      <c r="B8267" s="110" t="s">
        <v>11082</v>
      </c>
    </row>
    <row r="8268" spans="1:2" x14ac:dyDescent="0.25">
      <c r="A8268" s="118">
        <v>70209</v>
      </c>
      <c r="B8268" s="110" t="s">
        <v>11083</v>
      </c>
    </row>
    <row r="8269" spans="1:2" x14ac:dyDescent="0.25">
      <c r="A8269" s="118">
        <v>15611</v>
      </c>
      <c r="B8269" s="110" t="s">
        <v>11084</v>
      </c>
    </row>
    <row r="8270" spans="1:2" x14ac:dyDescent="0.25">
      <c r="A8270" s="118">
        <v>15611</v>
      </c>
      <c r="B8270" s="110" t="s">
        <v>11085</v>
      </c>
    </row>
    <row r="8271" spans="1:2" x14ac:dyDescent="0.25">
      <c r="A8271" s="118">
        <v>15620</v>
      </c>
      <c r="B8271" s="110" t="s">
        <v>11086</v>
      </c>
    </row>
    <row r="8272" spans="1:2" x14ac:dyDescent="0.25">
      <c r="A8272" s="118">
        <v>92629</v>
      </c>
      <c r="B8272" s="110" t="s">
        <v>11087</v>
      </c>
    </row>
    <row r="8273" spans="1:2" x14ac:dyDescent="0.25">
      <c r="A8273" s="118">
        <v>93020</v>
      </c>
      <c r="B8273" s="110" t="s">
        <v>11088</v>
      </c>
    </row>
    <row r="8274" spans="1:2" x14ac:dyDescent="0.25">
      <c r="A8274" s="118">
        <v>24520</v>
      </c>
      <c r="B8274" s="110" t="s">
        <v>11089</v>
      </c>
    </row>
    <row r="8275" spans="1:2" x14ac:dyDescent="0.25">
      <c r="A8275" s="118">
        <v>74201</v>
      </c>
      <c r="B8275" s="110" t="s">
        <v>11090</v>
      </c>
    </row>
    <row r="8276" spans="1:2" x14ac:dyDescent="0.25">
      <c r="A8276" s="118">
        <v>27510</v>
      </c>
      <c r="B8276" s="110" t="s">
        <v>11091</v>
      </c>
    </row>
    <row r="8277" spans="1:2" x14ac:dyDescent="0.25">
      <c r="A8277" s="118">
        <v>15970</v>
      </c>
      <c r="B8277" s="110" t="s">
        <v>11092</v>
      </c>
    </row>
    <row r="8278" spans="1:2" x14ac:dyDescent="0.25">
      <c r="A8278" s="118">
        <v>15899</v>
      </c>
      <c r="B8278" s="110" t="s">
        <v>11093</v>
      </c>
    </row>
    <row r="8279" spans="1:2" x14ac:dyDescent="0.25">
      <c r="A8279" s="118">
        <v>15960</v>
      </c>
      <c r="B8279" s="110" t="s">
        <v>11094</v>
      </c>
    </row>
    <row r="8280" spans="1:2" x14ac:dyDescent="0.25">
      <c r="A8280" s="118">
        <v>15899</v>
      </c>
      <c r="B8280" s="110" t="s">
        <v>11095</v>
      </c>
    </row>
    <row r="8281" spans="1:2" x14ac:dyDescent="0.25">
      <c r="A8281" s="118">
        <v>15620</v>
      </c>
      <c r="B8281" s="110" t="s">
        <v>11096</v>
      </c>
    </row>
    <row r="8282" spans="1:2" x14ac:dyDescent="0.25">
      <c r="A8282" s="118">
        <v>33100</v>
      </c>
      <c r="B8282" s="110" t="s">
        <v>11097</v>
      </c>
    </row>
    <row r="8283" spans="1:2" x14ac:dyDescent="0.25">
      <c r="A8283" s="118">
        <v>72300</v>
      </c>
      <c r="B8283" s="110" t="s">
        <v>11098</v>
      </c>
    </row>
    <row r="8284" spans="1:2" x14ac:dyDescent="0.25">
      <c r="A8284" s="118">
        <v>74143</v>
      </c>
      <c r="B8284" s="110" t="s">
        <v>11099</v>
      </c>
    </row>
    <row r="8285" spans="1:2" x14ac:dyDescent="0.25">
      <c r="A8285" s="118">
        <v>74143</v>
      </c>
      <c r="B8285" s="110" t="s">
        <v>11100</v>
      </c>
    </row>
    <row r="8286" spans="1:2" x14ac:dyDescent="0.25">
      <c r="A8286" s="118">
        <v>70320</v>
      </c>
      <c r="B8286" s="110" t="s">
        <v>11101</v>
      </c>
    </row>
    <row r="8287" spans="1:2" x14ac:dyDescent="0.25">
      <c r="A8287" s="118">
        <v>80220</v>
      </c>
      <c r="B8287" s="110" t="s">
        <v>11102</v>
      </c>
    </row>
    <row r="8288" spans="1:2" x14ac:dyDescent="0.25">
      <c r="A8288" s="118">
        <v>92619</v>
      </c>
      <c r="B8288" s="110" t="s">
        <v>11103</v>
      </c>
    </row>
    <row r="8289" spans="1:2" x14ac:dyDescent="0.25">
      <c r="A8289" s="118">
        <v>1139</v>
      </c>
      <c r="B8289" s="110" t="s">
        <v>11104</v>
      </c>
    </row>
    <row r="8290" spans="1:2" x14ac:dyDescent="0.25">
      <c r="A8290" s="118">
        <v>27450</v>
      </c>
      <c r="B8290" s="110" t="s">
        <v>11105</v>
      </c>
    </row>
    <row r="8291" spans="1:2" x14ac:dyDescent="0.25">
      <c r="A8291" s="118">
        <v>31400</v>
      </c>
      <c r="B8291" s="110" t="s">
        <v>11106</v>
      </c>
    </row>
    <row r="8292" spans="1:2" x14ac:dyDescent="0.25">
      <c r="A8292" s="118">
        <v>13200</v>
      </c>
      <c r="B8292" s="110" t="s">
        <v>11107</v>
      </c>
    </row>
    <row r="8293" spans="1:2" x14ac:dyDescent="0.25">
      <c r="A8293" s="118">
        <v>24120</v>
      </c>
      <c r="B8293" s="110" t="s">
        <v>11108</v>
      </c>
    </row>
    <row r="8294" spans="1:2" x14ac:dyDescent="0.25">
      <c r="A8294" s="118">
        <v>27450</v>
      </c>
      <c r="B8294" s="110" t="s">
        <v>11109</v>
      </c>
    </row>
    <row r="8295" spans="1:2" x14ac:dyDescent="0.25">
      <c r="A8295" s="118">
        <v>27450</v>
      </c>
      <c r="B8295" s="110" t="s">
        <v>11110</v>
      </c>
    </row>
    <row r="8296" spans="1:2" x14ac:dyDescent="0.25">
      <c r="A8296" s="118">
        <v>1139</v>
      </c>
      <c r="B8296" s="110" t="s">
        <v>11111</v>
      </c>
    </row>
    <row r="8297" spans="1:2" x14ac:dyDescent="0.25">
      <c r="A8297" s="118">
        <v>1110</v>
      </c>
      <c r="B8297" s="110" t="s">
        <v>11112</v>
      </c>
    </row>
    <row r="8298" spans="1:2" x14ac:dyDescent="0.25">
      <c r="A8298" s="118">
        <v>25239</v>
      </c>
      <c r="B8298" s="110" t="s">
        <v>11113</v>
      </c>
    </row>
    <row r="8299" spans="1:2" x14ac:dyDescent="0.25">
      <c r="A8299" s="118">
        <v>51180</v>
      </c>
      <c r="B8299" s="110" t="s">
        <v>11114</v>
      </c>
    </row>
    <row r="8300" spans="1:2" x14ac:dyDescent="0.25">
      <c r="A8300" s="118">
        <v>24520</v>
      </c>
      <c r="B8300" s="110" t="s">
        <v>11115</v>
      </c>
    </row>
    <row r="8301" spans="1:2" x14ac:dyDescent="0.25">
      <c r="A8301" s="118">
        <v>28610</v>
      </c>
      <c r="B8301" s="110" t="s">
        <v>11116</v>
      </c>
    </row>
    <row r="8302" spans="1:2" x14ac:dyDescent="0.25">
      <c r="A8302" s="118">
        <v>19200</v>
      </c>
      <c r="B8302" s="110" t="s">
        <v>11117</v>
      </c>
    </row>
    <row r="8303" spans="1:2" x14ac:dyDescent="0.25">
      <c r="A8303" s="118">
        <v>93020</v>
      </c>
      <c r="B8303" s="110" t="s">
        <v>11118</v>
      </c>
    </row>
    <row r="8304" spans="1:2" x14ac:dyDescent="0.25">
      <c r="A8304" s="118">
        <v>29110</v>
      </c>
      <c r="B8304" s="110" t="s">
        <v>11119</v>
      </c>
    </row>
    <row r="8305" spans="1:2" x14ac:dyDescent="0.25">
      <c r="A8305" s="118">
        <v>24700</v>
      </c>
      <c r="B8305" s="110" t="s">
        <v>11120</v>
      </c>
    </row>
    <row r="8306" spans="1:2" x14ac:dyDescent="0.25">
      <c r="A8306" s="118">
        <v>17150</v>
      </c>
      <c r="B8306" s="110" t="s">
        <v>11121</v>
      </c>
    </row>
    <row r="8307" spans="1:2" x14ac:dyDescent="0.25">
      <c r="A8307" s="118">
        <v>17150</v>
      </c>
      <c r="B8307" s="110" t="s">
        <v>11122</v>
      </c>
    </row>
    <row r="8308" spans="1:2" x14ac:dyDescent="0.25">
      <c r="A8308" s="118">
        <v>17300</v>
      </c>
      <c r="B8308" s="110" t="s">
        <v>11123</v>
      </c>
    </row>
    <row r="8309" spans="1:2" x14ac:dyDescent="0.25">
      <c r="A8309" s="118">
        <v>17150</v>
      </c>
      <c r="B8309" s="110" t="s">
        <v>11124</v>
      </c>
    </row>
    <row r="8310" spans="1:2" x14ac:dyDescent="0.25">
      <c r="A8310" s="118">
        <v>17150</v>
      </c>
      <c r="B8310" s="110" t="s">
        <v>11125</v>
      </c>
    </row>
    <row r="8311" spans="1:2" x14ac:dyDescent="0.25">
      <c r="A8311" s="118">
        <v>51180</v>
      </c>
      <c r="B8311" s="110" t="s">
        <v>11126</v>
      </c>
    </row>
    <row r="8312" spans="1:2" x14ac:dyDescent="0.25">
      <c r="A8312" s="118">
        <v>17210</v>
      </c>
      <c r="B8312" s="110" t="s">
        <v>11127</v>
      </c>
    </row>
    <row r="8313" spans="1:2" x14ac:dyDescent="0.25">
      <c r="A8313" s="118">
        <v>17220</v>
      </c>
      <c r="B8313" s="110" t="s">
        <v>11128</v>
      </c>
    </row>
    <row r="8314" spans="1:2" x14ac:dyDescent="0.25">
      <c r="A8314" s="118">
        <v>17230</v>
      </c>
      <c r="B8314" s="110" t="s">
        <v>11129</v>
      </c>
    </row>
    <row r="8315" spans="1:2" x14ac:dyDescent="0.25">
      <c r="A8315" s="118">
        <v>17300</v>
      </c>
      <c r="B8315" s="110" t="s">
        <v>11130</v>
      </c>
    </row>
    <row r="8316" spans="1:2" x14ac:dyDescent="0.25">
      <c r="A8316" s="118">
        <v>51120</v>
      </c>
      <c r="B8316" s="110" t="s">
        <v>11131</v>
      </c>
    </row>
    <row r="8317" spans="1:2" x14ac:dyDescent="0.25">
      <c r="A8317" s="118">
        <v>17110</v>
      </c>
      <c r="B8317" s="110" t="s">
        <v>11132</v>
      </c>
    </row>
    <row r="8318" spans="1:2" x14ac:dyDescent="0.25">
      <c r="A8318" s="118">
        <v>17120</v>
      </c>
      <c r="B8318" s="110" t="s">
        <v>11133</v>
      </c>
    </row>
    <row r="8319" spans="1:2" x14ac:dyDescent="0.25">
      <c r="A8319" s="118">
        <v>17130</v>
      </c>
      <c r="B8319" s="110" t="s">
        <v>11134</v>
      </c>
    </row>
    <row r="8320" spans="1:2" x14ac:dyDescent="0.25">
      <c r="A8320" s="118">
        <v>17110</v>
      </c>
      <c r="B8320" s="110" t="s">
        <v>11135</v>
      </c>
    </row>
    <row r="8321" spans="1:2" x14ac:dyDescent="0.25">
      <c r="A8321" s="118">
        <v>17120</v>
      </c>
      <c r="B8321" s="110" t="s">
        <v>11136</v>
      </c>
    </row>
    <row r="8322" spans="1:2" x14ac:dyDescent="0.25">
      <c r="A8322" s="118">
        <v>17130</v>
      </c>
      <c r="B8322" s="110" t="s">
        <v>11137</v>
      </c>
    </row>
    <row r="8323" spans="1:2" x14ac:dyDescent="0.25">
      <c r="A8323" s="118">
        <v>17110</v>
      </c>
      <c r="B8323" s="110" t="s">
        <v>11138</v>
      </c>
    </row>
    <row r="8324" spans="1:2" x14ac:dyDescent="0.25">
      <c r="A8324" s="118">
        <v>17120</v>
      </c>
      <c r="B8324" s="110" t="s">
        <v>11139</v>
      </c>
    </row>
    <row r="8325" spans="1:2" x14ac:dyDescent="0.25">
      <c r="A8325" s="118">
        <v>17130</v>
      </c>
      <c r="B8325" s="110" t="s">
        <v>11140</v>
      </c>
    </row>
    <row r="8326" spans="1:2" x14ac:dyDescent="0.25">
      <c r="A8326" s="118">
        <v>17110</v>
      </c>
      <c r="B8326" s="110" t="s">
        <v>11141</v>
      </c>
    </row>
    <row r="8327" spans="1:2" x14ac:dyDescent="0.25">
      <c r="A8327" s="118">
        <v>17120</v>
      </c>
      <c r="B8327" s="110" t="s">
        <v>11142</v>
      </c>
    </row>
    <row r="8328" spans="1:2" x14ac:dyDescent="0.25">
      <c r="A8328" s="118">
        <v>17130</v>
      </c>
      <c r="B8328" s="110" t="s">
        <v>11143</v>
      </c>
    </row>
    <row r="8329" spans="1:2" x14ac:dyDescent="0.25">
      <c r="A8329" s="118">
        <v>24700</v>
      </c>
      <c r="B8329" s="110" t="s">
        <v>11144</v>
      </c>
    </row>
    <row r="8330" spans="1:2" x14ac:dyDescent="0.25">
      <c r="A8330" s="118">
        <v>29540</v>
      </c>
      <c r="B8330" s="110" t="s">
        <v>11145</v>
      </c>
    </row>
    <row r="8331" spans="1:2" x14ac:dyDescent="0.25">
      <c r="A8331" s="118">
        <v>24700</v>
      </c>
      <c r="B8331" s="110" t="s">
        <v>11146</v>
      </c>
    </row>
    <row r="8332" spans="1:2" x14ac:dyDescent="0.25">
      <c r="A8332" s="118">
        <v>33201</v>
      </c>
      <c r="B8332" s="110" t="s">
        <v>11147</v>
      </c>
    </row>
    <row r="8333" spans="1:2" x14ac:dyDescent="0.25">
      <c r="A8333" s="118">
        <v>33202</v>
      </c>
      <c r="B8333" s="110" t="s">
        <v>11148</v>
      </c>
    </row>
    <row r="8334" spans="1:2" x14ac:dyDescent="0.25">
      <c r="A8334" s="118">
        <v>70209</v>
      </c>
      <c r="B8334" s="110" t="s">
        <v>11149</v>
      </c>
    </row>
    <row r="8335" spans="1:2" x14ac:dyDescent="0.25">
      <c r="A8335" s="118">
        <v>35500</v>
      </c>
      <c r="B8335" s="110" t="s">
        <v>11150</v>
      </c>
    </row>
    <row r="8336" spans="1:2" x14ac:dyDescent="0.25">
      <c r="A8336" s="118">
        <v>27100</v>
      </c>
      <c r="B8336" s="110" t="s">
        <v>11151</v>
      </c>
    </row>
    <row r="8337" spans="1:2" x14ac:dyDescent="0.25">
      <c r="A8337" s="118">
        <v>18300</v>
      </c>
      <c r="B8337" s="110" t="s">
        <v>11152</v>
      </c>
    </row>
    <row r="8338" spans="1:2" x14ac:dyDescent="0.25">
      <c r="A8338" s="118">
        <v>75130</v>
      </c>
      <c r="B8338" s="110" t="s">
        <v>11153</v>
      </c>
    </row>
    <row r="8339" spans="1:2" x14ac:dyDescent="0.25">
      <c r="A8339" s="118">
        <v>51550</v>
      </c>
      <c r="B8339" s="110" t="s">
        <v>11154</v>
      </c>
    </row>
    <row r="8340" spans="1:2" x14ac:dyDescent="0.25">
      <c r="A8340" s="118">
        <v>29320</v>
      </c>
      <c r="B8340" s="110" t="s">
        <v>11155</v>
      </c>
    </row>
    <row r="8341" spans="1:2" x14ac:dyDescent="0.25">
      <c r="A8341" s="118">
        <v>51880</v>
      </c>
      <c r="B8341" s="110" t="s">
        <v>11156</v>
      </c>
    </row>
    <row r="8342" spans="1:2" x14ac:dyDescent="0.25">
      <c r="A8342" s="118">
        <v>22220</v>
      </c>
      <c r="B8342" s="110" t="s">
        <v>11157</v>
      </c>
    </row>
    <row r="8343" spans="1:2" x14ac:dyDescent="0.25">
      <c r="A8343" s="118">
        <v>22110</v>
      </c>
      <c r="B8343" s="110" t="s">
        <v>11158</v>
      </c>
    </row>
    <row r="8344" spans="1:2" x14ac:dyDescent="0.25">
      <c r="A8344" s="118">
        <v>92510</v>
      </c>
      <c r="B8344" s="110" t="s">
        <v>11159</v>
      </c>
    </row>
    <row r="8345" spans="1:2" x14ac:dyDescent="0.25">
      <c r="A8345" s="118">
        <v>22220</v>
      </c>
      <c r="B8345" s="110" t="s">
        <v>11160</v>
      </c>
    </row>
    <row r="8346" spans="1:2" x14ac:dyDescent="0.25">
      <c r="A8346" s="118">
        <v>52470</v>
      </c>
      <c r="B8346" s="110" t="s">
        <v>11161</v>
      </c>
    </row>
    <row r="8347" spans="1:2" x14ac:dyDescent="0.25">
      <c r="A8347" s="118">
        <v>15830</v>
      </c>
      <c r="B8347" s="110" t="s">
        <v>11162</v>
      </c>
    </row>
    <row r="8348" spans="1:2" x14ac:dyDescent="0.25">
      <c r="A8348" s="118">
        <v>51530</v>
      </c>
      <c r="B8348" s="110" t="s">
        <v>11163</v>
      </c>
    </row>
    <row r="8349" spans="1:2" x14ac:dyDescent="0.25">
      <c r="A8349" s="118">
        <v>26700</v>
      </c>
      <c r="B8349" s="110" t="s">
        <v>11164</v>
      </c>
    </row>
    <row r="8350" spans="1:2" x14ac:dyDescent="0.25">
      <c r="A8350" s="118">
        <v>14110</v>
      </c>
      <c r="B8350" s="110" t="s">
        <v>11165</v>
      </c>
    </row>
    <row r="8351" spans="1:2" x14ac:dyDescent="0.25">
      <c r="A8351" s="118">
        <v>26150</v>
      </c>
      <c r="B8351" s="110" t="s">
        <v>11166</v>
      </c>
    </row>
    <row r="8352" spans="1:2" x14ac:dyDescent="0.25">
      <c r="A8352" s="118">
        <v>15430</v>
      </c>
      <c r="B8352" s="110" t="s">
        <v>11167</v>
      </c>
    </row>
    <row r="8353" spans="1:2" x14ac:dyDescent="0.25">
      <c r="A8353" s="118">
        <v>51333</v>
      </c>
      <c r="B8353" s="110" t="s">
        <v>11168</v>
      </c>
    </row>
    <row r="8354" spans="1:2" x14ac:dyDescent="0.25">
      <c r="A8354" s="118">
        <v>45240</v>
      </c>
      <c r="B8354" s="110" t="s">
        <v>11169</v>
      </c>
    </row>
    <row r="8355" spans="1:2" x14ac:dyDescent="0.25">
      <c r="A8355" s="118">
        <v>15410</v>
      </c>
      <c r="B8355" s="110" t="s">
        <v>11170</v>
      </c>
    </row>
    <row r="8356" spans="1:2" x14ac:dyDescent="0.25">
      <c r="A8356" s="118">
        <v>5020</v>
      </c>
      <c r="B8356" s="110" t="s">
        <v>11171</v>
      </c>
    </row>
    <row r="8357" spans="1:2" x14ac:dyDescent="0.25">
      <c r="A8357" s="118">
        <v>63220</v>
      </c>
      <c r="B8357" s="110" t="s">
        <v>11172</v>
      </c>
    </row>
    <row r="8358" spans="1:2" x14ac:dyDescent="0.25">
      <c r="A8358" s="118">
        <v>63220</v>
      </c>
      <c r="B8358" s="110" t="s">
        <v>11173</v>
      </c>
    </row>
    <row r="8359" spans="1:2" x14ac:dyDescent="0.25">
      <c r="A8359" s="118">
        <v>74300</v>
      </c>
      <c r="B8359" s="110" t="s">
        <v>11174</v>
      </c>
    </row>
    <row r="8360" spans="1:2" x14ac:dyDescent="0.25">
      <c r="A8360" s="118">
        <v>74206</v>
      </c>
      <c r="B8360" s="110" t="s">
        <v>11175</v>
      </c>
    </row>
    <row r="8361" spans="1:2" x14ac:dyDescent="0.25">
      <c r="A8361" s="118">
        <v>5010</v>
      </c>
      <c r="B8361" s="110" t="s">
        <v>11176</v>
      </c>
    </row>
    <row r="8362" spans="1:2" x14ac:dyDescent="0.25">
      <c r="A8362" s="118">
        <v>23201</v>
      </c>
      <c r="B8362" s="110" t="s">
        <v>11177</v>
      </c>
    </row>
    <row r="8363" spans="1:2" x14ac:dyDescent="0.25">
      <c r="A8363" s="118">
        <v>75250</v>
      </c>
      <c r="B8363" s="110" t="s">
        <v>11178</v>
      </c>
    </row>
    <row r="8364" spans="1:2" x14ac:dyDescent="0.25">
      <c r="A8364" s="118">
        <v>5010</v>
      </c>
      <c r="B8364" s="110" t="s">
        <v>11179</v>
      </c>
    </row>
    <row r="8365" spans="1:2" x14ac:dyDescent="0.25">
      <c r="A8365" s="118">
        <v>5010</v>
      </c>
      <c r="B8365" s="110" t="s">
        <v>11180</v>
      </c>
    </row>
    <row r="8366" spans="1:2" x14ac:dyDescent="0.25">
      <c r="A8366" s="118">
        <v>66031</v>
      </c>
      <c r="B8366" s="110" t="s">
        <v>11181</v>
      </c>
    </row>
    <row r="8367" spans="1:2" x14ac:dyDescent="0.25">
      <c r="A8367" s="118">
        <v>74300</v>
      </c>
      <c r="B8367" s="110" t="s">
        <v>11182</v>
      </c>
    </row>
    <row r="8368" spans="1:2" x14ac:dyDescent="0.25">
      <c r="A8368" s="118">
        <v>29110</v>
      </c>
      <c r="B8368" s="110" t="s">
        <v>11183</v>
      </c>
    </row>
    <row r="8369" spans="1:2" x14ac:dyDescent="0.25">
      <c r="A8369" s="118">
        <v>28300</v>
      </c>
      <c r="B8369" s="110" t="s">
        <v>11184</v>
      </c>
    </row>
    <row r="8370" spans="1:2" x14ac:dyDescent="0.25">
      <c r="A8370" s="118">
        <v>24301</v>
      </c>
      <c r="B8370" s="110" t="s">
        <v>11185</v>
      </c>
    </row>
    <row r="8371" spans="1:2" x14ac:dyDescent="0.25">
      <c r="A8371" s="118">
        <v>51870</v>
      </c>
      <c r="B8371" s="110" t="s">
        <v>11186</v>
      </c>
    </row>
    <row r="8372" spans="1:2" x14ac:dyDescent="0.25">
      <c r="A8372" s="118">
        <v>63220</v>
      </c>
      <c r="B8372" s="110" t="s">
        <v>11187</v>
      </c>
    </row>
    <row r="8373" spans="1:2" x14ac:dyDescent="0.25">
      <c r="A8373" s="118">
        <v>28750</v>
      </c>
      <c r="B8373" s="110" t="s">
        <v>11188</v>
      </c>
    </row>
    <row r="8374" spans="1:2" x14ac:dyDescent="0.25">
      <c r="A8374" s="118">
        <v>51570</v>
      </c>
      <c r="B8374" s="110" t="s">
        <v>11189</v>
      </c>
    </row>
    <row r="8375" spans="1:2" x14ac:dyDescent="0.25">
      <c r="A8375" s="118">
        <v>74300</v>
      </c>
      <c r="B8375" s="110" t="s">
        <v>11190</v>
      </c>
    </row>
    <row r="8376" spans="1:2" x14ac:dyDescent="0.25">
      <c r="A8376" s="118">
        <v>61102</v>
      </c>
      <c r="B8376" s="110" t="s">
        <v>11191</v>
      </c>
    </row>
    <row r="8377" spans="1:2" x14ac:dyDescent="0.25">
      <c r="A8377" s="118">
        <v>92349</v>
      </c>
      <c r="B8377" s="110" t="s">
        <v>11192</v>
      </c>
    </row>
    <row r="8378" spans="1:2" x14ac:dyDescent="0.25">
      <c r="A8378" s="118">
        <v>63400</v>
      </c>
      <c r="B8378" s="110" t="s">
        <v>11193</v>
      </c>
    </row>
    <row r="8379" spans="1:2" x14ac:dyDescent="0.25">
      <c r="A8379" s="118">
        <v>91120</v>
      </c>
      <c r="B8379" s="110" t="s">
        <v>11194</v>
      </c>
    </row>
    <row r="8380" spans="1:2" x14ac:dyDescent="0.25">
      <c r="A8380" s="118">
        <v>75220</v>
      </c>
      <c r="B8380" s="110" t="s">
        <v>11195</v>
      </c>
    </row>
    <row r="8381" spans="1:2" x14ac:dyDescent="0.25">
      <c r="A8381" s="118">
        <v>36120</v>
      </c>
      <c r="B8381" s="110" t="s">
        <v>11196</v>
      </c>
    </row>
    <row r="8382" spans="1:2" x14ac:dyDescent="0.25">
      <c r="A8382" s="118">
        <v>36631</v>
      </c>
      <c r="B8382" s="110" t="s">
        <v>11197</v>
      </c>
    </row>
    <row r="8383" spans="1:2" x14ac:dyDescent="0.25">
      <c r="A8383" s="118">
        <v>74130</v>
      </c>
      <c r="B8383" s="110" t="s">
        <v>11198</v>
      </c>
    </row>
    <row r="8384" spans="1:2" x14ac:dyDescent="0.25">
      <c r="A8384" s="118">
        <v>74130</v>
      </c>
      <c r="B8384" s="110" t="s">
        <v>11199</v>
      </c>
    </row>
    <row r="8385" spans="1:2" x14ac:dyDescent="0.25">
      <c r="A8385" s="118">
        <v>74130</v>
      </c>
      <c r="B8385" s="110" t="s">
        <v>11200</v>
      </c>
    </row>
    <row r="8386" spans="1:2" x14ac:dyDescent="0.25">
      <c r="A8386" s="118">
        <v>74130</v>
      </c>
      <c r="B8386" s="110" t="s">
        <v>11201</v>
      </c>
    </row>
    <row r="8387" spans="1:2" x14ac:dyDescent="0.25">
      <c r="A8387" s="118">
        <v>74402</v>
      </c>
      <c r="B8387" s="110" t="s">
        <v>11202</v>
      </c>
    </row>
    <row r="8388" spans="1:2" x14ac:dyDescent="0.25">
      <c r="A8388" s="118">
        <v>74149</v>
      </c>
      <c r="B8388" s="110" t="s">
        <v>11203</v>
      </c>
    </row>
    <row r="8389" spans="1:2" x14ac:dyDescent="0.25">
      <c r="A8389" s="118">
        <v>24660</v>
      </c>
      <c r="B8389" s="110" t="s">
        <v>11204</v>
      </c>
    </row>
    <row r="8390" spans="1:2" x14ac:dyDescent="0.25">
      <c r="A8390" s="118">
        <v>14120</v>
      </c>
      <c r="B8390" s="110" t="s">
        <v>11205</v>
      </c>
    </row>
    <row r="8391" spans="1:2" x14ac:dyDescent="0.25">
      <c r="A8391" s="118">
        <v>15330</v>
      </c>
      <c r="B8391" s="110" t="s">
        <v>11206</v>
      </c>
    </row>
    <row r="8392" spans="1:2" x14ac:dyDescent="0.25">
      <c r="A8392" s="118">
        <v>17402</v>
      </c>
      <c r="B8392" s="110" t="s">
        <v>11207</v>
      </c>
    </row>
    <row r="8393" spans="1:2" x14ac:dyDescent="0.25">
      <c r="A8393" s="118">
        <v>71340</v>
      </c>
      <c r="B8393" s="110" t="s">
        <v>11208</v>
      </c>
    </row>
    <row r="8394" spans="1:2" x14ac:dyDescent="0.25">
      <c r="A8394" s="118">
        <v>85321</v>
      </c>
      <c r="B8394" s="110" t="s">
        <v>11209</v>
      </c>
    </row>
    <row r="8395" spans="1:2" x14ac:dyDescent="0.25">
      <c r="A8395" s="118">
        <v>85322</v>
      </c>
      <c r="B8395" s="110" t="s">
        <v>11210</v>
      </c>
    </row>
    <row r="8396" spans="1:2" x14ac:dyDescent="0.25">
      <c r="A8396" s="118">
        <v>93059</v>
      </c>
      <c r="B8396" s="110" t="s">
        <v>11211</v>
      </c>
    </row>
    <row r="8397" spans="1:2" x14ac:dyDescent="0.25">
      <c r="A8397" s="118">
        <v>15842</v>
      </c>
      <c r="B8397" s="110" t="s">
        <v>11212</v>
      </c>
    </row>
    <row r="8398" spans="1:2" x14ac:dyDescent="0.25">
      <c r="A8398" s="118">
        <v>92629</v>
      </c>
      <c r="B8398" s="110" t="s">
        <v>11213</v>
      </c>
    </row>
    <row r="8399" spans="1:2" x14ac:dyDescent="0.25">
      <c r="A8399" s="118">
        <v>92629</v>
      </c>
      <c r="B8399" s="110" t="s">
        <v>11214</v>
      </c>
    </row>
    <row r="8400" spans="1:2" x14ac:dyDescent="0.25">
      <c r="A8400" s="118">
        <v>15842</v>
      </c>
      <c r="B8400" s="110" t="s">
        <v>11215</v>
      </c>
    </row>
    <row r="8401" spans="1:2" x14ac:dyDescent="0.25">
      <c r="A8401" s="118">
        <v>15310</v>
      </c>
      <c r="B8401" s="110" t="s">
        <v>11216</v>
      </c>
    </row>
    <row r="8402" spans="1:2" x14ac:dyDescent="0.25">
      <c r="A8402" s="118">
        <v>33100</v>
      </c>
      <c r="B8402" s="110" t="s">
        <v>11217</v>
      </c>
    </row>
    <row r="8403" spans="1:2" x14ac:dyDescent="0.25">
      <c r="A8403" s="119">
        <v>51180</v>
      </c>
      <c r="B8403" s="111" t="s">
        <v>11218</v>
      </c>
    </row>
    <row r="8404" spans="1:2" x14ac:dyDescent="0.25">
      <c r="A8404" s="119">
        <v>52610</v>
      </c>
      <c r="B8404" s="111" t="s">
        <v>11219</v>
      </c>
    </row>
    <row r="8405" spans="1:2" x14ac:dyDescent="0.25">
      <c r="A8405" s="120">
        <v>36639</v>
      </c>
      <c r="B8405" s="111" t="s">
        <v>11220</v>
      </c>
    </row>
    <row r="8406" spans="1:2" x14ac:dyDescent="0.25">
      <c r="A8406" s="119">
        <v>52329</v>
      </c>
      <c r="B8406" s="111" t="s">
        <v>11221</v>
      </c>
    </row>
    <row r="8407" spans="1:2" x14ac:dyDescent="0.25">
      <c r="A8407" s="119">
        <v>51479</v>
      </c>
      <c r="B8407" s="111" t="s">
        <v>11222</v>
      </c>
    </row>
    <row r="8408" spans="1:2" x14ac:dyDescent="0.25">
      <c r="A8408" s="118">
        <v>45250</v>
      </c>
      <c r="B8408" s="110" t="s">
        <v>11223</v>
      </c>
    </row>
    <row r="8409" spans="1:2" x14ac:dyDescent="0.25">
      <c r="A8409" s="118">
        <v>85140</v>
      </c>
      <c r="B8409" s="110" t="s">
        <v>11224</v>
      </c>
    </row>
    <row r="8410" spans="1:2" x14ac:dyDescent="0.25">
      <c r="A8410" s="118">
        <v>33100</v>
      </c>
      <c r="B8410" s="110" t="s">
        <v>11225</v>
      </c>
    </row>
    <row r="8411" spans="1:2" x14ac:dyDescent="0.25">
      <c r="A8411" s="121">
        <v>33100</v>
      </c>
      <c r="B8411" s="110" t="s">
        <v>11226</v>
      </c>
    </row>
    <row r="8412" spans="1:2" x14ac:dyDescent="0.25">
      <c r="A8412" s="118">
        <v>93040</v>
      </c>
      <c r="B8412" s="110" t="s">
        <v>11227</v>
      </c>
    </row>
    <row r="8413" spans="1:2" x14ac:dyDescent="0.25">
      <c r="A8413" s="118">
        <v>27440</v>
      </c>
      <c r="B8413" s="110" t="s">
        <v>11228</v>
      </c>
    </row>
    <row r="8414" spans="1:2" x14ac:dyDescent="0.25">
      <c r="A8414" s="118">
        <v>93059</v>
      </c>
      <c r="B8414" s="110" t="s">
        <v>11229</v>
      </c>
    </row>
    <row r="8415" spans="1:2" x14ac:dyDescent="0.25">
      <c r="A8415" s="118">
        <v>24303</v>
      </c>
      <c r="B8415" s="110" t="s">
        <v>11230</v>
      </c>
    </row>
    <row r="8416" spans="1:2" x14ac:dyDescent="0.25">
      <c r="A8416" s="118">
        <v>51530</v>
      </c>
      <c r="B8416" s="110" t="s">
        <v>11231</v>
      </c>
    </row>
    <row r="8417" spans="1:2" x14ac:dyDescent="0.25">
      <c r="A8417" s="118">
        <v>35120</v>
      </c>
      <c r="B8417" s="110" t="s">
        <v>11232</v>
      </c>
    </row>
    <row r="8418" spans="1:2" x14ac:dyDescent="0.25">
      <c r="A8418" s="118">
        <v>35110</v>
      </c>
      <c r="B8418" s="110" t="s">
        <v>11233</v>
      </c>
    </row>
    <row r="8419" spans="1:2" x14ac:dyDescent="0.25">
      <c r="A8419" s="118">
        <v>26140</v>
      </c>
      <c r="B8419" s="110" t="s">
        <v>11234</v>
      </c>
    </row>
    <row r="8420" spans="1:2" x14ac:dyDescent="0.25">
      <c r="A8420" s="118">
        <v>36639</v>
      </c>
      <c r="B8420" s="110" t="s">
        <v>11235</v>
      </c>
    </row>
    <row r="8421" spans="1:2" x14ac:dyDescent="0.25">
      <c r="A8421" s="118">
        <v>51479</v>
      </c>
      <c r="B8421" s="110" t="s">
        <v>11236</v>
      </c>
    </row>
    <row r="8422" spans="1:2" x14ac:dyDescent="0.25">
      <c r="A8422" s="118">
        <v>28620</v>
      </c>
      <c r="B8422" s="110" t="s">
        <v>11237</v>
      </c>
    </row>
    <row r="8423" spans="1:2" x14ac:dyDescent="0.25">
      <c r="A8423" s="118">
        <v>1139</v>
      </c>
      <c r="B8423" s="110" t="s">
        <v>11238</v>
      </c>
    </row>
    <row r="8424" spans="1:2" x14ac:dyDescent="0.25">
      <c r="A8424" s="118">
        <v>51210</v>
      </c>
      <c r="B8424" s="110" t="s">
        <v>11239</v>
      </c>
    </row>
    <row r="8425" spans="1:2" x14ac:dyDescent="0.25">
      <c r="A8425" s="118">
        <v>85140</v>
      </c>
      <c r="B8425" s="110" t="s">
        <v>11240</v>
      </c>
    </row>
    <row r="8426" spans="1:2" x14ac:dyDescent="0.25">
      <c r="A8426" s="118">
        <v>85112</v>
      </c>
      <c r="B8426" s="110" t="s">
        <v>11241</v>
      </c>
    </row>
    <row r="8427" spans="1:2" x14ac:dyDescent="0.25">
      <c r="A8427" s="118">
        <v>85111</v>
      </c>
      <c r="B8427" s="110" t="s">
        <v>11242</v>
      </c>
    </row>
    <row r="8428" spans="1:2" x14ac:dyDescent="0.25">
      <c r="A8428" s="118">
        <v>33202</v>
      </c>
      <c r="B8428" s="110" t="s">
        <v>11243</v>
      </c>
    </row>
    <row r="8429" spans="1:2" x14ac:dyDescent="0.25">
      <c r="A8429" s="118">
        <v>73100</v>
      </c>
      <c r="B8429" s="110" t="s">
        <v>11244</v>
      </c>
    </row>
    <row r="8430" spans="1:2" x14ac:dyDescent="0.25">
      <c r="A8430" s="118">
        <v>22140</v>
      </c>
      <c r="B8430" s="110" t="s">
        <v>11245</v>
      </c>
    </row>
    <row r="8431" spans="1:2" x14ac:dyDescent="0.25">
      <c r="A8431" s="118">
        <v>17519</v>
      </c>
      <c r="B8431" s="110" t="s">
        <v>11246</v>
      </c>
    </row>
    <row r="8432" spans="1:2" x14ac:dyDescent="0.25">
      <c r="A8432" s="118">
        <v>17519</v>
      </c>
      <c r="B8432" s="110" t="s">
        <v>11247</v>
      </c>
    </row>
    <row r="8433" spans="1:2" x14ac:dyDescent="0.25">
      <c r="A8433" s="118">
        <v>17519</v>
      </c>
      <c r="B8433" s="110" t="s">
        <v>11248</v>
      </c>
    </row>
    <row r="8434" spans="1:2" x14ac:dyDescent="0.25">
      <c r="A8434" s="118">
        <v>18300</v>
      </c>
      <c r="B8434" s="110" t="s">
        <v>11249</v>
      </c>
    </row>
    <row r="8435" spans="1:2" x14ac:dyDescent="0.25">
      <c r="A8435" s="118">
        <v>20520</v>
      </c>
      <c r="B8435" s="110" t="s">
        <v>11250</v>
      </c>
    </row>
    <row r="8436" spans="1:2" x14ac:dyDescent="0.25">
      <c r="A8436" s="118">
        <v>17519</v>
      </c>
      <c r="B8436" s="110" t="s">
        <v>11251</v>
      </c>
    </row>
    <row r="8437" spans="1:2" x14ac:dyDescent="0.25">
      <c r="A8437" s="118">
        <v>25130</v>
      </c>
      <c r="B8437" s="110" t="s">
        <v>11252</v>
      </c>
    </row>
    <row r="8438" spans="1:2" x14ac:dyDescent="0.25">
      <c r="A8438" s="118">
        <v>27440</v>
      </c>
      <c r="B8438" s="110" t="s">
        <v>11253</v>
      </c>
    </row>
    <row r="8439" spans="1:2" x14ac:dyDescent="0.25">
      <c r="A8439" s="118">
        <v>27450</v>
      </c>
      <c r="B8439" s="110" t="s">
        <v>11254</v>
      </c>
    </row>
    <row r="8440" spans="1:2" x14ac:dyDescent="0.25">
      <c r="A8440" s="118">
        <v>20520</v>
      </c>
      <c r="B8440" s="110" t="s">
        <v>11255</v>
      </c>
    </row>
    <row r="8441" spans="1:2" x14ac:dyDescent="0.25">
      <c r="A8441" s="118">
        <v>20520</v>
      </c>
      <c r="B8441" s="110" t="s">
        <v>11256</v>
      </c>
    </row>
    <row r="8442" spans="1:2" x14ac:dyDescent="0.25">
      <c r="A8442" s="118">
        <v>25231</v>
      </c>
      <c r="B8442" s="110" t="s">
        <v>11257</v>
      </c>
    </row>
    <row r="8443" spans="1:2" x14ac:dyDescent="0.25">
      <c r="A8443" s="118">
        <v>28620</v>
      </c>
      <c r="B8443" s="110" t="s">
        <v>11258</v>
      </c>
    </row>
    <row r="8444" spans="1:2" x14ac:dyDescent="0.25">
      <c r="A8444" s="118">
        <v>36150</v>
      </c>
      <c r="B8444" s="110" t="s">
        <v>11259</v>
      </c>
    </row>
    <row r="8445" spans="1:2" x14ac:dyDescent="0.25">
      <c r="A8445" s="118">
        <v>26140</v>
      </c>
      <c r="B8445" s="110" t="s">
        <v>11260</v>
      </c>
    </row>
    <row r="8446" spans="1:2" x14ac:dyDescent="0.25">
      <c r="A8446" s="118">
        <v>36150</v>
      </c>
      <c r="B8446" s="110" t="s">
        <v>11261</v>
      </c>
    </row>
    <row r="8447" spans="1:2" x14ac:dyDescent="0.25">
      <c r="A8447" s="118">
        <v>36150</v>
      </c>
      <c r="B8447" s="110" t="s">
        <v>11262</v>
      </c>
    </row>
    <row r="8448" spans="1:2" x14ac:dyDescent="0.25">
      <c r="A8448" s="118">
        <v>36150</v>
      </c>
      <c r="B8448" s="110" t="s">
        <v>11263</v>
      </c>
    </row>
    <row r="8449" spans="1:2" x14ac:dyDescent="0.25">
      <c r="A8449" s="118">
        <v>15820</v>
      </c>
      <c r="B8449" s="110" t="s">
        <v>11264</v>
      </c>
    </row>
    <row r="8450" spans="1:2" x14ac:dyDescent="0.25">
      <c r="A8450" s="118">
        <v>15870</v>
      </c>
      <c r="B8450" s="110" t="s">
        <v>11265</v>
      </c>
    </row>
    <row r="8451" spans="1:2" x14ac:dyDescent="0.25">
      <c r="A8451" s="118">
        <v>15949</v>
      </c>
      <c r="B8451" s="110" t="s">
        <v>11266</v>
      </c>
    </row>
    <row r="8452" spans="1:2" x14ac:dyDescent="0.25">
      <c r="A8452" s="118">
        <v>15611</v>
      </c>
      <c r="B8452" s="110" t="s">
        <v>11267</v>
      </c>
    </row>
    <row r="8453" spans="1:2" x14ac:dyDescent="0.25">
      <c r="A8453" s="118">
        <v>52610</v>
      </c>
      <c r="B8453" s="110" t="s">
        <v>11268</v>
      </c>
    </row>
    <row r="8454" spans="1:2" x14ac:dyDescent="0.25">
      <c r="A8454" s="118">
        <v>15612</v>
      </c>
      <c r="B8454" s="110" t="s">
        <v>11269</v>
      </c>
    </row>
    <row r="8455" spans="1:2" x14ac:dyDescent="0.25">
      <c r="A8455" s="118">
        <v>55520</v>
      </c>
      <c r="B8455" s="110" t="s">
        <v>11270</v>
      </c>
    </row>
    <row r="8456" spans="1:2" x14ac:dyDescent="0.25">
      <c r="A8456" s="118">
        <v>71340</v>
      </c>
      <c r="B8456" s="110" t="s">
        <v>11271</v>
      </c>
    </row>
    <row r="8457" spans="1:2" x14ac:dyDescent="0.25">
      <c r="A8457" s="118">
        <v>33201</v>
      </c>
      <c r="B8457" s="110" t="s">
        <v>11272</v>
      </c>
    </row>
    <row r="8458" spans="1:2" x14ac:dyDescent="0.25">
      <c r="A8458" s="118">
        <v>33202</v>
      </c>
      <c r="B8458" s="110" t="s">
        <v>11273</v>
      </c>
    </row>
    <row r="8459" spans="1:2" x14ac:dyDescent="0.25">
      <c r="A8459" s="118">
        <v>51870</v>
      </c>
      <c r="B8459" s="110" t="s">
        <v>11274</v>
      </c>
    </row>
    <row r="8460" spans="1:2" x14ac:dyDescent="0.25">
      <c r="A8460" s="118">
        <v>33202</v>
      </c>
      <c r="B8460" s="110" t="s">
        <v>11275</v>
      </c>
    </row>
    <row r="8461" spans="1:2" x14ac:dyDescent="0.25">
      <c r="A8461" s="118">
        <v>33202</v>
      </c>
      <c r="B8461" s="110" t="s">
        <v>11276</v>
      </c>
    </row>
    <row r="8462" spans="1:2" x14ac:dyDescent="0.25">
      <c r="A8462" s="118">
        <v>33202</v>
      </c>
      <c r="B8462" s="110" t="s">
        <v>11277</v>
      </c>
    </row>
    <row r="8463" spans="1:2" x14ac:dyDescent="0.25">
      <c r="A8463" s="118">
        <v>15111</v>
      </c>
      <c r="B8463" s="110" t="s">
        <v>11278</v>
      </c>
    </row>
    <row r="8464" spans="1:2" x14ac:dyDescent="0.25">
      <c r="A8464" s="118">
        <v>51320</v>
      </c>
      <c r="B8464" s="110" t="s">
        <v>11279</v>
      </c>
    </row>
    <row r="8465" spans="1:2" x14ac:dyDescent="0.25">
      <c r="A8465" s="118">
        <v>15112</v>
      </c>
      <c r="B8465" s="110" t="s">
        <v>11280</v>
      </c>
    </row>
    <row r="8466" spans="1:2" x14ac:dyDescent="0.25">
      <c r="A8466" s="118">
        <v>51390</v>
      </c>
      <c r="B8466" s="110" t="s">
        <v>11281</v>
      </c>
    </row>
    <row r="8467" spans="1:2" x14ac:dyDescent="0.25">
      <c r="A8467" s="118">
        <v>52220</v>
      </c>
      <c r="B8467" s="110" t="s">
        <v>11282</v>
      </c>
    </row>
    <row r="8468" spans="1:2" x14ac:dyDescent="0.25">
      <c r="A8468" s="118">
        <v>51320</v>
      </c>
      <c r="B8468" s="110" t="s">
        <v>11283</v>
      </c>
    </row>
    <row r="8469" spans="1:2" x14ac:dyDescent="0.25">
      <c r="A8469" s="118">
        <v>51320</v>
      </c>
      <c r="B8469" s="110" t="s">
        <v>11284</v>
      </c>
    </row>
    <row r="8470" spans="1:2" x14ac:dyDescent="0.25">
      <c r="A8470" s="118">
        <v>52220</v>
      </c>
      <c r="B8470" s="110" t="s">
        <v>11285</v>
      </c>
    </row>
    <row r="8471" spans="1:2" x14ac:dyDescent="0.25">
      <c r="A8471" s="118">
        <v>15139</v>
      </c>
      <c r="B8471" s="110" t="s">
        <v>11286</v>
      </c>
    </row>
    <row r="8472" spans="1:2" x14ac:dyDescent="0.25">
      <c r="A8472" s="118">
        <v>15139</v>
      </c>
      <c r="B8472" s="110" t="s">
        <v>11287</v>
      </c>
    </row>
    <row r="8473" spans="1:2" x14ac:dyDescent="0.25">
      <c r="A8473" s="118">
        <v>15139</v>
      </c>
      <c r="B8473" s="110" t="s">
        <v>11288</v>
      </c>
    </row>
    <row r="8474" spans="1:2" x14ac:dyDescent="0.25">
      <c r="A8474" s="118">
        <v>15111</v>
      </c>
      <c r="B8474" s="110" t="s">
        <v>11289</v>
      </c>
    </row>
    <row r="8475" spans="1:2" x14ac:dyDescent="0.25">
      <c r="A8475" s="118">
        <v>52220</v>
      </c>
      <c r="B8475" s="110" t="s">
        <v>11290</v>
      </c>
    </row>
    <row r="8476" spans="1:2" x14ac:dyDescent="0.25">
      <c r="A8476" s="118">
        <v>15139</v>
      </c>
      <c r="B8476" s="110" t="s">
        <v>11291</v>
      </c>
    </row>
    <row r="8477" spans="1:2" x14ac:dyDescent="0.25">
      <c r="A8477" s="118">
        <v>51380</v>
      </c>
      <c r="B8477" s="110" t="s">
        <v>11292</v>
      </c>
    </row>
    <row r="8478" spans="1:2" x14ac:dyDescent="0.25">
      <c r="A8478" s="118">
        <v>15139</v>
      </c>
      <c r="B8478" s="110" t="s">
        <v>11293</v>
      </c>
    </row>
    <row r="8479" spans="1:2" x14ac:dyDescent="0.25">
      <c r="A8479" s="118">
        <v>15112</v>
      </c>
      <c r="B8479" s="110" t="s">
        <v>11294</v>
      </c>
    </row>
    <row r="8480" spans="1:2" x14ac:dyDescent="0.25">
      <c r="A8480" s="118">
        <v>15139</v>
      </c>
      <c r="B8480" s="110" t="s">
        <v>11295</v>
      </c>
    </row>
    <row r="8481" spans="1:2" x14ac:dyDescent="0.25">
      <c r="A8481" s="118">
        <v>55303</v>
      </c>
      <c r="B8481" s="110" t="s">
        <v>11296</v>
      </c>
    </row>
    <row r="8482" spans="1:2" x14ac:dyDescent="0.25">
      <c r="A8482" s="118">
        <v>15139</v>
      </c>
      <c r="B8482" s="110" t="s">
        <v>11297</v>
      </c>
    </row>
    <row r="8483" spans="1:2" x14ac:dyDescent="0.25">
      <c r="A8483" s="118">
        <v>51320</v>
      </c>
      <c r="B8483" s="110" t="s">
        <v>11298</v>
      </c>
    </row>
    <row r="8484" spans="1:2" x14ac:dyDescent="0.25">
      <c r="A8484" s="118">
        <v>29530</v>
      </c>
      <c r="B8484" s="110" t="s">
        <v>11299</v>
      </c>
    </row>
    <row r="8485" spans="1:2" x14ac:dyDescent="0.25">
      <c r="A8485" s="118">
        <v>15111</v>
      </c>
      <c r="B8485" s="110" t="s">
        <v>11300</v>
      </c>
    </row>
    <row r="8486" spans="1:2" x14ac:dyDescent="0.25">
      <c r="A8486" s="118">
        <v>15139</v>
      </c>
      <c r="B8486" s="110" t="s">
        <v>11301</v>
      </c>
    </row>
    <row r="8487" spans="1:2" x14ac:dyDescent="0.25">
      <c r="A8487" s="118">
        <v>15139</v>
      </c>
      <c r="B8487" s="110" t="s">
        <v>11302</v>
      </c>
    </row>
    <row r="8488" spans="1:2" x14ac:dyDescent="0.25">
      <c r="A8488" s="118">
        <v>51320</v>
      </c>
      <c r="B8488" s="110" t="s">
        <v>11303</v>
      </c>
    </row>
    <row r="8489" spans="1:2" x14ac:dyDescent="0.25">
      <c r="A8489" s="118">
        <v>74204</v>
      </c>
      <c r="B8489" s="110" t="s">
        <v>11304</v>
      </c>
    </row>
    <row r="8490" spans="1:2" x14ac:dyDescent="0.25">
      <c r="A8490" s="118">
        <v>29210</v>
      </c>
      <c r="B8490" s="110" t="s">
        <v>11305</v>
      </c>
    </row>
    <row r="8491" spans="1:2" x14ac:dyDescent="0.25">
      <c r="A8491" s="118">
        <v>37100</v>
      </c>
      <c r="B8491" s="110" t="s">
        <v>11306</v>
      </c>
    </row>
    <row r="8492" spans="1:2" x14ac:dyDescent="0.25">
      <c r="A8492" s="118">
        <v>37100</v>
      </c>
      <c r="B8492" s="110" t="s">
        <v>11307</v>
      </c>
    </row>
    <row r="8493" spans="1:2" x14ac:dyDescent="0.25">
      <c r="A8493" s="118">
        <v>28520</v>
      </c>
      <c r="B8493" s="110" t="s">
        <v>11308</v>
      </c>
    </row>
    <row r="8494" spans="1:2" x14ac:dyDescent="0.25">
      <c r="A8494" s="118">
        <v>29220</v>
      </c>
      <c r="B8494" s="110" t="s">
        <v>11309</v>
      </c>
    </row>
    <row r="8495" spans="1:2" x14ac:dyDescent="0.25">
      <c r="A8495" s="118">
        <v>19100</v>
      </c>
      <c r="B8495" s="110" t="s">
        <v>11310</v>
      </c>
    </row>
    <row r="8496" spans="1:2" x14ac:dyDescent="0.25">
      <c r="A8496" s="118">
        <v>29220</v>
      </c>
      <c r="B8496" s="110" t="s">
        <v>11311</v>
      </c>
    </row>
    <row r="8497" spans="1:2" x14ac:dyDescent="0.25">
      <c r="A8497" s="118">
        <v>29220</v>
      </c>
      <c r="B8497" s="110" t="s">
        <v>11312</v>
      </c>
    </row>
    <row r="8498" spans="1:2" x14ac:dyDescent="0.25">
      <c r="A8498" s="118">
        <v>29140</v>
      </c>
      <c r="B8498" s="110" t="s">
        <v>11313</v>
      </c>
    </row>
    <row r="8499" spans="1:2" x14ac:dyDescent="0.25">
      <c r="A8499" s="118">
        <v>29140</v>
      </c>
      <c r="B8499" s="110" t="s">
        <v>11314</v>
      </c>
    </row>
    <row r="8500" spans="1:2" x14ac:dyDescent="0.25">
      <c r="A8500" s="118">
        <v>29140</v>
      </c>
      <c r="B8500" s="110" t="s">
        <v>11315</v>
      </c>
    </row>
    <row r="8501" spans="1:2" x14ac:dyDescent="0.25">
      <c r="A8501" s="118">
        <v>29140</v>
      </c>
      <c r="B8501" s="110" t="s">
        <v>11316</v>
      </c>
    </row>
    <row r="8502" spans="1:2" x14ac:dyDescent="0.25">
      <c r="A8502" s="118">
        <v>29140</v>
      </c>
      <c r="B8502" s="110" t="s">
        <v>11317</v>
      </c>
    </row>
    <row r="8503" spans="1:2" x14ac:dyDescent="0.25">
      <c r="A8503" s="118">
        <v>29140</v>
      </c>
      <c r="B8503" s="110" t="s">
        <v>11318</v>
      </c>
    </row>
    <row r="8504" spans="1:2" x14ac:dyDescent="0.25">
      <c r="A8504" s="118">
        <v>29140</v>
      </c>
      <c r="B8504" s="110" t="s">
        <v>11319</v>
      </c>
    </row>
    <row r="8505" spans="1:2" x14ac:dyDescent="0.25">
      <c r="A8505" s="118">
        <v>29140</v>
      </c>
      <c r="B8505" s="110" t="s">
        <v>11320</v>
      </c>
    </row>
    <row r="8506" spans="1:2" x14ac:dyDescent="0.25">
      <c r="A8506" s="118">
        <v>37100</v>
      </c>
      <c r="B8506" s="110" t="s">
        <v>11321</v>
      </c>
    </row>
    <row r="8507" spans="1:2" x14ac:dyDescent="0.25">
      <c r="A8507" s="118">
        <v>29522</v>
      </c>
      <c r="B8507" s="110" t="s">
        <v>11322</v>
      </c>
    </row>
    <row r="8508" spans="1:2" x14ac:dyDescent="0.25">
      <c r="A8508" s="118">
        <v>51820</v>
      </c>
      <c r="B8508" s="110" t="s">
        <v>11323</v>
      </c>
    </row>
    <row r="8509" spans="1:2" x14ac:dyDescent="0.25">
      <c r="A8509" s="118">
        <v>29210</v>
      </c>
      <c r="B8509" s="110" t="s">
        <v>11324</v>
      </c>
    </row>
    <row r="8510" spans="1:2" x14ac:dyDescent="0.25">
      <c r="A8510" s="118">
        <v>21110</v>
      </c>
      <c r="B8510" s="110" t="s">
        <v>11325</v>
      </c>
    </row>
    <row r="8511" spans="1:2" x14ac:dyDescent="0.25">
      <c r="A8511" s="118">
        <v>74204</v>
      </c>
      <c r="B8511" s="110" t="s">
        <v>11326</v>
      </c>
    </row>
    <row r="8512" spans="1:2" x14ac:dyDescent="0.25">
      <c r="A8512" s="118">
        <v>33100</v>
      </c>
      <c r="B8512" s="110" t="s">
        <v>11327</v>
      </c>
    </row>
    <row r="8513" spans="1:2" x14ac:dyDescent="0.25">
      <c r="A8513" s="118">
        <v>52485</v>
      </c>
      <c r="B8513" s="110" t="s">
        <v>11328</v>
      </c>
    </row>
    <row r="8514" spans="1:2" x14ac:dyDescent="0.25">
      <c r="A8514" s="118">
        <v>51479</v>
      </c>
      <c r="B8514" s="110" t="s">
        <v>11329</v>
      </c>
    </row>
    <row r="8515" spans="1:2" x14ac:dyDescent="0.25">
      <c r="A8515" s="118">
        <v>71403</v>
      </c>
      <c r="B8515" s="110" t="s">
        <v>11330</v>
      </c>
    </row>
    <row r="8516" spans="1:2" x14ac:dyDescent="0.25">
      <c r="A8516" s="118">
        <v>24650</v>
      </c>
      <c r="B8516" s="110" t="s">
        <v>11331</v>
      </c>
    </row>
    <row r="8517" spans="1:2" x14ac:dyDescent="0.25">
      <c r="A8517" s="118">
        <v>74401</v>
      </c>
      <c r="B8517" s="110" t="s">
        <v>11332</v>
      </c>
    </row>
    <row r="8518" spans="1:2" x14ac:dyDescent="0.25">
      <c r="A8518" s="118">
        <v>74813</v>
      </c>
      <c r="B8518" s="110" t="s">
        <v>11333</v>
      </c>
    </row>
    <row r="8519" spans="1:2" x14ac:dyDescent="0.25">
      <c r="A8519" s="118">
        <v>33100</v>
      </c>
      <c r="B8519" s="110" t="s">
        <v>11334</v>
      </c>
    </row>
    <row r="8520" spans="1:2" x14ac:dyDescent="0.25">
      <c r="A8520" s="118">
        <v>71409</v>
      </c>
      <c r="B8520" s="110" t="s">
        <v>11335</v>
      </c>
    </row>
    <row r="8521" spans="1:2" x14ac:dyDescent="0.25">
      <c r="A8521" s="118">
        <v>33100</v>
      </c>
      <c r="B8521" s="110" t="s">
        <v>11336</v>
      </c>
    </row>
    <row r="8522" spans="1:2" x14ac:dyDescent="0.25">
      <c r="A8522" s="118">
        <v>91120</v>
      </c>
      <c r="B8522" s="110" t="s">
        <v>11337</v>
      </c>
    </row>
    <row r="8523" spans="1:2" x14ac:dyDescent="0.25">
      <c r="A8523" s="118">
        <v>85111</v>
      </c>
      <c r="B8523" s="110" t="s">
        <v>11338</v>
      </c>
    </row>
    <row r="8524" spans="1:2" x14ac:dyDescent="0.25">
      <c r="A8524" s="118">
        <v>24421</v>
      </c>
      <c r="B8524" s="110" t="s">
        <v>11339</v>
      </c>
    </row>
    <row r="8525" spans="1:2" x14ac:dyDescent="0.25">
      <c r="A8525" s="118">
        <v>51180</v>
      </c>
      <c r="B8525" s="110" t="s">
        <v>11340</v>
      </c>
    </row>
    <row r="8526" spans="1:2" x14ac:dyDescent="0.25">
      <c r="A8526" s="118">
        <v>52329</v>
      </c>
      <c r="B8526" s="110" t="s">
        <v>11341</v>
      </c>
    </row>
    <row r="8527" spans="1:2" x14ac:dyDescent="0.25">
      <c r="A8527" s="118">
        <v>51460</v>
      </c>
      <c r="B8527" s="110" t="s">
        <v>11342</v>
      </c>
    </row>
    <row r="8528" spans="1:2" x14ac:dyDescent="0.25">
      <c r="A8528" s="118">
        <v>85120</v>
      </c>
      <c r="B8528" s="110" t="s">
        <v>11343</v>
      </c>
    </row>
    <row r="8529" spans="1:2" x14ac:dyDescent="0.25">
      <c r="A8529" s="118">
        <v>24421</v>
      </c>
      <c r="B8529" s="110" t="s">
        <v>11344</v>
      </c>
    </row>
    <row r="8530" spans="1:2" x14ac:dyDescent="0.25">
      <c r="A8530" s="118">
        <v>33100</v>
      </c>
      <c r="B8530" s="110" t="s">
        <v>11345</v>
      </c>
    </row>
    <row r="8531" spans="1:2" x14ac:dyDescent="0.25">
      <c r="A8531" s="118">
        <v>85140</v>
      </c>
      <c r="B8531" s="110" t="s">
        <v>11346</v>
      </c>
    </row>
    <row r="8532" spans="1:2" x14ac:dyDescent="0.25">
      <c r="A8532" s="118">
        <v>33100</v>
      </c>
      <c r="B8532" s="110" t="s">
        <v>11347</v>
      </c>
    </row>
    <row r="8533" spans="1:2" x14ac:dyDescent="0.25">
      <c r="A8533" s="118">
        <v>33100</v>
      </c>
      <c r="B8533" s="110" t="s">
        <v>11348</v>
      </c>
    </row>
    <row r="8534" spans="1:2" x14ac:dyDescent="0.25">
      <c r="A8534" s="118">
        <v>23201</v>
      </c>
      <c r="B8534" s="110" t="s">
        <v>11349</v>
      </c>
    </row>
    <row r="8535" spans="1:2" x14ac:dyDescent="0.25">
      <c r="A8535" s="118">
        <v>74500</v>
      </c>
      <c r="B8535" s="110" t="s">
        <v>11350</v>
      </c>
    </row>
    <row r="8536" spans="1:2" x14ac:dyDescent="0.25">
      <c r="A8536" s="118">
        <v>73100</v>
      </c>
      <c r="B8536" s="110" t="s">
        <v>11351</v>
      </c>
    </row>
    <row r="8537" spans="1:2" x14ac:dyDescent="0.25">
      <c r="A8537" s="118">
        <v>25130</v>
      </c>
      <c r="B8537" s="110" t="s">
        <v>11352</v>
      </c>
    </row>
    <row r="8538" spans="1:2" x14ac:dyDescent="0.25">
      <c r="A8538" s="118">
        <v>25130</v>
      </c>
      <c r="B8538" s="110" t="s">
        <v>11353</v>
      </c>
    </row>
    <row r="8539" spans="1:2" x14ac:dyDescent="0.25">
      <c r="A8539" s="118">
        <v>85140</v>
      </c>
      <c r="B8539" s="110" t="s">
        <v>11354</v>
      </c>
    </row>
    <row r="8540" spans="1:2" x14ac:dyDescent="0.25">
      <c r="A8540" s="118">
        <v>80302</v>
      </c>
      <c r="B8540" s="110" t="s">
        <v>11355</v>
      </c>
    </row>
    <row r="8541" spans="1:2" x14ac:dyDescent="0.25">
      <c r="A8541" s="118">
        <v>73100</v>
      </c>
      <c r="B8541" s="110" t="s">
        <v>11356</v>
      </c>
    </row>
    <row r="8542" spans="1:2" x14ac:dyDescent="0.25">
      <c r="A8542" s="121">
        <v>33201</v>
      </c>
      <c r="B8542" s="110" t="s">
        <v>11357</v>
      </c>
    </row>
    <row r="8543" spans="1:2" x14ac:dyDescent="0.25">
      <c r="A8543" s="119">
        <v>51180</v>
      </c>
      <c r="B8543" s="111" t="s">
        <v>11358</v>
      </c>
    </row>
    <row r="8544" spans="1:2" x14ac:dyDescent="0.25">
      <c r="A8544" s="120">
        <v>33100</v>
      </c>
      <c r="B8544" s="111" t="s">
        <v>11359</v>
      </c>
    </row>
    <row r="8545" spans="1:2" x14ac:dyDescent="0.25">
      <c r="A8545" s="119">
        <v>51460</v>
      </c>
      <c r="B8545" s="111" t="s">
        <v>11360</v>
      </c>
    </row>
    <row r="8546" spans="1:2" x14ac:dyDescent="0.25">
      <c r="A8546" s="118">
        <v>51460</v>
      </c>
      <c r="B8546" s="110" t="s">
        <v>11361</v>
      </c>
    </row>
    <row r="8547" spans="1:2" x14ac:dyDescent="0.25">
      <c r="A8547" s="118">
        <v>33100</v>
      </c>
      <c r="B8547" s="110" t="s">
        <v>11362</v>
      </c>
    </row>
    <row r="8548" spans="1:2" x14ac:dyDescent="0.25">
      <c r="A8548" s="118">
        <v>33100</v>
      </c>
      <c r="B8548" s="110" t="s">
        <v>11363</v>
      </c>
    </row>
    <row r="8549" spans="1:2" x14ac:dyDescent="0.25">
      <c r="A8549" s="118">
        <v>24421</v>
      </c>
      <c r="B8549" s="110" t="s">
        <v>11364</v>
      </c>
    </row>
    <row r="8550" spans="1:2" x14ac:dyDescent="0.25">
      <c r="A8550" s="118">
        <v>51460</v>
      </c>
      <c r="B8550" s="110" t="s">
        <v>11365</v>
      </c>
    </row>
    <row r="8551" spans="1:2" x14ac:dyDescent="0.25">
      <c r="A8551" s="118">
        <v>51460</v>
      </c>
      <c r="B8551" s="110" t="s">
        <v>11366</v>
      </c>
    </row>
    <row r="8552" spans="1:2" x14ac:dyDescent="0.25">
      <c r="A8552" s="118">
        <v>51180</v>
      </c>
      <c r="B8552" s="110" t="s">
        <v>11367</v>
      </c>
    </row>
    <row r="8553" spans="1:2" x14ac:dyDescent="0.25">
      <c r="A8553" s="118">
        <v>51180</v>
      </c>
      <c r="B8553" s="110" t="s">
        <v>11368</v>
      </c>
    </row>
    <row r="8554" spans="1:2" x14ac:dyDescent="0.25">
      <c r="A8554" s="118">
        <v>51460</v>
      </c>
      <c r="B8554" s="110" t="s">
        <v>11369</v>
      </c>
    </row>
    <row r="8555" spans="1:2" x14ac:dyDescent="0.25">
      <c r="A8555" s="118">
        <v>15842</v>
      </c>
      <c r="B8555" s="110" t="s">
        <v>11370</v>
      </c>
    </row>
    <row r="8556" spans="1:2" x14ac:dyDescent="0.25">
      <c r="A8556" s="118">
        <v>24422</v>
      </c>
      <c r="B8556" s="110" t="s">
        <v>11371</v>
      </c>
    </row>
    <row r="8557" spans="1:2" x14ac:dyDescent="0.25">
      <c r="A8557" s="118">
        <v>24410</v>
      </c>
      <c r="B8557" s="110" t="s">
        <v>11372</v>
      </c>
    </row>
    <row r="8558" spans="1:2" x14ac:dyDescent="0.25">
      <c r="A8558" s="118">
        <v>24410</v>
      </c>
      <c r="B8558" s="110" t="s">
        <v>11373</v>
      </c>
    </row>
    <row r="8559" spans="1:2" x14ac:dyDescent="0.25">
      <c r="A8559" s="118">
        <v>29121</v>
      </c>
      <c r="B8559" s="110" t="s">
        <v>11374</v>
      </c>
    </row>
    <row r="8560" spans="1:2" x14ac:dyDescent="0.25">
      <c r="A8560" s="118">
        <v>24421</v>
      </c>
      <c r="B8560" s="110" t="s">
        <v>11375</v>
      </c>
    </row>
    <row r="8561" spans="1:2" x14ac:dyDescent="0.25">
      <c r="A8561" s="118">
        <v>52310</v>
      </c>
      <c r="B8561" s="110" t="s">
        <v>11376</v>
      </c>
    </row>
    <row r="8562" spans="1:2" x14ac:dyDescent="0.25">
      <c r="A8562" s="118">
        <v>20200</v>
      </c>
      <c r="B8562" s="110" t="s">
        <v>11377</v>
      </c>
    </row>
    <row r="8563" spans="1:2" x14ac:dyDescent="0.25">
      <c r="A8563" s="118">
        <v>23201</v>
      </c>
      <c r="B8563" s="110" t="s">
        <v>11378</v>
      </c>
    </row>
    <row r="8564" spans="1:2" x14ac:dyDescent="0.25">
      <c r="A8564" s="118">
        <v>32300</v>
      </c>
      <c r="B8564" s="110" t="s">
        <v>11379</v>
      </c>
    </row>
    <row r="8565" spans="1:2" x14ac:dyDescent="0.25">
      <c r="A8565" s="118">
        <v>24140</v>
      </c>
      <c r="B8565" s="110" t="s">
        <v>11380</v>
      </c>
    </row>
    <row r="8566" spans="1:2" x14ac:dyDescent="0.25">
      <c r="A8566" s="118">
        <v>24160</v>
      </c>
      <c r="B8566" s="110" t="s">
        <v>11381</v>
      </c>
    </row>
    <row r="8567" spans="1:2" x14ac:dyDescent="0.25">
      <c r="A8567" s="118">
        <v>15430</v>
      </c>
      <c r="B8567" s="110" t="s">
        <v>11382</v>
      </c>
    </row>
    <row r="8568" spans="1:2" x14ac:dyDescent="0.25">
      <c r="A8568" s="118">
        <v>1120</v>
      </c>
      <c r="B8568" s="110" t="s">
        <v>11383</v>
      </c>
    </row>
    <row r="8569" spans="1:2" x14ac:dyDescent="0.25">
      <c r="A8569" s="118">
        <v>29210</v>
      </c>
      <c r="B8569" s="110" t="s">
        <v>11384</v>
      </c>
    </row>
    <row r="8570" spans="1:2" x14ac:dyDescent="0.25">
      <c r="A8570" s="118">
        <v>91330</v>
      </c>
      <c r="B8570" s="110" t="s">
        <v>11385</v>
      </c>
    </row>
    <row r="8571" spans="1:2" x14ac:dyDescent="0.25">
      <c r="A8571" s="118">
        <v>30020</v>
      </c>
      <c r="B8571" s="110" t="s">
        <v>11386</v>
      </c>
    </row>
    <row r="8572" spans="1:2" x14ac:dyDescent="0.25">
      <c r="A8572" s="118">
        <v>92530</v>
      </c>
      <c r="B8572" s="110" t="s">
        <v>11387</v>
      </c>
    </row>
    <row r="8573" spans="1:2" x14ac:dyDescent="0.25">
      <c r="A8573" s="118">
        <v>17300</v>
      </c>
      <c r="B8573" s="110" t="s">
        <v>11388</v>
      </c>
    </row>
    <row r="8574" spans="1:2" x14ac:dyDescent="0.25">
      <c r="A8574" s="118">
        <v>52424</v>
      </c>
      <c r="B8574" s="110" t="s">
        <v>11389</v>
      </c>
    </row>
    <row r="8575" spans="1:2" x14ac:dyDescent="0.25">
      <c r="A8575" s="118">
        <v>52424</v>
      </c>
      <c r="B8575" s="110" t="s">
        <v>11390</v>
      </c>
    </row>
    <row r="8576" spans="1:2" x14ac:dyDescent="0.25">
      <c r="A8576" s="118">
        <v>52424</v>
      </c>
      <c r="B8576" s="110" t="s">
        <v>11391</v>
      </c>
    </row>
    <row r="8577" spans="1:2" x14ac:dyDescent="0.25">
      <c r="A8577" s="118">
        <v>51429</v>
      </c>
      <c r="B8577" s="110" t="s">
        <v>11392</v>
      </c>
    </row>
    <row r="8578" spans="1:2" x14ac:dyDescent="0.25">
      <c r="A8578" s="118">
        <v>52424</v>
      </c>
      <c r="B8578" s="110" t="s">
        <v>11393</v>
      </c>
    </row>
    <row r="8579" spans="1:2" x14ac:dyDescent="0.25">
      <c r="A8579" s="118">
        <v>52424</v>
      </c>
      <c r="B8579" s="110" t="s">
        <v>11394</v>
      </c>
    </row>
    <row r="8580" spans="1:2" x14ac:dyDescent="0.25">
      <c r="A8580" s="118">
        <v>85112</v>
      </c>
      <c r="B8580" s="110" t="s">
        <v>11395</v>
      </c>
    </row>
    <row r="8581" spans="1:2" x14ac:dyDescent="0.25">
      <c r="A8581" s="118">
        <v>85120</v>
      </c>
      <c r="B8581" s="110" t="s">
        <v>11396</v>
      </c>
    </row>
    <row r="8582" spans="1:2" x14ac:dyDescent="0.25">
      <c r="A8582" s="118">
        <v>85111</v>
      </c>
      <c r="B8582" s="110" t="s">
        <v>11397</v>
      </c>
    </row>
    <row r="8583" spans="1:2" x14ac:dyDescent="0.25">
      <c r="A8583" s="118">
        <v>85111</v>
      </c>
      <c r="B8583" s="110" t="s">
        <v>11398</v>
      </c>
    </row>
    <row r="8584" spans="1:2" x14ac:dyDescent="0.25">
      <c r="A8584" s="118">
        <v>29540</v>
      </c>
      <c r="B8584" s="110" t="s">
        <v>11399</v>
      </c>
    </row>
    <row r="8585" spans="1:2" x14ac:dyDescent="0.25">
      <c r="A8585" s="118">
        <v>17300</v>
      </c>
      <c r="B8585" s="110" t="s">
        <v>11400</v>
      </c>
    </row>
    <row r="8586" spans="1:2" x14ac:dyDescent="0.25">
      <c r="A8586" s="118">
        <v>17300</v>
      </c>
      <c r="B8586" s="110" t="s">
        <v>11401</v>
      </c>
    </row>
    <row r="8587" spans="1:2" x14ac:dyDescent="0.25">
      <c r="A8587" s="118">
        <v>22230</v>
      </c>
      <c r="B8587" s="110" t="s">
        <v>11402</v>
      </c>
    </row>
    <row r="8588" spans="1:2" x14ac:dyDescent="0.25">
      <c r="A8588" s="118">
        <v>51410</v>
      </c>
      <c r="B8588" s="110" t="s">
        <v>11403</v>
      </c>
    </row>
    <row r="8589" spans="1:2" x14ac:dyDescent="0.25">
      <c r="A8589" s="118">
        <v>31400</v>
      </c>
      <c r="B8589" s="110" t="s">
        <v>11404</v>
      </c>
    </row>
    <row r="8590" spans="1:2" x14ac:dyDescent="0.25">
      <c r="A8590" s="118">
        <v>31500</v>
      </c>
      <c r="B8590" s="110" t="s">
        <v>11405</v>
      </c>
    </row>
    <row r="8591" spans="1:2" x14ac:dyDescent="0.25">
      <c r="A8591" s="118">
        <v>17130</v>
      </c>
      <c r="B8591" s="110" t="s">
        <v>11406</v>
      </c>
    </row>
    <row r="8592" spans="1:2" x14ac:dyDescent="0.25">
      <c r="A8592" s="118">
        <v>25220</v>
      </c>
      <c r="B8592" s="110" t="s">
        <v>11407</v>
      </c>
    </row>
    <row r="8593" spans="1:2" x14ac:dyDescent="0.25">
      <c r="A8593" s="118">
        <v>64120</v>
      </c>
      <c r="B8593" s="110" t="s">
        <v>11408</v>
      </c>
    </row>
    <row r="8594" spans="1:2" x14ac:dyDescent="0.25">
      <c r="A8594" s="118">
        <v>64120</v>
      </c>
      <c r="B8594" s="110" t="s">
        <v>11409</v>
      </c>
    </row>
    <row r="8595" spans="1:2" x14ac:dyDescent="0.25">
      <c r="A8595" s="118">
        <v>64120</v>
      </c>
      <c r="B8595" s="110" t="s">
        <v>11410</v>
      </c>
    </row>
    <row r="8596" spans="1:2" x14ac:dyDescent="0.25">
      <c r="A8596" s="118">
        <v>64120</v>
      </c>
      <c r="B8596" s="110" t="s">
        <v>11411</v>
      </c>
    </row>
    <row r="8597" spans="1:2" x14ac:dyDescent="0.25">
      <c r="A8597" s="118">
        <v>51570</v>
      </c>
      <c r="B8597" s="110" t="s">
        <v>11412</v>
      </c>
    </row>
    <row r="8598" spans="1:2" x14ac:dyDescent="0.25">
      <c r="A8598" s="118">
        <v>28750</v>
      </c>
      <c r="B8598" s="110" t="s">
        <v>11413</v>
      </c>
    </row>
    <row r="8599" spans="1:2" x14ac:dyDescent="0.25">
      <c r="A8599" s="118">
        <v>51120</v>
      </c>
      <c r="B8599" s="110" t="s">
        <v>11414</v>
      </c>
    </row>
    <row r="8600" spans="1:2" x14ac:dyDescent="0.25">
      <c r="A8600" s="118">
        <v>25240</v>
      </c>
      <c r="B8600" s="110" t="s">
        <v>11415</v>
      </c>
    </row>
    <row r="8601" spans="1:2" x14ac:dyDescent="0.25">
      <c r="A8601" s="118">
        <v>28750</v>
      </c>
      <c r="B8601" s="110" t="s">
        <v>11416</v>
      </c>
    </row>
    <row r="8602" spans="1:2" x14ac:dyDescent="0.25">
      <c r="A8602" s="118">
        <v>29420</v>
      </c>
      <c r="B8602" s="110" t="s">
        <v>11417</v>
      </c>
    </row>
    <row r="8603" spans="1:2" x14ac:dyDescent="0.25">
      <c r="A8603" s="118">
        <v>29420</v>
      </c>
      <c r="B8603" s="110" t="s">
        <v>11418</v>
      </c>
    </row>
    <row r="8604" spans="1:2" x14ac:dyDescent="0.25">
      <c r="A8604" s="118">
        <v>33202</v>
      </c>
      <c r="B8604" s="110" t="s">
        <v>11419</v>
      </c>
    </row>
    <row r="8605" spans="1:2" x14ac:dyDescent="0.25">
      <c r="A8605" s="118">
        <v>28750</v>
      </c>
      <c r="B8605" s="110" t="s">
        <v>11420</v>
      </c>
    </row>
    <row r="8606" spans="1:2" x14ac:dyDescent="0.25">
      <c r="A8606" s="118">
        <v>28750</v>
      </c>
      <c r="B8606" s="110" t="s">
        <v>11421</v>
      </c>
    </row>
    <row r="8607" spans="1:2" x14ac:dyDescent="0.25">
      <c r="A8607" s="118">
        <v>28710</v>
      </c>
      <c r="B8607" s="110" t="s">
        <v>11422</v>
      </c>
    </row>
    <row r="8608" spans="1:2" x14ac:dyDescent="0.25">
      <c r="A8608" s="118">
        <v>22240</v>
      </c>
      <c r="B8608" s="110" t="s">
        <v>11423</v>
      </c>
    </row>
    <row r="8609" spans="1:2" x14ac:dyDescent="0.25">
      <c r="A8609" s="118">
        <v>28510</v>
      </c>
      <c r="B8609" s="110" t="s">
        <v>11424</v>
      </c>
    </row>
    <row r="8610" spans="1:2" x14ac:dyDescent="0.25">
      <c r="A8610" s="118">
        <v>28400</v>
      </c>
      <c r="B8610" s="110" t="s">
        <v>11425</v>
      </c>
    </row>
    <row r="8611" spans="1:2" x14ac:dyDescent="0.25">
      <c r="A8611" s="118">
        <v>29420</v>
      </c>
      <c r="B8611" s="110" t="s">
        <v>11426</v>
      </c>
    </row>
    <row r="8612" spans="1:2" x14ac:dyDescent="0.25">
      <c r="A8612" s="118">
        <v>36110</v>
      </c>
      <c r="B8612" s="110" t="s">
        <v>11427</v>
      </c>
    </row>
    <row r="8613" spans="1:2" x14ac:dyDescent="0.25">
      <c r="A8613" s="118">
        <v>28110</v>
      </c>
      <c r="B8613" s="110" t="s">
        <v>11428</v>
      </c>
    </row>
    <row r="8614" spans="1:2" x14ac:dyDescent="0.25">
      <c r="A8614" s="118">
        <v>28110</v>
      </c>
      <c r="B8614" s="110" t="s">
        <v>11429</v>
      </c>
    </row>
    <row r="8615" spans="1:2" x14ac:dyDescent="0.25">
      <c r="A8615" s="118">
        <v>28110</v>
      </c>
      <c r="B8615" s="110" t="s">
        <v>11430</v>
      </c>
    </row>
    <row r="8616" spans="1:2" x14ac:dyDescent="0.25">
      <c r="A8616" s="118">
        <v>28110</v>
      </c>
      <c r="B8616" s="110" t="s">
        <v>11431</v>
      </c>
    </row>
    <row r="8617" spans="1:2" x14ac:dyDescent="0.25">
      <c r="A8617" s="118">
        <v>28110</v>
      </c>
      <c r="B8617" s="110" t="s">
        <v>11432</v>
      </c>
    </row>
    <row r="8618" spans="1:2" x14ac:dyDescent="0.25">
      <c r="A8618" s="118">
        <v>28750</v>
      </c>
      <c r="B8618" s="110" t="s">
        <v>11433</v>
      </c>
    </row>
    <row r="8619" spans="1:2" x14ac:dyDescent="0.25">
      <c r="A8619" s="118">
        <v>28750</v>
      </c>
      <c r="B8619" s="110" t="s">
        <v>11434</v>
      </c>
    </row>
    <row r="8620" spans="1:2" x14ac:dyDescent="0.25">
      <c r="A8620" s="118">
        <v>28750</v>
      </c>
      <c r="B8620" s="110" t="s">
        <v>11435</v>
      </c>
    </row>
    <row r="8621" spans="1:2" x14ac:dyDescent="0.25">
      <c r="A8621" s="118">
        <v>28750</v>
      </c>
      <c r="B8621" s="110" t="s">
        <v>11436</v>
      </c>
    </row>
    <row r="8622" spans="1:2" x14ac:dyDescent="0.25">
      <c r="A8622" s="118">
        <v>28400</v>
      </c>
      <c r="B8622" s="110" t="s">
        <v>11437</v>
      </c>
    </row>
    <row r="8623" spans="1:2" x14ac:dyDescent="0.25">
      <c r="A8623" s="118">
        <v>51120</v>
      </c>
      <c r="B8623" s="110" t="s">
        <v>11438</v>
      </c>
    </row>
    <row r="8624" spans="1:2" x14ac:dyDescent="0.25">
      <c r="A8624" s="118">
        <v>51550</v>
      </c>
      <c r="B8624" s="110" t="s">
        <v>11439</v>
      </c>
    </row>
    <row r="8625" spans="1:2" x14ac:dyDescent="0.25">
      <c r="A8625" s="118">
        <v>24660</v>
      </c>
      <c r="B8625" s="110" t="s">
        <v>11440</v>
      </c>
    </row>
    <row r="8626" spans="1:2" x14ac:dyDescent="0.25">
      <c r="A8626" s="118">
        <v>28750</v>
      </c>
      <c r="B8626" s="110" t="s">
        <v>11441</v>
      </c>
    </row>
    <row r="8627" spans="1:2" x14ac:dyDescent="0.25">
      <c r="A8627" s="118">
        <v>24512</v>
      </c>
      <c r="B8627" s="110" t="s">
        <v>11442</v>
      </c>
    </row>
    <row r="8628" spans="1:2" x14ac:dyDescent="0.25">
      <c r="A8628" s="118">
        <v>24301</v>
      </c>
      <c r="B8628" s="110" t="s">
        <v>11443</v>
      </c>
    </row>
    <row r="8629" spans="1:2" x14ac:dyDescent="0.25">
      <c r="A8629" s="118">
        <v>28750</v>
      </c>
      <c r="B8629" s="110" t="s">
        <v>11444</v>
      </c>
    </row>
    <row r="8630" spans="1:2" x14ac:dyDescent="0.25">
      <c r="A8630" s="118">
        <v>51870</v>
      </c>
      <c r="B8630" s="110" t="s">
        <v>11445</v>
      </c>
    </row>
    <row r="8631" spans="1:2" x14ac:dyDescent="0.25">
      <c r="A8631" s="118">
        <v>29510</v>
      </c>
      <c r="B8631" s="110" t="s">
        <v>11446</v>
      </c>
    </row>
    <row r="8632" spans="1:2" x14ac:dyDescent="0.25">
      <c r="A8632" s="118">
        <v>27100</v>
      </c>
      <c r="B8632" s="110" t="s">
        <v>11447</v>
      </c>
    </row>
    <row r="8633" spans="1:2" x14ac:dyDescent="0.25">
      <c r="A8633" s="118">
        <v>28110</v>
      </c>
      <c r="B8633" s="110" t="s">
        <v>11448</v>
      </c>
    </row>
    <row r="8634" spans="1:2" x14ac:dyDescent="0.25">
      <c r="A8634" s="118">
        <v>28110</v>
      </c>
      <c r="B8634" s="110" t="s">
        <v>11449</v>
      </c>
    </row>
    <row r="8635" spans="1:2" x14ac:dyDescent="0.25">
      <c r="A8635" s="118">
        <v>28110</v>
      </c>
      <c r="B8635" s="110" t="s">
        <v>11450</v>
      </c>
    </row>
    <row r="8636" spans="1:2" x14ac:dyDescent="0.25">
      <c r="A8636" s="118">
        <v>28750</v>
      </c>
      <c r="B8636" s="110" t="s">
        <v>11451</v>
      </c>
    </row>
    <row r="8637" spans="1:2" x14ac:dyDescent="0.25">
      <c r="A8637" s="118">
        <v>28510</v>
      </c>
      <c r="B8637" s="110" t="s">
        <v>11452</v>
      </c>
    </row>
    <row r="8638" spans="1:2" x14ac:dyDescent="0.25">
      <c r="A8638" s="118">
        <v>29240</v>
      </c>
      <c r="B8638" s="110" t="s">
        <v>11453</v>
      </c>
    </row>
    <row r="8639" spans="1:2" x14ac:dyDescent="0.25">
      <c r="A8639" s="118">
        <v>51520</v>
      </c>
      <c r="B8639" s="110" t="s">
        <v>11454</v>
      </c>
    </row>
    <row r="8640" spans="1:2" x14ac:dyDescent="0.25">
      <c r="A8640" s="118">
        <v>28110</v>
      </c>
      <c r="B8640" s="110" t="s">
        <v>11455</v>
      </c>
    </row>
    <row r="8641" spans="1:2" x14ac:dyDescent="0.25">
      <c r="A8641" s="118">
        <v>28750</v>
      </c>
      <c r="B8641" s="110" t="s">
        <v>11456</v>
      </c>
    </row>
    <row r="8642" spans="1:2" x14ac:dyDescent="0.25">
      <c r="A8642" s="118">
        <v>28750</v>
      </c>
      <c r="B8642" s="110" t="s">
        <v>11457</v>
      </c>
    </row>
    <row r="8643" spans="1:2" x14ac:dyDescent="0.25">
      <c r="A8643" s="118">
        <v>51120</v>
      </c>
      <c r="B8643" s="110" t="s">
        <v>11458</v>
      </c>
    </row>
    <row r="8644" spans="1:2" x14ac:dyDescent="0.25">
      <c r="A8644" s="118">
        <v>45420</v>
      </c>
      <c r="B8644" s="110" t="s">
        <v>11459</v>
      </c>
    </row>
    <row r="8645" spans="1:2" x14ac:dyDescent="0.25">
      <c r="A8645" s="118">
        <v>29420</v>
      </c>
      <c r="B8645" s="110" t="s">
        <v>11460</v>
      </c>
    </row>
    <row r="8646" spans="1:2" x14ac:dyDescent="0.25">
      <c r="A8646" s="118">
        <v>29420</v>
      </c>
      <c r="B8646" s="110" t="s">
        <v>11461</v>
      </c>
    </row>
    <row r="8647" spans="1:2" x14ac:dyDescent="0.25">
      <c r="A8647" s="118">
        <v>28720</v>
      </c>
      <c r="B8647" s="110" t="s">
        <v>11462</v>
      </c>
    </row>
    <row r="8648" spans="1:2" x14ac:dyDescent="0.25">
      <c r="A8648" s="118">
        <v>51120</v>
      </c>
      <c r="B8648" s="110" t="s">
        <v>11463</v>
      </c>
    </row>
    <row r="8649" spans="1:2" x14ac:dyDescent="0.25">
      <c r="A8649" s="118">
        <v>51550</v>
      </c>
      <c r="B8649" s="110" t="s">
        <v>11464</v>
      </c>
    </row>
    <row r="8650" spans="1:2" x14ac:dyDescent="0.25">
      <c r="A8650" s="118">
        <v>24301</v>
      </c>
      <c r="B8650" s="110" t="s">
        <v>11465</v>
      </c>
    </row>
    <row r="8651" spans="1:2" x14ac:dyDescent="0.25">
      <c r="A8651" s="118">
        <v>19100</v>
      </c>
      <c r="B8651" s="110" t="s">
        <v>11466</v>
      </c>
    </row>
    <row r="8652" spans="1:2" x14ac:dyDescent="0.25">
      <c r="A8652" s="118">
        <v>17549</v>
      </c>
      <c r="B8652" s="110" t="s">
        <v>11467</v>
      </c>
    </row>
    <row r="8653" spans="1:2" x14ac:dyDescent="0.25">
      <c r="A8653" s="118">
        <v>51120</v>
      </c>
      <c r="B8653" s="110" t="s">
        <v>11468</v>
      </c>
    </row>
    <row r="8654" spans="1:2" x14ac:dyDescent="0.25">
      <c r="A8654" s="118">
        <v>51550</v>
      </c>
      <c r="B8654" s="110" t="s">
        <v>11469</v>
      </c>
    </row>
    <row r="8655" spans="1:2" x14ac:dyDescent="0.25">
      <c r="A8655" s="118">
        <v>23100</v>
      </c>
      <c r="B8655" s="110" t="s">
        <v>11470</v>
      </c>
    </row>
    <row r="8656" spans="1:2" x14ac:dyDescent="0.25">
      <c r="A8656" s="118">
        <v>74300</v>
      </c>
      <c r="B8656" s="110" t="s">
        <v>11471</v>
      </c>
    </row>
    <row r="8657" spans="1:2" x14ac:dyDescent="0.25">
      <c r="A8657" s="118">
        <v>29510</v>
      </c>
      <c r="B8657" s="110" t="s">
        <v>11472</v>
      </c>
    </row>
    <row r="8658" spans="1:2" x14ac:dyDescent="0.25">
      <c r="A8658" s="118">
        <v>51120</v>
      </c>
      <c r="B8658" s="110" t="s">
        <v>11473</v>
      </c>
    </row>
    <row r="8659" spans="1:2" x14ac:dyDescent="0.25">
      <c r="A8659" s="118">
        <v>51520</v>
      </c>
      <c r="B8659" s="110" t="s">
        <v>11474</v>
      </c>
    </row>
    <row r="8660" spans="1:2" x14ac:dyDescent="0.25">
      <c r="A8660" s="118">
        <v>51520</v>
      </c>
      <c r="B8660" s="110" t="s">
        <v>11475</v>
      </c>
    </row>
    <row r="8661" spans="1:2" x14ac:dyDescent="0.25">
      <c r="A8661" s="118">
        <v>51520</v>
      </c>
      <c r="B8661" s="110" t="s">
        <v>11476</v>
      </c>
    </row>
    <row r="8662" spans="1:2" x14ac:dyDescent="0.25">
      <c r="A8662" s="118">
        <v>51440</v>
      </c>
      <c r="B8662" s="110" t="s">
        <v>11477</v>
      </c>
    </row>
    <row r="8663" spans="1:2" x14ac:dyDescent="0.25">
      <c r="A8663" s="118">
        <v>33201</v>
      </c>
      <c r="B8663" s="110" t="s">
        <v>11478</v>
      </c>
    </row>
    <row r="8664" spans="1:2" x14ac:dyDescent="0.25">
      <c r="A8664" s="118">
        <v>33202</v>
      </c>
      <c r="B8664" s="110" t="s">
        <v>11479</v>
      </c>
    </row>
    <row r="8665" spans="1:2" x14ac:dyDescent="0.25">
      <c r="A8665" s="118">
        <v>33201</v>
      </c>
      <c r="B8665" s="110" t="s">
        <v>11480</v>
      </c>
    </row>
    <row r="8666" spans="1:2" x14ac:dyDescent="0.25">
      <c r="A8666" s="118">
        <v>33202</v>
      </c>
      <c r="B8666" s="110" t="s">
        <v>11481</v>
      </c>
    </row>
    <row r="8667" spans="1:2" x14ac:dyDescent="0.25">
      <c r="A8667" s="118">
        <v>25239</v>
      </c>
      <c r="B8667" s="110" t="s">
        <v>11482</v>
      </c>
    </row>
    <row r="8668" spans="1:2" x14ac:dyDescent="0.25">
      <c r="A8668" s="118">
        <v>74879</v>
      </c>
      <c r="B8668" s="110" t="s">
        <v>11483</v>
      </c>
    </row>
    <row r="8669" spans="1:2" x14ac:dyDescent="0.25">
      <c r="A8669" s="118">
        <v>29121</v>
      </c>
      <c r="B8669" s="110" t="s">
        <v>11484</v>
      </c>
    </row>
    <row r="8670" spans="1:2" x14ac:dyDescent="0.25">
      <c r="A8670" s="118">
        <v>33201</v>
      </c>
      <c r="B8670" s="110" t="s">
        <v>11485</v>
      </c>
    </row>
    <row r="8671" spans="1:2" x14ac:dyDescent="0.25">
      <c r="A8671" s="118">
        <v>33202</v>
      </c>
      <c r="B8671" s="110" t="s">
        <v>11486</v>
      </c>
    </row>
    <row r="8672" spans="1:2" x14ac:dyDescent="0.25">
      <c r="A8672" s="118">
        <v>33201</v>
      </c>
      <c r="B8672" s="110" t="s">
        <v>11487</v>
      </c>
    </row>
    <row r="8673" spans="1:2" x14ac:dyDescent="0.25">
      <c r="A8673" s="118">
        <v>33202</v>
      </c>
      <c r="B8673" s="110" t="s">
        <v>11488</v>
      </c>
    </row>
    <row r="8674" spans="1:2" x14ac:dyDescent="0.25">
      <c r="A8674" s="118">
        <v>33201</v>
      </c>
      <c r="B8674" s="110" t="s">
        <v>11489</v>
      </c>
    </row>
    <row r="8675" spans="1:2" x14ac:dyDescent="0.25">
      <c r="A8675" s="118">
        <v>33202</v>
      </c>
      <c r="B8675" s="110" t="s">
        <v>11490</v>
      </c>
    </row>
    <row r="8676" spans="1:2" x14ac:dyDescent="0.25">
      <c r="A8676" s="118">
        <v>33201</v>
      </c>
      <c r="B8676" s="110" t="s">
        <v>11491</v>
      </c>
    </row>
    <row r="8677" spans="1:2" x14ac:dyDescent="0.25">
      <c r="A8677" s="118">
        <v>33202</v>
      </c>
      <c r="B8677" s="110" t="s">
        <v>11492</v>
      </c>
    </row>
    <row r="8678" spans="1:2" x14ac:dyDescent="0.25">
      <c r="A8678" s="118">
        <v>33201</v>
      </c>
      <c r="B8678" s="110" t="s">
        <v>11493</v>
      </c>
    </row>
    <row r="8679" spans="1:2" x14ac:dyDescent="0.25">
      <c r="A8679" s="118">
        <v>33202</v>
      </c>
      <c r="B8679" s="110" t="s">
        <v>11494</v>
      </c>
    </row>
    <row r="8680" spans="1:2" x14ac:dyDescent="0.25">
      <c r="A8680" s="118">
        <v>11100</v>
      </c>
      <c r="B8680" s="110" t="s">
        <v>11495</v>
      </c>
    </row>
    <row r="8681" spans="1:2" x14ac:dyDescent="0.25">
      <c r="A8681" s="118">
        <v>24140</v>
      </c>
      <c r="B8681" s="110" t="s">
        <v>11496</v>
      </c>
    </row>
    <row r="8682" spans="1:2" x14ac:dyDescent="0.25">
      <c r="A8682" s="118">
        <v>51550</v>
      </c>
      <c r="B8682" s="110" t="s">
        <v>11497</v>
      </c>
    </row>
    <row r="8683" spans="1:2" x14ac:dyDescent="0.25">
      <c r="A8683" s="118">
        <v>91310</v>
      </c>
      <c r="B8683" s="110" t="s">
        <v>11498</v>
      </c>
    </row>
    <row r="8684" spans="1:2" x14ac:dyDescent="0.25">
      <c r="A8684" s="118">
        <v>15920</v>
      </c>
      <c r="B8684" s="110" t="s">
        <v>11499</v>
      </c>
    </row>
    <row r="8685" spans="1:2" x14ac:dyDescent="0.25">
      <c r="A8685" s="118">
        <v>36300</v>
      </c>
      <c r="B8685" s="110" t="s">
        <v>11500</v>
      </c>
    </row>
    <row r="8686" spans="1:2" x14ac:dyDescent="0.25">
      <c r="A8686" s="118">
        <v>60213</v>
      </c>
      <c r="B8686" s="110" t="s">
        <v>11501</v>
      </c>
    </row>
    <row r="8687" spans="1:2" x14ac:dyDescent="0.25">
      <c r="A8687" s="118">
        <v>75240</v>
      </c>
      <c r="B8687" s="110" t="s">
        <v>11502</v>
      </c>
    </row>
    <row r="8688" spans="1:2" x14ac:dyDescent="0.25">
      <c r="A8688" s="118">
        <v>60219</v>
      </c>
      <c r="B8688" s="110" t="s">
        <v>11503</v>
      </c>
    </row>
    <row r="8689" spans="1:2" x14ac:dyDescent="0.25">
      <c r="A8689" s="118">
        <v>26829</v>
      </c>
      <c r="B8689" s="110" t="s">
        <v>11504</v>
      </c>
    </row>
    <row r="8690" spans="1:2" x14ac:dyDescent="0.25">
      <c r="A8690" s="118">
        <v>14500</v>
      </c>
      <c r="B8690" s="110" t="s">
        <v>11505</v>
      </c>
    </row>
    <row r="8691" spans="1:2" x14ac:dyDescent="0.25">
      <c r="A8691" s="118">
        <v>26829</v>
      </c>
      <c r="B8691" s="110" t="s">
        <v>11506</v>
      </c>
    </row>
    <row r="8692" spans="1:2" x14ac:dyDescent="0.25">
      <c r="A8692" s="118">
        <v>30020</v>
      </c>
      <c r="B8692" s="110" t="s">
        <v>11507</v>
      </c>
    </row>
    <row r="8693" spans="1:2" x14ac:dyDescent="0.25">
      <c r="A8693" s="118">
        <v>24410</v>
      </c>
      <c r="B8693" s="110" t="s">
        <v>11508</v>
      </c>
    </row>
    <row r="8694" spans="1:2" x14ac:dyDescent="0.25">
      <c r="A8694" s="118">
        <v>32100</v>
      </c>
      <c r="B8694" s="110" t="s">
        <v>11509</v>
      </c>
    </row>
    <row r="8695" spans="1:2" x14ac:dyDescent="0.25">
      <c r="A8695" s="118">
        <v>51860</v>
      </c>
      <c r="B8695" s="110" t="s">
        <v>11510</v>
      </c>
    </row>
    <row r="8696" spans="1:2" x14ac:dyDescent="0.25">
      <c r="A8696" s="118">
        <v>32100</v>
      </c>
      <c r="B8696" s="110" t="s">
        <v>11511</v>
      </c>
    </row>
    <row r="8697" spans="1:2" x14ac:dyDescent="0.25">
      <c r="A8697" s="118">
        <v>30020</v>
      </c>
      <c r="B8697" s="110" t="s">
        <v>11512</v>
      </c>
    </row>
    <row r="8698" spans="1:2" x14ac:dyDescent="0.25">
      <c r="A8698" s="118">
        <v>33403</v>
      </c>
      <c r="B8698" s="110" t="s">
        <v>11513</v>
      </c>
    </row>
    <row r="8699" spans="1:2" x14ac:dyDescent="0.25">
      <c r="A8699" s="118">
        <v>33403</v>
      </c>
      <c r="B8699" s="110" t="s">
        <v>11514</v>
      </c>
    </row>
    <row r="8700" spans="1:2" x14ac:dyDescent="0.25">
      <c r="A8700" s="118">
        <v>33403</v>
      </c>
      <c r="B8700" s="110" t="s">
        <v>11515</v>
      </c>
    </row>
    <row r="8701" spans="1:2" x14ac:dyDescent="0.25">
      <c r="A8701" s="118">
        <v>74813</v>
      </c>
      <c r="B8701" s="110" t="s">
        <v>11516</v>
      </c>
    </row>
    <row r="8702" spans="1:2" x14ac:dyDescent="0.25">
      <c r="A8702" s="118">
        <v>33202</v>
      </c>
      <c r="B8702" s="110" t="s">
        <v>11517</v>
      </c>
    </row>
    <row r="8703" spans="1:2" x14ac:dyDescent="0.25">
      <c r="A8703" s="118">
        <v>74206</v>
      </c>
      <c r="B8703" s="110" t="s">
        <v>11518</v>
      </c>
    </row>
    <row r="8704" spans="1:2" x14ac:dyDescent="0.25">
      <c r="A8704" s="118">
        <v>32300</v>
      </c>
      <c r="B8704" s="110" t="s">
        <v>11519</v>
      </c>
    </row>
    <row r="8705" spans="1:2" x14ac:dyDescent="0.25">
      <c r="A8705" s="118">
        <v>33402</v>
      </c>
      <c r="B8705" s="110" t="s">
        <v>11520</v>
      </c>
    </row>
    <row r="8706" spans="1:2" x14ac:dyDescent="0.25">
      <c r="A8706" s="118">
        <v>32100</v>
      </c>
      <c r="B8706" s="110" t="s">
        <v>11521</v>
      </c>
    </row>
    <row r="8707" spans="1:2" x14ac:dyDescent="0.25">
      <c r="A8707" s="118">
        <v>33402</v>
      </c>
      <c r="B8707" s="110" t="s">
        <v>11522</v>
      </c>
    </row>
    <row r="8708" spans="1:2" x14ac:dyDescent="0.25">
      <c r="A8708" s="118">
        <v>51870</v>
      </c>
      <c r="B8708" s="110" t="s">
        <v>11523</v>
      </c>
    </row>
    <row r="8709" spans="1:2" x14ac:dyDescent="0.25">
      <c r="A8709" s="118">
        <v>33202</v>
      </c>
      <c r="B8709" s="110" t="s">
        <v>11524</v>
      </c>
    </row>
    <row r="8710" spans="1:2" x14ac:dyDescent="0.25">
      <c r="A8710" s="118">
        <v>32100</v>
      </c>
      <c r="B8710" s="110" t="s">
        <v>11525</v>
      </c>
    </row>
    <row r="8711" spans="1:2" x14ac:dyDescent="0.25">
      <c r="A8711" s="118">
        <v>29710</v>
      </c>
      <c r="B8711" s="110" t="s">
        <v>11526</v>
      </c>
    </row>
    <row r="8712" spans="1:2" x14ac:dyDescent="0.25">
      <c r="A8712" s="118">
        <v>51439</v>
      </c>
      <c r="B8712" s="110" t="s">
        <v>11527</v>
      </c>
    </row>
    <row r="8713" spans="1:2" x14ac:dyDescent="0.25">
      <c r="A8713" s="118">
        <v>32100</v>
      </c>
      <c r="B8713" s="110" t="s">
        <v>11528</v>
      </c>
    </row>
    <row r="8714" spans="1:2" x14ac:dyDescent="0.25">
      <c r="A8714" s="118">
        <v>80100</v>
      </c>
      <c r="B8714" s="110" t="s">
        <v>11529</v>
      </c>
    </row>
    <row r="8715" spans="1:2" x14ac:dyDescent="0.25">
      <c r="A8715" s="118">
        <v>85140</v>
      </c>
      <c r="B8715" s="110" t="s">
        <v>11530</v>
      </c>
    </row>
    <row r="8716" spans="1:2" x14ac:dyDescent="0.25">
      <c r="A8716" s="118">
        <v>85140</v>
      </c>
      <c r="B8716" s="110" t="s">
        <v>11531</v>
      </c>
    </row>
    <row r="8717" spans="1:2" x14ac:dyDescent="0.25">
      <c r="A8717" s="118">
        <v>55239</v>
      </c>
      <c r="B8717" s="110" t="s">
        <v>11532</v>
      </c>
    </row>
    <row r="8718" spans="1:2" x14ac:dyDescent="0.25">
      <c r="A8718" s="118">
        <v>75210</v>
      </c>
      <c r="B8718" s="110" t="s">
        <v>11533</v>
      </c>
    </row>
    <row r="8719" spans="1:2" x14ac:dyDescent="0.25">
      <c r="A8719" s="118">
        <v>85111</v>
      </c>
      <c r="B8719" s="110" t="s">
        <v>11534</v>
      </c>
    </row>
    <row r="8720" spans="1:2" x14ac:dyDescent="0.25">
      <c r="A8720" s="118">
        <v>29600</v>
      </c>
      <c r="B8720" s="110" t="s">
        <v>11535</v>
      </c>
    </row>
    <row r="8721" spans="1:2" x14ac:dyDescent="0.25">
      <c r="A8721" s="118">
        <v>18210</v>
      </c>
      <c r="B8721" s="110" t="s">
        <v>11536</v>
      </c>
    </row>
    <row r="8722" spans="1:2" x14ac:dyDescent="0.25">
      <c r="A8722" s="118">
        <v>80302</v>
      </c>
      <c r="B8722" s="110" t="s">
        <v>11537</v>
      </c>
    </row>
    <row r="8723" spans="1:2" x14ac:dyDescent="0.25">
      <c r="A8723" s="118">
        <v>75220</v>
      </c>
      <c r="B8723" s="110" t="s">
        <v>11538</v>
      </c>
    </row>
    <row r="8724" spans="1:2" x14ac:dyDescent="0.25">
      <c r="A8724" s="118">
        <v>29600</v>
      </c>
      <c r="B8724" s="110" t="s">
        <v>11539</v>
      </c>
    </row>
    <row r="8725" spans="1:2" x14ac:dyDescent="0.25">
      <c r="A8725" s="118">
        <v>29600</v>
      </c>
      <c r="B8725" s="110" t="s">
        <v>11540</v>
      </c>
    </row>
    <row r="8726" spans="1:2" x14ac:dyDescent="0.25">
      <c r="A8726" s="118">
        <v>85111</v>
      </c>
      <c r="B8726" s="110" t="s">
        <v>11541</v>
      </c>
    </row>
    <row r="8727" spans="1:2" x14ac:dyDescent="0.25">
      <c r="A8727" s="118">
        <v>75220</v>
      </c>
      <c r="B8727" s="110" t="s">
        <v>11542</v>
      </c>
    </row>
    <row r="8728" spans="1:2" x14ac:dyDescent="0.25">
      <c r="A8728" s="118">
        <v>92521</v>
      </c>
      <c r="B8728" s="110" t="s">
        <v>11543</v>
      </c>
    </row>
    <row r="8729" spans="1:2" x14ac:dyDescent="0.25">
      <c r="A8729" s="118">
        <v>75220</v>
      </c>
      <c r="B8729" s="110" t="s">
        <v>11544</v>
      </c>
    </row>
    <row r="8730" spans="1:2" x14ac:dyDescent="0.25">
      <c r="A8730" s="118">
        <v>29600</v>
      </c>
      <c r="B8730" s="110" t="s">
        <v>11545</v>
      </c>
    </row>
    <row r="8731" spans="1:2" x14ac:dyDescent="0.25">
      <c r="A8731" s="118">
        <v>80220</v>
      </c>
      <c r="B8731" s="110" t="s">
        <v>11546</v>
      </c>
    </row>
    <row r="8732" spans="1:2" x14ac:dyDescent="0.25">
      <c r="A8732" s="118">
        <v>75230</v>
      </c>
      <c r="B8732" s="110" t="s">
        <v>11547</v>
      </c>
    </row>
    <row r="8733" spans="1:2" x14ac:dyDescent="0.25">
      <c r="A8733" s="118">
        <v>51331</v>
      </c>
      <c r="B8733" s="110" t="s">
        <v>11548</v>
      </c>
    </row>
    <row r="8734" spans="1:2" x14ac:dyDescent="0.25">
      <c r="A8734" s="118">
        <v>55303</v>
      </c>
      <c r="B8734" s="110" t="s">
        <v>11549</v>
      </c>
    </row>
    <row r="8735" spans="1:2" x14ac:dyDescent="0.25">
      <c r="A8735" s="118">
        <v>15880</v>
      </c>
      <c r="B8735" s="110" t="s">
        <v>11550</v>
      </c>
    </row>
    <row r="8736" spans="1:2" x14ac:dyDescent="0.25">
      <c r="A8736" s="118">
        <v>15841</v>
      </c>
      <c r="B8736" s="110" t="s">
        <v>11551</v>
      </c>
    </row>
    <row r="8737" spans="1:2" x14ac:dyDescent="0.25">
      <c r="A8737" s="118">
        <v>28720</v>
      </c>
      <c r="B8737" s="110" t="s">
        <v>11552</v>
      </c>
    </row>
    <row r="8738" spans="1:2" x14ac:dyDescent="0.25">
      <c r="A8738" s="118">
        <v>28710</v>
      </c>
      <c r="B8738" s="110" t="s">
        <v>11553</v>
      </c>
    </row>
    <row r="8739" spans="1:2" x14ac:dyDescent="0.25">
      <c r="A8739" s="118">
        <v>15841</v>
      </c>
      <c r="B8739" s="110" t="s">
        <v>11554</v>
      </c>
    </row>
    <row r="8740" spans="1:2" x14ac:dyDescent="0.25">
      <c r="A8740" s="118">
        <v>60249</v>
      </c>
      <c r="B8740" s="110" t="s">
        <v>11555</v>
      </c>
    </row>
    <row r="8741" spans="1:2" x14ac:dyDescent="0.25">
      <c r="A8741" s="118">
        <v>29530</v>
      </c>
      <c r="B8741" s="110" t="s">
        <v>11556</v>
      </c>
    </row>
    <row r="8742" spans="1:2" x14ac:dyDescent="0.25">
      <c r="A8742" s="121">
        <v>15519</v>
      </c>
      <c r="B8742" s="110" t="s">
        <v>11557</v>
      </c>
    </row>
    <row r="8743" spans="1:2" x14ac:dyDescent="0.25">
      <c r="A8743" s="118">
        <v>15511</v>
      </c>
      <c r="B8743" s="110" t="s">
        <v>11558</v>
      </c>
    </row>
    <row r="8744" spans="1:2" x14ac:dyDescent="0.25">
      <c r="A8744" s="118">
        <v>15519</v>
      </c>
      <c r="B8744" s="110" t="s">
        <v>11559</v>
      </c>
    </row>
    <row r="8745" spans="1:2" x14ac:dyDescent="0.25">
      <c r="A8745" s="118">
        <v>28750</v>
      </c>
      <c r="B8745" s="110" t="s">
        <v>11560</v>
      </c>
    </row>
    <row r="8746" spans="1:2" x14ac:dyDescent="0.25">
      <c r="A8746" s="118">
        <v>29530</v>
      </c>
      <c r="B8746" s="110" t="s">
        <v>11561</v>
      </c>
    </row>
    <row r="8747" spans="1:2" x14ac:dyDescent="0.25">
      <c r="A8747" s="118">
        <v>15519</v>
      </c>
      <c r="B8747" s="110" t="s">
        <v>11562</v>
      </c>
    </row>
    <row r="8748" spans="1:2" x14ac:dyDescent="0.25">
      <c r="A8748" s="118">
        <v>29530</v>
      </c>
      <c r="B8748" s="110" t="s">
        <v>11563</v>
      </c>
    </row>
    <row r="8749" spans="1:2" x14ac:dyDescent="0.25">
      <c r="A8749" s="118">
        <v>15519</v>
      </c>
      <c r="B8749" s="110" t="s">
        <v>11564</v>
      </c>
    </row>
    <row r="8750" spans="1:2" x14ac:dyDescent="0.25">
      <c r="A8750" s="118">
        <v>15519</v>
      </c>
      <c r="B8750" s="110" t="s">
        <v>11565</v>
      </c>
    </row>
    <row r="8751" spans="1:2" x14ac:dyDescent="0.25">
      <c r="A8751" s="118">
        <v>52630</v>
      </c>
      <c r="B8751" s="110" t="s">
        <v>11566</v>
      </c>
    </row>
    <row r="8752" spans="1:2" x14ac:dyDescent="0.25">
      <c r="A8752" s="118">
        <v>15511</v>
      </c>
      <c r="B8752" s="110" t="s">
        <v>11567</v>
      </c>
    </row>
    <row r="8753" spans="1:2" x14ac:dyDescent="0.25">
      <c r="A8753" s="118">
        <v>15511</v>
      </c>
      <c r="B8753" s="110" t="s">
        <v>11568</v>
      </c>
    </row>
    <row r="8754" spans="1:2" x14ac:dyDescent="0.25">
      <c r="A8754" s="118">
        <v>29320</v>
      </c>
      <c r="B8754" s="110" t="s">
        <v>11569</v>
      </c>
    </row>
    <row r="8755" spans="1:2" x14ac:dyDescent="0.25">
      <c r="A8755" s="118">
        <v>51880</v>
      </c>
      <c r="B8755" s="110" t="s">
        <v>11570</v>
      </c>
    </row>
    <row r="8756" spans="1:2" x14ac:dyDescent="0.25">
      <c r="A8756" s="118">
        <v>52630</v>
      </c>
      <c r="B8756" s="110" t="s">
        <v>11571</v>
      </c>
    </row>
    <row r="8757" spans="1:2" x14ac:dyDescent="0.25">
      <c r="A8757" s="118">
        <v>21120</v>
      </c>
      <c r="B8757" s="110" t="s">
        <v>11572</v>
      </c>
    </row>
    <row r="8758" spans="1:2" x14ac:dyDescent="0.25">
      <c r="A8758" s="118">
        <v>26821</v>
      </c>
      <c r="B8758" s="110" t="s">
        <v>11573</v>
      </c>
    </row>
    <row r="8759" spans="1:2" x14ac:dyDescent="0.25">
      <c r="A8759" s="118">
        <v>1110</v>
      </c>
      <c r="B8759" s="110" t="s">
        <v>11574</v>
      </c>
    </row>
    <row r="8760" spans="1:2" x14ac:dyDescent="0.25">
      <c r="A8760" s="118">
        <v>51429</v>
      </c>
      <c r="B8760" s="110" t="s">
        <v>11575</v>
      </c>
    </row>
    <row r="8761" spans="1:2" x14ac:dyDescent="0.25">
      <c r="A8761" s="118">
        <v>52423</v>
      </c>
      <c r="B8761" s="110" t="s">
        <v>11576</v>
      </c>
    </row>
    <row r="8762" spans="1:2" x14ac:dyDescent="0.25">
      <c r="A8762" s="118">
        <v>51429</v>
      </c>
      <c r="B8762" s="110" t="s">
        <v>11577</v>
      </c>
    </row>
    <row r="8763" spans="1:2" x14ac:dyDescent="0.25">
      <c r="A8763" s="118">
        <v>18241</v>
      </c>
      <c r="B8763" s="110" t="s">
        <v>11578</v>
      </c>
    </row>
    <row r="8764" spans="1:2" x14ac:dyDescent="0.25">
      <c r="A8764" s="118">
        <v>28620</v>
      </c>
      <c r="B8764" s="110" t="s">
        <v>11579</v>
      </c>
    </row>
    <row r="8765" spans="1:2" x14ac:dyDescent="0.25">
      <c r="A8765" s="118">
        <v>29530</v>
      </c>
      <c r="B8765" s="110" t="s">
        <v>11580</v>
      </c>
    </row>
    <row r="8766" spans="1:2" x14ac:dyDescent="0.25">
      <c r="A8766" s="118">
        <v>29420</v>
      </c>
      <c r="B8766" s="110" t="s">
        <v>11581</v>
      </c>
    </row>
    <row r="8767" spans="1:2" x14ac:dyDescent="0.25">
      <c r="A8767" s="118">
        <v>29540</v>
      </c>
      <c r="B8767" s="110" t="s">
        <v>11582</v>
      </c>
    </row>
    <row r="8768" spans="1:2" x14ac:dyDescent="0.25">
      <c r="A8768" s="118">
        <v>26810</v>
      </c>
      <c r="B8768" s="110" t="s">
        <v>11583</v>
      </c>
    </row>
    <row r="8769" spans="1:2" x14ac:dyDescent="0.25">
      <c r="A8769" s="118">
        <v>26810</v>
      </c>
      <c r="B8769" s="110" t="s">
        <v>11584</v>
      </c>
    </row>
    <row r="8770" spans="1:2" x14ac:dyDescent="0.25">
      <c r="A8770" s="118">
        <v>15330</v>
      </c>
      <c r="B8770" s="110" t="s">
        <v>11585</v>
      </c>
    </row>
    <row r="8771" spans="1:2" x14ac:dyDescent="0.25">
      <c r="A8771" s="118">
        <v>29600</v>
      </c>
      <c r="B8771" s="110" t="s">
        <v>11586</v>
      </c>
    </row>
    <row r="8772" spans="1:2" x14ac:dyDescent="0.25">
      <c r="A8772" s="118">
        <v>31620</v>
      </c>
      <c r="B8772" s="110" t="s">
        <v>11587</v>
      </c>
    </row>
    <row r="8773" spans="1:2" x14ac:dyDescent="0.25">
      <c r="A8773" s="118">
        <v>33202</v>
      </c>
      <c r="B8773" s="110" t="s">
        <v>11588</v>
      </c>
    </row>
    <row r="8774" spans="1:2" x14ac:dyDescent="0.25">
      <c r="A8774" s="118">
        <v>31620</v>
      </c>
      <c r="B8774" s="110" t="s">
        <v>11589</v>
      </c>
    </row>
    <row r="8775" spans="1:2" x14ac:dyDescent="0.25">
      <c r="A8775" s="118">
        <v>45250</v>
      </c>
      <c r="B8775" s="110" t="s">
        <v>11590</v>
      </c>
    </row>
    <row r="8776" spans="1:2" x14ac:dyDescent="0.25">
      <c r="A8776" s="118">
        <v>90030</v>
      </c>
      <c r="B8776" s="110" t="s">
        <v>11591</v>
      </c>
    </row>
    <row r="8777" spans="1:2" x14ac:dyDescent="0.25">
      <c r="A8777" s="118">
        <v>24410</v>
      </c>
      <c r="B8777" s="110" t="s">
        <v>11592</v>
      </c>
    </row>
    <row r="8778" spans="1:2" x14ac:dyDescent="0.25">
      <c r="A8778" s="118">
        <v>24120</v>
      </c>
      <c r="B8778" s="110" t="s">
        <v>11593</v>
      </c>
    </row>
    <row r="8779" spans="1:2" x14ac:dyDescent="0.25">
      <c r="A8779" s="118">
        <v>29521</v>
      </c>
      <c r="B8779" s="110" t="s">
        <v>11594</v>
      </c>
    </row>
    <row r="8780" spans="1:2" x14ac:dyDescent="0.25">
      <c r="A8780" s="118">
        <v>29521</v>
      </c>
      <c r="B8780" s="110" t="s">
        <v>11595</v>
      </c>
    </row>
    <row r="8781" spans="1:2" x14ac:dyDescent="0.25">
      <c r="A8781" s="118">
        <v>26829</v>
      </c>
      <c r="B8781" s="110" t="s">
        <v>11596</v>
      </c>
    </row>
    <row r="8782" spans="1:2" x14ac:dyDescent="0.25">
      <c r="A8782" s="118">
        <v>26829</v>
      </c>
      <c r="B8782" s="110" t="s">
        <v>11597</v>
      </c>
    </row>
    <row r="8783" spans="1:2" x14ac:dyDescent="0.25">
      <c r="A8783" s="118">
        <v>23209</v>
      </c>
      <c r="B8783" s="110" t="s">
        <v>11598</v>
      </c>
    </row>
    <row r="8784" spans="1:2" x14ac:dyDescent="0.25">
      <c r="A8784" s="118">
        <v>23201</v>
      </c>
      <c r="B8784" s="110" t="s">
        <v>11599</v>
      </c>
    </row>
    <row r="8785" spans="1:2" x14ac:dyDescent="0.25">
      <c r="A8785" s="118">
        <v>75130</v>
      </c>
      <c r="B8785" s="110" t="s">
        <v>11600</v>
      </c>
    </row>
    <row r="8786" spans="1:2" x14ac:dyDescent="0.25">
      <c r="A8786" s="118">
        <v>74206</v>
      </c>
      <c r="B8786" s="110" t="s">
        <v>11601</v>
      </c>
    </row>
    <row r="8787" spans="1:2" x14ac:dyDescent="0.25">
      <c r="A8787" s="118">
        <v>15980</v>
      </c>
      <c r="B8787" s="110" t="s">
        <v>11602</v>
      </c>
    </row>
    <row r="8788" spans="1:2" x14ac:dyDescent="0.25">
      <c r="A8788" s="118">
        <v>51341</v>
      </c>
      <c r="B8788" s="110" t="s">
        <v>11603</v>
      </c>
    </row>
    <row r="8789" spans="1:2" x14ac:dyDescent="0.25">
      <c r="A8789" s="118">
        <v>51341</v>
      </c>
      <c r="B8789" s="110" t="s">
        <v>11604</v>
      </c>
    </row>
    <row r="8790" spans="1:2" x14ac:dyDescent="0.25">
      <c r="A8790" s="118">
        <v>15980</v>
      </c>
      <c r="B8790" s="110" t="s">
        <v>11605</v>
      </c>
    </row>
    <row r="8791" spans="1:2" x14ac:dyDescent="0.25">
      <c r="A8791" s="118">
        <v>51341</v>
      </c>
      <c r="B8791" s="110" t="s">
        <v>11606</v>
      </c>
    </row>
    <row r="8792" spans="1:2" x14ac:dyDescent="0.25">
      <c r="A8792" s="118">
        <v>26829</v>
      </c>
      <c r="B8792" s="110" t="s">
        <v>11607</v>
      </c>
    </row>
    <row r="8793" spans="1:2" x14ac:dyDescent="0.25">
      <c r="A8793" s="118">
        <v>29521</v>
      </c>
      <c r="B8793" s="110" t="s">
        <v>11608</v>
      </c>
    </row>
    <row r="8794" spans="1:2" x14ac:dyDescent="0.25">
      <c r="A8794" s="118">
        <v>31500</v>
      </c>
      <c r="B8794" s="110" t="s">
        <v>11609</v>
      </c>
    </row>
    <row r="8795" spans="1:2" x14ac:dyDescent="0.25">
      <c r="A8795" s="118">
        <v>31200</v>
      </c>
      <c r="B8795" s="110" t="s">
        <v>11610</v>
      </c>
    </row>
    <row r="8796" spans="1:2" x14ac:dyDescent="0.25">
      <c r="A8796" s="118">
        <v>34100</v>
      </c>
      <c r="B8796" s="110" t="s">
        <v>11611</v>
      </c>
    </row>
    <row r="8797" spans="1:2" x14ac:dyDescent="0.25">
      <c r="A8797" s="118">
        <v>50101</v>
      </c>
      <c r="B8797" s="110" t="s">
        <v>11612</v>
      </c>
    </row>
    <row r="8798" spans="1:2" x14ac:dyDescent="0.25">
      <c r="A8798" s="118">
        <v>50101</v>
      </c>
      <c r="B8798" s="110" t="s">
        <v>11613</v>
      </c>
    </row>
    <row r="8799" spans="1:2" x14ac:dyDescent="0.25">
      <c r="A8799" s="118">
        <v>50102</v>
      </c>
      <c r="B8799" s="110" t="s">
        <v>11614</v>
      </c>
    </row>
    <row r="8800" spans="1:2" x14ac:dyDescent="0.25">
      <c r="A8800" s="118">
        <v>50102</v>
      </c>
      <c r="B8800" s="110" t="s">
        <v>11615</v>
      </c>
    </row>
    <row r="8801" spans="1:2" x14ac:dyDescent="0.25">
      <c r="A8801" s="118">
        <v>30020</v>
      </c>
      <c r="B8801" s="110" t="s">
        <v>11616</v>
      </c>
    </row>
    <row r="8802" spans="1:2" x14ac:dyDescent="0.25">
      <c r="A8802" s="118">
        <v>14500</v>
      </c>
      <c r="B8802" s="110" t="s">
        <v>11617</v>
      </c>
    </row>
    <row r="8803" spans="1:2" x14ac:dyDescent="0.25">
      <c r="A8803" s="118">
        <v>74204</v>
      </c>
      <c r="B8803" s="110" t="s">
        <v>11618</v>
      </c>
    </row>
    <row r="8804" spans="1:2" x14ac:dyDescent="0.25">
      <c r="A8804" s="118">
        <v>71340</v>
      </c>
      <c r="B8804" s="110" t="s">
        <v>11619</v>
      </c>
    </row>
    <row r="8805" spans="1:2" x14ac:dyDescent="0.25">
      <c r="A8805" s="118">
        <v>35200</v>
      </c>
      <c r="B8805" s="110" t="s">
        <v>11620</v>
      </c>
    </row>
    <row r="8806" spans="1:2" x14ac:dyDescent="0.25">
      <c r="A8806" s="118">
        <v>29521</v>
      </c>
      <c r="B8806" s="110" t="s">
        <v>11621</v>
      </c>
    </row>
    <row r="8807" spans="1:2" x14ac:dyDescent="0.25">
      <c r="A8807" s="118">
        <v>51820</v>
      </c>
      <c r="B8807" s="110" t="s">
        <v>11622</v>
      </c>
    </row>
    <row r="8808" spans="1:2" x14ac:dyDescent="0.25">
      <c r="A8808" s="118">
        <v>13200</v>
      </c>
      <c r="B8808" s="110" t="s">
        <v>11623</v>
      </c>
    </row>
    <row r="8809" spans="1:2" x14ac:dyDescent="0.25">
      <c r="A8809" s="118">
        <v>73100</v>
      </c>
      <c r="B8809" s="110" t="s">
        <v>11624</v>
      </c>
    </row>
    <row r="8810" spans="1:2" x14ac:dyDescent="0.25">
      <c r="A8810" s="118">
        <v>75130</v>
      </c>
      <c r="B8810" s="110" t="s">
        <v>11625</v>
      </c>
    </row>
    <row r="8811" spans="1:2" x14ac:dyDescent="0.25">
      <c r="A8811" s="118">
        <v>45110</v>
      </c>
      <c r="B8811" s="110" t="s">
        <v>11626</v>
      </c>
    </row>
    <row r="8812" spans="1:2" x14ac:dyDescent="0.25">
      <c r="A8812" s="118">
        <v>20100</v>
      </c>
      <c r="B8812" s="110" t="s">
        <v>11627</v>
      </c>
    </row>
    <row r="8813" spans="1:2" x14ac:dyDescent="0.25">
      <c r="A8813" s="118">
        <v>28620</v>
      </c>
      <c r="B8813" s="110" t="s">
        <v>11628</v>
      </c>
    </row>
    <row r="8814" spans="1:2" x14ac:dyDescent="0.25">
      <c r="A8814" s="118">
        <v>29410</v>
      </c>
      <c r="B8814" s="110" t="s">
        <v>11629</v>
      </c>
    </row>
    <row r="8815" spans="1:2" x14ac:dyDescent="0.25">
      <c r="A8815" s="118">
        <v>75220</v>
      </c>
      <c r="B8815" s="110" t="s">
        <v>11630</v>
      </c>
    </row>
    <row r="8816" spans="1:2" x14ac:dyDescent="0.25">
      <c r="A8816" s="118">
        <v>75220</v>
      </c>
      <c r="B8816" s="110" t="s">
        <v>11631</v>
      </c>
    </row>
    <row r="8817" spans="1:2" x14ac:dyDescent="0.25">
      <c r="A8817" s="118">
        <v>75220</v>
      </c>
      <c r="B8817" s="110" t="s">
        <v>11632</v>
      </c>
    </row>
    <row r="8818" spans="1:2" x14ac:dyDescent="0.25">
      <c r="A8818" s="118">
        <v>73100</v>
      </c>
      <c r="B8818" s="110" t="s">
        <v>11633</v>
      </c>
    </row>
    <row r="8819" spans="1:2" x14ac:dyDescent="0.25">
      <c r="A8819" s="118">
        <v>15861</v>
      </c>
      <c r="B8819" s="110" t="s">
        <v>11634</v>
      </c>
    </row>
    <row r="8820" spans="1:2" x14ac:dyDescent="0.25">
      <c r="A8820" s="118">
        <v>15870</v>
      </c>
      <c r="B8820" s="110" t="s">
        <v>11635</v>
      </c>
    </row>
    <row r="8821" spans="1:2" x14ac:dyDescent="0.25">
      <c r="A8821" s="118">
        <v>20510</v>
      </c>
      <c r="B8821" s="110" t="s">
        <v>11636</v>
      </c>
    </row>
    <row r="8822" spans="1:2" x14ac:dyDescent="0.25">
      <c r="A8822" s="118">
        <v>26120</v>
      </c>
      <c r="B8822" s="110" t="s">
        <v>11637</v>
      </c>
    </row>
    <row r="8823" spans="1:2" x14ac:dyDescent="0.25">
      <c r="A8823" s="118">
        <v>26120</v>
      </c>
      <c r="B8823" s="110" t="s">
        <v>11638</v>
      </c>
    </row>
    <row r="8824" spans="1:2" x14ac:dyDescent="0.25">
      <c r="A8824" s="118">
        <v>29600</v>
      </c>
      <c r="B8824" s="110" t="s">
        <v>11639</v>
      </c>
    </row>
    <row r="8825" spans="1:2" x14ac:dyDescent="0.25">
      <c r="A8825" s="118">
        <v>91310</v>
      </c>
      <c r="B8825" s="110" t="s">
        <v>11640</v>
      </c>
    </row>
    <row r="8826" spans="1:2" x14ac:dyDescent="0.25">
      <c r="A8826" s="118">
        <v>33202</v>
      </c>
      <c r="B8826" s="110" t="s">
        <v>11641</v>
      </c>
    </row>
    <row r="8827" spans="1:2" x14ac:dyDescent="0.25">
      <c r="A8827" s="118">
        <v>15949</v>
      </c>
      <c r="B8827" s="110" t="s">
        <v>11642</v>
      </c>
    </row>
    <row r="8828" spans="1:2" x14ac:dyDescent="0.25">
      <c r="A8828" s="118">
        <v>52120</v>
      </c>
      <c r="B8828" s="110" t="s">
        <v>11643</v>
      </c>
    </row>
    <row r="8829" spans="1:2" x14ac:dyDescent="0.25">
      <c r="A8829" s="118">
        <v>1300</v>
      </c>
      <c r="B8829" s="110" t="s">
        <v>11644</v>
      </c>
    </row>
    <row r="8830" spans="1:2" x14ac:dyDescent="0.25">
      <c r="A8830" s="118">
        <v>24110</v>
      </c>
      <c r="B8830" s="110" t="s">
        <v>11645</v>
      </c>
    </row>
    <row r="8831" spans="1:2" x14ac:dyDescent="0.25">
      <c r="A8831" s="118">
        <v>29560</v>
      </c>
      <c r="B8831" s="110" t="s">
        <v>11646</v>
      </c>
    </row>
    <row r="8832" spans="1:2" x14ac:dyDescent="0.25">
      <c r="A8832" s="121">
        <v>34202</v>
      </c>
      <c r="B8832" s="110" t="s">
        <v>11647</v>
      </c>
    </row>
    <row r="8833" spans="1:2" x14ac:dyDescent="0.25">
      <c r="A8833" s="121">
        <v>34202</v>
      </c>
      <c r="B8833" s="110" t="s">
        <v>11648</v>
      </c>
    </row>
    <row r="8834" spans="1:2" x14ac:dyDescent="0.25">
      <c r="A8834" s="118">
        <v>29220</v>
      </c>
      <c r="B8834" s="110" t="s">
        <v>11649</v>
      </c>
    </row>
    <row r="8835" spans="1:2" x14ac:dyDescent="0.25">
      <c r="A8835" s="118">
        <v>55304</v>
      </c>
      <c r="B8835" s="110" t="s">
        <v>11650</v>
      </c>
    </row>
    <row r="8836" spans="1:2" x14ac:dyDescent="0.25">
      <c r="A8836" s="121">
        <v>20300</v>
      </c>
      <c r="B8836" s="110" t="s">
        <v>11651</v>
      </c>
    </row>
    <row r="8837" spans="1:2" x14ac:dyDescent="0.25">
      <c r="A8837" s="118">
        <v>70209</v>
      </c>
      <c r="B8837" s="110" t="s">
        <v>11652</v>
      </c>
    </row>
    <row r="8838" spans="1:2" x14ac:dyDescent="0.25">
      <c r="A8838" s="118">
        <v>34100</v>
      </c>
      <c r="B8838" s="110" t="s">
        <v>11653</v>
      </c>
    </row>
    <row r="8839" spans="1:2" x14ac:dyDescent="0.25">
      <c r="A8839" s="118">
        <v>29220</v>
      </c>
      <c r="B8839" s="110" t="s">
        <v>11654</v>
      </c>
    </row>
    <row r="8840" spans="1:2" x14ac:dyDescent="0.25">
      <c r="A8840" s="118">
        <v>32202</v>
      </c>
      <c r="B8840" s="110" t="s">
        <v>11655</v>
      </c>
    </row>
    <row r="8841" spans="1:2" x14ac:dyDescent="0.25">
      <c r="A8841" s="118">
        <v>64200</v>
      </c>
      <c r="B8841" s="110" t="s">
        <v>11656</v>
      </c>
    </row>
    <row r="8842" spans="1:2" x14ac:dyDescent="0.25">
      <c r="A8842" s="118">
        <v>52488</v>
      </c>
      <c r="B8842" s="110" t="s">
        <v>11657</v>
      </c>
    </row>
    <row r="8843" spans="1:2" x14ac:dyDescent="0.25">
      <c r="A8843" s="118">
        <v>52488</v>
      </c>
      <c r="B8843" s="110" t="s">
        <v>11658</v>
      </c>
    </row>
    <row r="8844" spans="1:2" x14ac:dyDescent="0.25">
      <c r="A8844" s="118">
        <v>28750</v>
      </c>
      <c r="B8844" s="110" t="s">
        <v>11659</v>
      </c>
    </row>
    <row r="8845" spans="1:2" x14ac:dyDescent="0.25">
      <c r="A8845" s="118">
        <v>34100</v>
      </c>
      <c r="B8845" s="110" t="s">
        <v>11660</v>
      </c>
    </row>
    <row r="8846" spans="1:2" x14ac:dyDescent="0.25">
      <c r="A8846" s="118">
        <v>35430</v>
      </c>
      <c r="B8846" s="110" t="s">
        <v>11661</v>
      </c>
    </row>
    <row r="8847" spans="1:2" x14ac:dyDescent="0.25">
      <c r="A8847" s="118">
        <v>35430</v>
      </c>
      <c r="B8847" s="110" t="s">
        <v>11662</v>
      </c>
    </row>
    <row r="8848" spans="1:2" x14ac:dyDescent="0.25">
      <c r="A8848" s="118">
        <v>36509</v>
      </c>
      <c r="B8848" s="110" t="s">
        <v>11663</v>
      </c>
    </row>
    <row r="8849" spans="1:2" x14ac:dyDescent="0.25">
      <c r="A8849" s="118">
        <v>92349</v>
      </c>
      <c r="B8849" s="110" t="s">
        <v>11664</v>
      </c>
    </row>
    <row r="8850" spans="1:2" x14ac:dyDescent="0.25">
      <c r="A8850" s="118">
        <v>35110</v>
      </c>
      <c r="B8850" s="110" t="s">
        <v>11665</v>
      </c>
    </row>
    <row r="8851" spans="1:2" x14ac:dyDescent="0.25">
      <c r="A8851" s="118">
        <v>51120</v>
      </c>
      <c r="B8851" s="110" t="s">
        <v>11666</v>
      </c>
    </row>
    <row r="8852" spans="1:2" x14ac:dyDescent="0.25">
      <c r="A8852" s="118">
        <v>24660</v>
      </c>
      <c r="B8852" s="110" t="s">
        <v>11667</v>
      </c>
    </row>
    <row r="8853" spans="1:2" x14ac:dyDescent="0.25">
      <c r="A8853" s="118">
        <v>36639</v>
      </c>
      <c r="B8853" s="110" t="s">
        <v>11668</v>
      </c>
    </row>
    <row r="8854" spans="1:2" x14ac:dyDescent="0.25">
      <c r="A8854" s="118">
        <v>36639</v>
      </c>
      <c r="B8854" s="110" t="s">
        <v>11669</v>
      </c>
    </row>
    <row r="8855" spans="1:2" x14ac:dyDescent="0.25">
      <c r="A8855" s="118">
        <v>36509</v>
      </c>
      <c r="B8855" s="110" t="s">
        <v>11670</v>
      </c>
    </row>
    <row r="8856" spans="1:2" x14ac:dyDescent="0.25">
      <c r="A8856" s="118">
        <v>36639</v>
      </c>
      <c r="B8856" s="110" t="s">
        <v>11671</v>
      </c>
    </row>
    <row r="8857" spans="1:2" x14ac:dyDescent="0.25">
      <c r="A8857" s="118">
        <v>36639</v>
      </c>
      <c r="B8857" s="110" t="s">
        <v>11672</v>
      </c>
    </row>
    <row r="8858" spans="1:2" x14ac:dyDescent="0.25">
      <c r="A8858" s="118">
        <v>36639</v>
      </c>
      <c r="B8858" s="110" t="s">
        <v>11673</v>
      </c>
    </row>
    <row r="8859" spans="1:2" x14ac:dyDescent="0.25">
      <c r="A8859" s="118">
        <v>32100</v>
      </c>
      <c r="B8859" s="110" t="s">
        <v>11674</v>
      </c>
    </row>
    <row r="8860" spans="1:2" x14ac:dyDescent="0.25">
      <c r="A8860" s="118">
        <v>32201</v>
      </c>
      <c r="B8860" s="110" t="s">
        <v>11675</v>
      </c>
    </row>
    <row r="8861" spans="1:2" x14ac:dyDescent="0.25">
      <c r="A8861" s="118">
        <v>28110</v>
      </c>
      <c r="B8861" s="110" t="s">
        <v>11676</v>
      </c>
    </row>
    <row r="8862" spans="1:2" x14ac:dyDescent="0.25">
      <c r="A8862" s="118">
        <v>35110</v>
      </c>
      <c r="B8862" s="110" t="s">
        <v>11677</v>
      </c>
    </row>
    <row r="8863" spans="1:2" x14ac:dyDescent="0.25">
      <c r="A8863" s="118">
        <v>17120</v>
      </c>
      <c r="B8863" s="110" t="s">
        <v>11678</v>
      </c>
    </row>
    <row r="8864" spans="1:2" x14ac:dyDescent="0.25">
      <c r="A8864" s="118">
        <v>17130</v>
      </c>
      <c r="B8864" s="110" t="s">
        <v>11679</v>
      </c>
    </row>
    <row r="8865" spans="1:2" x14ac:dyDescent="0.25">
      <c r="A8865" s="118">
        <v>17220</v>
      </c>
      <c r="B8865" s="110" t="s">
        <v>11680</v>
      </c>
    </row>
    <row r="8866" spans="1:2" x14ac:dyDescent="0.25">
      <c r="A8866" s="118">
        <v>17230</v>
      </c>
      <c r="B8866" s="110" t="s">
        <v>11681</v>
      </c>
    </row>
    <row r="8867" spans="1:2" x14ac:dyDescent="0.25">
      <c r="A8867" s="118">
        <v>15710</v>
      </c>
      <c r="B8867" s="110" t="s">
        <v>11682</v>
      </c>
    </row>
    <row r="8868" spans="1:2" x14ac:dyDescent="0.25">
      <c r="A8868" s="118">
        <v>15830</v>
      </c>
      <c r="B8868" s="110" t="s">
        <v>11683</v>
      </c>
    </row>
    <row r="8869" spans="1:2" x14ac:dyDescent="0.25">
      <c r="A8869" s="118">
        <v>1410</v>
      </c>
      <c r="B8869" s="110" t="s">
        <v>11684</v>
      </c>
    </row>
    <row r="8870" spans="1:2" x14ac:dyDescent="0.25">
      <c r="A8870" s="118">
        <v>29521</v>
      </c>
      <c r="B8870" s="110" t="s">
        <v>11685</v>
      </c>
    </row>
    <row r="8871" spans="1:2" x14ac:dyDescent="0.25">
      <c r="A8871" s="118">
        <v>18300</v>
      </c>
      <c r="B8871" s="110" t="s">
        <v>11686</v>
      </c>
    </row>
    <row r="8872" spans="1:2" x14ac:dyDescent="0.25">
      <c r="A8872" s="118">
        <v>1250</v>
      </c>
      <c r="B8872" s="110" t="s">
        <v>11687</v>
      </c>
    </row>
    <row r="8873" spans="1:2" x14ac:dyDescent="0.25">
      <c r="A8873" s="118">
        <v>15209</v>
      </c>
      <c r="B8873" s="110" t="s">
        <v>11688</v>
      </c>
    </row>
    <row r="8874" spans="1:2" x14ac:dyDescent="0.25">
      <c r="A8874" s="118">
        <v>15201</v>
      </c>
      <c r="B8874" s="110" t="s">
        <v>11689</v>
      </c>
    </row>
    <row r="8875" spans="1:2" x14ac:dyDescent="0.25">
      <c r="A8875" s="118">
        <v>24200</v>
      </c>
      <c r="B8875" s="110" t="s">
        <v>11690</v>
      </c>
    </row>
    <row r="8876" spans="1:2" x14ac:dyDescent="0.25">
      <c r="A8876" s="118">
        <v>52230</v>
      </c>
      <c r="B8876" s="110" t="s">
        <v>11691</v>
      </c>
    </row>
    <row r="8877" spans="1:2" x14ac:dyDescent="0.25">
      <c r="A8877" s="118">
        <v>5020</v>
      </c>
      <c r="B8877" s="110" t="s">
        <v>11692</v>
      </c>
    </row>
    <row r="8878" spans="1:2" x14ac:dyDescent="0.25">
      <c r="A8878" s="118">
        <v>51380</v>
      </c>
      <c r="B8878" s="110" t="s">
        <v>11693</v>
      </c>
    </row>
    <row r="8879" spans="1:2" x14ac:dyDescent="0.25">
      <c r="A8879" s="118">
        <v>27450</v>
      </c>
      <c r="B8879" s="110" t="s">
        <v>11694</v>
      </c>
    </row>
    <row r="8880" spans="1:2" x14ac:dyDescent="0.25">
      <c r="A8880" s="118">
        <v>13200</v>
      </c>
      <c r="B8880" s="110" t="s">
        <v>11695</v>
      </c>
    </row>
    <row r="8881" spans="1:2" x14ac:dyDescent="0.25">
      <c r="A8881" s="118">
        <v>91310</v>
      </c>
      <c r="B8881" s="110" t="s">
        <v>11696</v>
      </c>
    </row>
    <row r="8882" spans="1:2" x14ac:dyDescent="0.25">
      <c r="A8882" s="118">
        <v>67130</v>
      </c>
      <c r="B8882" s="110" t="s">
        <v>11697</v>
      </c>
    </row>
    <row r="8883" spans="1:2" x14ac:dyDescent="0.25">
      <c r="A8883" s="118">
        <v>65221</v>
      </c>
      <c r="B8883" s="110" t="s">
        <v>11698</v>
      </c>
    </row>
    <row r="8884" spans="1:2" x14ac:dyDescent="0.25">
      <c r="A8884" s="118">
        <v>65121</v>
      </c>
      <c r="B8884" s="110" t="s">
        <v>11699</v>
      </c>
    </row>
    <row r="8885" spans="1:2" x14ac:dyDescent="0.25">
      <c r="A8885" s="118">
        <v>31300</v>
      </c>
      <c r="B8885" s="110" t="s">
        <v>11700</v>
      </c>
    </row>
    <row r="8886" spans="1:2" x14ac:dyDescent="0.25">
      <c r="A8886" s="118">
        <v>74602</v>
      </c>
      <c r="B8886" s="110" t="s">
        <v>11701</v>
      </c>
    </row>
    <row r="8887" spans="1:2" x14ac:dyDescent="0.25">
      <c r="A8887" s="118">
        <v>32202</v>
      </c>
      <c r="B8887" s="110" t="s">
        <v>11702</v>
      </c>
    </row>
    <row r="8888" spans="1:2" x14ac:dyDescent="0.25">
      <c r="A8888" s="118">
        <v>74602</v>
      </c>
      <c r="B8888" s="110" t="s">
        <v>11703</v>
      </c>
    </row>
    <row r="8889" spans="1:2" x14ac:dyDescent="0.25">
      <c r="A8889" s="118">
        <v>30020</v>
      </c>
      <c r="B8889" s="110" t="s">
        <v>11704</v>
      </c>
    </row>
    <row r="8890" spans="1:2" x14ac:dyDescent="0.25">
      <c r="A8890" s="118">
        <v>32300</v>
      </c>
      <c r="B8890" s="110" t="s">
        <v>11705</v>
      </c>
    </row>
    <row r="8891" spans="1:2" x14ac:dyDescent="0.25">
      <c r="A8891" s="118">
        <v>24140</v>
      </c>
      <c r="B8891" s="110" t="s">
        <v>11706</v>
      </c>
    </row>
    <row r="8892" spans="1:2" x14ac:dyDescent="0.25">
      <c r="A8892" s="118">
        <v>33401</v>
      </c>
      <c r="B8892" s="110" t="s">
        <v>11707</v>
      </c>
    </row>
    <row r="8893" spans="1:2" x14ac:dyDescent="0.25">
      <c r="A8893" s="118">
        <v>33402</v>
      </c>
      <c r="B8893" s="110" t="s">
        <v>11708</v>
      </c>
    </row>
    <row r="8894" spans="1:2" x14ac:dyDescent="0.25">
      <c r="A8894" s="118">
        <v>24700</v>
      </c>
      <c r="B8894" s="110" t="s">
        <v>11709</v>
      </c>
    </row>
    <row r="8895" spans="1:2" x14ac:dyDescent="0.25">
      <c r="A8895" s="118">
        <v>51120</v>
      </c>
      <c r="B8895" s="110" t="s">
        <v>11710</v>
      </c>
    </row>
    <row r="8896" spans="1:2" x14ac:dyDescent="0.25">
      <c r="A8896" s="118">
        <v>24140</v>
      </c>
      <c r="B8896" s="110" t="s">
        <v>11711</v>
      </c>
    </row>
    <row r="8897" spans="1:2" x14ac:dyDescent="0.25">
      <c r="A8897" s="118">
        <v>51550</v>
      </c>
      <c r="B8897" s="110" t="s">
        <v>11712</v>
      </c>
    </row>
    <row r="8898" spans="1:2" x14ac:dyDescent="0.25">
      <c r="A8898" s="118">
        <v>32100</v>
      </c>
      <c r="B8898" s="110" t="s">
        <v>11713</v>
      </c>
    </row>
    <row r="8899" spans="1:2" x14ac:dyDescent="0.25">
      <c r="A8899" s="118">
        <v>28110</v>
      </c>
      <c r="B8899" s="110" t="s">
        <v>11714</v>
      </c>
    </row>
    <row r="8900" spans="1:2" x14ac:dyDescent="0.25">
      <c r="A8900" s="118">
        <v>29121</v>
      </c>
      <c r="B8900" s="110" t="s">
        <v>11715</v>
      </c>
    </row>
    <row r="8901" spans="1:2" x14ac:dyDescent="0.25">
      <c r="A8901" s="118">
        <v>26700</v>
      </c>
      <c r="B8901" s="110" t="s">
        <v>11716</v>
      </c>
    </row>
    <row r="8902" spans="1:2" x14ac:dyDescent="0.25">
      <c r="A8902" s="118">
        <v>36620</v>
      </c>
      <c r="B8902" s="110" t="s">
        <v>11717</v>
      </c>
    </row>
    <row r="8903" spans="1:2" x14ac:dyDescent="0.25">
      <c r="A8903" s="118">
        <v>35410</v>
      </c>
      <c r="B8903" s="110" t="s">
        <v>11718</v>
      </c>
    </row>
    <row r="8904" spans="1:2" x14ac:dyDescent="0.25">
      <c r="A8904" s="118">
        <v>50400</v>
      </c>
      <c r="B8904" s="110" t="s">
        <v>11719</v>
      </c>
    </row>
    <row r="8905" spans="1:2" x14ac:dyDescent="0.25">
      <c r="A8905" s="118">
        <v>50400</v>
      </c>
      <c r="B8905" s="110" t="s">
        <v>11720</v>
      </c>
    </row>
    <row r="8906" spans="1:2" x14ac:dyDescent="0.25">
      <c r="A8906" s="118">
        <v>36620</v>
      </c>
      <c r="B8906" s="110" t="s">
        <v>11721</v>
      </c>
    </row>
    <row r="8907" spans="1:2" x14ac:dyDescent="0.25">
      <c r="A8907" s="118">
        <v>17210</v>
      </c>
      <c r="B8907" s="110" t="s">
        <v>11722</v>
      </c>
    </row>
    <row r="8908" spans="1:2" x14ac:dyDescent="0.25">
      <c r="A8908" s="118">
        <v>17220</v>
      </c>
      <c r="B8908" s="110" t="s">
        <v>11723</v>
      </c>
    </row>
    <row r="8909" spans="1:2" x14ac:dyDescent="0.25">
      <c r="A8909" s="118">
        <v>85120</v>
      </c>
      <c r="B8909" s="110" t="s">
        <v>11724</v>
      </c>
    </row>
    <row r="8910" spans="1:2" x14ac:dyDescent="0.25">
      <c r="A8910" s="118">
        <v>85111</v>
      </c>
      <c r="B8910" s="110" t="s">
        <v>11725</v>
      </c>
    </row>
    <row r="8911" spans="1:2" x14ac:dyDescent="0.25">
      <c r="A8911" s="118">
        <v>24120</v>
      </c>
      <c r="B8911" s="110" t="s">
        <v>11726</v>
      </c>
    </row>
    <row r="8912" spans="1:2" x14ac:dyDescent="0.25">
      <c r="A8912" s="118">
        <v>29600</v>
      </c>
      <c r="B8912" s="110" t="s">
        <v>11727</v>
      </c>
    </row>
    <row r="8913" spans="1:2" x14ac:dyDescent="0.25">
      <c r="A8913" s="118">
        <v>29600</v>
      </c>
      <c r="B8913" s="110" t="s">
        <v>11728</v>
      </c>
    </row>
    <row r="8914" spans="1:2" x14ac:dyDescent="0.25">
      <c r="A8914" s="118">
        <v>29523</v>
      </c>
      <c r="B8914" s="110" t="s">
        <v>11729</v>
      </c>
    </row>
    <row r="8915" spans="1:2" x14ac:dyDescent="0.25">
      <c r="A8915" s="118">
        <v>29523</v>
      </c>
      <c r="B8915" s="110" t="s">
        <v>11730</v>
      </c>
    </row>
    <row r="8916" spans="1:2" x14ac:dyDescent="0.25">
      <c r="A8916" s="118">
        <v>26640</v>
      </c>
      <c r="B8916" s="110" t="s">
        <v>11731</v>
      </c>
    </row>
    <row r="8917" spans="1:2" x14ac:dyDescent="0.25">
      <c r="A8917" s="118">
        <v>26640</v>
      </c>
      <c r="B8917" s="110" t="s">
        <v>11732</v>
      </c>
    </row>
    <row r="8918" spans="1:2" x14ac:dyDescent="0.25">
      <c r="A8918" s="118">
        <v>26260</v>
      </c>
      <c r="B8918" s="110" t="s">
        <v>11733</v>
      </c>
    </row>
    <row r="8919" spans="1:2" x14ac:dyDescent="0.25">
      <c r="A8919" s="118">
        <v>67130</v>
      </c>
      <c r="B8919" s="110" t="s">
        <v>11734</v>
      </c>
    </row>
    <row r="8920" spans="1:2" x14ac:dyDescent="0.25">
      <c r="A8920" s="118">
        <v>67130</v>
      </c>
      <c r="B8920" s="110" t="s">
        <v>11735</v>
      </c>
    </row>
    <row r="8921" spans="1:2" x14ac:dyDescent="0.25">
      <c r="A8921" s="118">
        <v>65229</v>
      </c>
      <c r="B8921" s="110" t="s">
        <v>11736</v>
      </c>
    </row>
    <row r="8922" spans="1:2" x14ac:dyDescent="0.25">
      <c r="A8922" s="118">
        <v>65223</v>
      </c>
      <c r="B8922" s="110" t="s">
        <v>11737</v>
      </c>
    </row>
    <row r="8923" spans="1:2" x14ac:dyDescent="0.25">
      <c r="A8923" s="118">
        <v>29430</v>
      </c>
      <c r="B8923" s="110" t="s">
        <v>11738</v>
      </c>
    </row>
    <row r="8924" spans="1:2" x14ac:dyDescent="0.25">
      <c r="A8924" s="118">
        <v>93030</v>
      </c>
      <c r="B8924" s="110" t="s">
        <v>11739</v>
      </c>
    </row>
    <row r="8925" spans="1:2" x14ac:dyDescent="0.25">
      <c r="A8925" s="118">
        <v>26300</v>
      </c>
      <c r="B8925" s="110" t="s">
        <v>11740</v>
      </c>
    </row>
    <row r="8926" spans="1:2" x14ac:dyDescent="0.25">
      <c r="A8926" s="118">
        <v>26150</v>
      </c>
      <c r="B8926" s="110" t="s">
        <v>11741</v>
      </c>
    </row>
    <row r="8927" spans="1:2" x14ac:dyDescent="0.25">
      <c r="A8927" s="118">
        <v>26300</v>
      </c>
      <c r="B8927" s="110" t="s">
        <v>11742</v>
      </c>
    </row>
    <row r="8928" spans="1:2" x14ac:dyDescent="0.25">
      <c r="A8928" s="118">
        <v>91310</v>
      </c>
      <c r="B8928" s="110" t="s">
        <v>11743</v>
      </c>
    </row>
    <row r="8929" spans="1:2" x14ac:dyDescent="0.25">
      <c r="A8929" s="118">
        <v>2010</v>
      </c>
      <c r="B8929" s="110" t="s">
        <v>11744</v>
      </c>
    </row>
    <row r="8930" spans="1:2" x14ac:dyDescent="0.25">
      <c r="A8930" s="118">
        <v>26829</v>
      </c>
      <c r="B8930" s="110" t="s">
        <v>11745</v>
      </c>
    </row>
    <row r="8931" spans="1:2" x14ac:dyDescent="0.25">
      <c r="A8931" s="118">
        <v>51560</v>
      </c>
      <c r="B8931" s="110" t="s">
        <v>11746</v>
      </c>
    </row>
    <row r="8932" spans="1:2" x14ac:dyDescent="0.25">
      <c r="A8932" s="118">
        <v>74300</v>
      </c>
      <c r="B8932" s="110" t="s">
        <v>11747</v>
      </c>
    </row>
    <row r="8933" spans="1:2" x14ac:dyDescent="0.25">
      <c r="A8933" s="118">
        <v>55101</v>
      </c>
      <c r="B8933" s="110" t="s">
        <v>11748</v>
      </c>
    </row>
    <row r="8934" spans="1:2" x14ac:dyDescent="0.25">
      <c r="A8934" s="118">
        <v>55102</v>
      </c>
      <c r="B8934" s="110" t="s">
        <v>11749</v>
      </c>
    </row>
    <row r="8935" spans="1:2" x14ac:dyDescent="0.25">
      <c r="A8935" s="118">
        <v>55103</v>
      </c>
      <c r="B8935" s="110" t="s">
        <v>11750</v>
      </c>
    </row>
    <row r="8936" spans="1:2" x14ac:dyDescent="0.25">
      <c r="A8936" s="118">
        <v>29521</v>
      </c>
      <c r="B8936" s="110" t="s">
        <v>11751</v>
      </c>
    </row>
    <row r="8937" spans="1:2" x14ac:dyDescent="0.25">
      <c r="A8937" s="118">
        <v>33202</v>
      </c>
      <c r="B8937" s="110" t="s">
        <v>11752</v>
      </c>
    </row>
    <row r="8938" spans="1:2" x14ac:dyDescent="0.25">
      <c r="A8938" s="118">
        <v>74814</v>
      </c>
      <c r="B8938" s="110" t="s">
        <v>11753</v>
      </c>
    </row>
    <row r="8939" spans="1:2" x14ac:dyDescent="0.25">
      <c r="A8939" s="118">
        <v>92120</v>
      </c>
      <c r="B8939" s="110" t="s">
        <v>11754</v>
      </c>
    </row>
    <row r="8940" spans="1:2" x14ac:dyDescent="0.25">
      <c r="A8940" s="118">
        <v>92119</v>
      </c>
      <c r="B8940" s="110" t="s">
        <v>11755</v>
      </c>
    </row>
    <row r="8941" spans="1:2" x14ac:dyDescent="0.25">
      <c r="A8941" s="118">
        <v>92111</v>
      </c>
      <c r="B8941" s="110" t="s">
        <v>11756</v>
      </c>
    </row>
    <row r="8942" spans="1:2" x14ac:dyDescent="0.25">
      <c r="A8942" s="118">
        <v>71340</v>
      </c>
      <c r="B8942" s="110" t="s">
        <v>11757</v>
      </c>
    </row>
    <row r="8943" spans="1:2" x14ac:dyDescent="0.25">
      <c r="A8943" s="118">
        <v>92130</v>
      </c>
      <c r="B8943" s="110" t="s">
        <v>11758</v>
      </c>
    </row>
    <row r="8944" spans="1:2" x14ac:dyDescent="0.25">
      <c r="A8944" s="118">
        <v>92120</v>
      </c>
      <c r="B8944" s="110" t="s">
        <v>11759</v>
      </c>
    </row>
    <row r="8945" spans="1:2" x14ac:dyDescent="0.25">
      <c r="A8945" s="118">
        <v>92119</v>
      </c>
      <c r="B8945" s="110" t="s">
        <v>11760</v>
      </c>
    </row>
    <row r="8946" spans="1:2" x14ac:dyDescent="0.25">
      <c r="A8946" s="118">
        <v>63210</v>
      </c>
      <c r="B8946" s="110" t="s">
        <v>11761</v>
      </c>
    </row>
    <row r="8947" spans="1:2" x14ac:dyDescent="0.25">
      <c r="A8947" s="118">
        <v>50300</v>
      </c>
      <c r="B8947" s="110" t="s">
        <v>11762</v>
      </c>
    </row>
    <row r="8948" spans="1:2" x14ac:dyDescent="0.25">
      <c r="A8948" s="118">
        <v>50300</v>
      </c>
      <c r="B8948" s="110" t="s">
        <v>11763</v>
      </c>
    </row>
    <row r="8949" spans="1:2" x14ac:dyDescent="0.25">
      <c r="A8949" s="118">
        <v>51120</v>
      </c>
      <c r="B8949" s="110" t="s">
        <v>11764</v>
      </c>
    </row>
    <row r="8950" spans="1:2" x14ac:dyDescent="0.25">
      <c r="A8950" s="118">
        <v>35120</v>
      </c>
      <c r="B8950" s="110" t="s">
        <v>11765</v>
      </c>
    </row>
    <row r="8951" spans="1:2" x14ac:dyDescent="0.25">
      <c r="A8951" s="118">
        <v>60219</v>
      </c>
      <c r="B8951" s="110" t="s">
        <v>11766</v>
      </c>
    </row>
    <row r="8952" spans="1:2" x14ac:dyDescent="0.25">
      <c r="A8952" s="118">
        <v>34100</v>
      </c>
      <c r="B8952" s="110" t="s">
        <v>11767</v>
      </c>
    </row>
    <row r="8953" spans="1:2" x14ac:dyDescent="0.25">
      <c r="A8953" s="118">
        <v>34100</v>
      </c>
      <c r="B8953" s="110" t="s">
        <v>11768</v>
      </c>
    </row>
    <row r="8954" spans="1:2" x14ac:dyDescent="0.25">
      <c r="A8954" s="118">
        <v>60231</v>
      </c>
      <c r="B8954" s="110" t="s">
        <v>11769</v>
      </c>
    </row>
    <row r="8955" spans="1:2" x14ac:dyDescent="0.25">
      <c r="A8955" s="118">
        <v>60231</v>
      </c>
      <c r="B8955" s="110" t="s">
        <v>11770</v>
      </c>
    </row>
    <row r="8956" spans="1:2" x14ac:dyDescent="0.25">
      <c r="A8956" s="118">
        <v>29122</v>
      </c>
      <c r="B8956" s="110" t="s">
        <v>11771</v>
      </c>
    </row>
    <row r="8957" spans="1:2" x14ac:dyDescent="0.25">
      <c r="A8957" s="118">
        <v>29122</v>
      </c>
      <c r="B8957" s="110" t="s">
        <v>11772</v>
      </c>
    </row>
    <row r="8958" spans="1:2" x14ac:dyDescent="0.25">
      <c r="A8958" s="118">
        <v>23201</v>
      </c>
      <c r="B8958" s="110" t="s">
        <v>11773</v>
      </c>
    </row>
    <row r="8959" spans="1:2" x14ac:dyDescent="0.25">
      <c r="A8959" s="118">
        <v>31100</v>
      </c>
      <c r="B8959" s="110" t="s">
        <v>11774</v>
      </c>
    </row>
    <row r="8960" spans="1:2" x14ac:dyDescent="0.25">
      <c r="A8960" s="118">
        <v>50102</v>
      </c>
      <c r="B8960" s="110" t="s">
        <v>11775</v>
      </c>
    </row>
    <row r="8961" spans="1:2" x14ac:dyDescent="0.25">
      <c r="A8961" s="118">
        <v>50102</v>
      </c>
      <c r="B8961" s="110" t="s">
        <v>11776</v>
      </c>
    </row>
    <row r="8962" spans="1:2" x14ac:dyDescent="0.25">
      <c r="A8962" s="118">
        <v>66031</v>
      </c>
      <c r="B8962" s="110" t="s">
        <v>11777</v>
      </c>
    </row>
    <row r="8963" spans="1:2" x14ac:dyDescent="0.25">
      <c r="A8963" s="118">
        <v>50200</v>
      </c>
      <c r="B8963" s="110" t="s">
        <v>11778</v>
      </c>
    </row>
    <row r="8964" spans="1:2" x14ac:dyDescent="0.25">
      <c r="A8964" s="118">
        <v>35410</v>
      </c>
      <c r="B8964" s="110" t="s">
        <v>11779</v>
      </c>
    </row>
    <row r="8965" spans="1:2" x14ac:dyDescent="0.25">
      <c r="A8965" s="118">
        <v>23201</v>
      </c>
      <c r="B8965" s="110" t="s">
        <v>11780</v>
      </c>
    </row>
    <row r="8966" spans="1:2" x14ac:dyDescent="0.25">
      <c r="A8966" s="118">
        <v>51511</v>
      </c>
      <c r="B8966" s="110" t="s">
        <v>11781</v>
      </c>
    </row>
    <row r="8967" spans="1:2" x14ac:dyDescent="0.25">
      <c r="A8967" s="118">
        <v>31200</v>
      </c>
      <c r="B8967" s="110" t="s">
        <v>11782</v>
      </c>
    </row>
    <row r="8968" spans="1:2" x14ac:dyDescent="0.25">
      <c r="A8968" s="118">
        <v>35410</v>
      </c>
      <c r="B8968" s="110" t="s">
        <v>11783</v>
      </c>
    </row>
    <row r="8969" spans="1:2" x14ac:dyDescent="0.25">
      <c r="A8969" s="118">
        <v>50102</v>
      </c>
      <c r="B8969" s="110" t="s">
        <v>11784</v>
      </c>
    </row>
    <row r="8970" spans="1:2" x14ac:dyDescent="0.25">
      <c r="A8970" s="118">
        <v>25240</v>
      </c>
      <c r="B8970" s="110" t="s">
        <v>11785</v>
      </c>
    </row>
    <row r="8971" spans="1:2" x14ac:dyDescent="0.25">
      <c r="A8971" s="121">
        <v>34300</v>
      </c>
      <c r="B8971" s="110" t="s">
        <v>11786</v>
      </c>
    </row>
    <row r="8972" spans="1:2" x14ac:dyDescent="0.25">
      <c r="A8972" s="118">
        <v>60249</v>
      </c>
      <c r="B8972" s="110" t="s">
        <v>11787</v>
      </c>
    </row>
    <row r="8973" spans="1:2" x14ac:dyDescent="0.25">
      <c r="A8973" s="118">
        <v>74205</v>
      </c>
      <c r="B8973" s="110" t="s">
        <v>11788</v>
      </c>
    </row>
    <row r="8974" spans="1:2" x14ac:dyDescent="0.25">
      <c r="A8974" s="118">
        <v>31610</v>
      </c>
      <c r="B8974" s="110" t="s">
        <v>11789</v>
      </c>
    </row>
    <row r="8975" spans="1:2" x14ac:dyDescent="0.25">
      <c r="A8975" s="118">
        <v>31610</v>
      </c>
      <c r="B8975" s="110" t="s">
        <v>11790</v>
      </c>
    </row>
    <row r="8976" spans="1:2" x14ac:dyDescent="0.25">
      <c r="A8976" s="118">
        <v>31610</v>
      </c>
      <c r="B8976" s="110" t="s">
        <v>11791</v>
      </c>
    </row>
    <row r="8977" spans="1:2" x14ac:dyDescent="0.25">
      <c r="A8977" s="118">
        <v>50200</v>
      </c>
      <c r="B8977" s="110" t="s">
        <v>11792</v>
      </c>
    </row>
    <row r="8978" spans="1:2" x14ac:dyDescent="0.25">
      <c r="A8978" s="118">
        <v>50300</v>
      </c>
      <c r="B8978" s="110" t="s">
        <v>11793</v>
      </c>
    </row>
    <row r="8979" spans="1:2" x14ac:dyDescent="0.25">
      <c r="A8979" s="118">
        <v>50300</v>
      </c>
      <c r="B8979" s="110" t="s">
        <v>11794</v>
      </c>
    </row>
    <row r="8980" spans="1:2" x14ac:dyDescent="0.25">
      <c r="A8980" s="118">
        <v>31610</v>
      </c>
      <c r="B8980" s="110" t="s">
        <v>11795</v>
      </c>
    </row>
    <row r="8981" spans="1:2" x14ac:dyDescent="0.25">
      <c r="A8981" s="121">
        <v>50102</v>
      </c>
      <c r="B8981" s="110" t="s">
        <v>11796</v>
      </c>
    </row>
    <row r="8982" spans="1:2" x14ac:dyDescent="0.25">
      <c r="A8982" s="118">
        <v>34100</v>
      </c>
      <c r="B8982" s="110" t="s">
        <v>11797</v>
      </c>
    </row>
    <row r="8983" spans="1:2" x14ac:dyDescent="0.25">
      <c r="A8983" s="118">
        <v>74879</v>
      </c>
      <c r="B8983" s="110" t="s">
        <v>11798</v>
      </c>
    </row>
    <row r="8984" spans="1:2" x14ac:dyDescent="0.25">
      <c r="A8984" s="118">
        <v>50200</v>
      </c>
      <c r="B8984" s="110" t="s">
        <v>11799</v>
      </c>
    </row>
    <row r="8985" spans="1:2" x14ac:dyDescent="0.25">
      <c r="A8985" s="118">
        <v>50200</v>
      </c>
      <c r="B8985" s="110" t="s">
        <v>11800</v>
      </c>
    </row>
    <row r="8986" spans="1:2" x14ac:dyDescent="0.25">
      <c r="A8986" s="118">
        <v>66031</v>
      </c>
      <c r="B8986" s="110" t="s">
        <v>11801</v>
      </c>
    </row>
    <row r="8987" spans="1:2" x14ac:dyDescent="0.25">
      <c r="A8987" s="118">
        <v>50101</v>
      </c>
      <c r="B8987" s="110" t="s">
        <v>11802</v>
      </c>
    </row>
    <row r="8988" spans="1:2" x14ac:dyDescent="0.25">
      <c r="A8988" s="118">
        <v>50101</v>
      </c>
      <c r="B8988" s="110" t="s">
        <v>11803</v>
      </c>
    </row>
    <row r="8989" spans="1:2" x14ac:dyDescent="0.25">
      <c r="A8989" s="118">
        <v>50102</v>
      </c>
      <c r="B8989" s="110" t="s">
        <v>11804</v>
      </c>
    </row>
    <row r="8990" spans="1:2" x14ac:dyDescent="0.25">
      <c r="A8990" s="118">
        <v>34100</v>
      </c>
      <c r="B8990" s="110" t="s">
        <v>11805</v>
      </c>
    </row>
    <row r="8991" spans="1:2" x14ac:dyDescent="0.25">
      <c r="A8991" s="118">
        <v>74300</v>
      </c>
      <c r="B8991" s="110" t="s">
        <v>11806</v>
      </c>
    </row>
    <row r="8992" spans="1:2" x14ac:dyDescent="0.25">
      <c r="A8992" s="118">
        <v>34100</v>
      </c>
      <c r="B8992" s="110" t="s">
        <v>11807</v>
      </c>
    </row>
    <row r="8993" spans="1:2" x14ac:dyDescent="0.25">
      <c r="A8993" s="118">
        <v>50101</v>
      </c>
      <c r="B8993" s="110" t="s">
        <v>11808</v>
      </c>
    </row>
    <row r="8994" spans="1:2" x14ac:dyDescent="0.25">
      <c r="A8994" s="118">
        <v>50101</v>
      </c>
      <c r="B8994" s="110" t="s">
        <v>11809</v>
      </c>
    </row>
    <row r="8995" spans="1:2" x14ac:dyDescent="0.25">
      <c r="A8995" s="118">
        <v>50102</v>
      </c>
      <c r="B8995" s="110" t="s">
        <v>11810</v>
      </c>
    </row>
    <row r="8996" spans="1:2" x14ac:dyDescent="0.25">
      <c r="A8996" s="118">
        <v>50102</v>
      </c>
      <c r="B8996" s="110" t="s">
        <v>11811</v>
      </c>
    </row>
    <row r="8997" spans="1:2" x14ac:dyDescent="0.25">
      <c r="A8997" s="118">
        <v>60220</v>
      </c>
      <c r="B8997" s="110" t="s">
        <v>11812</v>
      </c>
    </row>
    <row r="8998" spans="1:2" x14ac:dyDescent="0.25">
      <c r="A8998" s="118">
        <v>35410</v>
      </c>
      <c r="B8998" s="110" t="s">
        <v>11813</v>
      </c>
    </row>
    <row r="8999" spans="1:2" x14ac:dyDescent="0.25">
      <c r="A8999" s="118">
        <v>50400</v>
      </c>
      <c r="B8999" s="110" t="s">
        <v>11814</v>
      </c>
    </row>
    <row r="9000" spans="1:2" x14ac:dyDescent="0.25">
      <c r="A9000" s="118">
        <v>71211</v>
      </c>
      <c r="B9000" s="110" t="s">
        <v>11815</v>
      </c>
    </row>
    <row r="9001" spans="1:2" x14ac:dyDescent="0.25">
      <c r="A9001" s="118">
        <v>50400</v>
      </c>
      <c r="B9001" s="110" t="s">
        <v>11816</v>
      </c>
    </row>
    <row r="9002" spans="1:2" x14ac:dyDescent="0.25">
      <c r="A9002" s="118">
        <v>35410</v>
      </c>
      <c r="B9002" s="110" t="s">
        <v>11817</v>
      </c>
    </row>
    <row r="9003" spans="1:2" x14ac:dyDescent="0.25">
      <c r="A9003" s="118">
        <v>50400</v>
      </c>
      <c r="B9003" s="110" t="s">
        <v>11818</v>
      </c>
    </row>
    <row r="9004" spans="1:2" x14ac:dyDescent="0.25">
      <c r="A9004" s="118">
        <v>50400</v>
      </c>
      <c r="B9004" s="110" t="s">
        <v>11819</v>
      </c>
    </row>
    <row r="9005" spans="1:2" x14ac:dyDescent="0.25">
      <c r="A9005" s="118">
        <v>71211</v>
      </c>
      <c r="B9005" s="110" t="s">
        <v>11820</v>
      </c>
    </row>
    <row r="9006" spans="1:2" x14ac:dyDescent="0.25">
      <c r="A9006" s="118">
        <v>50400</v>
      </c>
      <c r="B9006" s="110" t="s">
        <v>11821</v>
      </c>
    </row>
    <row r="9007" spans="1:2" x14ac:dyDescent="0.25">
      <c r="A9007" s="118">
        <v>50400</v>
      </c>
      <c r="B9007" s="110" t="s">
        <v>11822</v>
      </c>
    </row>
    <row r="9008" spans="1:2" x14ac:dyDescent="0.25">
      <c r="A9008" s="118">
        <v>50101</v>
      </c>
      <c r="B9008" s="110" t="s">
        <v>11823</v>
      </c>
    </row>
    <row r="9009" spans="1:2" x14ac:dyDescent="0.25">
      <c r="A9009" s="118">
        <v>50101</v>
      </c>
      <c r="B9009" s="110" t="s">
        <v>11824</v>
      </c>
    </row>
    <row r="9010" spans="1:2" x14ac:dyDescent="0.25">
      <c r="A9010" s="118">
        <v>34100</v>
      </c>
      <c r="B9010" s="110" t="s">
        <v>11825</v>
      </c>
    </row>
    <row r="9011" spans="1:2" x14ac:dyDescent="0.25">
      <c r="A9011" s="118">
        <v>51870</v>
      </c>
      <c r="B9011" s="110" t="s">
        <v>11826</v>
      </c>
    </row>
    <row r="9012" spans="1:2" x14ac:dyDescent="0.25">
      <c r="A9012" s="118">
        <v>91330</v>
      </c>
      <c r="B9012" s="110" t="s">
        <v>11827</v>
      </c>
    </row>
    <row r="9013" spans="1:2" x14ac:dyDescent="0.25">
      <c r="A9013" s="118">
        <v>50200</v>
      </c>
      <c r="B9013" s="110" t="s">
        <v>11828</v>
      </c>
    </row>
    <row r="9014" spans="1:2" x14ac:dyDescent="0.25">
      <c r="A9014" s="118">
        <v>35300</v>
      </c>
      <c r="B9014" s="110" t="s">
        <v>11829</v>
      </c>
    </row>
    <row r="9015" spans="1:2" x14ac:dyDescent="0.25">
      <c r="A9015" s="118">
        <v>35300</v>
      </c>
      <c r="B9015" s="110" t="s">
        <v>11830</v>
      </c>
    </row>
    <row r="9016" spans="1:2" x14ac:dyDescent="0.25">
      <c r="A9016" s="118">
        <v>45230</v>
      </c>
      <c r="B9016" s="110" t="s">
        <v>11831</v>
      </c>
    </row>
    <row r="9017" spans="1:2" x14ac:dyDescent="0.25">
      <c r="A9017" s="118">
        <v>63210</v>
      </c>
      <c r="B9017" s="110" t="s">
        <v>11832</v>
      </c>
    </row>
    <row r="9018" spans="1:2" x14ac:dyDescent="0.25">
      <c r="A9018" s="118">
        <v>55302</v>
      </c>
      <c r="B9018" s="110" t="s">
        <v>11833</v>
      </c>
    </row>
    <row r="9019" spans="1:2" x14ac:dyDescent="0.25">
      <c r="A9019" s="118">
        <v>50500</v>
      </c>
      <c r="B9019" s="110" t="s">
        <v>11834</v>
      </c>
    </row>
    <row r="9020" spans="1:2" x14ac:dyDescent="0.25">
      <c r="A9020" s="118">
        <v>28620</v>
      </c>
      <c r="B9020" s="110" t="s">
        <v>11835</v>
      </c>
    </row>
    <row r="9021" spans="1:2" x14ac:dyDescent="0.25">
      <c r="A9021" s="118">
        <v>29560</v>
      </c>
      <c r="B9021" s="110" t="s">
        <v>11836</v>
      </c>
    </row>
    <row r="9022" spans="1:2" x14ac:dyDescent="0.25">
      <c r="A9022" s="118">
        <v>26260</v>
      </c>
      <c r="B9022" s="110" t="s">
        <v>11837</v>
      </c>
    </row>
    <row r="9023" spans="1:2" x14ac:dyDescent="0.25">
      <c r="A9023" s="118">
        <v>31200</v>
      </c>
      <c r="B9023" s="110" t="s">
        <v>11838</v>
      </c>
    </row>
    <row r="9024" spans="1:2" x14ac:dyDescent="0.25">
      <c r="A9024" s="118">
        <v>19300</v>
      </c>
      <c r="B9024" s="110" t="s">
        <v>11839</v>
      </c>
    </row>
    <row r="9025" spans="1:2" x14ac:dyDescent="0.25">
      <c r="A9025" s="118">
        <v>20300</v>
      </c>
      <c r="B9025" s="110" t="s">
        <v>11840</v>
      </c>
    </row>
    <row r="9026" spans="1:2" x14ac:dyDescent="0.25">
      <c r="A9026" s="118">
        <v>29530</v>
      </c>
      <c r="B9026" s="110" t="s">
        <v>11841</v>
      </c>
    </row>
    <row r="9027" spans="1:2" x14ac:dyDescent="0.25">
      <c r="A9027" s="118">
        <v>29560</v>
      </c>
      <c r="B9027" s="110" t="s">
        <v>11842</v>
      </c>
    </row>
    <row r="9028" spans="1:2" x14ac:dyDescent="0.25">
      <c r="A9028" s="118">
        <v>29560</v>
      </c>
      <c r="B9028" s="110" t="s">
        <v>11843</v>
      </c>
    </row>
    <row r="9029" spans="1:2" x14ac:dyDescent="0.25">
      <c r="A9029" s="118">
        <v>24160</v>
      </c>
      <c r="B9029" s="110" t="s">
        <v>11844</v>
      </c>
    </row>
    <row r="9030" spans="1:2" x14ac:dyDescent="0.25">
      <c r="A9030" s="118">
        <v>29560</v>
      </c>
      <c r="B9030" s="110" t="s">
        <v>11845</v>
      </c>
    </row>
    <row r="9031" spans="1:2" x14ac:dyDescent="0.25">
      <c r="A9031" s="118">
        <v>29430</v>
      </c>
      <c r="B9031" s="110" t="s">
        <v>11846</v>
      </c>
    </row>
    <row r="9032" spans="1:2" x14ac:dyDescent="0.25">
      <c r="A9032" s="118">
        <v>29560</v>
      </c>
      <c r="B9032" s="110" t="s">
        <v>11847</v>
      </c>
    </row>
    <row r="9033" spans="1:2" x14ac:dyDescent="0.25">
      <c r="A9033" s="118">
        <v>29530</v>
      </c>
      <c r="B9033" s="110" t="s">
        <v>11848</v>
      </c>
    </row>
    <row r="9034" spans="1:2" x14ac:dyDescent="0.25">
      <c r="A9034" s="118">
        <v>25130</v>
      </c>
      <c r="B9034" s="110" t="s">
        <v>11849</v>
      </c>
    </row>
    <row r="9035" spans="1:2" x14ac:dyDescent="0.25">
      <c r="A9035" s="118">
        <v>26260</v>
      </c>
      <c r="B9035" s="110" t="s">
        <v>11850</v>
      </c>
    </row>
    <row r="9036" spans="1:2" x14ac:dyDescent="0.25">
      <c r="A9036" s="118">
        <v>25240</v>
      </c>
      <c r="B9036" s="110" t="s">
        <v>11851</v>
      </c>
    </row>
    <row r="9037" spans="1:2" x14ac:dyDescent="0.25">
      <c r="A9037" s="118">
        <v>20300</v>
      </c>
      <c r="B9037" s="110" t="s">
        <v>11852</v>
      </c>
    </row>
    <row r="9038" spans="1:2" x14ac:dyDescent="0.25">
      <c r="A9038" s="118">
        <v>26260</v>
      </c>
      <c r="B9038" s="110" t="s">
        <v>11853</v>
      </c>
    </row>
    <row r="9039" spans="1:2" x14ac:dyDescent="0.25">
      <c r="A9039" s="118">
        <v>51870</v>
      </c>
      <c r="B9039" s="110" t="s">
        <v>11854</v>
      </c>
    </row>
    <row r="9040" spans="1:2" x14ac:dyDescent="0.25">
      <c r="A9040" s="118">
        <v>21259</v>
      </c>
      <c r="B9040" s="110" t="s">
        <v>11855</v>
      </c>
    </row>
    <row r="9041" spans="1:2" x14ac:dyDescent="0.25">
      <c r="A9041" s="118">
        <v>92629</v>
      </c>
      <c r="B9041" s="110" t="s">
        <v>11856</v>
      </c>
    </row>
    <row r="9042" spans="1:2" x14ac:dyDescent="0.25">
      <c r="A9042" s="118">
        <v>55210</v>
      </c>
      <c r="B9042" s="110" t="s">
        <v>11857</v>
      </c>
    </row>
    <row r="9043" spans="1:2" x14ac:dyDescent="0.25">
      <c r="A9043" s="118">
        <v>36400</v>
      </c>
      <c r="B9043" s="110" t="s">
        <v>11858</v>
      </c>
    </row>
    <row r="9044" spans="1:2" x14ac:dyDescent="0.25">
      <c r="A9044" s="118">
        <v>32100</v>
      </c>
      <c r="B9044" s="110" t="s">
        <v>11859</v>
      </c>
    </row>
    <row r="9045" spans="1:2" x14ac:dyDescent="0.25">
      <c r="A9045" s="118">
        <v>51860</v>
      </c>
      <c r="B9045" s="110" t="s">
        <v>11860</v>
      </c>
    </row>
    <row r="9046" spans="1:2" x14ac:dyDescent="0.25">
      <c r="A9046" s="118">
        <v>21259</v>
      </c>
      <c r="B9046" s="110" t="s">
        <v>11861</v>
      </c>
    </row>
    <row r="9047" spans="1:2" x14ac:dyDescent="0.25">
      <c r="A9047" s="118">
        <v>24620</v>
      </c>
      <c r="B9047" s="110" t="s">
        <v>11862</v>
      </c>
    </row>
    <row r="9048" spans="1:2" x14ac:dyDescent="0.25">
      <c r="A9048" s="118">
        <v>36300</v>
      </c>
      <c r="B9048" s="110" t="s">
        <v>11863</v>
      </c>
    </row>
    <row r="9049" spans="1:2" x14ac:dyDescent="0.25">
      <c r="A9049" s="118">
        <v>36300</v>
      </c>
      <c r="B9049" s="110" t="s">
        <v>11864</v>
      </c>
    </row>
    <row r="9050" spans="1:2" x14ac:dyDescent="0.25">
      <c r="A9050" s="118">
        <v>33500</v>
      </c>
      <c r="B9050" s="110" t="s">
        <v>11865</v>
      </c>
    </row>
    <row r="9051" spans="1:2" x14ac:dyDescent="0.25">
      <c r="A9051" s="118">
        <v>29220</v>
      </c>
      <c r="B9051" s="110" t="s">
        <v>11866</v>
      </c>
    </row>
    <row r="9052" spans="1:2" x14ac:dyDescent="0.25">
      <c r="A9052" s="118">
        <v>29320</v>
      </c>
      <c r="B9052" s="110" t="s">
        <v>11867</v>
      </c>
    </row>
    <row r="9053" spans="1:2" x14ac:dyDescent="0.25">
      <c r="A9053" s="118">
        <v>29320</v>
      </c>
      <c r="B9053" s="110" t="s">
        <v>11868</v>
      </c>
    </row>
    <row r="9054" spans="1:2" x14ac:dyDescent="0.25">
      <c r="A9054" s="118">
        <v>11200</v>
      </c>
      <c r="B9054" s="110" t="s">
        <v>11869</v>
      </c>
    </row>
    <row r="9055" spans="1:2" x14ac:dyDescent="0.25">
      <c r="A9055" s="118">
        <v>29521</v>
      </c>
      <c r="B9055" s="110" t="s">
        <v>11870</v>
      </c>
    </row>
    <row r="9056" spans="1:2" x14ac:dyDescent="0.25">
      <c r="A9056" s="118">
        <v>26260</v>
      </c>
      <c r="B9056" s="110" t="s">
        <v>11871</v>
      </c>
    </row>
    <row r="9057" spans="1:2" x14ac:dyDescent="0.25">
      <c r="A9057" s="118">
        <v>18300</v>
      </c>
      <c r="B9057" s="110" t="s">
        <v>11872</v>
      </c>
    </row>
    <row r="9058" spans="1:2" x14ac:dyDescent="0.25">
      <c r="A9058" s="118">
        <v>1139</v>
      </c>
      <c r="B9058" s="110" t="s">
        <v>11873</v>
      </c>
    </row>
    <row r="9059" spans="1:2" x14ac:dyDescent="0.25">
      <c r="A9059" s="118">
        <v>1220</v>
      </c>
      <c r="B9059" s="110" t="s">
        <v>11874</v>
      </c>
    </row>
    <row r="9060" spans="1:2" x14ac:dyDescent="0.25">
      <c r="A9060" s="119">
        <v>51150</v>
      </c>
      <c r="B9060" s="111" t="s">
        <v>11875</v>
      </c>
    </row>
    <row r="9061" spans="1:2" x14ac:dyDescent="0.25">
      <c r="A9061" s="120">
        <v>32300</v>
      </c>
      <c r="B9061" s="111" t="s">
        <v>11876</v>
      </c>
    </row>
    <row r="9062" spans="1:2" x14ac:dyDescent="0.25">
      <c r="A9062" s="119">
        <v>51439</v>
      </c>
      <c r="B9062" s="111" t="s">
        <v>11877</v>
      </c>
    </row>
    <row r="9063" spans="1:2" x14ac:dyDescent="0.25">
      <c r="A9063" s="118">
        <v>26150</v>
      </c>
      <c r="B9063" s="110" t="s">
        <v>11878</v>
      </c>
    </row>
    <row r="9064" spans="1:2" x14ac:dyDescent="0.25">
      <c r="A9064" s="118">
        <v>73100</v>
      </c>
      <c r="B9064" s="110" t="s">
        <v>11879</v>
      </c>
    </row>
    <row r="9065" spans="1:2" x14ac:dyDescent="0.25">
      <c r="A9065" s="118">
        <v>73100</v>
      </c>
      <c r="B9065" s="110" t="s">
        <v>11880</v>
      </c>
    </row>
    <row r="9066" spans="1:2" x14ac:dyDescent="0.25">
      <c r="A9066" s="118">
        <v>30020</v>
      </c>
      <c r="B9066" s="110" t="s">
        <v>11881</v>
      </c>
    </row>
    <row r="9067" spans="1:2" x14ac:dyDescent="0.25">
      <c r="A9067" s="118">
        <v>74850</v>
      </c>
      <c r="B9067" s="110" t="s">
        <v>11882</v>
      </c>
    </row>
    <row r="9068" spans="1:2" x14ac:dyDescent="0.25">
      <c r="A9068" s="118">
        <v>21120</v>
      </c>
      <c r="B9068" s="110" t="s">
        <v>11883</v>
      </c>
    </row>
    <row r="9069" spans="1:2" x14ac:dyDescent="0.25">
      <c r="A9069" s="118">
        <v>26120</v>
      </c>
      <c r="B9069" s="110" t="s">
        <v>11884</v>
      </c>
    </row>
    <row r="9070" spans="1:2" x14ac:dyDescent="0.25">
      <c r="A9070" s="118">
        <v>26120</v>
      </c>
      <c r="B9070" s="110" t="s">
        <v>11885</v>
      </c>
    </row>
    <row r="9071" spans="1:2" x14ac:dyDescent="0.25">
      <c r="A9071" s="118">
        <v>32201</v>
      </c>
      <c r="B9071" s="110" t="s">
        <v>11886</v>
      </c>
    </row>
    <row r="9072" spans="1:2" x14ac:dyDescent="0.25">
      <c r="A9072" s="118">
        <v>75130</v>
      </c>
      <c r="B9072" s="110" t="s">
        <v>11887</v>
      </c>
    </row>
    <row r="9073" spans="1:2" x14ac:dyDescent="0.25">
      <c r="A9073" s="118">
        <v>21211</v>
      </c>
      <c r="B9073" s="110" t="s">
        <v>11888</v>
      </c>
    </row>
    <row r="9074" spans="1:2" x14ac:dyDescent="0.25">
      <c r="A9074" s="118">
        <v>51560</v>
      </c>
      <c r="B9074" s="110" t="s">
        <v>11889</v>
      </c>
    </row>
    <row r="9075" spans="1:2" x14ac:dyDescent="0.25">
      <c r="A9075" s="118">
        <v>60219</v>
      </c>
      <c r="B9075" s="110" t="s">
        <v>11890</v>
      </c>
    </row>
    <row r="9076" spans="1:2" x14ac:dyDescent="0.25">
      <c r="A9076" s="118">
        <v>92521</v>
      </c>
      <c r="B9076" s="110" t="s">
        <v>11891</v>
      </c>
    </row>
    <row r="9077" spans="1:2" x14ac:dyDescent="0.25">
      <c r="A9077" s="118">
        <v>92521</v>
      </c>
      <c r="B9077" s="110" t="s">
        <v>11892</v>
      </c>
    </row>
    <row r="9078" spans="1:2" x14ac:dyDescent="0.25">
      <c r="A9078" s="118">
        <v>92521</v>
      </c>
      <c r="B9078" s="110" t="s">
        <v>11893</v>
      </c>
    </row>
    <row r="9079" spans="1:2" x14ac:dyDescent="0.25">
      <c r="A9079" s="118">
        <v>1120</v>
      </c>
      <c r="B9079" s="110" t="s">
        <v>11894</v>
      </c>
    </row>
    <row r="9080" spans="1:2" x14ac:dyDescent="0.25">
      <c r="A9080" s="118">
        <v>1120</v>
      </c>
      <c r="B9080" s="110" t="s">
        <v>11895</v>
      </c>
    </row>
    <row r="9081" spans="1:2" x14ac:dyDescent="0.25">
      <c r="A9081" s="118">
        <v>1120</v>
      </c>
      <c r="B9081" s="110" t="s">
        <v>11896</v>
      </c>
    </row>
    <row r="9082" spans="1:2" x14ac:dyDescent="0.25">
      <c r="A9082" s="118">
        <v>52210</v>
      </c>
      <c r="B9082" s="110" t="s">
        <v>11897</v>
      </c>
    </row>
    <row r="9083" spans="1:2" x14ac:dyDescent="0.25">
      <c r="A9083" s="118">
        <v>51310</v>
      </c>
      <c r="B9083" s="110" t="s">
        <v>11898</v>
      </c>
    </row>
    <row r="9084" spans="1:2" x14ac:dyDescent="0.25">
      <c r="A9084" s="118">
        <v>22140</v>
      </c>
      <c r="B9084" s="110" t="s">
        <v>11899</v>
      </c>
    </row>
    <row r="9085" spans="1:2" x14ac:dyDescent="0.25">
      <c r="A9085" s="118">
        <v>36300</v>
      </c>
      <c r="B9085" s="110" t="s">
        <v>11900</v>
      </c>
    </row>
    <row r="9086" spans="1:2" x14ac:dyDescent="0.25">
      <c r="A9086" s="118">
        <v>91330</v>
      </c>
      <c r="B9086" s="110" t="s">
        <v>11901</v>
      </c>
    </row>
    <row r="9087" spans="1:2" x14ac:dyDescent="0.25">
      <c r="A9087" s="118">
        <v>92319</v>
      </c>
      <c r="B9087" s="110" t="s">
        <v>11902</v>
      </c>
    </row>
    <row r="9088" spans="1:2" x14ac:dyDescent="0.25">
      <c r="A9088" s="118">
        <v>92319</v>
      </c>
      <c r="B9088" s="110" t="s">
        <v>11903</v>
      </c>
    </row>
    <row r="9089" spans="1:2" x14ac:dyDescent="0.25">
      <c r="A9089" s="118">
        <v>72400</v>
      </c>
      <c r="B9089" s="110" t="s">
        <v>11904</v>
      </c>
    </row>
    <row r="9090" spans="1:2" x14ac:dyDescent="0.25">
      <c r="A9090" s="118">
        <v>92311</v>
      </c>
      <c r="B9090" s="110" t="s">
        <v>11905</v>
      </c>
    </row>
    <row r="9091" spans="1:2" x14ac:dyDescent="0.25">
      <c r="A9091" s="118">
        <v>92320</v>
      </c>
      <c r="B9091" s="110" t="s">
        <v>11906</v>
      </c>
    </row>
    <row r="9092" spans="1:2" x14ac:dyDescent="0.25">
      <c r="A9092" s="118">
        <v>22240</v>
      </c>
      <c r="B9092" s="110" t="s">
        <v>11907</v>
      </c>
    </row>
    <row r="9093" spans="1:2" x14ac:dyDescent="0.25">
      <c r="A9093" s="118">
        <v>22220</v>
      </c>
      <c r="B9093" s="110" t="s">
        <v>11908</v>
      </c>
    </row>
    <row r="9094" spans="1:2" x14ac:dyDescent="0.25">
      <c r="A9094" s="118">
        <v>52450</v>
      </c>
      <c r="B9094" s="110" t="s">
        <v>11909</v>
      </c>
    </row>
    <row r="9095" spans="1:2" x14ac:dyDescent="0.25">
      <c r="A9095" s="118">
        <v>22140</v>
      </c>
      <c r="B9095" s="110" t="s">
        <v>11910</v>
      </c>
    </row>
    <row r="9096" spans="1:2" x14ac:dyDescent="0.25">
      <c r="A9096" s="118">
        <v>22310</v>
      </c>
      <c r="B9096" s="110" t="s">
        <v>11911</v>
      </c>
    </row>
    <row r="9097" spans="1:2" x14ac:dyDescent="0.25">
      <c r="A9097" s="118">
        <v>80220</v>
      </c>
      <c r="B9097" s="110" t="s">
        <v>11912</v>
      </c>
    </row>
    <row r="9098" spans="1:2" x14ac:dyDescent="0.25">
      <c r="A9098" s="118">
        <v>36300</v>
      </c>
      <c r="B9098" s="110" t="s">
        <v>11913</v>
      </c>
    </row>
    <row r="9099" spans="1:2" x14ac:dyDescent="0.25">
      <c r="A9099" s="118">
        <v>36300</v>
      </c>
      <c r="B9099" s="110" t="s">
        <v>11914</v>
      </c>
    </row>
    <row r="9100" spans="1:2" x14ac:dyDescent="0.25">
      <c r="A9100" s="118">
        <v>71409</v>
      </c>
      <c r="B9100" s="110" t="s">
        <v>11915</v>
      </c>
    </row>
    <row r="9101" spans="1:2" x14ac:dyDescent="0.25">
      <c r="A9101" s="118">
        <v>36300</v>
      </c>
      <c r="B9101" s="110" t="s">
        <v>11916</v>
      </c>
    </row>
    <row r="9102" spans="1:2" x14ac:dyDescent="0.25">
      <c r="A9102" s="118">
        <v>51180</v>
      </c>
      <c r="B9102" s="110" t="s">
        <v>11917</v>
      </c>
    </row>
    <row r="9103" spans="1:2" x14ac:dyDescent="0.25">
      <c r="A9103" s="118">
        <v>52450</v>
      </c>
      <c r="B9103" s="110" t="s">
        <v>11918</v>
      </c>
    </row>
    <row r="9104" spans="1:2" x14ac:dyDescent="0.25">
      <c r="A9104" s="118">
        <v>51475</v>
      </c>
      <c r="B9104" s="110" t="s">
        <v>11919</v>
      </c>
    </row>
    <row r="9105" spans="1:2" x14ac:dyDescent="0.25">
      <c r="A9105" s="118">
        <v>51475</v>
      </c>
      <c r="B9105" s="110" t="s">
        <v>11920</v>
      </c>
    </row>
    <row r="9106" spans="1:2" x14ac:dyDescent="0.25">
      <c r="A9106" s="118">
        <v>51475</v>
      </c>
      <c r="B9106" s="110" t="s">
        <v>11921</v>
      </c>
    </row>
    <row r="9107" spans="1:2" x14ac:dyDescent="0.25">
      <c r="A9107" s="118">
        <v>36300</v>
      </c>
      <c r="B9107" s="110" t="s">
        <v>11922</v>
      </c>
    </row>
    <row r="9108" spans="1:2" x14ac:dyDescent="0.25">
      <c r="A9108" s="118">
        <v>71409</v>
      </c>
      <c r="B9108" s="110" t="s">
        <v>11923</v>
      </c>
    </row>
    <row r="9109" spans="1:2" x14ac:dyDescent="0.25">
      <c r="A9109" s="118">
        <v>52450</v>
      </c>
      <c r="B9109" s="110" t="s">
        <v>11924</v>
      </c>
    </row>
    <row r="9110" spans="1:2" x14ac:dyDescent="0.25">
      <c r="A9110" s="118">
        <v>92311</v>
      </c>
      <c r="B9110" s="110" t="s">
        <v>11925</v>
      </c>
    </row>
    <row r="9111" spans="1:2" x14ac:dyDescent="0.25">
      <c r="A9111" s="118">
        <v>17300</v>
      </c>
      <c r="B9111" s="110" t="s">
        <v>11926</v>
      </c>
    </row>
    <row r="9112" spans="1:2" x14ac:dyDescent="0.25">
      <c r="A9112" s="118">
        <v>17300</v>
      </c>
      <c r="B9112" s="110" t="s">
        <v>11927</v>
      </c>
    </row>
    <row r="9113" spans="1:2" x14ac:dyDescent="0.25">
      <c r="A9113" s="118">
        <v>17300</v>
      </c>
      <c r="B9113" s="110" t="s">
        <v>11928</v>
      </c>
    </row>
    <row r="9114" spans="1:2" x14ac:dyDescent="0.25">
      <c r="A9114" s="118">
        <v>17300</v>
      </c>
      <c r="B9114" s="110" t="s">
        <v>11929</v>
      </c>
    </row>
    <row r="9115" spans="1:2" x14ac:dyDescent="0.25">
      <c r="A9115" s="118">
        <v>17300</v>
      </c>
      <c r="B9115" s="110" t="s">
        <v>11930</v>
      </c>
    </row>
    <row r="9116" spans="1:2" x14ac:dyDescent="0.25">
      <c r="A9116" s="118">
        <v>17300</v>
      </c>
      <c r="B9116" s="110" t="s">
        <v>11931</v>
      </c>
    </row>
    <row r="9117" spans="1:2" x14ac:dyDescent="0.25">
      <c r="A9117" s="118">
        <v>17210</v>
      </c>
      <c r="B9117" s="110" t="s">
        <v>11932</v>
      </c>
    </row>
    <row r="9118" spans="1:2" x14ac:dyDescent="0.25">
      <c r="A9118" s="118">
        <v>5010</v>
      </c>
      <c r="B9118" s="110" t="s">
        <v>11933</v>
      </c>
    </row>
    <row r="9119" spans="1:2" x14ac:dyDescent="0.25">
      <c r="A9119" s="118">
        <v>5020</v>
      </c>
      <c r="B9119" s="110" t="s">
        <v>11934</v>
      </c>
    </row>
    <row r="9120" spans="1:2" x14ac:dyDescent="0.25">
      <c r="A9120" s="118">
        <v>5020</v>
      </c>
      <c r="B9120" s="110" t="s">
        <v>11935</v>
      </c>
    </row>
    <row r="9121" spans="1:2" x14ac:dyDescent="0.25">
      <c r="A9121" s="118">
        <v>15870</v>
      </c>
      <c r="B9121" s="110" t="s">
        <v>11936</v>
      </c>
    </row>
    <row r="9122" spans="1:2" x14ac:dyDescent="0.25">
      <c r="A9122" s="118">
        <v>15870</v>
      </c>
      <c r="B9122" s="110" t="s">
        <v>11937</v>
      </c>
    </row>
    <row r="9123" spans="1:2" x14ac:dyDescent="0.25">
      <c r="A9123" s="118">
        <v>15410</v>
      </c>
      <c r="B9123" s="110" t="s">
        <v>11938</v>
      </c>
    </row>
    <row r="9124" spans="1:2" x14ac:dyDescent="0.25">
      <c r="A9124" s="118">
        <v>29530</v>
      </c>
      <c r="B9124" s="110" t="s">
        <v>11939</v>
      </c>
    </row>
    <row r="9125" spans="1:2" x14ac:dyDescent="0.25">
      <c r="A9125" s="118">
        <v>15410</v>
      </c>
      <c r="B9125" s="110" t="s">
        <v>11940</v>
      </c>
    </row>
    <row r="9126" spans="1:2" x14ac:dyDescent="0.25">
      <c r="A9126" s="118">
        <v>1110</v>
      </c>
      <c r="B9126" s="110" t="s">
        <v>11941</v>
      </c>
    </row>
    <row r="9127" spans="1:2" x14ac:dyDescent="0.25">
      <c r="A9127" s="118">
        <v>67121</v>
      </c>
      <c r="B9127" s="110" t="s">
        <v>11942</v>
      </c>
    </row>
    <row r="9128" spans="1:2" x14ac:dyDescent="0.25">
      <c r="A9128" s="118">
        <v>33100</v>
      </c>
      <c r="B9128" s="110" t="s">
        <v>11943</v>
      </c>
    </row>
    <row r="9129" spans="1:2" x14ac:dyDescent="0.25">
      <c r="A9129" s="118">
        <v>55510</v>
      </c>
      <c r="B9129" s="110" t="s">
        <v>11944</v>
      </c>
    </row>
    <row r="9130" spans="1:2" x14ac:dyDescent="0.25">
      <c r="A9130" s="118">
        <v>55404</v>
      </c>
      <c r="B9130" s="110" t="s">
        <v>11945</v>
      </c>
    </row>
    <row r="9131" spans="1:2" x14ac:dyDescent="0.25">
      <c r="A9131" s="118">
        <v>55520</v>
      </c>
      <c r="B9131" s="110" t="s">
        <v>11946</v>
      </c>
    </row>
    <row r="9132" spans="1:2" x14ac:dyDescent="0.25">
      <c r="A9132" s="118">
        <v>52112</v>
      </c>
      <c r="B9132" s="110" t="s">
        <v>11947</v>
      </c>
    </row>
    <row r="9133" spans="1:2" x14ac:dyDescent="0.25">
      <c r="A9133" s="118">
        <v>52113</v>
      </c>
      <c r="B9133" s="110" t="s">
        <v>11948</v>
      </c>
    </row>
    <row r="9134" spans="1:2" x14ac:dyDescent="0.25">
      <c r="A9134" s="118">
        <v>35300</v>
      </c>
      <c r="B9134" s="110" t="s">
        <v>11949</v>
      </c>
    </row>
    <row r="9135" spans="1:2" x14ac:dyDescent="0.25">
      <c r="A9135" s="118">
        <v>28730</v>
      </c>
      <c r="B9135" s="110" t="s">
        <v>11950</v>
      </c>
    </row>
    <row r="9136" spans="1:2" x14ac:dyDescent="0.25">
      <c r="A9136" s="118">
        <v>36620</v>
      </c>
      <c r="B9136" s="110" t="s">
        <v>11951</v>
      </c>
    </row>
    <row r="9137" spans="1:2" x14ac:dyDescent="0.25">
      <c r="A9137" s="118">
        <v>28610</v>
      </c>
      <c r="B9137" s="110" t="s">
        <v>11952</v>
      </c>
    </row>
    <row r="9138" spans="1:2" x14ac:dyDescent="0.25">
      <c r="A9138" s="118">
        <v>24520</v>
      </c>
      <c r="B9138" s="110" t="s">
        <v>11953</v>
      </c>
    </row>
    <row r="9139" spans="1:2" x14ac:dyDescent="0.25">
      <c r="A9139" s="118">
        <v>29430</v>
      </c>
      <c r="B9139" s="110" t="s">
        <v>11954</v>
      </c>
    </row>
    <row r="9140" spans="1:2" x14ac:dyDescent="0.25">
      <c r="A9140" s="118">
        <v>28730</v>
      </c>
      <c r="B9140" s="110" t="s">
        <v>11955</v>
      </c>
    </row>
    <row r="9141" spans="1:2" x14ac:dyDescent="0.25">
      <c r="A9141" s="118">
        <v>51540</v>
      </c>
      <c r="B9141" s="110" t="s">
        <v>11956</v>
      </c>
    </row>
    <row r="9142" spans="1:2" x14ac:dyDescent="0.25">
      <c r="A9142" s="118">
        <v>28750</v>
      </c>
      <c r="B9142" s="110" t="s">
        <v>11957</v>
      </c>
    </row>
    <row r="9143" spans="1:2" x14ac:dyDescent="0.25">
      <c r="A9143" s="118">
        <v>25240</v>
      </c>
      <c r="B9143" s="110" t="s">
        <v>11958</v>
      </c>
    </row>
    <row r="9144" spans="1:2" x14ac:dyDescent="0.25">
      <c r="A9144" s="118">
        <v>17541</v>
      </c>
      <c r="B9144" s="110" t="s">
        <v>11959</v>
      </c>
    </row>
    <row r="9145" spans="1:2" x14ac:dyDescent="0.25">
      <c r="A9145" s="118">
        <v>23201</v>
      </c>
      <c r="B9145" s="110" t="s">
        <v>11960</v>
      </c>
    </row>
    <row r="9146" spans="1:2" x14ac:dyDescent="0.25">
      <c r="A9146" s="118">
        <v>24140</v>
      </c>
      <c r="B9146" s="110" t="s">
        <v>11961</v>
      </c>
    </row>
    <row r="9147" spans="1:2" x14ac:dyDescent="0.25">
      <c r="A9147" s="118">
        <v>21220</v>
      </c>
      <c r="B9147" s="110" t="s">
        <v>11962</v>
      </c>
    </row>
    <row r="9148" spans="1:2" x14ac:dyDescent="0.25">
      <c r="A9148" s="118">
        <v>21220</v>
      </c>
      <c r="B9148" s="110" t="s">
        <v>11963</v>
      </c>
    </row>
    <row r="9149" spans="1:2" x14ac:dyDescent="0.25">
      <c r="A9149" s="118">
        <v>17542</v>
      </c>
      <c r="B9149" s="110" t="s">
        <v>11964</v>
      </c>
    </row>
    <row r="9150" spans="1:2" x14ac:dyDescent="0.25">
      <c r="A9150" s="118">
        <v>92729</v>
      </c>
      <c r="B9150" s="110" t="s">
        <v>11965</v>
      </c>
    </row>
    <row r="9151" spans="1:2" x14ac:dyDescent="0.25">
      <c r="A9151" s="118">
        <v>27100</v>
      </c>
      <c r="B9151" s="110" t="s">
        <v>11966</v>
      </c>
    </row>
    <row r="9152" spans="1:2" x14ac:dyDescent="0.25">
      <c r="A9152" s="118">
        <v>17542</v>
      </c>
      <c r="B9152" s="110" t="s">
        <v>11967</v>
      </c>
    </row>
    <row r="9153" spans="1:2" x14ac:dyDescent="0.25">
      <c r="A9153" s="118">
        <v>73200</v>
      </c>
      <c r="B9153" s="110" t="s">
        <v>11968</v>
      </c>
    </row>
    <row r="9154" spans="1:2" x14ac:dyDescent="0.25">
      <c r="A9154" s="118">
        <v>92521</v>
      </c>
      <c r="B9154" s="110" t="s">
        <v>11969</v>
      </c>
    </row>
    <row r="9155" spans="1:2" x14ac:dyDescent="0.25">
      <c r="A9155" s="118">
        <v>80429</v>
      </c>
      <c r="B9155" s="110" t="s">
        <v>11970</v>
      </c>
    </row>
    <row r="9156" spans="1:2" x14ac:dyDescent="0.25">
      <c r="A9156" s="118">
        <v>92510</v>
      </c>
      <c r="B9156" s="110" t="s">
        <v>11971</v>
      </c>
    </row>
    <row r="9157" spans="1:2" x14ac:dyDescent="0.25">
      <c r="A9157" s="118">
        <v>92510</v>
      </c>
      <c r="B9157" s="110" t="s">
        <v>11972</v>
      </c>
    </row>
    <row r="9158" spans="1:2" x14ac:dyDescent="0.25">
      <c r="A9158" s="118">
        <v>92521</v>
      </c>
      <c r="B9158" s="110" t="s">
        <v>11973</v>
      </c>
    </row>
    <row r="9159" spans="1:2" x14ac:dyDescent="0.25">
      <c r="A9159" s="118">
        <v>92521</v>
      </c>
      <c r="B9159" s="110" t="s">
        <v>11974</v>
      </c>
    </row>
    <row r="9160" spans="1:2" x14ac:dyDescent="0.25">
      <c r="A9160" s="118">
        <v>73100</v>
      </c>
      <c r="B9160" s="110" t="s">
        <v>11975</v>
      </c>
    </row>
    <row r="9161" spans="1:2" x14ac:dyDescent="0.25">
      <c r="A9161" s="118">
        <v>92521</v>
      </c>
      <c r="B9161" s="110" t="s">
        <v>11976</v>
      </c>
    </row>
    <row r="9162" spans="1:2" x14ac:dyDescent="0.25">
      <c r="A9162" s="118">
        <v>85321</v>
      </c>
      <c r="B9162" s="110" t="s">
        <v>11977</v>
      </c>
    </row>
    <row r="9163" spans="1:2" x14ac:dyDescent="0.25">
      <c r="A9163" s="118">
        <v>91330</v>
      </c>
      <c r="B9163" s="110" t="s">
        <v>11978</v>
      </c>
    </row>
    <row r="9164" spans="1:2" x14ac:dyDescent="0.25">
      <c r="A9164" s="118">
        <v>92521</v>
      </c>
      <c r="B9164" s="110" t="s">
        <v>11979</v>
      </c>
    </row>
    <row r="9165" spans="1:2" x14ac:dyDescent="0.25">
      <c r="A9165" s="118">
        <v>91330</v>
      </c>
      <c r="B9165" s="110" t="s">
        <v>11980</v>
      </c>
    </row>
    <row r="9166" spans="1:2" x14ac:dyDescent="0.25">
      <c r="A9166" s="118">
        <v>14300</v>
      </c>
      <c r="B9166" s="110" t="s">
        <v>11981</v>
      </c>
    </row>
    <row r="9167" spans="1:2" x14ac:dyDescent="0.25">
      <c r="A9167" s="118">
        <v>51180</v>
      </c>
      <c r="B9167" s="110" t="s">
        <v>11982</v>
      </c>
    </row>
    <row r="9168" spans="1:2" x14ac:dyDescent="0.25">
      <c r="A9168" s="118">
        <v>73100</v>
      </c>
      <c r="B9168" s="110" t="s">
        <v>11983</v>
      </c>
    </row>
    <row r="9169" spans="1:2" x14ac:dyDescent="0.25">
      <c r="A9169" s="118">
        <v>40220</v>
      </c>
      <c r="B9169" s="110" t="s">
        <v>11984</v>
      </c>
    </row>
    <row r="9170" spans="1:2" x14ac:dyDescent="0.25">
      <c r="A9170" s="118">
        <v>11100</v>
      </c>
      <c r="B9170" s="110" t="s">
        <v>11985</v>
      </c>
    </row>
    <row r="9171" spans="1:2" x14ac:dyDescent="0.25">
      <c r="A9171" s="118">
        <v>40220</v>
      </c>
      <c r="B9171" s="110" t="s">
        <v>11986</v>
      </c>
    </row>
    <row r="9172" spans="1:2" x14ac:dyDescent="0.25">
      <c r="A9172" s="118">
        <v>74206</v>
      </c>
      <c r="B9172" s="110" t="s">
        <v>11987</v>
      </c>
    </row>
    <row r="9173" spans="1:2" x14ac:dyDescent="0.25">
      <c r="A9173" s="118">
        <v>11100</v>
      </c>
      <c r="B9173" s="110" t="s">
        <v>11988</v>
      </c>
    </row>
    <row r="9174" spans="1:2" x14ac:dyDescent="0.25">
      <c r="A9174" s="118">
        <v>40220</v>
      </c>
      <c r="B9174" s="110" t="s">
        <v>11989</v>
      </c>
    </row>
    <row r="9175" spans="1:2" x14ac:dyDescent="0.25">
      <c r="A9175" s="118">
        <v>92521</v>
      </c>
      <c r="B9175" s="110" t="s">
        <v>11990</v>
      </c>
    </row>
    <row r="9176" spans="1:2" x14ac:dyDescent="0.25">
      <c r="A9176" s="118">
        <v>24630</v>
      </c>
      <c r="B9176" s="110" t="s">
        <v>11991</v>
      </c>
    </row>
    <row r="9177" spans="1:2" x14ac:dyDescent="0.25">
      <c r="A9177" s="118">
        <v>5010</v>
      </c>
      <c r="B9177" s="110" t="s">
        <v>11992</v>
      </c>
    </row>
    <row r="9178" spans="1:2" x14ac:dyDescent="0.25">
      <c r="A9178" s="118">
        <v>73100</v>
      </c>
      <c r="B9178" s="110" t="s">
        <v>11993</v>
      </c>
    </row>
    <row r="9179" spans="1:2" x14ac:dyDescent="0.25">
      <c r="A9179" s="118">
        <v>36639</v>
      </c>
      <c r="B9179" s="110" t="s">
        <v>11994</v>
      </c>
    </row>
    <row r="9180" spans="1:2" x14ac:dyDescent="0.25">
      <c r="A9180" s="118">
        <v>51120</v>
      </c>
      <c r="B9180" s="110" t="s">
        <v>11995</v>
      </c>
    </row>
    <row r="9181" spans="1:2" x14ac:dyDescent="0.25">
      <c r="A9181" s="118">
        <v>92530</v>
      </c>
      <c r="B9181" s="110" t="s">
        <v>11996</v>
      </c>
    </row>
    <row r="9182" spans="1:2" x14ac:dyDescent="0.25">
      <c r="A9182" s="118">
        <v>33202</v>
      </c>
      <c r="B9182" s="110" t="s">
        <v>11997</v>
      </c>
    </row>
    <row r="9183" spans="1:2" x14ac:dyDescent="0.25">
      <c r="A9183" s="118">
        <v>80220</v>
      </c>
      <c r="B9183" s="110" t="s">
        <v>11998</v>
      </c>
    </row>
    <row r="9184" spans="1:2" x14ac:dyDescent="0.25">
      <c r="A9184" s="118">
        <v>74205</v>
      </c>
      <c r="B9184" s="110" t="s">
        <v>11999</v>
      </c>
    </row>
    <row r="9185" spans="1:2" x14ac:dyDescent="0.25">
      <c r="A9185" s="118">
        <v>35110</v>
      </c>
      <c r="B9185" s="110" t="s">
        <v>12000</v>
      </c>
    </row>
    <row r="9186" spans="1:2" x14ac:dyDescent="0.25">
      <c r="A9186" s="118">
        <v>35110</v>
      </c>
      <c r="B9186" s="110" t="s">
        <v>12001</v>
      </c>
    </row>
    <row r="9187" spans="1:2" x14ac:dyDescent="0.25">
      <c r="A9187" s="118">
        <v>63220</v>
      </c>
      <c r="B9187" s="110" t="s">
        <v>12002</v>
      </c>
    </row>
    <row r="9188" spans="1:2" x14ac:dyDescent="0.25">
      <c r="A9188" s="118">
        <v>51870</v>
      </c>
      <c r="B9188" s="110" t="s">
        <v>12003</v>
      </c>
    </row>
    <row r="9189" spans="1:2" x14ac:dyDescent="0.25">
      <c r="A9189" s="118">
        <v>74206</v>
      </c>
      <c r="B9189" s="110" t="s">
        <v>12004</v>
      </c>
    </row>
    <row r="9190" spans="1:2" x14ac:dyDescent="0.25">
      <c r="A9190" s="118">
        <v>33201</v>
      </c>
      <c r="B9190" s="110" t="s">
        <v>12005</v>
      </c>
    </row>
    <row r="9191" spans="1:2" x14ac:dyDescent="0.25">
      <c r="A9191" s="118">
        <v>33202</v>
      </c>
      <c r="B9191" s="110" t="s">
        <v>12006</v>
      </c>
    </row>
    <row r="9192" spans="1:2" x14ac:dyDescent="0.25">
      <c r="A9192" s="118">
        <v>15420</v>
      </c>
      <c r="B9192" s="110" t="s">
        <v>12007</v>
      </c>
    </row>
    <row r="9193" spans="1:2" x14ac:dyDescent="0.25">
      <c r="A9193" s="118">
        <v>18249</v>
      </c>
      <c r="B9193" s="110" t="s">
        <v>12008</v>
      </c>
    </row>
    <row r="9194" spans="1:2" x14ac:dyDescent="0.25">
      <c r="A9194" s="118">
        <v>18249</v>
      </c>
      <c r="B9194" s="110" t="s">
        <v>12009</v>
      </c>
    </row>
    <row r="9195" spans="1:2" x14ac:dyDescent="0.25">
      <c r="A9195" s="118">
        <v>1139</v>
      </c>
      <c r="B9195" s="110" t="s">
        <v>12010</v>
      </c>
    </row>
    <row r="9196" spans="1:2" x14ac:dyDescent="0.25">
      <c r="A9196" s="118">
        <v>29140</v>
      </c>
      <c r="B9196" s="110" t="s">
        <v>12011</v>
      </c>
    </row>
    <row r="9197" spans="1:2" x14ac:dyDescent="0.25">
      <c r="A9197" s="118">
        <v>29130</v>
      </c>
      <c r="B9197" s="110" t="s">
        <v>12012</v>
      </c>
    </row>
    <row r="9198" spans="1:2" x14ac:dyDescent="0.25">
      <c r="A9198" s="118">
        <v>17549</v>
      </c>
      <c r="B9198" s="110" t="s">
        <v>12013</v>
      </c>
    </row>
    <row r="9199" spans="1:2" x14ac:dyDescent="0.25">
      <c r="A9199" s="118">
        <v>17519</v>
      </c>
      <c r="B9199" s="110" t="s">
        <v>12014</v>
      </c>
    </row>
    <row r="9200" spans="1:2" x14ac:dyDescent="0.25">
      <c r="A9200" s="118">
        <v>17519</v>
      </c>
      <c r="B9200" s="110" t="s">
        <v>12015</v>
      </c>
    </row>
    <row r="9201" spans="1:2" x14ac:dyDescent="0.25">
      <c r="A9201" s="118">
        <v>17519</v>
      </c>
      <c r="B9201" s="110" t="s">
        <v>12016</v>
      </c>
    </row>
    <row r="9202" spans="1:2" x14ac:dyDescent="0.25">
      <c r="A9202" s="118">
        <v>17519</v>
      </c>
      <c r="B9202" s="110" t="s">
        <v>12017</v>
      </c>
    </row>
    <row r="9203" spans="1:2" x14ac:dyDescent="0.25">
      <c r="A9203" s="118">
        <v>17549</v>
      </c>
      <c r="B9203" s="110" t="s">
        <v>12018</v>
      </c>
    </row>
    <row r="9204" spans="1:2" x14ac:dyDescent="0.25">
      <c r="A9204" s="118">
        <v>17519</v>
      </c>
      <c r="B9204" s="110" t="s">
        <v>12019</v>
      </c>
    </row>
    <row r="9205" spans="1:2" x14ac:dyDescent="0.25">
      <c r="A9205" s="118">
        <v>52410</v>
      </c>
      <c r="B9205" s="110" t="s">
        <v>12020</v>
      </c>
    </row>
    <row r="9206" spans="1:2" x14ac:dyDescent="0.25">
      <c r="A9206" s="118">
        <v>29540</v>
      </c>
      <c r="B9206" s="110" t="s">
        <v>12021</v>
      </c>
    </row>
    <row r="9207" spans="1:2" x14ac:dyDescent="0.25">
      <c r="A9207" s="118">
        <v>28730</v>
      </c>
      <c r="B9207" s="110" t="s">
        <v>12022</v>
      </c>
    </row>
    <row r="9208" spans="1:2" x14ac:dyDescent="0.25">
      <c r="A9208" s="118">
        <v>33100</v>
      </c>
      <c r="B9208" s="110" t="s">
        <v>12023</v>
      </c>
    </row>
    <row r="9209" spans="1:2" x14ac:dyDescent="0.25">
      <c r="A9209" s="119">
        <v>51180</v>
      </c>
      <c r="B9209" s="111" t="s">
        <v>12024</v>
      </c>
    </row>
    <row r="9210" spans="1:2" x14ac:dyDescent="0.25">
      <c r="A9210" s="119">
        <v>52610</v>
      </c>
      <c r="B9210" s="111" t="s">
        <v>12025</v>
      </c>
    </row>
    <row r="9211" spans="1:2" x14ac:dyDescent="0.25">
      <c r="A9211" s="120">
        <v>33100</v>
      </c>
      <c r="B9211" s="111" t="s">
        <v>12026</v>
      </c>
    </row>
    <row r="9212" spans="1:2" x14ac:dyDescent="0.25">
      <c r="A9212" s="119">
        <v>52329</v>
      </c>
      <c r="B9212" s="111" t="s">
        <v>12027</v>
      </c>
    </row>
    <row r="9213" spans="1:2" x14ac:dyDescent="0.25">
      <c r="A9213" s="118">
        <v>51410</v>
      </c>
      <c r="B9213" s="110" t="s">
        <v>12028</v>
      </c>
    </row>
    <row r="9214" spans="1:2" x14ac:dyDescent="0.25">
      <c r="A9214" s="118">
        <v>33403</v>
      </c>
      <c r="B9214" s="110" t="s">
        <v>12029</v>
      </c>
    </row>
    <row r="9215" spans="1:2" x14ac:dyDescent="0.25">
      <c r="A9215" s="118">
        <v>91110</v>
      </c>
      <c r="B9215" s="110" t="s">
        <v>12030</v>
      </c>
    </row>
    <row r="9216" spans="1:2" x14ac:dyDescent="0.25">
      <c r="A9216" s="118">
        <v>24200</v>
      </c>
      <c r="B9216" s="110" t="s">
        <v>12031</v>
      </c>
    </row>
    <row r="9217" spans="1:2" x14ac:dyDescent="0.25">
      <c r="A9217" s="118">
        <v>24110</v>
      </c>
      <c r="B9217" s="110" t="s">
        <v>12032</v>
      </c>
    </row>
    <row r="9218" spans="1:2" x14ac:dyDescent="0.25">
      <c r="A9218" s="118">
        <v>31500</v>
      </c>
      <c r="B9218" s="110" t="s">
        <v>12033</v>
      </c>
    </row>
    <row r="9219" spans="1:2" x14ac:dyDescent="0.25">
      <c r="A9219" s="118">
        <v>17600</v>
      </c>
      <c r="B9219" s="110" t="s">
        <v>12034</v>
      </c>
    </row>
    <row r="9220" spans="1:2" x14ac:dyDescent="0.25">
      <c r="A9220" s="118">
        <v>17600</v>
      </c>
      <c r="B9220" s="110" t="s">
        <v>12035</v>
      </c>
    </row>
    <row r="9221" spans="1:2" x14ac:dyDescent="0.25">
      <c r="A9221" s="118">
        <v>52440</v>
      </c>
      <c r="B9221" s="110" t="s">
        <v>12036</v>
      </c>
    </row>
    <row r="9222" spans="1:2" x14ac:dyDescent="0.25">
      <c r="A9222" s="118">
        <v>17541</v>
      </c>
      <c r="B9222" s="110" t="s">
        <v>12037</v>
      </c>
    </row>
    <row r="9223" spans="1:2" x14ac:dyDescent="0.25">
      <c r="A9223" s="118">
        <v>17520</v>
      </c>
      <c r="B9223" s="110" t="s">
        <v>12038</v>
      </c>
    </row>
    <row r="9224" spans="1:2" x14ac:dyDescent="0.25">
      <c r="A9224" s="118">
        <v>17600</v>
      </c>
      <c r="B9224" s="110" t="s">
        <v>12039</v>
      </c>
    </row>
    <row r="9225" spans="1:2" x14ac:dyDescent="0.25">
      <c r="A9225" s="118">
        <v>25240</v>
      </c>
      <c r="B9225" s="110" t="s">
        <v>12040</v>
      </c>
    </row>
    <row r="9226" spans="1:2" x14ac:dyDescent="0.25">
      <c r="A9226" s="118">
        <v>28730</v>
      </c>
      <c r="B9226" s="110" t="s">
        <v>12041</v>
      </c>
    </row>
    <row r="9227" spans="1:2" x14ac:dyDescent="0.25">
      <c r="A9227" s="118">
        <v>28730</v>
      </c>
      <c r="B9227" s="110" t="s">
        <v>12042</v>
      </c>
    </row>
    <row r="9228" spans="1:2" x14ac:dyDescent="0.25">
      <c r="A9228" s="118">
        <v>17520</v>
      </c>
      <c r="B9228" s="110" t="s">
        <v>12043</v>
      </c>
    </row>
    <row r="9229" spans="1:2" x14ac:dyDescent="0.25">
      <c r="A9229" s="118">
        <v>30020</v>
      </c>
      <c r="B9229" s="110" t="s">
        <v>12044</v>
      </c>
    </row>
    <row r="9230" spans="1:2" x14ac:dyDescent="0.25">
      <c r="A9230" s="118">
        <v>32100</v>
      </c>
      <c r="B9230" s="110" t="s">
        <v>12045</v>
      </c>
    </row>
    <row r="9231" spans="1:2" x14ac:dyDescent="0.25">
      <c r="A9231" s="118">
        <v>85140</v>
      </c>
      <c r="B9231" s="110" t="s">
        <v>12046</v>
      </c>
    </row>
    <row r="9232" spans="1:2" x14ac:dyDescent="0.25">
      <c r="A9232" s="118">
        <v>15920</v>
      </c>
      <c r="B9232" s="110" t="s">
        <v>12047</v>
      </c>
    </row>
    <row r="9233" spans="1:2" x14ac:dyDescent="0.25">
      <c r="A9233" s="118">
        <v>92400</v>
      </c>
      <c r="B9233" s="110" t="s">
        <v>12048</v>
      </c>
    </row>
    <row r="9234" spans="1:2" x14ac:dyDescent="0.25">
      <c r="A9234" s="118">
        <v>74879</v>
      </c>
      <c r="B9234" s="110" t="s">
        <v>12049</v>
      </c>
    </row>
    <row r="9235" spans="1:2" x14ac:dyDescent="0.25">
      <c r="A9235" s="118">
        <v>24302</v>
      </c>
      <c r="B9235" s="110" t="s">
        <v>12050</v>
      </c>
    </row>
    <row r="9236" spans="1:2" x14ac:dyDescent="0.25">
      <c r="A9236" s="118">
        <v>22210</v>
      </c>
      <c r="B9236" s="110" t="s">
        <v>12051</v>
      </c>
    </row>
    <row r="9237" spans="1:2" x14ac:dyDescent="0.25">
      <c r="A9237" s="118">
        <v>22120</v>
      </c>
      <c r="B9237" s="110" t="s">
        <v>12052</v>
      </c>
    </row>
    <row r="9238" spans="1:2" x14ac:dyDescent="0.25">
      <c r="A9238" s="118">
        <v>52470</v>
      </c>
      <c r="B9238" s="110" t="s">
        <v>12053</v>
      </c>
    </row>
    <row r="9239" spans="1:2" x14ac:dyDescent="0.25">
      <c r="A9239" s="118">
        <v>51479</v>
      </c>
      <c r="B9239" s="110" t="s">
        <v>12054</v>
      </c>
    </row>
    <row r="9240" spans="1:2" x14ac:dyDescent="0.25">
      <c r="A9240" s="118">
        <v>21120</v>
      </c>
      <c r="B9240" s="110" t="s">
        <v>12055</v>
      </c>
    </row>
    <row r="9241" spans="1:2" x14ac:dyDescent="0.25">
      <c r="A9241" s="118">
        <v>52620</v>
      </c>
      <c r="B9241" s="110" t="s">
        <v>12056</v>
      </c>
    </row>
    <row r="9242" spans="1:2" x14ac:dyDescent="0.25">
      <c r="A9242" s="118">
        <v>31400</v>
      </c>
      <c r="B9242" s="110" t="s">
        <v>12057</v>
      </c>
    </row>
    <row r="9243" spans="1:2" x14ac:dyDescent="0.25">
      <c r="A9243" s="118">
        <v>27450</v>
      </c>
      <c r="B9243" s="110" t="s">
        <v>12058</v>
      </c>
    </row>
    <row r="9244" spans="1:2" x14ac:dyDescent="0.25">
      <c r="A9244" s="118">
        <v>27450</v>
      </c>
      <c r="B9244" s="110" t="s">
        <v>12059</v>
      </c>
    </row>
    <row r="9245" spans="1:2" x14ac:dyDescent="0.25">
      <c r="A9245" s="118">
        <v>13200</v>
      </c>
      <c r="B9245" s="110" t="s">
        <v>12060</v>
      </c>
    </row>
    <row r="9246" spans="1:2" x14ac:dyDescent="0.25">
      <c r="A9246" s="118">
        <v>27440</v>
      </c>
      <c r="B9246" s="110" t="s">
        <v>12061</v>
      </c>
    </row>
    <row r="9247" spans="1:2" x14ac:dyDescent="0.25">
      <c r="A9247" s="118">
        <v>27450</v>
      </c>
      <c r="B9247" s="110" t="s">
        <v>12062</v>
      </c>
    </row>
    <row r="9248" spans="1:2" x14ac:dyDescent="0.25">
      <c r="A9248" s="118">
        <v>1110</v>
      </c>
      <c r="B9248" s="110" t="s">
        <v>12063</v>
      </c>
    </row>
    <row r="9249" spans="1:2" x14ac:dyDescent="0.25">
      <c r="A9249" s="118">
        <v>28750</v>
      </c>
      <c r="B9249" s="110" t="s">
        <v>12064</v>
      </c>
    </row>
    <row r="9250" spans="1:2" x14ac:dyDescent="0.25">
      <c r="A9250" s="118">
        <v>55401</v>
      </c>
      <c r="B9250" s="110" t="s">
        <v>12065</v>
      </c>
    </row>
    <row r="9251" spans="1:2" x14ac:dyDescent="0.25">
      <c r="A9251" s="118">
        <v>18232</v>
      </c>
      <c r="B9251" s="110" t="s">
        <v>12066</v>
      </c>
    </row>
    <row r="9252" spans="1:2" x14ac:dyDescent="0.25">
      <c r="A9252" s="118">
        <v>36639</v>
      </c>
      <c r="B9252" s="110" t="s">
        <v>12067</v>
      </c>
    </row>
    <row r="9253" spans="1:2" x14ac:dyDescent="0.25">
      <c r="A9253" s="118">
        <v>18249</v>
      </c>
      <c r="B9253" s="110" t="s">
        <v>12068</v>
      </c>
    </row>
    <row r="9254" spans="1:2" x14ac:dyDescent="0.25">
      <c r="A9254" s="118">
        <v>18231</v>
      </c>
      <c r="B9254" s="110" t="s">
        <v>12069</v>
      </c>
    </row>
    <row r="9255" spans="1:2" x14ac:dyDescent="0.25">
      <c r="A9255" s="118">
        <v>18232</v>
      </c>
      <c r="B9255" s="110" t="s">
        <v>12070</v>
      </c>
    </row>
    <row r="9256" spans="1:2" x14ac:dyDescent="0.25">
      <c r="A9256" s="118">
        <v>31400</v>
      </c>
      <c r="B9256" s="110" t="s">
        <v>12071</v>
      </c>
    </row>
    <row r="9257" spans="1:2" x14ac:dyDescent="0.25">
      <c r="A9257" s="118">
        <v>28620</v>
      </c>
      <c r="B9257" s="110" t="s">
        <v>12072</v>
      </c>
    </row>
    <row r="9258" spans="1:2" x14ac:dyDescent="0.25">
      <c r="A9258" s="118">
        <v>51550</v>
      </c>
      <c r="B9258" s="110" t="s">
        <v>12073</v>
      </c>
    </row>
    <row r="9259" spans="1:2" x14ac:dyDescent="0.25">
      <c r="A9259" s="118">
        <v>24150</v>
      </c>
      <c r="B9259" s="110" t="s">
        <v>12074</v>
      </c>
    </row>
    <row r="9260" spans="1:2" x14ac:dyDescent="0.25">
      <c r="A9260" s="118">
        <v>51120</v>
      </c>
      <c r="B9260" s="110" t="s">
        <v>12075</v>
      </c>
    </row>
    <row r="9261" spans="1:2" x14ac:dyDescent="0.25">
      <c r="A9261" s="118">
        <v>51120</v>
      </c>
      <c r="B9261" s="110" t="s">
        <v>12076</v>
      </c>
    </row>
    <row r="9262" spans="1:2" x14ac:dyDescent="0.25">
      <c r="A9262" s="118">
        <v>24150</v>
      </c>
      <c r="B9262" s="110" t="s">
        <v>12077</v>
      </c>
    </row>
    <row r="9263" spans="1:2" x14ac:dyDescent="0.25">
      <c r="A9263" s="118">
        <v>17549</v>
      </c>
      <c r="B9263" s="110" t="s">
        <v>12078</v>
      </c>
    </row>
    <row r="9264" spans="1:2" x14ac:dyDescent="0.25">
      <c r="A9264" s="118">
        <v>24110</v>
      </c>
      <c r="B9264" s="110" t="s">
        <v>12079</v>
      </c>
    </row>
    <row r="9265" spans="1:2" x14ac:dyDescent="0.25">
      <c r="A9265" s="118">
        <v>24150</v>
      </c>
      <c r="B9265" s="110" t="s">
        <v>12080</v>
      </c>
    </row>
    <row r="9266" spans="1:2" x14ac:dyDescent="0.25">
      <c r="A9266" s="118">
        <v>24301</v>
      </c>
      <c r="B9266" s="110" t="s">
        <v>12081</v>
      </c>
    </row>
    <row r="9267" spans="1:2" x14ac:dyDescent="0.25">
      <c r="A9267" s="118">
        <v>24140</v>
      </c>
      <c r="B9267" s="110" t="s">
        <v>12082</v>
      </c>
    </row>
    <row r="9268" spans="1:2" x14ac:dyDescent="0.25">
      <c r="A9268" s="118">
        <v>24150</v>
      </c>
      <c r="B9268" s="110" t="s">
        <v>12083</v>
      </c>
    </row>
    <row r="9269" spans="1:2" x14ac:dyDescent="0.25">
      <c r="A9269" s="118">
        <v>24150</v>
      </c>
      <c r="B9269" s="110" t="s">
        <v>12084</v>
      </c>
    </row>
    <row r="9270" spans="1:2" x14ac:dyDescent="0.25">
      <c r="A9270" s="118">
        <v>24610</v>
      </c>
      <c r="B9270" s="110" t="s">
        <v>12085</v>
      </c>
    </row>
    <row r="9271" spans="1:2" x14ac:dyDescent="0.25">
      <c r="A9271" s="118">
        <v>24110</v>
      </c>
      <c r="B9271" s="110" t="s">
        <v>12086</v>
      </c>
    </row>
    <row r="9272" spans="1:2" x14ac:dyDescent="0.25">
      <c r="A9272" s="118">
        <v>27100</v>
      </c>
      <c r="B9272" s="110" t="s">
        <v>12087</v>
      </c>
    </row>
    <row r="9273" spans="1:2" x14ac:dyDescent="0.25">
      <c r="A9273" s="118">
        <v>51560</v>
      </c>
      <c r="B9273" s="110" t="s">
        <v>12088</v>
      </c>
    </row>
    <row r="9274" spans="1:2" x14ac:dyDescent="0.25">
      <c r="A9274" s="118">
        <v>17120</v>
      </c>
      <c r="B9274" s="110" t="s">
        <v>12089</v>
      </c>
    </row>
    <row r="9275" spans="1:2" x14ac:dyDescent="0.25">
      <c r="A9275" s="118">
        <v>74206</v>
      </c>
      <c r="B9275" s="110" t="s">
        <v>12090</v>
      </c>
    </row>
    <row r="9276" spans="1:2" x14ac:dyDescent="0.25">
      <c r="A9276" s="118">
        <v>67130</v>
      </c>
      <c r="B9276" s="110" t="s">
        <v>12091</v>
      </c>
    </row>
    <row r="9277" spans="1:2" x14ac:dyDescent="0.25">
      <c r="A9277" s="118">
        <v>30010</v>
      </c>
      <c r="B9277" s="110" t="s">
        <v>12092</v>
      </c>
    </row>
    <row r="9278" spans="1:2" x14ac:dyDescent="0.25">
      <c r="A9278" s="118">
        <v>51170</v>
      </c>
      <c r="B9278" s="110" t="s">
        <v>12093</v>
      </c>
    </row>
    <row r="9279" spans="1:2" x14ac:dyDescent="0.25">
      <c r="A9279" s="118">
        <v>52250</v>
      </c>
      <c r="B9279" s="110" t="s">
        <v>12094</v>
      </c>
    </row>
    <row r="9280" spans="1:2" x14ac:dyDescent="0.25">
      <c r="A9280" s="118">
        <v>15980</v>
      </c>
      <c r="B9280" s="110" t="s">
        <v>12095</v>
      </c>
    </row>
    <row r="9281" spans="1:2" x14ac:dyDescent="0.25">
      <c r="A9281" s="118">
        <v>27100</v>
      </c>
      <c r="B9281" s="110" t="s">
        <v>12096</v>
      </c>
    </row>
    <row r="9282" spans="1:2" x14ac:dyDescent="0.25">
      <c r="A9282" s="118">
        <v>27100</v>
      </c>
      <c r="B9282" s="110" t="s">
        <v>12097</v>
      </c>
    </row>
    <row r="9283" spans="1:2" x14ac:dyDescent="0.25">
      <c r="A9283" s="118">
        <v>15710</v>
      </c>
      <c r="B9283" s="110" t="s">
        <v>12098</v>
      </c>
    </row>
    <row r="9284" spans="1:2" x14ac:dyDescent="0.25">
      <c r="A9284" s="118">
        <v>25240</v>
      </c>
      <c r="B9284" s="110" t="s">
        <v>12099</v>
      </c>
    </row>
    <row r="9285" spans="1:2" x14ac:dyDescent="0.25">
      <c r="A9285" s="118">
        <v>25240</v>
      </c>
      <c r="B9285" s="110" t="s">
        <v>12100</v>
      </c>
    </row>
    <row r="9286" spans="1:2" x14ac:dyDescent="0.25">
      <c r="A9286" s="118">
        <v>25240</v>
      </c>
      <c r="B9286" s="110" t="s">
        <v>12101</v>
      </c>
    </row>
    <row r="9287" spans="1:2" x14ac:dyDescent="0.25">
      <c r="A9287" s="118">
        <v>15899</v>
      </c>
      <c r="B9287" s="110" t="s">
        <v>12102</v>
      </c>
    </row>
    <row r="9288" spans="1:2" x14ac:dyDescent="0.25">
      <c r="A9288" s="118">
        <v>15410</v>
      </c>
      <c r="B9288" s="110" t="s">
        <v>12103</v>
      </c>
    </row>
    <row r="9289" spans="1:2" x14ac:dyDescent="0.25">
      <c r="A9289" s="118">
        <v>29230</v>
      </c>
      <c r="B9289" s="110" t="s">
        <v>12104</v>
      </c>
    </row>
    <row r="9290" spans="1:2" x14ac:dyDescent="0.25">
      <c r="A9290" s="118">
        <v>29720</v>
      </c>
      <c r="B9290" s="110" t="s">
        <v>12105</v>
      </c>
    </row>
    <row r="9291" spans="1:2" x14ac:dyDescent="0.25">
      <c r="A9291" s="118">
        <v>29210</v>
      </c>
      <c r="B9291" s="110" t="s">
        <v>12106</v>
      </c>
    </row>
    <row r="9292" spans="1:2" x14ac:dyDescent="0.25">
      <c r="A9292" s="118">
        <v>33202</v>
      </c>
      <c r="B9292" s="110" t="s">
        <v>12107</v>
      </c>
    </row>
    <row r="9293" spans="1:2" x14ac:dyDescent="0.25">
      <c r="A9293" s="118">
        <v>51479</v>
      </c>
      <c r="B9293" s="110" t="s">
        <v>12108</v>
      </c>
    </row>
    <row r="9294" spans="1:2" x14ac:dyDescent="0.25">
      <c r="A9294" s="118">
        <v>31500</v>
      </c>
      <c r="B9294" s="110" t="s">
        <v>12109</v>
      </c>
    </row>
    <row r="9295" spans="1:2" x14ac:dyDescent="0.25">
      <c r="A9295" s="118">
        <v>29430</v>
      </c>
      <c r="B9295" s="110" t="s">
        <v>12110</v>
      </c>
    </row>
    <row r="9296" spans="1:2" x14ac:dyDescent="0.25">
      <c r="A9296" s="118">
        <v>27540</v>
      </c>
      <c r="B9296" s="110" t="s">
        <v>12111</v>
      </c>
    </row>
    <row r="9297" spans="1:2" x14ac:dyDescent="0.25">
      <c r="A9297" s="118">
        <v>13200</v>
      </c>
      <c r="B9297" s="110" t="s">
        <v>12112</v>
      </c>
    </row>
    <row r="9298" spans="1:2" x14ac:dyDescent="0.25">
      <c r="A9298" s="118">
        <v>13200</v>
      </c>
      <c r="B9298" s="110" t="s">
        <v>12113</v>
      </c>
    </row>
    <row r="9299" spans="1:2" x14ac:dyDescent="0.25">
      <c r="A9299" s="118">
        <v>13200</v>
      </c>
      <c r="B9299" s="110" t="s">
        <v>12114</v>
      </c>
    </row>
    <row r="9300" spans="1:2" x14ac:dyDescent="0.25">
      <c r="A9300" s="118">
        <v>27450</v>
      </c>
      <c r="B9300" s="110" t="s">
        <v>12115</v>
      </c>
    </row>
    <row r="9301" spans="1:2" x14ac:dyDescent="0.25">
      <c r="A9301" s="119">
        <v>51180</v>
      </c>
      <c r="B9301" s="111" t="s">
        <v>12116</v>
      </c>
    </row>
    <row r="9302" spans="1:2" x14ac:dyDescent="0.25">
      <c r="A9302" s="120">
        <v>33100</v>
      </c>
      <c r="B9302" s="111" t="s">
        <v>12117</v>
      </c>
    </row>
    <row r="9303" spans="1:2" x14ac:dyDescent="0.25">
      <c r="A9303" s="118">
        <v>66032</v>
      </c>
      <c r="B9303" s="110" t="s">
        <v>12118</v>
      </c>
    </row>
    <row r="9304" spans="1:2" x14ac:dyDescent="0.25">
      <c r="A9304" s="118">
        <v>66020</v>
      </c>
      <c r="B9304" s="110" t="s">
        <v>12119</v>
      </c>
    </row>
    <row r="9305" spans="1:2" x14ac:dyDescent="0.25">
      <c r="A9305" s="118">
        <v>37200</v>
      </c>
      <c r="B9305" s="110" t="s">
        <v>12120</v>
      </c>
    </row>
    <row r="9306" spans="1:2" x14ac:dyDescent="0.25">
      <c r="A9306" s="118">
        <v>26829</v>
      </c>
      <c r="B9306" s="110" t="s">
        <v>12121</v>
      </c>
    </row>
    <row r="9307" spans="1:2" x14ac:dyDescent="0.25">
      <c r="A9307" s="118">
        <v>75210</v>
      </c>
      <c r="B9307" s="110" t="s">
        <v>12122</v>
      </c>
    </row>
    <row r="9308" spans="1:2" x14ac:dyDescent="0.25">
      <c r="A9308" s="118">
        <v>27100</v>
      </c>
      <c r="B9308" s="110" t="s">
        <v>12123</v>
      </c>
    </row>
    <row r="9309" spans="1:2" x14ac:dyDescent="0.25">
      <c r="A9309" s="118">
        <v>70209</v>
      </c>
      <c r="B9309" s="110" t="s">
        <v>12124</v>
      </c>
    </row>
    <row r="9310" spans="1:2" x14ac:dyDescent="0.25">
      <c r="A9310" s="118">
        <v>29130</v>
      </c>
      <c r="B9310" s="110" t="s">
        <v>12125</v>
      </c>
    </row>
    <row r="9311" spans="1:2" x14ac:dyDescent="0.25">
      <c r="A9311" s="118">
        <v>62201</v>
      </c>
      <c r="B9311" s="110" t="s">
        <v>12126</v>
      </c>
    </row>
    <row r="9312" spans="1:2" x14ac:dyDescent="0.25">
      <c r="A9312" s="118">
        <v>60239</v>
      </c>
      <c r="B9312" s="110" t="s">
        <v>12127</v>
      </c>
    </row>
    <row r="9313" spans="1:2" x14ac:dyDescent="0.25">
      <c r="A9313" s="118">
        <v>45440</v>
      </c>
      <c r="B9313" s="110" t="s">
        <v>12128</v>
      </c>
    </row>
    <row r="9314" spans="1:2" x14ac:dyDescent="0.25">
      <c r="A9314" s="118">
        <v>52630</v>
      </c>
      <c r="B9314" s="110" t="s">
        <v>12129</v>
      </c>
    </row>
    <row r="9315" spans="1:2" x14ac:dyDescent="0.25">
      <c r="A9315" s="118">
        <v>52630</v>
      </c>
      <c r="B9315" s="110" t="s">
        <v>12130</v>
      </c>
    </row>
    <row r="9316" spans="1:2" x14ac:dyDescent="0.25">
      <c r="A9316" s="118">
        <v>24160</v>
      </c>
      <c r="B9316" s="110" t="s">
        <v>12131</v>
      </c>
    </row>
    <row r="9317" spans="1:2" x14ac:dyDescent="0.25">
      <c r="A9317" s="118">
        <v>2010</v>
      </c>
      <c r="B9317" s="110" t="s">
        <v>12132</v>
      </c>
    </row>
    <row r="9318" spans="1:2" x14ac:dyDescent="0.25">
      <c r="A9318" s="118">
        <v>17530</v>
      </c>
      <c r="B9318" s="110" t="s">
        <v>12133</v>
      </c>
    </row>
    <row r="9319" spans="1:2" x14ac:dyDescent="0.25">
      <c r="A9319" s="118">
        <v>25220</v>
      </c>
      <c r="B9319" s="110" t="s">
        <v>12134</v>
      </c>
    </row>
    <row r="9320" spans="1:2" x14ac:dyDescent="0.25">
      <c r="A9320" s="118">
        <v>25220</v>
      </c>
      <c r="B9320" s="110" t="s">
        <v>12135</v>
      </c>
    </row>
    <row r="9321" spans="1:2" x14ac:dyDescent="0.25">
      <c r="A9321" s="118">
        <v>17530</v>
      </c>
      <c r="B9321" s="110" t="s">
        <v>12136</v>
      </c>
    </row>
    <row r="9322" spans="1:2" x14ac:dyDescent="0.25">
      <c r="A9322" s="118">
        <v>17530</v>
      </c>
      <c r="B9322" s="110" t="s">
        <v>12137</v>
      </c>
    </row>
    <row r="9323" spans="1:2" x14ac:dyDescent="0.25">
      <c r="A9323" s="118">
        <v>15850</v>
      </c>
      <c r="B9323" s="110" t="s">
        <v>12138</v>
      </c>
    </row>
    <row r="9324" spans="1:2" x14ac:dyDescent="0.25">
      <c r="A9324" s="118">
        <v>74119</v>
      </c>
      <c r="B9324" s="110" t="s">
        <v>12139</v>
      </c>
    </row>
    <row r="9325" spans="1:2" x14ac:dyDescent="0.25">
      <c r="A9325" s="118">
        <v>74119</v>
      </c>
      <c r="B9325" s="110" t="s">
        <v>12140</v>
      </c>
    </row>
    <row r="9326" spans="1:2" x14ac:dyDescent="0.25">
      <c r="A9326" s="118">
        <v>27420</v>
      </c>
      <c r="B9326" s="110" t="s">
        <v>12141</v>
      </c>
    </row>
    <row r="9327" spans="1:2" x14ac:dyDescent="0.25">
      <c r="A9327" s="118">
        <v>22220</v>
      </c>
      <c r="B9327" s="110" t="s">
        <v>12142</v>
      </c>
    </row>
    <row r="9328" spans="1:2" x14ac:dyDescent="0.25">
      <c r="A9328" s="118">
        <v>25240</v>
      </c>
      <c r="B9328" s="110" t="s">
        <v>12143</v>
      </c>
    </row>
    <row r="9329" spans="1:2" x14ac:dyDescent="0.25">
      <c r="A9329" s="118">
        <v>17541</v>
      </c>
      <c r="B9329" s="110" t="s">
        <v>12144</v>
      </c>
    </row>
    <row r="9330" spans="1:2" x14ac:dyDescent="0.25">
      <c r="A9330" s="118">
        <v>15842</v>
      </c>
      <c r="B9330" s="110" t="s">
        <v>12145</v>
      </c>
    </row>
    <row r="9331" spans="1:2" x14ac:dyDescent="0.25">
      <c r="A9331" s="118">
        <v>36639</v>
      </c>
      <c r="B9331" s="110" t="s">
        <v>12146</v>
      </c>
    </row>
    <row r="9332" spans="1:2" x14ac:dyDescent="0.25">
      <c r="A9332" s="118">
        <v>19200</v>
      </c>
      <c r="B9332" s="110" t="s">
        <v>12147</v>
      </c>
    </row>
    <row r="9333" spans="1:2" x14ac:dyDescent="0.25">
      <c r="A9333" s="118">
        <v>35300</v>
      </c>
      <c r="B9333" s="110" t="s">
        <v>12148</v>
      </c>
    </row>
    <row r="9334" spans="1:2" x14ac:dyDescent="0.25">
      <c r="A9334" s="118">
        <v>26260</v>
      </c>
      <c r="B9334" s="110" t="s">
        <v>12149</v>
      </c>
    </row>
    <row r="9335" spans="1:2" x14ac:dyDescent="0.25">
      <c r="A9335" s="118">
        <v>28300</v>
      </c>
      <c r="B9335" s="110" t="s">
        <v>12150</v>
      </c>
    </row>
    <row r="9336" spans="1:2" x14ac:dyDescent="0.25">
      <c r="A9336" s="118">
        <v>23300</v>
      </c>
      <c r="B9336" s="110" t="s">
        <v>12151</v>
      </c>
    </row>
    <row r="9337" spans="1:2" x14ac:dyDescent="0.25">
      <c r="A9337" s="118">
        <v>28300</v>
      </c>
      <c r="B9337" s="110" t="s">
        <v>12152</v>
      </c>
    </row>
    <row r="9338" spans="1:2" x14ac:dyDescent="0.25">
      <c r="A9338" s="118">
        <v>23300</v>
      </c>
      <c r="B9338" s="110" t="s">
        <v>12153</v>
      </c>
    </row>
    <row r="9339" spans="1:2" x14ac:dyDescent="0.25">
      <c r="A9339" s="118">
        <v>33100</v>
      </c>
      <c r="B9339" s="110" t="s">
        <v>12154</v>
      </c>
    </row>
    <row r="9340" spans="1:2" x14ac:dyDescent="0.25">
      <c r="A9340" s="118">
        <v>74300</v>
      </c>
      <c r="B9340" s="110" t="s">
        <v>12155</v>
      </c>
    </row>
    <row r="9341" spans="1:2" x14ac:dyDescent="0.25">
      <c r="A9341" s="118">
        <v>40110</v>
      </c>
      <c r="B9341" s="110" t="s">
        <v>12156</v>
      </c>
    </row>
    <row r="9342" spans="1:2" x14ac:dyDescent="0.25">
      <c r="A9342" s="118">
        <v>28300</v>
      </c>
      <c r="B9342" s="110" t="s">
        <v>12157</v>
      </c>
    </row>
    <row r="9343" spans="1:2" x14ac:dyDescent="0.25">
      <c r="A9343" s="118">
        <v>28300</v>
      </c>
      <c r="B9343" s="110" t="s">
        <v>12158</v>
      </c>
    </row>
    <row r="9344" spans="1:2" x14ac:dyDescent="0.25">
      <c r="A9344" s="118">
        <v>33201</v>
      </c>
      <c r="B9344" s="110" t="s">
        <v>12159</v>
      </c>
    </row>
    <row r="9345" spans="1:2" x14ac:dyDescent="0.25">
      <c r="A9345" s="118">
        <v>33100</v>
      </c>
      <c r="B9345" s="110" t="s">
        <v>12160</v>
      </c>
    </row>
    <row r="9346" spans="1:2" x14ac:dyDescent="0.25">
      <c r="A9346" s="118">
        <v>36631</v>
      </c>
      <c r="B9346" s="110" t="s">
        <v>12161</v>
      </c>
    </row>
    <row r="9347" spans="1:2" x14ac:dyDescent="0.25">
      <c r="A9347" s="118">
        <v>33201</v>
      </c>
      <c r="B9347" s="110" t="s">
        <v>12162</v>
      </c>
    </row>
    <row r="9348" spans="1:2" x14ac:dyDescent="0.25">
      <c r="A9348" s="118">
        <v>33202</v>
      </c>
      <c r="B9348" s="110" t="s">
        <v>12163</v>
      </c>
    </row>
    <row r="9349" spans="1:2" x14ac:dyDescent="0.25">
      <c r="A9349" s="118">
        <v>52485</v>
      </c>
      <c r="B9349" s="110" t="s">
        <v>12164</v>
      </c>
    </row>
    <row r="9350" spans="1:2" x14ac:dyDescent="0.25">
      <c r="A9350" s="118">
        <v>18210</v>
      </c>
      <c r="B9350" s="110" t="s">
        <v>12165</v>
      </c>
    </row>
    <row r="9351" spans="1:2" x14ac:dyDescent="0.25">
      <c r="A9351" s="118">
        <v>85140</v>
      </c>
      <c r="B9351" s="110" t="s">
        <v>12166</v>
      </c>
    </row>
    <row r="9352" spans="1:2" x14ac:dyDescent="0.25">
      <c r="A9352" s="118">
        <v>1120</v>
      </c>
      <c r="B9352" s="110" t="s">
        <v>12167</v>
      </c>
    </row>
    <row r="9353" spans="1:2" x14ac:dyDescent="0.25">
      <c r="A9353" s="118">
        <v>36400</v>
      </c>
      <c r="B9353" s="110" t="s">
        <v>12168</v>
      </c>
    </row>
    <row r="9354" spans="1:2" x14ac:dyDescent="0.25">
      <c r="A9354" s="118">
        <v>80100</v>
      </c>
      <c r="B9354" s="110" t="s">
        <v>12169</v>
      </c>
    </row>
    <row r="9355" spans="1:2" x14ac:dyDescent="0.25">
      <c r="A9355" s="118">
        <v>17403</v>
      </c>
      <c r="B9355" s="110" t="s">
        <v>12170</v>
      </c>
    </row>
    <row r="9356" spans="1:2" x14ac:dyDescent="0.25">
      <c r="A9356" s="118">
        <v>18210</v>
      </c>
      <c r="B9356" s="110" t="s">
        <v>12171</v>
      </c>
    </row>
    <row r="9357" spans="1:2" x14ac:dyDescent="0.25">
      <c r="A9357" s="118">
        <v>18210</v>
      </c>
      <c r="B9357" s="110" t="s">
        <v>12172</v>
      </c>
    </row>
    <row r="9358" spans="1:2" x14ac:dyDescent="0.25">
      <c r="A9358" s="118">
        <v>74500</v>
      </c>
      <c r="B9358" s="110" t="s">
        <v>12173</v>
      </c>
    </row>
    <row r="9359" spans="1:2" x14ac:dyDescent="0.25">
      <c r="A9359" s="118">
        <v>85140</v>
      </c>
      <c r="B9359" s="110" t="s">
        <v>12174</v>
      </c>
    </row>
    <row r="9360" spans="1:2" x14ac:dyDescent="0.25">
      <c r="A9360" s="118">
        <v>85140</v>
      </c>
      <c r="B9360" s="110" t="s">
        <v>12175</v>
      </c>
    </row>
    <row r="9361" spans="1:2" x14ac:dyDescent="0.25">
      <c r="A9361" s="118">
        <v>85113</v>
      </c>
      <c r="B9361" s="110" t="s">
        <v>12176</v>
      </c>
    </row>
    <row r="9362" spans="1:2" x14ac:dyDescent="0.25">
      <c r="A9362" s="118">
        <v>85140</v>
      </c>
      <c r="B9362" s="110" t="s">
        <v>12177</v>
      </c>
    </row>
    <row r="9363" spans="1:2" x14ac:dyDescent="0.25">
      <c r="A9363" s="118">
        <v>91120</v>
      </c>
      <c r="B9363" s="110" t="s">
        <v>12178</v>
      </c>
    </row>
    <row r="9364" spans="1:2" x14ac:dyDescent="0.25">
      <c r="A9364" s="118">
        <v>28740</v>
      </c>
      <c r="B9364" s="110" t="s">
        <v>12179</v>
      </c>
    </row>
    <row r="9365" spans="1:2" x14ac:dyDescent="0.25">
      <c r="A9365" s="118">
        <v>15842</v>
      </c>
      <c r="B9365" s="110" t="s">
        <v>12180</v>
      </c>
    </row>
    <row r="9366" spans="1:2" x14ac:dyDescent="0.25">
      <c r="A9366" s="118">
        <v>15330</v>
      </c>
      <c r="B9366" s="110" t="s">
        <v>12181</v>
      </c>
    </row>
    <row r="9367" spans="1:2" x14ac:dyDescent="0.25">
      <c r="A9367" s="118">
        <v>15842</v>
      </c>
      <c r="B9367" s="110" t="s">
        <v>12182</v>
      </c>
    </row>
    <row r="9368" spans="1:2" x14ac:dyDescent="0.25">
      <c r="A9368" s="118">
        <v>15330</v>
      </c>
      <c r="B9368" s="110" t="s">
        <v>12183</v>
      </c>
    </row>
    <row r="9369" spans="1:2" x14ac:dyDescent="0.25">
      <c r="A9369" s="118">
        <v>29530</v>
      </c>
      <c r="B9369" s="110" t="s">
        <v>12184</v>
      </c>
    </row>
    <row r="9370" spans="1:2" x14ac:dyDescent="0.25">
      <c r="A9370" s="118">
        <v>15330</v>
      </c>
      <c r="B9370" s="110" t="s">
        <v>12185</v>
      </c>
    </row>
    <row r="9371" spans="1:2" x14ac:dyDescent="0.25">
      <c r="A9371" s="118">
        <v>1139</v>
      </c>
      <c r="B9371" s="110" t="s">
        <v>12186</v>
      </c>
    </row>
    <row r="9372" spans="1:2" x14ac:dyDescent="0.25">
      <c r="A9372" s="118">
        <v>15330</v>
      </c>
      <c r="B9372" s="110" t="s">
        <v>12187</v>
      </c>
    </row>
    <row r="9373" spans="1:2" x14ac:dyDescent="0.25">
      <c r="A9373" s="118">
        <v>1139</v>
      </c>
      <c r="B9373" s="110" t="s">
        <v>12188</v>
      </c>
    </row>
    <row r="9374" spans="1:2" x14ac:dyDescent="0.25">
      <c r="A9374" s="118">
        <v>24410</v>
      </c>
      <c r="B9374" s="110" t="s">
        <v>12189</v>
      </c>
    </row>
    <row r="9375" spans="1:2" x14ac:dyDescent="0.25">
      <c r="A9375" s="118">
        <v>15820</v>
      </c>
      <c r="B9375" s="110" t="s">
        <v>12190</v>
      </c>
    </row>
    <row r="9376" spans="1:2" x14ac:dyDescent="0.25">
      <c r="A9376" s="118">
        <v>15611</v>
      </c>
      <c r="B9376" s="110" t="s">
        <v>12191</v>
      </c>
    </row>
    <row r="9377" spans="1:2" x14ac:dyDescent="0.25">
      <c r="A9377" s="118">
        <v>15611</v>
      </c>
      <c r="B9377" s="110" t="s">
        <v>12192</v>
      </c>
    </row>
    <row r="9378" spans="1:2" x14ac:dyDescent="0.25">
      <c r="A9378" s="118">
        <v>15611</v>
      </c>
      <c r="B9378" s="110" t="s">
        <v>12193</v>
      </c>
    </row>
    <row r="9379" spans="1:2" x14ac:dyDescent="0.25">
      <c r="A9379" s="118">
        <v>1110</v>
      </c>
      <c r="B9379" s="110" t="s">
        <v>12194</v>
      </c>
    </row>
    <row r="9380" spans="1:2" x14ac:dyDescent="0.25">
      <c r="A9380" s="118">
        <v>33402</v>
      </c>
      <c r="B9380" s="110" t="s">
        <v>12195</v>
      </c>
    </row>
    <row r="9381" spans="1:2" x14ac:dyDescent="0.25">
      <c r="A9381" s="118">
        <v>85322</v>
      </c>
      <c r="B9381" s="110" t="s">
        <v>12196</v>
      </c>
    </row>
    <row r="9382" spans="1:2" x14ac:dyDescent="0.25">
      <c r="A9382" s="118">
        <v>85321</v>
      </c>
      <c r="B9382" s="110" t="s">
        <v>12197</v>
      </c>
    </row>
    <row r="9383" spans="1:2" x14ac:dyDescent="0.25">
      <c r="A9383" s="118">
        <v>85140</v>
      </c>
      <c r="B9383" s="110" t="s">
        <v>12198</v>
      </c>
    </row>
    <row r="9384" spans="1:2" x14ac:dyDescent="0.25">
      <c r="A9384" s="118">
        <v>33201</v>
      </c>
      <c r="B9384" s="110" t="s">
        <v>12199</v>
      </c>
    </row>
    <row r="9385" spans="1:2" x14ac:dyDescent="0.25">
      <c r="A9385" s="118">
        <v>33202</v>
      </c>
      <c r="B9385" s="110" t="s">
        <v>12200</v>
      </c>
    </row>
    <row r="9386" spans="1:2" x14ac:dyDescent="0.25">
      <c r="A9386" s="118">
        <v>14300</v>
      </c>
      <c r="B9386" s="110" t="s">
        <v>12201</v>
      </c>
    </row>
    <row r="9387" spans="1:2" x14ac:dyDescent="0.25">
      <c r="A9387" s="118">
        <v>24120</v>
      </c>
      <c r="B9387" s="110" t="s">
        <v>12202</v>
      </c>
    </row>
    <row r="9388" spans="1:2" x14ac:dyDescent="0.25">
      <c r="A9388" s="118">
        <v>24630</v>
      </c>
      <c r="B9388" s="110" t="s">
        <v>12203</v>
      </c>
    </row>
    <row r="9389" spans="1:2" x14ac:dyDescent="0.25">
      <c r="A9389" s="118">
        <v>52250</v>
      </c>
      <c r="B9389" s="110" t="s">
        <v>12204</v>
      </c>
    </row>
    <row r="9390" spans="1:2" x14ac:dyDescent="0.25">
      <c r="A9390" s="118">
        <v>15111</v>
      </c>
      <c r="B9390" s="110" t="s">
        <v>12205</v>
      </c>
    </row>
    <row r="9391" spans="1:2" x14ac:dyDescent="0.25">
      <c r="A9391" s="118">
        <v>51320</v>
      </c>
      <c r="B9391" s="110" t="s">
        <v>12206</v>
      </c>
    </row>
    <row r="9392" spans="1:2" x14ac:dyDescent="0.25">
      <c r="A9392" s="118">
        <v>45211</v>
      </c>
      <c r="B9392" s="110" t="s">
        <v>12207</v>
      </c>
    </row>
    <row r="9393" spans="1:2" x14ac:dyDescent="0.25">
      <c r="A9393" s="118">
        <v>21219</v>
      </c>
      <c r="B9393" s="110" t="s">
        <v>12208</v>
      </c>
    </row>
    <row r="9394" spans="1:2" x14ac:dyDescent="0.25">
      <c r="A9394" s="118">
        <v>74701</v>
      </c>
      <c r="B9394" s="110" t="s">
        <v>12209</v>
      </c>
    </row>
    <row r="9395" spans="1:2" x14ac:dyDescent="0.25">
      <c r="A9395" s="118">
        <v>71320</v>
      </c>
      <c r="B9395" s="110" t="s">
        <v>12210</v>
      </c>
    </row>
    <row r="9396" spans="1:2" x14ac:dyDescent="0.25">
      <c r="A9396" s="118">
        <v>71330</v>
      </c>
      <c r="B9396" s="110" t="s">
        <v>12211</v>
      </c>
    </row>
    <row r="9397" spans="1:2" x14ac:dyDescent="0.25">
      <c r="A9397" s="118">
        <v>52482</v>
      </c>
      <c r="B9397" s="110" t="s">
        <v>12212</v>
      </c>
    </row>
    <row r="9398" spans="1:2" x14ac:dyDescent="0.25">
      <c r="A9398" s="118">
        <v>51850</v>
      </c>
      <c r="B9398" s="110" t="s">
        <v>12213</v>
      </c>
    </row>
    <row r="9399" spans="1:2" x14ac:dyDescent="0.25">
      <c r="A9399" s="118">
        <v>71330</v>
      </c>
      <c r="B9399" s="110" t="s">
        <v>12214</v>
      </c>
    </row>
    <row r="9400" spans="1:2" x14ac:dyDescent="0.25">
      <c r="A9400" s="118">
        <v>51140</v>
      </c>
      <c r="B9400" s="110" t="s">
        <v>12215</v>
      </c>
    </row>
    <row r="9401" spans="1:2" x14ac:dyDescent="0.25">
      <c r="A9401" s="118">
        <v>30010</v>
      </c>
      <c r="B9401" s="110" t="s">
        <v>12216</v>
      </c>
    </row>
    <row r="9402" spans="1:2" x14ac:dyDescent="0.25">
      <c r="A9402" s="118">
        <v>30010</v>
      </c>
      <c r="B9402" s="110" t="s">
        <v>12217</v>
      </c>
    </row>
    <row r="9403" spans="1:2" x14ac:dyDescent="0.25">
      <c r="A9403" s="118">
        <v>71330</v>
      </c>
      <c r="B9403" s="110" t="s">
        <v>12218</v>
      </c>
    </row>
    <row r="9404" spans="1:2" x14ac:dyDescent="0.25">
      <c r="A9404" s="118">
        <v>71330</v>
      </c>
      <c r="B9404" s="110" t="s">
        <v>12219</v>
      </c>
    </row>
    <row r="9405" spans="1:2" x14ac:dyDescent="0.25">
      <c r="A9405" s="118">
        <v>99000</v>
      </c>
      <c r="B9405" s="110" t="s">
        <v>12220</v>
      </c>
    </row>
    <row r="9406" spans="1:2" x14ac:dyDescent="0.25">
      <c r="A9406" s="118">
        <v>36220</v>
      </c>
      <c r="B9406" s="110" t="s">
        <v>12221</v>
      </c>
    </row>
    <row r="9407" spans="1:2" x14ac:dyDescent="0.25">
      <c r="A9407" s="118">
        <v>36110</v>
      </c>
      <c r="B9407" s="110" t="s">
        <v>12222</v>
      </c>
    </row>
    <row r="9408" spans="1:2" x14ac:dyDescent="0.25">
      <c r="A9408" s="118">
        <v>52470</v>
      </c>
      <c r="B9408" s="110" t="s">
        <v>12223</v>
      </c>
    </row>
    <row r="9409" spans="1:2" x14ac:dyDescent="0.25">
      <c r="A9409" s="118">
        <v>25240</v>
      </c>
      <c r="B9409" s="110" t="s">
        <v>12224</v>
      </c>
    </row>
    <row r="9410" spans="1:2" x14ac:dyDescent="0.25">
      <c r="A9410" s="118">
        <v>74500</v>
      </c>
      <c r="B9410" s="110" t="s">
        <v>12225</v>
      </c>
    </row>
    <row r="9411" spans="1:2" x14ac:dyDescent="0.25">
      <c r="A9411" s="118">
        <v>21219</v>
      </c>
      <c r="B9411" s="110" t="s">
        <v>12226</v>
      </c>
    </row>
    <row r="9412" spans="1:2" x14ac:dyDescent="0.25">
      <c r="A9412" s="118">
        <v>55510</v>
      </c>
      <c r="B9412" s="110" t="s">
        <v>12227</v>
      </c>
    </row>
    <row r="9413" spans="1:2" x14ac:dyDescent="0.25">
      <c r="A9413" s="118">
        <v>70209</v>
      </c>
      <c r="B9413" s="110" t="s">
        <v>12228</v>
      </c>
    </row>
    <row r="9414" spans="1:2" x14ac:dyDescent="0.25">
      <c r="A9414" s="118">
        <v>74121</v>
      </c>
      <c r="B9414" s="110" t="s">
        <v>12229</v>
      </c>
    </row>
    <row r="9415" spans="1:2" x14ac:dyDescent="0.25">
      <c r="A9415" s="118">
        <v>75230</v>
      </c>
      <c r="B9415" s="110" t="s">
        <v>12230</v>
      </c>
    </row>
    <row r="9416" spans="1:2" x14ac:dyDescent="0.25">
      <c r="A9416" s="118">
        <v>50101</v>
      </c>
      <c r="B9416" s="110" t="s">
        <v>12231</v>
      </c>
    </row>
    <row r="9417" spans="1:2" x14ac:dyDescent="0.25">
      <c r="A9417" s="118">
        <v>50101</v>
      </c>
      <c r="B9417" s="110" t="s">
        <v>12232</v>
      </c>
    </row>
    <row r="9418" spans="1:2" x14ac:dyDescent="0.25">
      <c r="A9418" s="118">
        <v>50102</v>
      </c>
      <c r="B9418" s="110" t="s">
        <v>12233</v>
      </c>
    </row>
    <row r="9419" spans="1:2" x14ac:dyDescent="0.25">
      <c r="A9419" s="118">
        <v>50102</v>
      </c>
      <c r="B9419" s="110" t="s">
        <v>12234</v>
      </c>
    </row>
    <row r="9420" spans="1:2" x14ac:dyDescent="0.25">
      <c r="A9420" s="118">
        <v>50101</v>
      </c>
      <c r="B9420" s="110" t="s">
        <v>12235</v>
      </c>
    </row>
    <row r="9421" spans="1:2" x14ac:dyDescent="0.25">
      <c r="A9421" s="118">
        <v>50101</v>
      </c>
      <c r="B9421" s="110" t="s">
        <v>12236</v>
      </c>
    </row>
    <row r="9422" spans="1:2" x14ac:dyDescent="0.25">
      <c r="A9422" s="118">
        <v>50102</v>
      </c>
      <c r="B9422" s="110" t="s">
        <v>12237</v>
      </c>
    </row>
    <row r="9423" spans="1:2" x14ac:dyDescent="0.25">
      <c r="A9423" s="118">
        <v>50102</v>
      </c>
      <c r="B9423" s="110" t="s">
        <v>12238</v>
      </c>
    </row>
    <row r="9424" spans="1:2" x14ac:dyDescent="0.25">
      <c r="A9424" s="118">
        <v>29560</v>
      </c>
      <c r="B9424" s="110" t="s">
        <v>12239</v>
      </c>
    </row>
    <row r="9425" spans="1:2" x14ac:dyDescent="0.25">
      <c r="A9425" s="118">
        <v>22220</v>
      </c>
      <c r="B9425" s="110" t="s">
        <v>12240</v>
      </c>
    </row>
    <row r="9426" spans="1:2" x14ac:dyDescent="0.25">
      <c r="A9426" s="118">
        <v>51850</v>
      </c>
      <c r="B9426" s="110" t="s">
        <v>12241</v>
      </c>
    </row>
    <row r="9427" spans="1:2" x14ac:dyDescent="0.25">
      <c r="A9427" s="118">
        <v>35110</v>
      </c>
      <c r="B9427" s="110" t="s">
        <v>12242</v>
      </c>
    </row>
    <row r="9428" spans="1:2" x14ac:dyDescent="0.25">
      <c r="A9428" s="118">
        <v>60300</v>
      </c>
      <c r="B9428" s="110" t="s">
        <v>12243</v>
      </c>
    </row>
    <row r="9429" spans="1:2" x14ac:dyDescent="0.25">
      <c r="A9429" s="118">
        <v>45213</v>
      </c>
      <c r="B9429" s="110" t="s">
        <v>12244</v>
      </c>
    </row>
    <row r="9430" spans="1:2" x14ac:dyDescent="0.25">
      <c r="A9430" s="118">
        <v>60300</v>
      </c>
      <c r="B9430" s="110" t="s">
        <v>12245</v>
      </c>
    </row>
    <row r="9431" spans="1:2" x14ac:dyDescent="0.25">
      <c r="A9431" s="118">
        <v>63220</v>
      </c>
      <c r="B9431" s="110" t="s">
        <v>12246</v>
      </c>
    </row>
    <row r="9432" spans="1:2" x14ac:dyDescent="0.25">
      <c r="A9432" s="118">
        <v>35110</v>
      </c>
      <c r="B9432" s="110" t="s">
        <v>12247</v>
      </c>
    </row>
    <row r="9433" spans="1:2" x14ac:dyDescent="0.25">
      <c r="A9433" s="118">
        <v>92710</v>
      </c>
      <c r="B9433" s="110" t="s">
        <v>12248</v>
      </c>
    </row>
    <row r="9434" spans="1:2" x14ac:dyDescent="0.25">
      <c r="A9434" s="118">
        <v>33202</v>
      </c>
      <c r="B9434" s="110" t="s">
        <v>12249</v>
      </c>
    </row>
    <row r="9435" spans="1:2" x14ac:dyDescent="0.25">
      <c r="A9435" s="118">
        <v>15420</v>
      </c>
      <c r="B9435" s="110" t="s">
        <v>12250</v>
      </c>
    </row>
    <row r="9436" spans="1:2" x14ac:dyDescent="0.25">
      <c r="A9436" s="118">
        <v>24660</v>
      </c>
      <c r="B9436" s="110" t="s">
        <v>12251</v>
      </c>
    </row>
    <row r="9437" spans="1:2" x14ac:dyDescent="0.25">
      <c r="A9437" s="118">
        <v>11200</v>
      </c>
      <c r="B9437" s="110" t="s">
        <v>12252</v>
      </c>
    </row>
    <row r="9438" spans="1:2" x14ac:dyDescent="0.25">
      <c r="A9438" s="118">
        <v>11200</v>
      </c>
      <c r="B9438" s="110" t="s">
        <v>12253</v>
      </c>
    </row>
    <row r="9439" spans="1:2" x14ac:dyDescent="0.25">
      <c r="A9439" s="118">
        <v>11200</v>
      </c>
      <c r="B9439" s="110" t="s">
        <v>12254</v>
      </c>
    </row>
    <row r="9440" spans="1:2" x14ac:dyDescent="0.25">
      <c r="A9440" s="118">
        <v>11200</v>
      </c>
      <c r="B9440" s="110" t="s">
        <v>12255</v>
      </c>
    </row>
    <row r="9441" spans="1:2" x14ac:dyDescent="0.25">
      <c r="A9441" s="118">
        <v>11200</v>
      </c>
      <c r="B9441" s="110" t="s">
        <v>12256</v>
      </c>
    </row>
    <row r="9442" spans="1:2" x14ac:dyDescent="0.25">
      <c r="A9442" s="118">
        <v>11200</v>
      </c>
      <c r="B9442" s="110" t="s">
        <v>12257</v>
      </c>
    </row>
    <row r="9443" spans="1:2" x14ac:dyDescent="0.25">
      <c r="A9443" s="118">
        <v>11200</v>
      </c>
      <c r="B9443" s="110" t="s">
        <v>12258</v>
      </c>
    </row>
    <row r="9444" spans="1:2" x14ac:dyDescent="0.25">
      <c r="A9444" s="118">
        <v>11200</v>
      </c>
      <c r="B9444" s="110" t="s">
        <v>12259</v>
      </c>
    </row>
    <row r="9445" spans="1:2" x14ac:dyDescent="0.25">
      <c r="A9445" s="118">
        <v>11200</v>
      </c>
      <c r="B9445" s="110" t="s">
        <v>12260</v>
      </c>
    </row>
    <row r="9446" spans="1:2" x14ac:dyDescent="0.25">
      <c r="A9446" s="118">
        <v>11200</v>
      </c>
      <c r="B9446" s="110" t="s">
        <v>12261</v>
      </c>
    </row>
    <row r="9447" spans="1:2" x14ac:dyDescent="0.25">
      <c r="A9447" s="118">
        <v>23209</v>
      </c>
      <c r="B9447" s="110" t="s">
        <v>12262</v>
      </c>
    </row>
    <row r="9448" spans="1:2" x14ac:dyDescent="0.25">
      <c r="A9448" s="118">
        <v>26829</v>
      </c>
      <c r="B9448" s="110" t="s">
        <v>12263</v>
      </c>
    </row>
    <row r="9449" spans="1:2" x14ac:dyDescent="0.25">
      <c r="A9449" s="118">
        <v>51210</v>
      </c>
      <c r="B9449" s="110" t="s">
        <v>12264</v>
      </c>
    </row>
    <row r="9450" spans="1:2" x14ac:dyDescent="0.25">
      <c r="A9450" s="118">
        <v>24511</v>
      </c>
      <c r="B9450" s="110" t="s">
        <v>12265</v>
      </c>
    </row>
    <row r="9451" spans="1:2" x14ac:dyDescent="0.25">
      <c r="A9451" s="118">
        <v>11200</v>
      </c>
      <c r="B9451" s="110" t="s">
        <v>12266</v>
      </c>
    </row>
    <row r="9452" spans="1:2" x14ac:dyDescent="0.25">
      <c r="A9452" s="118">
        <v>71340</v>
      </c>
      <c r="B9452" s="110" t="s">
        <v>12267</v>
      </c>
    </row>
    <row r="9453" spans="1:2" x14ac:dyDescent="0.25">
      <c r="A9453" s="118">
        <v>29240</v>
      </c>
      <c r="B9453" s="110" t="s">
        <v>12268</v>
      </c>
    </row>
    <row r="9454" spans="1:2" x14ac:dyDescent="0.25">
      <c r="A9454" s="118">
        <v>29210</v>
      </c>
      <c r="B9454" s="110" t="s">
        <v>12269</v>
      </c>
    </row>
    <row r="9455" spans="1:2" x14ac:dyDescent="0.25">
      <c r="A9455" s="118">
        <v>15410</v>
      </c>
      <c r="B9455" s="110" t="s">
        <v>12270</v>
      </c>
    </row>
    <row r="9456" spans="1:2" x14ac:dyDescent="0.25">
      <c r="A9456" s="118">
        <v>52489</v>
      </c>
      <c r="B9456" s="110" t="s">
        <v>12271</v>
      </c>
    </row>
    <row r="9457" spans="1:2" x14ac:dyDescent="0.25">
      <c r="A9457" s="118">
        <v>51519</v>
      </c>
      <c r="B9457" s="110" t="s">
        <v>12272</v>
      </c>
    </row>
    <row r="9458" spans="1:2" x14ac:dyDescent="0.25">
      <c r="A9458" s="118">
        <v>15410</v>
      </c>
      <c r="B9458" s="110" t="s">
        <v>12273</v>
      </c>
    </row>
    <row r="9459" spans="1:2" x14ac:dyDescent="0.25">
      <c r="A9459" s="118">
        <v>1110</v>
      </c>
      <c r="B9459" s="110" t="s">
        <v>12274</v>
      </c>
    </row>
    <row r="9460" spans="1:2" x14ac:dyDescent="0.25">
      <c r="A9460" s="118">
        <v>60300</v>
      </c>
      <c r="B9460" s="110" t="s">
        <v>12275</v>
      </c>
    </row>
    <row r="9461" spans="1:2" x14ac:dyDescent="0.25">
      <c r="A9461" s="118">
        <v>35110</v>
      </c>
      <c r="B9461" s="110" t="s">
        <v>12276</v>
      </c>
    </row>
    <row r="9462" spans="1:2" x14ac:dyDescent="0.25">
      <c r="A9462" s="118">
        <v>11100</v>
      </c>
      <c r="B9462" s="110" t="s">
        <v>12277</v>
      </c>
    </row>
    <row r="9463" spans="1:2" x14ac:dyDescent="0.25">
      <c r="A9463" s="118">
        <v>35110</v>
      </c>
      <c r="B9463" s="110" t="s">
        <v>12278</v>
      </c>
    </row>
    <row r="9464" spans="1:2" x14ac:dyDescent="0.25">
      <c r="A9464" s="118">
        <v>45250</v>
      </c>
      <c r="B9464" s="110" t="s">
        <v>12279</v>
      </c>
    </row>
    <row r="9465" spans="1:2" x14ac:dyDescent="0.25">
      <c r="A9465" s="118">
        <v>11100</v>
      </c>
      <c r="B9465" s="110" t="s">
        <v>12280</v>
      </c>
    </row>
    <row r="9466" spans="1:2" x14ac:dyDescent="0.25">
      <c r="A9466" s="118">
        <v>23201</v>
      </c>
      <c r="B9466" s="110" t="s">
        <v>12281</v>
      </c>
    </row>
    <row r="9467" spans="1:2" x14ac:dyDescent="0.25">
      <c r="A9467" s="118">
        <v>29240</v>
      </c>
      <c r="B9467" s="110" t="s">
        <v>12282</v>
      </c>
    </row>
    <row r="9468" spans="1:2" x14ac:dyDescent="0.25">
      <c r="A9468" s="118">
        <v>15410</v>
      </c>
      <c r="B9468" s="110" t="s">
        <v>12283</v>
      </c>
    </row>
    <row r="9469" spans="1:2" x14ac:dyDescent="0.25">
      <c r="A9469" s="118">
        <v>15410</v>
      </c>
      <c r="B9469" s="110" t="s">
        <v>12284</v>
      </c>
    </row>
    <row r="9470" spans="1:2" x14ac:dyDescent="0.25">
      <c r="A9470" s="118">
        <v>51210</v>
      </c>
      <c r="B9470" s="110" t="s">
        <v>12285</v>
      </c>
    </row>
    <row r="9471" spans="1:2" x14ac:dyDescent="0.25">
      <c r="A9471" s="118">
        <v>1110</v>
      </c>
      <c r="B9471" s="110" t="s">
        <v>12286</v>
      </c>
    </row>
    <row r="9472" spans="1:2" x14ac:dyDescent="0.25">
      <c r="A9472" s="118">
        <v>11100</v>
      </c>
      <c r="B9472" s="110" t="s">
        <v>12287</v>
      </c>
    </row>
    <row r="9473" spans="1:2" x14ac:dyDescent="0.25">
      <c r="A9473" s="118">
        <v>11100</v>
      </c>
      <c r="B9473" s="110" t="s">
        <v>12288</v>
      </c>
    </row>
    <row r="9474" spans="1:2" x14ac:dyDescent="0.25">
      <c r="A9474" s="118">
        <v>90030</v>
      </c>
      <c r="B9474" s="110" t="s">
        <v>12289</v>
      </c>
    </row>
    <row r="9475" spans="1:2" x14ac:dyDescent="0.25">
      <c r="A9475" s="118">
        <v>90030</v>
      </c>
      <c r="B9475" s="110" t="s">
        <v>12290</v>
      </c>
    </row>
    <row r="9476" spans="1:2" x14ac:dyDescent="0.25">
      <c r="A9476" s="118">
        <v>90030</v>
      </c>
      <c r="B9476" s="110" t="s">
        <v>12291</v>
      </c>
    </row>
    <row r="9477" spans="1:2" x14ac:dyDescent="0.25">
      <c r="A9477" s="118">
        <v>11100</v>
      </c>
      <c r="B9477" s="110" t="s">
        <v>12292</v>
      </c>
    </row>
    <row r="9478" spans="1:2" x14ac:dyDescent="0.25">
      <c r="A9478" s="118">
        <v>28210</v>
      </c>
      <c r="B9478" s="110" t="s">
        <v>12293</v>
      </c>
    </row>
    <row r="9479" spans="1:2" x14ac:dyDescent="0.25">
      <c r="A9479" s="118">
        <v>51120</v>
      </c>
      <c r="B9479" s="110" t="s">
        <v>12294</v>
      </c>
    </row>
    <row r="9480" spans="1:2" x14ac:dyDescent="0.25">
      <c r="A9480" s="118">
        <v>15410</v>
      </c>
      <c r="B9480" s="110" t="s">
        <v>12295</v>
      </c>
    </row>
    <row r="9481" spans="1:2" x14ac:dyDescent="0.25">
      <c r="A9481" s="118">
        <v>51410</v>
      </c>
      <c r="B9481" s="110" t="s">
        <v>12296</v>
      </c>
    </row>
    <row r="9482" spans="1:2" x14ac:dyDescent="0.25">
      <c r="A9482" s="118">
        <v>29121</v>
      </c>
      <c r="B9482" s="110" t="s">
        <v>12297</v>
      </c>
    </row>
    <row r="9483" spans="1:2" x14ac:dyDescent="0.25">
      <c r="A9483" s="118">
        <v>74300</v>
      </c>
      <c r="B9483" s="110" t="s">
        <v>12298</v>
      </c>
    </row>
    <row r="9484" spans="1:2" x14ac:dyDescent="0.25">
      <c r="A9484" s="118">
        <v>61102</v>
      </c>
      <c r="B9484" s="110" t="s">
        <v>12299</v>
      </c>
    </row>
    <row r="9485" spans="1:2" x14ac:dyDescent="0.25">
      <c r="A9485" s="118">
        <v>24660</v>
      </c>
      <c r="B9485" s="110" t="s">
        <v>12300</v>
      </c>
    </row>
    <row r="9486" spans="1:2" x14ac:dyDescent="0.25">
      <c r="A9486" s="118">
        <v>51550</v>
      </c>
      <c r="B9486" s="110" t="s">
        <v>12301</v>
      </c>
    </row>
    <row r="9487" spans="1:2" x14ac:dyDescent="0.25">
      <c r="A9487" s="118">
        <v>18221</v>
      </c>
      <c r="B9487" s="110" t="s">
        <v>12302</v>
      </c>
    </row>
    <row r="9488" spans="1:2" x14ac:dyDescent="0.25">
      <c r="A9488" s="118">
        <v>18222</v>
      </c>
      <c r="B9488" s="110" t="s">
        <v>12303</v>
      </c>
    </row>
    <row r="9489" spans="1:2" x14ac:dyDescent="0.25">
      <c r="A9489" s="118">
        <v>26810</v>
      </c>
      <c r="B9489" s="110" t="s">
        <v>12304</v>
      </c>
    </row>
    <row r="9490" spans="1:2" x14ac:dyDescent="0.25">
      <c r="A9490" s="118">
        <v>24421</v>
      </c>
      <c r="B9490" s="110" t="s">
        <v>12305</v>
      </c>
    </row>
    <row r="9491" spans="1:2" x14ac:dyDescent="0.25">
      <c r="A9491" s="118">
        <v>51210</v>
      </c>
      <c r="B9491" s="110" t="s">
        <v>12306</v>
      </c>
    </row>
    <row r="9492" spans="1:2" x14ac:dyDescent="0.25">
      <c r="A9492" s="118">
        <v>24140</v>
      </c>
      <c r="B9492" s="110" t="s">
        <v>12307</v>
      </c>
    </row>
    <row r="9493" spans="1:2" x14ac:dyDescent="0.25">
      <c r="A9493" s="118">
        <v>24140</v>
      </c>
      <c r="B9493" s="110" t="s">
        <v>12308</v>
      </c>
    </row>
    <row r="9494" spans="1:2" x14ac:dyDescent="0.25">
      <c r="A9494" s="118">
        <v>24301</v>
      </c>
      <c r="B9494" s="110" t="s">
        <v>12309</v>
      </c>
    </row>
    <row r="9495" spans="1:2" x14ac:dyDescent="0.25">
      <c r="A9495" s="118">
        <v>15410</v>
      </c>
      <c r="B9495" s="110" t="s">
        <v>12310</v>
      </c>
    </row>
    <row r="9496" spans="1:2" x14ac:dyDescent="0.25">
      <c r="A9496" s="118">
        <v>1139</v>
      </c>
      <c r="B9496" s="110" t="s">
        <v>12311</v>
      </c>
    </row>
    <row r="9497" spans="1:2" x14ac:dyDescent="0.25">
      <c r="A9497" s="118">
        <v>15410</v>
      </c>
      <c r="B9497" s="110" t="s">
        <v>12312</v>
      </c>
    </row>
    <row r="9498" spans="1:2" x14ac:dyDescent="0.25">
      <c r="A9498" s="118">
        <v>1139</v>
      </c>
      <c r="B9498" s="110" t="s">
        <v>12313</v>
      </c>
    </row>
    <row r="9499" spans="1:2" x14ac:dyDescent="0.25">
      <c r="A9499" s="118">
        <v>15420</v>
      </c>
      <c r="B9499" s="110" t="s">
        <v>12314</v>
      </c>
    </row>
    <row r="9500" spans="1:2" x14ac:dyDescent="0.25">
      <c r="A9500" s="118">
        <v>15330</v>
      </c>
      <c r="B9500" s="110" t="s">
        <v>12315</v>
      </c>
    </row>
    <row r="9501" spans="1:2" x14ac:dyDescent="0.25">
      <c r="A9501" s="118">
        <v>28750</v>
      </c>
      <c r="B9501" s="110" t="s">
        <v>12316</v>
      </c>
    </row>
    <row r="9502" spans="1:2" x14ac:dyDescent="0.25">
      <c r="A9502" s="118">
        <v>50200</v>
      </c>
      <c r="B9502" s="110" t="s">
        <v>12317</v>
      </c>
    </row>
    <row r="9503" spans="1:2" x14ac:dyDescent="0.25">
      <c r="A9503" s="118">
        <v>60219</v>
      </c>
      <c r="B9503" s="110" t="s">
        <v>12318</v>
      </c>
    </row>
    <row r="9504" spans="1:2" x14ac:dyDescent="0.25">
      <c r="A9504" s="118">
        <v>74814</v>
      </c>
      <c r="B9504" s="110" t="s">
        <v>12319</v>
      </c>
    </row>
    <row r="9505" spans="1:2" x14ac:dyDescent="0.25">
      <c r="A9505" s="118">
        <v>1120</v>
      </c>
      <c r="B9505" s="110" t="s">
        <v>12320</v>
      </c>
    </row>
    <row r="9506" spans="1:2" x14ac:dyDescent="0.25">
      <c r="A9506" s="118">
        <v>72400</v>
      </c>
      <c r="B9506" s="110" t="s">
        <v>12321</v>
      </c>
    </row>
    <row r="9507" spans="1:2" x14ac:dyDescent="0.25">
      <c r="A9507" s="118">
        <v>72400</v>
      </c>
      <c r="B9507" s="110" t="s">
        <v>12322</v>
      </c>
    </row>
    <row r="9508" spans="1:2" x14ac:dyDescent="0.25">
      <c r="A9508" s="118">
        <v>72400</v>
      </c>
      <c r="B9508" s="110" t="s">
        <v>12323</v>
      </c>
    </row>
    <row r="9509" spans="1:2" x14ac:dyDescent="0.25">
      <c r="A9509" s="118">
        <v>72400</v>
      </c>
      <c r="B9509" s="110" t="s">
        <v>12324</v>
      </c>
    </row>
    <row r="9510" spans="1:2" x14ac:dyDescent="0.25">
      <c r="A9510" s="118">
        <v>72400</v>
      </c>
      <c r="B9510" s="110" t="s">
        <v>12325</v>
      </c>
    </row>
    <row r="9511" spans="1:2" x14ac:dyDescent="0.25">
      <c r="A9511" s="118">
        <v>72400</v>
      </c>
      <c r="B9511" s="110" t="s">
        <v>12326</v>
      </c>
    </row>
    <row r="9512" spans="1:2" x14ac:dyDescent="0.25">
      <c r="A9512" s="118">
        <v>74500</v>
      </c>
      <c r="B9512" s="110" t="s">
        <v>12327</v>
      </c>
    </row>
    <row r="9513" spans="1:2" x14ac:dyDescent="0.25">
      <c r="A9513" s="118">
        <v>72400</v>
      </c>
      <c r="B9513" s="110" t="s">
        <v>12328</v>
      </c>
    </row>
    <row r="9514" spans="1:2" x14ac:dyDescent="0.25">
      <c r="A9514" s="118">
        <v>72400</v>
      </c>
      <c r="B9514" s="110" t="s">
        <v>12329</v>
      </c>
    </row>
    <row r="9515" spans="1:2" x14ac:dyDescent="0.25">
      <c r="A9515" s="118">
        <v>72400</v>
      </c>
      <c r="B9515" s="110" t="s">
        <v>12330</v>
      </c>
    </row>
    <row r="9516" spans="1:2" x14ac:dyDescent="0.25">
      <c r="A9516" s="118">
        <v>72400</v>
      </c>
      <c r="B9516" s="110" t="s">
        <v>12331</v>
      </c>
    </row>
    <row r="9517" spans="1:2" x14ac:dyDescent="0.25">
      <c r="A9517" s="118">
        <v>72400</v>
      </c>
      <c r="B9517" s="110" t="s">
        <v>12332</v>
      </c>
    </row>
    <row r="9518" spans="1:2" x14ac:dyDescent="0.25">
      <c r="A9518" s="118">
        <v>72400</v>
      </c>
      <c r="B9518" s="110" t="s">
        <v>12333</v>
      </c>
    </row>
    <row r="9519" spans="1:2" x14ac:dyDescent="0.25">
      <c r="A9519" s="118">
        <v>72400</v>
      </c>
      <c r="B9519" s="110" t="s">
        <v>12334</v>
      </c>
    </row>
    <row r="9520" spans="1:2" x14ac:dyDescent="0.25">
      <c r="A9520" s="118">
        <v>72400</v>
      </c>
      <c r="B9520" s="110" t="s">
        <v>12335</v>
      </c>
    </row>
    <row r="9521" spans="1:2" x14ac:dyDescent="0.25">
      <c r="A9521" s="118">
        <v>72400</v>
      </c>
      <c r="B9521" s="110" t="s">
        <v>12336</v>
      </c>
    </row>
    <row r="9522" spans="1:2" x14ac:dyDescent="0.25">
      <c r="A9522" s="118">
        <v>72400</v>
      </c>
      <c r="B9522" s="110" t="s">
        <v>12337</v>
      </c>
    </row>
    <row r="9523" spans="1:2" x14ac:dyDescent="0.25">
      <c r="A9523" s="118">
        <v>72400</v>
      </c>
      <c r="B9523" s="110" t="s">
        <v>12338</v>
      </c>
    </row>
    <row r="9524" spans="1:2" x14ac:dyDescent="0.25">
      <c r="A9524" s="118">
        <v>24301</v>
      </c>
      <c r="B9524" s="110" t="s">
        <v>12339</v>
      </c>
    </row>
    <row r="9525" spans="1:2" x14ac:dyDescent="0.25">
      <c r="A9525" s="118">
        <v>24421</v>
      </c>
      <c r="B9525" s="110" t="s">
        <v>12340</v>
      </c>
    </row>
    <row r="9526" spans="1:2" x14ac:dyDescent="0.25">
      <c r="A9526" s="118">
        <v>92521</v>
      </c>
      <c r="B9526" s="110" t="s">
        <v>12341</v>
      </c>
    </row>
    <row r="9527" spans="1:2" x14ac:dyDescent="0.25">
      <c r="A9527" s="118">
        <v>80429</v>
      </c>
      <c r="B9527" s="110" t="s">
        <v>12342</v>
      </c>
    </row>
    <row r="9528" spans="1:2" x14ac:dyDescent="0.25">
      <c r="A9528" s="118">
        <v>27330</v>
      </c>
      <c r="B9528" s="110" t="s">
        <v>12343</v>
      </c>
    </row>
    <row r="9529" spans="1:2" x14ac:dyDescent="0.25">
      <c r="A9529" s="118">
        <v>80302</v>
      </c>
      <c r="B9529" s="110" t="s">
        <v>12344</v>
      </c>
    </row>
    <row r="9530" spans="1:2" x14ac:dyDescent="0.25">
      <c r="A9530" s="118">
        <v>10102</v>
      </c>
      <c r="B9530" s="110" t="s">
        <v>12345</v>
      </c>
    </row>
    <row r="9531" spans="1:2" x14ac:dyDescent="0.25">
      <c r="A9531" s="118">
        <v>10102</v>
      </c>
      <c r="B9531" s="110" t="s">
        <v>12346</v>
      </c>
    </row>
    <row r="9532" spans="1:2" x14ac:dyDescent="0.25">
      <c r="A9532" s="118">
        <v>10102</v>
      </c>
      <c r="B9532" s="110" t="s">
        <v>12347</v>
      </c>
    </row>
    <row r="9533" spans="1:2" x14ac:dyDescent="0.25">
      <c r="A9533" s="118">
        <v>65237</v>
      </c>
      <c r="B9533" s="110" t="s">
        <v>12348</v>
      </c>
    </row>
    <row r="9534" spans="1:2" x14ac:dyDescent="0.25">
      <c r="A9534" s="118">
        <v>92320</v>
      </c>
      <c r="B9534" s="110" t="s">
        <v>12349</v>
      </c>
    </row>
    <row r="9535" spans="1:2" x14ac:dyDescent="0.25">
      <c r="A9535" s="118">
        <v>92311</v>
      </c>
      <c r="B9535" s="110" t="s">
        <v>12350</v>
      </c>
    </row>
    <row r="9536" spans="1:2" x14ac:dyDescent="0.25">
      <c r="A9536" s="118">
        <v>33100</v>
      </c>
      <c r="B9536" s="110" t="s">
        <v>12351</v>
      </c>
    </row>
    <row r="9537" spans="1:2" x14ac:dyDescent="0.25">
      <c r="A9537" s="118">
        <v>60219</v>
      </c>
      <c r="B9537" s="110" t="s">
        <v>12352</v>
      </c>
    </row>
    <row r="9538" spans="1:2" x14ac:dyDescent="0.25">
      <c r="A9538" s="118">
        <v>92729</v>
      </c>
      <c r="B9538" s="110" t="s">
        <v>12353</v>
      </c>
    </row>
    <row r="9539" spans="1:2" x14ac:dyDescent="0.25">
      <c r="A9539" s="118">
        <v>92341</v>
      </c>
      <c r="B9539" s="110" t="s">
        <v>12354</v>
      </c>
    </row>
    <row r="9540" spans="1:2" x14ac:dyDescent="0.25">
      <c r="A9540" s="118">
        <v>40130</v>
      </c>
      <c r="B9540" s="110" t="s">
        <v>12355</v>
      </c>
    </row>
    <row r="9541" spans="1:2" x14ac:dyDescent="0.25">
      <c r="A9541" s="118">
        <v>90020</v>
      </c>
      <c r="B9541" s="110" t="s">
        <v>12356</v>
      </c>
    </row>
    <row r="9542" spans="1:2" x14ac:dyDescent="0.25">
      <c r="A9542" s="118">
        <v>60219</v>
      </c>
      <c r="B9542" s="110" t="s">
        <v>12357</v>
      </c>
    </row>
    <row r="9543" spans="1:2" x14ac:dyDescent="0.25">
      <c r="A9543" s="118">
        <v>41000</v>
      </c>
      <c r="B9543" s="110" t="s">
        <v>12358</v>
      </c>
    </row>
    <row r="9544" spans="1:2" x14ac:dyDescent="0.25">
      <c r="A9544" s="118">
        <v>90020</v>
      </c>
      <c r="B9544" s="110" t="s">
        <v>12359</v>
      </c>
    </row>
    <row r="9545" spans="1:2" x14ac:dyDescent="0.25">
      <c r="A9545" s="118">
        <v>63210</v>
      </c>
      <c r="B9545" s="110" t="s">
        <v>12360</v>
      </c>
    </row>
    <row r="9546" spans="1:2" x14ac:dyDescent="0.25">
      <c r="A9546" s="118">
        <v>92629</v>
      </c>
      <c r="B9546" s="110" t="s">
        <v>12361</v>
      </c>
    </row>
    <row r="9547" spans="1:2" x14ac:dyDescent="0.25">
      <c r="A9547" s="118">
        <v>92729</v>
      </c>
      <c r="B9547" s="110" t="s">
        <v>12362</v>
      </c>
    </row>
    <row r="9548" spans="1:2" x14ac:dyDescent="0.25">
      <c r="A9548" s="118">
        <v>92619</v>
      </c>
      <c r="B9548" s="110" t="s">
        <v>12363</v>
      </c>
    </row>
    <row r="9549" spans="1:2" x14ac:dyDescent="0.25">
      <c r="A9549" s="118">
        <v>60239</v>
      </c>
      <c r="B9549" s="110" t="s">
        <v>12364</v>
      </c>
    </row>
    <row r="9550" spans="1:2" x14ac:dyDescent="0.25">
      <c r="A9550" s="118">
        <v>92629</v>
      </c>
      <c r="B9550" s="110" t="s">
        <v>12365</v>
      </c>
    </row>
    <row r="9551" spans="1:2" x14ac:dyDescent="0.25">
      <c r="A9551" s="118">
        <v>90020</v>
      </c>
      <c r="B9551" s="110" t="s">
        <v>12366</v>
      </c>
    </row>
    <row r="9552" spans="1:2" x14ac:dyDescent="0.25">
      <c r="A9552" s="118">
        <v>90020</v>
      </c>
      <c r="B9552" s="110" t="s">
        <v>12367</v>
      </c>
    </row>
    <row r="9553" spans="1:2" x14ac:dyDescent="0.25">
      <c r="A9553" s="118">
        <v>75140</v>
      </c>
      <c r="B9553" s="110" t="s">
        <v>12368</v>
      </c>
    </row>
    <row r="9554" spans="1:2" x14ac:dyDescent="0.25">
      <c r="A9554" s="118">
        <v>85140</v>
      </c>
      <c r="B9554" s="110" t="s">
        <v>12369</v>
      </c>
    </row>
    <row r="9555" spans="1:2" x14ac:dyDescent="0.25">
      <c r="A9555" s="118">
        <v>33401</v>
      </c>
      <c r="B9555" s="110" t="s">
        <v>12370</v>
      </c>
    </row>
    <row r="9556" spans="1:2" x14ac:dyDescent="0.25">
      <c r="A9556" s="118">
        <v>85112</v>
      </c>
      <c r="B9556" s="110" t="s">
        <v>12371</v>
      </c>
    </row>
    <row r="9557" spans="1:2" x14ac:dyDescent="0.25">
      <c r="A9557" s="118">
        <v>85111</v>
      </c>
      <c r="B9557" s="110" t="s">
        <v>12372</v>
      </c>
    </row>
    <row r="9558" spans="1:2" x14ac:dyDescent="0.25">
      <c r="A9558" s="118">
        <v>33100</v>
      </c>
      <c r="B9558" s="110" t="s">
        <v>12373</v>
      </c>
    </row>
    <row r="9559" spans="1:2" x14ac:dyDescent="0.25">
      <c r="A9559" s="118">
        <v>51870</v>
      </c>
      <c r="B9559" s="110" t="s">
        <v>12374</v>
      </c>
    </row>
    <row r="9560" spans="1:2" x14ac:dyDescent="0.25">
      <c r="A9560" s="118">
        <v>33401</v>
      </c>
      <c r="B9560" s="110" t="s">
        <v>12375</v>
      </c>
    </row>
    <row r="9561" spans="1:2" x14ac:dyDescent="0.25">
      <c r="A9561" s="118">
        <v>52482</v>
      </c>
      <c r="B9561" s="110" t="s">
        <v>12376</v>
      </c>
    </row>
    <row r="9562" spans="1:2" x14ac:dyDescent="0.25">
      <c r="A9562" s="118">
        <v>24120</v>
      </c>
      <c r="B9562" s="110" t="s">
        <v>12377</v>
      </c>
    </row>
    <row r="9563" spans="1:2" x14ac:dyDescent="0.25">
      <c r="A9563" s="118">
        <v>30020</v>
      </c>
      <c r="B9563" s="110" t="s">
        <v>12378</v>
      </c>
    </row>
    <row r="9564" spans="1:2" x14ac:dyDescent="0.25">
      <c r="A9564" s="118">
        <v>33402</v>
      </c>
      <c r="B9564" s="110" t="s">
        <v>12379</v>
      </c>
    </row>
    <row r="9565" spans="1:2" x14ac:dyDescent="0.25">
      <c r="A9565" s="118">
        <v>33201</v>
      </c>
      <c r="B9565" s="110" t="s">
        <v>12380</v>
      </c>
    </row>
    <row r="9566" spans="1:2" x14ac:dyDescent="0.25">
      <c r="A9566" s="118">
        <v>33202</v>
      </c>
      <c r="B9566" s="110" t="s">
        <v>12381</v>
      </c>
    </row>
    <row r="9567" spans="1:2" x14ac:dyDescent="0.25">
      <c r="A9567" s="118">
        <v>30020</v>
      </c>
      <c r="B9567" s="110" t="s">
        <v>12382</v>
      </c>
    </row>
    <row r="9568" spans="1:2" x14ac:dyDescent="0.25">
      <c r="A9568" s="118">
        <v>33401</v>
      </c>
      <c r="B9568" s="110" t="s">
        <v>12383</v>
      </c>
    </row>
    <row r="9569" spans="1:2" x14ac:dyDescent="0.25">
      <c r="A9569" s="118">
        <v>33401</v>
      </c>
      <c r="B9569" s="110" t="s">
        <v>12384</v>
      </c>
    </row>
    <row r="9570" spans="1:2" x14ac:dyDescent="0.25">
      <c r="A9570" s="118">
        <v>26150</v>
      </c>
      <c r="B9570" s="110" t="s">
        <v>12385</v>
      </c>
    </row>
    <row r="9571" spans="1:2" x14ac:dyDescent="0.25">
      <c r="A9571" s="118">
        <v>31300</v>
      </c>
      <c r="B9571" s="110" t="s">
        <v>12386</v>
      </c>
    </row>
    <row r="9572" spans="1:2" x14ac:dyDescent="0.25">
      <c r="A9572" s="118">
        <v>51870</v>
      </c>
      <c r="B9572" s="110" t="s">
        <v>12387</v>
      </c>
    </row>
    <row r="9573" spans="1:2" x14ac:dyDescent="0.25">
      <c r="A9573" s="118">
        <v>33402</v>
      </c>
      <c r="B9573" s="110" t="s">
        <v>12388</v>
      </c>
    </row>
    <row r="9574" spans="1:2" x14ac:dyDescent="0.25">
      <c r="A9574" s="118">
        <v>33402</v>
      </c>
      <c r="B9574" s="110" t="s">
        <v>12389</v>
      </c>
    </row>
    <row r="9575" spans="1:2" x14ac:dyDescent="0.25">
      <c r="A9575" s="118">
        <v>26150</v>
      </c>
      <c r="B9575" s="110" t="s">
        <v>12390</v>
      </c>
    </row>
    <row r="9576" spans="1:2" x14ac:dyDescent="0.25">
      <c r="A9576" s="118">
        <v>51479</v>
      </c>
      <c r="B9576" s="110" t="s">
        <v>12391</v>
      </c>
    </row>
    <row r="9577" spans="1:2" x14ac:dyDescent="0.25">
      <c r="A9577" s="118">
        <v>33402</v>
      </c>
      <c r="B9577" s="110" t="s">
        <v>12392</v>
      </c>
    </row>
    <row r="9578" spans="1:2" x14ac:dyDescent="0.25">
      <c r="A9578" s="118">
        <v>33402</v>
      </c>
      <c r="B9578" s="110" t="s">
        <v>12393</v>
      </c>
    </row>
    <row r="9579" spans="1:2" x14ac:dyDescent="0.25">
      <c r="A9579" s="118">
        <v>33402</v>
      </c>
      <c r="B9579" s="110" t="s">
        <v>12394</v>
      </c>
    </row>
    <row r="9580" spans="1:2" x14ac:dyDescent="0.25">
      <c r="A9580" s="118">
        <v>33402</v>
      </c>
      <c r="B9580" s="110" t="s">
        <v>12395</v>
      </c>
    </row>
    <row r="9581" spans="1:2" x14ac:dyDescent="0.25">
      <c r="A9581" s="118">
        <v>24650</v>
      </c>
      <c r="B9581" s="110" t="s">
        <v>12396</v>
      </c>
    </row>
    <row r="9582" spans="1:2" x14ac:dyDescent="0.25">
      <c r="A9582" s="118">
        <v>33402</v>
      </c>
      <c r="B9582" s="110" t="s">
        <v>12397</v>
      </c>
    </row>
    <row r="9583" spans="1:2" x14ac:dyDescent="0.25">
      <c r="A9583" s="118">
        <v>33401</v>
      </c>
      <c r="B9583" s="110" t="s">
        <v>12398</v>
      </c>
    </row>
    <row r="9584" spans="1:2" x14ac:dyDescent="0.25">
      <c r="A9584" s="118">
        <v>33402</v>
      </c>
      <c r="B9584" s="110" t="s">
        <v>12399</v>
      </c>
    </row>
    <row r="9585" spans="1:2" x14ac:dyDescent="0.25">
      <c r="A9585" s="118">
        <v>33402</v>
      </c>
      <c r="B9585" s="110" t="s">
        <v>12400</v>
      </c>
    </row>
    <row r="9586" spans="1:2" x14ac:dyDescent="0.25">
      <c r="A9586" s="118">
        <v>33201</v>
      </c>
      <c r="B9586" s="110" t="s">
        <v>12401</v>
      </c>
    </row>
    <row r="9587" spans="1:2" x14ac:dyDescent="0.25">
      <c r="A9587" s="118">
        <v>33202</v>
      </c>
      <c r="B9587" s="110" t="s">
        <v>12402</v>
      </c>
    </row>
    <row r="9588" spans="1:2" x14ac:dyDescent="0.25">
      <c r="A9588" s="118">
        <v>33100</v>
      </c>
      <c r="B9588" s="110" t="s">
        <v>12403</v>
      </c>
    </row>
    <row r="9589" spans="1:2" x14ac:dyDescent="0.25">
      <c r="A9589" s="118">
        <v>51180</v>
      </c>
      <c r="B9589" s="110" t="s">
        <v>12404</v>
      </c>
    </row>
    <row r="9590" spans="1:2" x14ac:dyDescent="0.25">
      <c r="A9590" s="118">
        <v>24421</v>
      </c>
      <c r="B9590" s="110" t="s">
        <v>12405</v>
      </c>
    </row>
    <row r="9591" spans="1:2" x14ac:dyDescent="0.25">
      <c r="A9591" s="118">
        <v>24520</v>
      </c>
      <c r="B9591" s="110" t="s">
        <v>12406</v>
      </c>
    </row>
    <row r="9592" spans="1:2" x14ac:dyDescent="0.25">
      <c r="A9592" s="118">
        <v>85130</v>
      </c>
      <c r="B9592" s="110" t="s">
        <v>12407</v>
      </c>
    </row>
    <row r="9593" spans="1:2" x14ac:dyDescent="0.25">
      <c r="A9593" s="118">
        <v>1139</v>
      </c>
      <c r="B9593" s="110" t="s">
        <v>12408</v>
      </c>
    </row>
    <row r="9594" spans="1:2" x14ac:dyDescent="0.25">
      <c r="A9594" s="118">
        <v>15980</v>
      </c>
      <c r="B9594" s="110" t="s">
        <v>12409</v>
      </c>
    </row>
    <row r="9595" spans="1:2" x14ac:dyDescent="0.25">
      <c r="A9595" s="118">
        <v>35300</v>
      </c>
      <c r="B9595" s="110" t="s">
        <v>12410</v>
      </c>
    </row>
    <row r="9596" spans="1:2" x14ac:dyDescent="0.25">
      <c r="A9596" s="118">
        <v>92311</v>
      </c>
      <c r="B9596" s="110" t="s">
        <v>12411</v>
      </c>
    </row>
    <row r="9597" spans="1:2" x14ac:dyDescent="0.25">
      <c r="A9597" s="118">
        <v>29600</v>
      </c>
      <c r="B9597" s="110" t="s">
        <v>12412</v>
      </c>
    </row>
    <row r="9598" spans="1:2" x14ac:dyDescent="0.25">
      <c r="A9598" s="118">
        <v>51120</v>
      </c>
      <c r="B9598" s="110" t="s">
        <v>12413</v>
      </c>
    </row>
    <row r="9599" spans="1:2" x14ac:dyDescent="0.25">
      <c r="A9599" s="118">
        <v>51520</v>
      </c>
      <c r="B9599" s="110" t="s">
        <v>12414</v>
      </c>
    </row>
    <row r="9600" spans="1:2" x14ac:dyDescent="0.25">
      <c r="A9600" s="121">
        <v>52740</v>
      </c>
      <c r="B9600" s="110" t="s">
        <v>12415</v>
      </c>
    </row>
    <row r="9601" spans="1:2" x14ac:dyDescent="0.25">
      <c r="A9601" s="118">
        <v>17210</v>
      </c>
      <c r="B9601" s="110" t="s">
        <v>12416</v>
      </c>
    </row>
    <row r="9602" spans="1:2" x14ac:dyDescent="0.25">
      <c r="A9602" s="118">
        <v>24140</v>
      </c>
      <c r="B9602" s="110" t="s">
        <v>12417</v>
      </c>
    </row>
    <row r="9603" spans="1:2" x14ac:dyDescent="0.25">
      <c r="A9603" s="118">
        <v>24140</v>
      </c>
      <c r="B9603" s="110" t="s">
        <v>12418</v>
      </c>
    </row>
    <row r="9604" spans="1:2" x14ac:dyDescent="0.25">
      <c r="A9604" s="118">
        <v>26810</v>
      </c>
      <c r="B9604" s="110" t="s">
        <v>12419</v>
      </c>
    </row>
    <row r="9605" spans="1:2" x14ac:dyDescent="0.25">
      <c r="A9605" s="118">
        <v>27100</v>
      </c>
      <c r="B9605" s="110" t="s">
        <v>12420</v>
      </c>
    </row>
    <row r="9606" spans="1:2" x14ac:dyDescent="0.25">
      <c r="A9606" s="118">
        <v>24301</v>
      </c>
      <c r="B9606" s="110" t="s">
        <v>12421</v>
      </c>
    </row>
    <row r="9607" spans="1:2" x14ac:dyDescent="0.25">
      <c r="A9607" s="118">
        <v>24140</v>
      </c>
      <c r="B9607" s="110" t="s">
        <v>12422</v>
      </c>
    </row>
    <row r="9608" spans="1:2" x14ac:dyDescent="0.25">
      <c r="A9608" s="118">
        <v>24511</v>
      </c>
      <c r="B9608" s="110" t="s">
        <v>12423</v>
      </c>
    </row>
    <row r="9609" spans="1:2" x14ac:dyDescent="0.25">
      <c r="A9609" s="118">
        <v>67130</v>
      </c>
      <c r="B9609" s="110" t="s">
        <v>12424</v>
      </c>
    </row>
    <row r="9610" spans="1:2" x14ac:dyDescent="0.25">
      <c r="A9610" s="118">
        <v>99000</v>
      </c>
      <c r="B9610" s="110" t="s">
        <v>12425</v>
      </c>
    </row>
    <row r="9611" spans="1:2" x14ac:dyDescent="0.25">
      <c r="A9611" s="118">
        <v>99000</v>
      </c>
      <c r="B9611" s="110" t="s">
        <v>12426</v>
      </c>
    </row>
    <row r="9612" spans="1:2" x14ac:dyDescent="0.25">
      <c r="A9612" s="118">
        <v>74143</v>
      </c>
      <c r="B9612" s="110" t="s">
        <v>12427</v>
      </c>
    </row>
    <row r="9613" spans="1:2" x14ac:dyDescent="0.25">
      <c r="A9613" s="118">
        <v>92349</v>
      </c>
      <c r="B9613" s="110" t="s">
        <v>12428</v>
      </c>
    </row>
    <row r="9614" spans="1:2" x14ac:dyDescent="0.25">
      <c r="A9614" s="118">
        <v>92349</v>
      </c>
      <c r="B9614" s="110" t="s">
        <v>12429</v>
      </c>
    </row>
    <row r="9615" spans="1:2" x14ac:dyDescent="0.25">
      <c r="A9615" s="118">
        <v>92311</v>
      </c>
      <c r="B9615" s="110" t="s">
        <v>12430</v>
      </c>
    </row>
    <row r="9616" spans="1:2" x14ac:dyDescent="0.25">
      <c r="A9616" s="118">
        <v>51550</v>
      </c>
      <c r="B9616" s="110" t="s">
        <v>12431</v>
      </c>
    </row>
    <row r="9617" spans="1:2" x14ac:dyDescent="0.25">
      <c r="A9617" s="118">
        <v>24140</v>
      </c>
      <c r="B9617" s="110" t="s">
        <v>12432</v>
      </c>
    </row>
    <row r="9618" spans="1:2" x14ac:dyDescent="0.25">
      <c r="A9618" s="118">
        <v>52489</v>
      </c>
      <c r="B9618" s="110" t="s">
        <v>12433</v>
      </c>
    </row>
    <row r="9619" spans="1:2" x14ac:dyDescent="0.25">
      <c r="A9619" s="118">
        <v>20200</v>
      </c>
      <c r="B9619" s="110" t="s">
        <v>12434</v>
      </c>
    </row>
    <row r="9620" spans="1:2" x14ac:dyDescent="0.25">
      <c r="A9620" s="118">
        <v>14110</v>
      </c>
      <c r="B9620" s="110" t="s">
        <v>12435</v>
      </c>
    </row>
    <row r="9621" spans="1:2" x14ac:dyDescent="0.25">
      <c r="A9621" s="118">
        <v>14110</v>
      </c>
      <c r="B9621" s="110" t="s">
        <v>12436</v>
      </c>
    </row>
    <row r="9622" spans="1:2" x14ac:dyDescent="0.25">
      <c r="A9622" s="118">
        <v>17542</v>
      </c>
      <c r="B9622" s="110" t="s">
        <v>12437</v>
      </c>
    </row>
    <row r="9623" spans="1:2" x14ac:dyDescent="0.25">
      <c r="A9623" s="118">
        <v>26210</v>
      </c>
      <c r="B9623" s="110" t="s">
        <v>12438</v>
      </c>
    </row>
    <row r="9624" spans="1:2" x14ac:dyDescent="0.25">
      <c r="A9624" s="118">
        <v>26300</v>
      </c>
      <c r="B9624" s="110" t="s">
        <v>12439</v>
      </c>
    </row>
    <row r="9625" spans="1:2" x14ac:dyDescent="0.25">
      <c r="A9625" s="118">
        <v>5020</v>
      </c>
      <c r="B9625" s="110" t="s">
        <v>12440</v>
      </c>
    </row>
    <row r="9626" spans="1:2" x14ac:dyDescent="0.25">
      <c r="A9626" s="118">
        <v>5020</v>
      </c>
      <c r="B9626" s="110" t="s">
        <v>12441</v>
      </c>
    </row>
    <row r="9627" spans="1:2" x14ac:dyDescent="0.25">
      <c r="A9627" s="118">
        <v>1120</v>
      </c>
      <c r="B9627" s="110" t="s">
        <v>12442</v>
      </c>
    </row>
    <row r="9628" spans="1:2" x14ac:dyDescent="0.25">
      <c r="A9628" s="118">
        <v>17542</v>
      </c>
      <c r="B9628" s="110" t="s">
        <v>12443</v>
      </c>
    </row>
    <row r="9629" spans="1:2" x14ac:dyDescent="0.25">
      <c r="A9629" s="118">
        <v>45450</v>
      </c>
      <c r="B9629" s="110" t="s">
        <v>12444</v>
      </c>
    </row>
    <row r="9630" spans="1:2" x14ac:dyDescent="0.25">
      <c r="A9630" s="118">
        <v>25240</v>
      </c>
      <c r="B9630" s="110" t="s">
        <v>12445</v>
      </c>
    </row>
    <row r="9631" spans="1:2" x14ac:dyDescent="0.25">
      <c r="A9631" s="118">
        <v>36220</v>
      </c>
      <c r="B9631" s="110" t="s">
        <v>12446</v>
      </c>
    </row>
    <row r="9632" spans="1:2" x14ac:dyDescent="0.25">
      <c r="A9632" s="118">
        <v>20510</v>
      </c>
      <c r="B9632" s="110" t="s">
        <v>12447</v>
      </c>
    </row>
    <row r="9633" spans="1:2" x14ac:dyDescent="0.25">
      <c r="A9633" s="118">
        <v>36220</v>
      </c>
      <c r="B9633" s="110" t="s">
        <v>12448</v>
      </c>
    </row>
    <row r="9634" spans="1:2" x14ac:dyDescent="0.25">
      <c r="A9634" s="118">
        <v>85311</v>
      </c>
      <c r="B9634" s="110" t="s">
        <v>12449</v>
      </c>
    </row>
    <row r="9635" spans="1:2" x14ac:dyDescent="0.25">
      <c r="A9635" s="118">
        <v>85312</v>
      </c>
      <c r="B9635" s="110" t="s">
        <v>12450</v>
      </c>
    </row>
    <row r="9636" spans="1:2" x14ac:dyDescent="0.25">
      <c r="A9636" s="118">
        <v>85130</v>
      </c>
      <c r="B9636" s="110" t="s">
        <v>12451</v>
      </c>
    </row>
    <row r="9637" spans="1:2" x14ac:dyDescent="0.25">
      <c r="A9637" s="118">
        <v>33100</v>
      </c>
      <c r="B9637" s="110" t="s">
        <v>12452</v>
      </c>
    </row>
    <row r="9638" spans="1:2" x14ac:dyDescent="0.25">
      <c r="A9638" s="118">
        <v>52329</v>
      </c>
      <c r="B9638" s="110" t="s">
        <v>12453</v>
      </c>
    </row>
    <row r="9639" spans="1:2" x14ac:dyDescent="0.25">
      <c r="A9639" s="118">
        <v>33100</v>
      </c>
      <c r="B9639" s="110" t="s">
        <v>12454</v>
      </c>
    </row>
    <row r="9640" spans="1:2" x14ac:dyDescent="0.25">
      <c r="A9640" s="118">
        <v>51460</v>
      </c>
      <c r="B9640" s="110" t="s">
        <v>12455</v>
      </c>
    </row>
    <row r="9641" spans="1:2" x14ac:dyDescent="0.25">
      <c r="A9641" s="118">
        <v>85112</v>
      </c>
      <c r="B9641" s="110" t="s">
        <v>12456</v>
      </c>
    </row>
    <row r="9642" spans="1:2" x14ac:dyDescent="0.25">
      <c r="A9642" s="118">
        <v>85111</v>
      </c>
      <c r="B9642" s="110" t="s">
        <v>12457</v>
      </c>
    </row>
    <row r="9643" spans="1:2" x14ac:dyDescent="0.25">
      <c r="A9643" s="118">
        <v>33100</v>
      </c>
      <c r="B9643" s="110" t="s">
        <v>12458</v>
      </c>
    </row>
    <row r="9644" spans="1:2" x14ac:dyDescent="0.25">
      <c r="A9644" s="118">
        <v>33201</v>
      </c>
      <c r="B9644" s="110" t="s">
        <v>12459</v>
      </c>
    </row>
    <row r="9645" spans="1:2" x14ac:dyDescent="0.25">
      <c r="A9645" s="118">
        <v>20520</v>
      </c>
      <c r="B9645" s="110" t="s">
        <v>12460</v>
      </c>
    </row>
    <row r="9646" spans="1:2" x14ac:dyDescent="0.25">
      <c r="A9646" s="118">
        <v>2010</v>
      </c>
      <c r="B9646" s="110" t="s">
        <v>12461</v>
      </c>
    </row>
    <row r="9647" spans="1:2" x14ac:dyDescent="0.25">
      <c r="A9647" s="118">
        <v>20520</v>
      </c>
      <c r="B9647" s="110" t="s">
        <v>12462</v>
      </c>
    </row>
    <row r="9648" spans="1:2" x14ac:dyDescent="0.25">
      <c r="A9648" s="118">
        <v>28110</v>
      </c>
      <c r="B9648" s="110" t="s">
        <v>12463</v>
      </c>
    </row>
    <row r="9649" spans="1:2" x14ac:dyDescent="0.25">
      <c r="A9649" s="118">
        <v>85140</v>
      </c>
      <c r="B9649" s="110" t="s">
        <v>12464</v>
      </c>
    </row>
    <row r="9650" spans="1:2" x14ac:dyDescent="0.25">
      <c r="A9650" s="118">
        <v>85120</v>
      </c>
      <c r="B9650" s="110" t="s">
        <v>12465</v>
      </c>
    </row>
    <row r="9651" spans="1:2" x14ac:dyDescent="0.25">
      <c r="A9651" s="118">
        <v>1250</v>
      </c>
      <c r="B9651" s="110" t="s">
        <v>12466</v>
      </c>
    </row>
    <row r="9652" spans="1:2" x14ac:dyDescent="0.25">
      <c r="A9652" s="118">
        <v>80429</v>
      </c>
      <c r="B9652" s="110" t="s">
        <v>12467</v>
      </c>
    </row>
    <row r="9653" spans="1:2" x14ac:dyDescent="0.25">
      <c r="A9653" s="118">
        <v>27100</v>
      </c>
      <c r="B9653" s="110" t="s">
        <v>12468</v>
      </c>
    </row>
    <row r="9654" spans="1:2" x14ac:dyDescent="0.25">
      <c r="A9654" s="119">
        <v>51160</v>
      </c>
      <c r="B9654" s="111" t="s">
        <v>12469</v>
      </c>
    </row>
    <row r="9655" spans="1:2" x14ac:dyDescent="0.25">
      <c r="A9655" s="119">
        <v>52610</v>
      </c>
      <c r="B9655" s="111" t="s">
        <v>12470</v>
      </c>
    </row>
    <row r="9656" spans="1:2" x14ac:dyDescent="0.25">
      <c r="A9656" s="120">
        <v>18249</v>
      </c>
      <c r="B9656" s="111" t="s">
        <v>12471</v>
      </c>
    </row>
    <row r="9657" spans="1:2" x14ac:dyDescent="0.25">
      <c r="A9657" s="119">
        <v>52423</v>
      </c>
      <c r="B9657" s="111" t="s">
        <v>12472</v>
      </c>
    </row>
    <row r="9658" spans="1:2" x14ac:dyDescent="0.25">
      <c r="A9658" s="119">
        <v>51429</v>
      </c>
      <c r="B9658" s="111" t="s">
        <v>12473</v>
      </c>
    </row>
    <row r="9659" spans="1:2" x14ac:dyDescent="0.25">
      <c r="A9659" s="119">
        <v>51160</v>
      </c>
      <c r="B9659" s="111" t="s">
        <v>12474</v>
      </c>
    </row>
    <row r="9660" spans="1:2" x14ac:dyDescent="0.25">
      <c r="A9660" s="119">
        <v>52610</v>
      </c>
      <c r="B9660" s="111" t="s">
        <v>12475</v>
      </c>
    </row>
    <row r="9661" spans="1:2" x14ac:dyDescent="0.25">
      <c r="A9661" s="120">
        <v>25240</v>
      </c>
      <c r="B9661" s="111" t="s">
        <v>12476</v>
      </c>
    </row>
    <row r="9662" spans="1:2" x14ac:dyDescent="0.25">
      <c r="A9662" s="119">
        <v>52423</v>
      </c>
      <c r="B9662" s="111" t="s">
        <v>12477</v>
      </c>
    </row>
    <row r="9663" spans="1:2" x14ac:dyDescent="0.25">
      <c r="A9663" s="119">
        <v>51429</v>
      </c>
      <c r="B9663" s="111" t="s">
        <v>12478</v>
      </c>
    </row>
    <row r="9664" spans="1:2" x14ac:dyDescent="0.25">
      <c r="A9664" s="118">
        <v>51560</v>
      </c>
      <c r="B9664" s="110" t="s">
        <v>12479</v>
      </c>
    </row>
    <row r="9665" spans="1:2" x14ac:dyDescent="0.25">
      <c r="A9665" s="118">
        <v>51560</v>
      </c>
      <c r="B9665" s="110" t="s">
        <v>12480</v>
      </c>
    </row>
    <row r="9666" spans="1:2" x14ac:dyDescent="0.25">
      <c r="A9666" s="118">
        <v>36140</v>
      </c>
      <c r="B9666" s="110" t="s">
        <v>12481</v>
      </c>
    </row>
    <row r="9667" spans="1:2" x14ac:dyDescent="0.25">
      <c r="A9667" s="118">
        <v>55510</v>
      </c>
      <c r="B9667" s="110" t="s">
        <v>12482</v>
      </c>
    </row>
    <row r="9668" spans="1:2" x14ac:dyDescent="0.25">
      <c r="A9668" s="119">
        <v>51180</v>
      </c>
      <c r="B9668" s="111" t="s">
        <v>12483</v>
      </c>
    </row>
    <row r="9669" spans="1:2" x14ac:dyDescent="0.25">
      <c r="A9669" s="120">
        <v>33100</v>
      </c>
      <c r="B9669" s="111" t="s">
        <v>12484</v>
      </c>
    </row>
    <row r="9670" spans="1:2" x14ac:dyDescent="0.25">
      <c r="A9670" s="119">
        <v>51460</v>
      </c>
      <c r="B9670" s="111" t="s">
        <v>12485</v>
      </c>
    </row>
    <row r="9671" spans="1:2" x14ac:dyDescent="0.25">
      <c r="A9671" s="118">
        <v>1139</v>
      </c>
      <c r="B9671" s="110" t="s">
        <v>12486</v>
      </c>
    </row>
    <row r="9672" spans="1:2" x14ac:dyDescent="0.25">
      <c r="A9672" s="118">
        <v>36110</v>
      </c>
      <c r="B9672" s="110" t="s">
        <v>12487</v>
      </c>
    </row>
    <row r="9673" spans="1:2" x14ac:dyDescent="0.25">
      <c r="A9673" s="118">
        <v>74860</v>
      </c>
      <c r="B9673" s="110" t="s">
        <v>12488</v>
      </c>
    </row>
    <row r="9674" spans="1:2" x14ac:dyDescent="0.25">
      <c r="A9674" s="118">
        <v>31500</v>
      </c>
      <c r="B9674" s="110" t="s">
        <v>12489</v>
      </c>
    </row>
    <row r="9675" spans="1:2" x14ac:dyDescent="0.25">
      <c r="A9675" s="118">
        <v>36140</v>
      </c>
      <c r="B9675" s="110" t="s">
        <v>12490</v>
      </c>
    </row>
    <row r="9676" spans="1:2" x14ac:dyDescent="0.25">
      <c r="A9676" s="118">
        <v>36140</v>
      </c>
      <c r="B9676" s="110" t="s">
        <v>12491</v>
      </c>
    </row>
    <row r="9677" spans="1:2" x14ac:dyDescent="0.25">
      <c r="A9677" s="118">
        <v>45450</v>
      </c>
      <c r="B9677" s="110" t="s">
        <v>12492</v>
      </c>
    </row>
    <row r="9678" spans="1:2" x14ac:dyDescent="0.25">
      <c r="A9678" s="118">
        <v>36110</v>
      </c>
      <c r="B9678" s="110" t="s">
        <v>12493</v>
      </c>
    </row>
    <row r="9679" spans="1:2" x14ac:dyDescent="0.25">
      <c r="A9679" s="118">
        <v>90030</v>
      </c>
      <c r="B9679" s="110" t="s">
        <v>12494</v>
      </c>
    </row>
    <row r="9680" spans="1:2" x14ac:dyDescent="0.25">
      <c r="A9680" s="118">
        <v>18249</v>
      </c>
      <c r="B9680" s="110" t="s">
        <v>12495</v>
      </c>
    </row>
    <row r="9681" spans="1:2" x14ac:dyDescent="0.25">
      <c r="A9681" s="118">
        <v>18221</v>
      </c>
      <c r="B9681" s="110" t="s">
        <v>12496</v>
      </c>
    </row>
    <row r="9682" spans="1:2" x14ac:dyDescent="0.25">
      <c r="A9682" s="118">
        <v>18221</v>
      </c>
      <c r="B9682" s="110" t="s">
        <v>12497</v>
      </c>
    </row>
    <row r="9683" spans="1:2" x14ac:dyDescent="0.25">
      <c r="A9683" s="118">
        <v>18222</v>
      </c>
      <c r="B9683" s="110" t="s">
        <v>12498</v>
      </c>
    </row>
    <row r="9684" spans="1:2" x14ac:dyDescent="0.25">
      <c r="A9684" s="118">
        <v>34201</v>
      </c>
      <c r="B9684" s="110" t="s">
        <v>12499</v>
      </c>
    </row>
    <row r="9685" spans="1:2" x14ac:dyDescent="0.25">
      <c r="A9685" s="118">
        <v>34203</v>
      </c>
      <c r="B9685" s="110" t="s">
        <v>12500</v>
      </c>
    </row>
    <row r="9686" spans="1:2" x14ac:dyDescent="0.25">
      <c r="A9686" s="118">
        <v>34202</v>
      </c>
      <c r="B9686" s="110" t="s">
        <v>12501</v>
      </c>
    </row>
    <row r="9687" spans="1:2" x14ac:dyDescent="0.25">
      <c r="A9687" s="118">
        <v>34202</v>
      </c>
      <c r="B9687" s="110" t="s">
        <v>12502</v>
      </c>
    </row>
    <row r="9688" spans="1:2" x14ac:dyDescent="0.25">
      <c r="A9688" s="118">
        <v>31200</v>
      </c>
      <c r="B9688" s="110" t="s">
        <v>12503</v>
      </c>
    </row>
    <row r="9689" spans="1:2" x14ac:dyDescent="0.25">
      <c r="A9689" s="118">
        <v>93059</v>
      </c>
      <c r="B9689" s="110" t="s">
        <v>12504</v>
      </c>
    </row>
    <row r="9690" spans="1:2" x14ac:dyDescent="0.25">
      <c r="A9690" s="118">
        <v>29530</v>
      </c>
      <c r="B9690" s="110" t="s">
        <v>12505</v>
      </c>
    </row>
    <row r="9691" spans="1:2" x14ac:dyDescent="0.25">
      <c r="A9691" s="118">
        <v>29710</v>
      </c>
      <c r="B9691" s="110" t="s">
        <v>12506</v>
      </c>
    </row>
    <row r="9692" spans="1:2" x14ac:dyDescent="0.25">
      <c r="A9692" s="118">
        <v>29210</v>
      </c>
      <c r="B9692" s="110" t="s">
        <v>12507</v>
      </c>
    </row>
    <row r="9693" spans="1:2" x14ac:dyDescent="0.25">
      <c r="A9693" s="118">
        <v>51439</v>
      </c>
      <c r="B9693" s="110" t="s">
        <v>12508</v>
      </c>
    </row>
    <row r="9694" spans="1:2" x14ac:dyDescent="0.25">
      <c r="A9694" s="118">
        <v>51479</v>
      </c>
      <c r="B9694" s="110" t="s">
        <v>12509</v>
      </c>
    </row>
    <row r="9695" spans="1:2" x14ac:dyDescent="0.25">
      <c r="A9695" s="118">
        <v>26130</v>
      </c>
      <c r="B9695" s="110" t="s">
        <v>12510</v>
      </c>
    </row>
    <row r="9696" spans="1:2" x14ac:dyDescent="0.25">
      <c r="A9696" s="118">
        <v>74143</v>
      </c>
      <c r="B9696" s="110" t="s">
        <v>12511</v>
      </c>
    </row>
    <row r="9697" spans="1:2" x14ac:dyDescent="0.25">
      <c r="A9697" s="118">
        <v>18210</v>
      </c>
      <c r="B9697" s="110" t="s">
        <v>12512</v>
      </c>
    </row>
    <row r="9698" spans="1:2" x14ac:dyDescent="0.25">
      <c r="A9698" s="118">
        <v>18210</v>
      </c>
      <c r="B9698" s="110" t="s">
        <v>12513</v>
      </c>
    </row>
    <row r="9699" spans="1:2" x14ac:dyDescent="0.25">
      <c r="A9699" s="118">
        <v>18210</v>
      </c>
      <c r="B9699" s="110" t="s">
        <v>12514</v>
      </c>
    </row>
    <row r="9700" spans="1:2" x14ac:dyDescent="0.25">
      <c r="A9700" s="118">
        <v>18210</v>
      </c>
      <c r="B9700" s="110" t="s">
        <v>12515</v>
      </c>
    </row>
    <row r="9701" spans="1:2" x14ac:dyDescent="0.25">
      <c r="A9701" s="118">
        <v>18210</v>
      </c>
      <c r="B9701" s="110" t="s">
        <v>12516</v>
      </c>
    </row>
    <row r="9702" spans="1:2" x14ac:dyDescent="0.25">
      <c r="A9702" s="118">
        <v>19300</v>
      </c>
      <c r="B9702" s="110" t="s">
        <v>12517</v>
      </c>
    </row>
    <row r="9703" spans="1:2" x14ac:dyDescent="0.25">
      <c r="A9703" s="118">
        <v>45110</v>
      </c>
      <c r="B9703" s="110" t="s">
        <v>12518</v>
      </c>
    </row>
    <row r="9704" spans="1:2" x14ac:dyDescent="0.25">
      <c r="A9704" s="118">
        <v>17220</v>
      </c>
      <c r="B9704" s="110" t="s">
        <v>12519</v>
      </c>
    </row>
    <row r="9705" spans="1:2" x14ac:dyDescent="0.25">
      <c r="A9705" s="118">
        <v>18221</v>
      </c>
      <c r="B9705" s="110" t="s">
        <v>12520</v>
      </c>
    </row>
    <row r="9706" spans="1:2" x14ac:dyDescent="0.25">
      <c r="A9706" s="118">
        <v>18222</v>
      </c>
      <c r="B9706" s="110" t="s">
        <v>12521</v>
      </c>
    </row>
    <row r="9707" spans="1:2" x14ac:dyDescent="0.25">
      <c r="A9707" s="118">
        <v>35300</v>
      </c>
      <c r="B9707" s="110" t="s">
        <v>12522</v>
      </c>
    </row>
    <row r="9708" spans="1:2" x14ac:dyDescent="0.25">
      <c r="A9708" s="118">
        <v>45213</v>
      </c>
      <c r="B9708" s="110" t="s">
        <v>12523</v>
      </c>
    </row>
    <row r="9709" spans="1:2" x14ac:dyDescent="0.25">
      <c r="A9709" s="118">
        <v>31300</v>
      </c>
      <c r="B9709" s="110" t="s">
        <v>12524</v>
      </c>
    </row>
    <row r="9710" spans="1:2" x14ac:dyDescent="0.25">
      <c r="A9710" s="118">
        <v>22250</v>
      </c>
      <c r="B9710" s="110" t="s">
        <v>12525</v>
      </c>
    </row>
    <row r="9711" spans="1:2" x14ac:dyDescent="0.25">
      <c r="A9711" s="118">
        <v>22250</v>
      </c>
      <c r="B9711" s="110" t="s">
        <v>12526</v>
      </c>
    </row>
    <row r="9712" spans="1:2" x14ac:dyDescent="0.25">
      <c r="A9712" s="118">
        <v>29220</v>
      </c>
      <c r="B9712" s="110" t="s">
        <v>12527</v>
      </c>
    </row>
    <row r="9713" spans="1:2" x14ac:dyDescent="0.25">
      <c r="A9713" s="118">
        <v>33403</v>
      </c>
      <c r="B9713" s="110" t="s">
        <v>12528</v>
      </c>
    </row>
    <row r="9714" spans="1:2" x14ac:dyDescent="0.25">
      <c r="A9714" s="118">
        <v>19300</v>
      </c>
      <c r="B9714" s="110" t="s">
        <v>12529</v>
      </c>
    </row>
    <row r="9715" spans="1:2" x14ac:dyDescent="0.25">
      <c r="A9715" s="118">
        <v>10103</v>
      </c>
      <c r="B9715" s="110" t="s">
        <v>12530</v>
      </c>
    </row>
    <row r="9716" spans="1:2" x14ac:dyDescent="0.25">
      <c r="A9716" s="118">
        <v>85321</v>
      </c>
      <c r="B9716" s="110" t="s">
        <v>12531</v>
      </c>
    </row>
    <row r="9717" spans="1:2" x14ac:dyDescent="0.25">
      <c r="A9717" s="118">
        <v>24140</v>
      </c>
      <c r="B9717" s="110" t="s">
        <v>12532</v>
      </c>
    </row>
    <row r="9718" spans="1:2" x14ac:dyDescent="0.25">
      <c r="A9718" s="118">
        <v>24110</v>
      </c>
      <c r="B9718" s="110" t="s">
        <v>12533</v>
      </c>
    </row>
    <row r="9719" spans="1:2" x14ac:dyDescent="0.25">
      <c r="A9719" s="118">
        <v>33100</v>
      </c>
      <c r="B9719" s="110" t="s">
        <v>12534</v>
      </c>
    </row>
    <row r="9720" spans="1:2" x14ac:dyDescent="0.25">
      <c r="A9720" s="118">
        <v>24130</v>
      </c>
      <c r="B9720" s="110" t="s">
        <v>12535</v>
      </c>
    </row>
    <row r="9721" spans="1:2" x14ac:dyDescent="0.25">
      <c r="A9721" s="119">
        <v>51180</v>
      </c>
      <c r="B9721" s="111" t="s">
        <v>12536</v>
      </c>
    </row>
    <row r="9722" spans="1:2" x14ac:dyDescent="0.25">
      <c r="A9722" s="120">
        <v>33100</v>
      </c>
      <c r="B9722" s="111" t="s">
        <v>12537</v>
      </c>
    </row>
    <row r="9723" spans="1:2" x14ac:dyDescent="0.25">
      <c r="A9723" s="119">
        <v>51460</v>
      </c>
      <c r="B9723" s="111" t="s">
        <v>12538</v>
      </c>
    </row>
    <row r="9724" spans="1:2" x14ac:dyDescent="0.25">
      <c r="A9724" s="118">
        <v>33100</v>
      </c>
      <c r="B9724" s="110" t="s">
        <v>12539</v>
      </c>
    </row>
    <row r="9725" spans="1:2" x14ac:dyDescent="0.25">
      <c r="A9725" s="119">
        <v>51460</v>
      </c>
      <c r="B9725" s="111" t="s">
        <v>12540</v>
      </c>
    </row>
    <row r="9726" spans="1:2" x14ac:dyDescent="0.25">
      <c r="A9726" s="119">
        <v>51180</v>
      </c>
      <c r="B9726" s="111" t="s">
        <v>12541</v>
      </c>
    </row>
    <row r="9727" spans="1:2" x14ac:dyDescent="0.25">
      <c r="A9727" s="118">
        <v>24140</v>
      </c>
      <c r="B9727" s="110" t="s">
        <v>12542</v>
      </c>
    </row>
    <row r="9728" spans="1:2" x14ac:dyDescent="0.25">
      <c r="A9728" s="118">
        <v>24140</v>
      </c>
      <c r="B9728" s="110" t="s">
        <v>12543</v>
      </c>
    </row>
    <row r="9729" spans="1:2" x14ac:dyDescent="0.25">
      <c r="A9729" s="118">
        <v>55301</v>
      </c>
      <c r="B9729" s="110" t="s">
        <v>12544</v>
      </c>
    </row>
    <row r="9730" spans="1:2" x14ac:dyDescent="0.25">
      <c r="A9730" s="118">
        <v>5020</v>
      </c>
      <c r="B9730" s="110" t="s">
        <v>12545</v>
      </c>
    </row>
    <row r="9731" spans="1:2" x14ac:dyDescent="0.25">
      <c r="A9731" s="118">
        <v>5020</v>
      </c>
      <c r="B9731" s="110" t="s">
        <v>12546</v>
      </c>
    </row>
    <row r="9732" spans="1:2" x14ac:dyDescent="0.25">
      <c r="A9732" s="118">
        <v>5020</v>
      </c>
      <c r="B9732" s="110" t="s">
        <v>12547</v>
      </c>
    </row>
    <row r="9733" spans="1:2" x14ac:dyDescent="0.25">
      <c r="A9733" s="118">
        <v>5020</v>
      </c>
      <c r="B9733" s="110" t="s">
        <v>12548</v>
      </c>
    </row>
    <row r="9734" spans="1:2" x14ac:dyDescent="0.25">
      <c r="A9734" s="118">
        <v>5020</v>
      </c>
      <c r="B9734" s="110" t="s">
        <v>12549</v>
      </c>
    </row>
    <row r="9735" spans="1:2" x14ac:dyDescent="0.25">
      <c r="A9735" s="118">
        <v>5020</v>
      </c>
      <c r="B9735" s="110" t="s">
        <v>12550</v>
      </c>
    </row>
    <row r="9736" spans="1:2" x14ac:dyDescent="0.25">
      <c r="A9736" s="118">
        <v>51380</v>
      </c>
      <c r="B9736" s="110" t="s">
        <v>12551</v>
      </c>
    </row>
    <row r="9737" spans="1:2" x14ac:dyDescent="0.25">
      <c r="A9737" s="118">
        <v>33100</v>
      </c>
      <c r="B9737" s="110" t="s">
        <v>12552</v>
      </c>
    </row>
    <row r="9738" spans="1:2" x14ac:dyDescent="0.25">
      <c r="A9738" s="118">
        <v>33100</v>
      </c>
      <c r="B9738" s="110" t="s">
        <v>12553</v>
      </c>
    </row>
    <row r="9739" spans="1:2" x14ac:dyDescent="0.25">
      <c r="A9739" s="118">
        <v>51460</v>
      </c>
      <c r="B9739" s="110" t="s">
        <v>12554</v>
      </c>
    </row>
    <row r="9740" spans="1:2" x14ac:dyDescent="0.25">
      <c r="A9740" s="118">
        <v>63301</v>
      </c>
      <c r="B9740" s="110" t="s">
        <v>12555</v>
      </c>
    </row>
    <row r="9741" spans="1:2" x14ac:dyDescent="0.25">
      <c r="A9741" s="118">
        <v>74820</v>
      </c>
      <c r="B9741" s="110" t="s">
        <v>12556</v>
      </c>
    </row>
    <row r="9742" spans="1:2" x14ac:dyDescent="0.25">
      <c r="A9742" s="118">
        <v>29240</v>
      </c>
      <c r="B9742" s="110" t="s">
        <v>12557</v>
      </c>
    </row>
    <row r="9743" spans="1:2" x14ac:dyDescent="0.25">
      <c r="A9743" s="118">
        <v>71340</v>
      </c>
      <c r="B9743" s="110" t="s">
        <v>12558</v>
      </c>
    </row>
    <row r="9744" spans="1:2" x14ac:dyDescent="0.25">
      <c r="A9744" s="118">
        <v>74820</v>
      </c>
      <c r="B9744" s="110" t="s">
        <v>12559</v>
      </c>
    </row>
    <row r="9745" spans="1:2" x14ac:dyDescent="0.25">
      <c r="A9745" s="118">
        <v>26250</v>
      </c>
      <c r="B9745" s="110" t="s">
        <v>12560</v>
      </c>
    </row>
    <row r="9746" spans="1:2" x14ac:dyDescent="0.25">
      <c r="A9746" s="118">
        <v>25220</v>
      </c>
      <c r="B9746" s="110" t="s">
        <v>12561</v>
      </c>
    </row>
    <row r="9747" spans="1:2" x14ac:dyDescent="0.25">
      <c r="A9747" s="118">
        <v>63400</v>
      </c>
      <c r="B9747" s="110" t="s">
        <v>12562</v>
      </c>
    </row>
    <row r="9748" spans="1:2" x14ac:dyDescent="0.25">
      <c r="A9748" s="118">
        <v>21219</v>
      </c>
      <c r="B9748" s="110" t="s">
        <v>12563</v>
      </c>
    </row>
    <row r="9749" spans="1:2" x14ac:dyDescent="0.25">
      <c r="A9749" s="118">
        <v>20400</v>
      </c>
      <c r="B9749" s="110" t="s">
        <v>12564</v>
      </c>
    </row>
    <row r="9750" spans="1:2" x14ac:dyDescent="0.25">
      <c r="A9750" s="118">
        <v>25220</v>
      </c>
      <c r="B9750" s="110" t="s">
        <v>12565</v>
      </c>
    </row>
    <row r="9751" spans="1:2" x14ac:dyDescent="0.25">
      <c r="A9751" s="118">
        <v>29240</v>
      </c>
      <c r="B9751" s="110" t="s">
        <v>12566</v>
      </c>
    </row>
    <row r="9752" spans="1:2" x14ac:dyDescent="0.25">
      <c r="A9752" s="118">
        <v>21120</v>
      </c>
      <c r="B9752" s="110" t="s">
        <v>12567</v>
      </c>
    </row>
    <row r="9753" spans="1:2" x14ac:dyDescent="0.25">
      <c r="A9753" s="118">
        <v>26821</v>
      </c>
      <c r="B9753" s="110" t="s">
        <v>12568</v>
      </c>
    </row>
    <row r="9754" spans="1:2" x14ac:dyDescent="0.25">
      <c r="A9754" s="118">
        <v>74820</v>
      </c>
      <c r="B9754" s="110" t="s">
        <v>12569</v>
      </c>
    </row>
    <row r="9755" spans="1:2" x14ac:dyDescent="0.25">
      <c r="A9755" s="118">
        <v>21120</v>
      </c>
      <c r="B9755" s="110" t="s">
        <v>12570</v>
      </c>
    </row>
    <row r="9756" spans="1:2" x14ac:dyDescent="0.25">
      <c r="A9756" s="118">
        <v>63400</v>
      </c>
      <c r="B9756" s="110" t="s">
        <v>12571</v>
      </c>
    </row>
    <row r="9757" spans="1:2" x14ac:dyDescent="0.25">
      <c r="A9757" s="118">
        <v>51570</v>
      </c>
      <c r="B9757" s="110" t="s">
        <v>12572</v>
      </c>
    </row>
    <row r="9758" spans="1:2" x14ac:dyDescent="0.25">
      <c r="A9758" s="118">
        <v>17170</v>
      </c>
      <c r="B9758" s="110" t="s">
        <v>12573</v>
      </c>
    </row>
    <row r="9759" spans="1:2" x14ac:dyDescent="0.25">
      <c r="A9759" s="118">
        <v>28630</v>
      </c>
      <c r="B9759" s="110" t="s">
        <v>12574</v>
      </c>
    </row>
    <row r="9760" spans="1:2" x14ac:dyDescent="0.25">
      <c r="A9760" s="118">
        <v>85130</v>
      </c>
      <c r="B9760" s="110" t="s">
        <v>12575</v>
      </c>
    </row>
    <row r="9761" spans="1:2" x14ac:dyDescent="0.25">
      <c r="A9761" s="118">
        <v>32201</v>
      </c>
      <c r="B9761" s="110" t="s">
        <v>12576</v>
      </c>
    </row>
    <row r="9762" spans="1:2" x14ac:dyDescent="0.25">
      <c r="A9762" s="118">
        <v>64200</v>
      </c>
      <c r="B9762" s="110" t="s">
        <v>12577</v>
      </c>
    </row>
    <row r="9763" spans="1:2" x14ac:dyDescent="0.25">
      <c r="A9763" s="118">
        <v>64200</v>
      </c>
      <c r="B9763" s="110" t="s">
        <v>12578</v>
      </c>
    </row>
    <row r="9764" spans="1:2" x14ac:dyDescent="0.25">
      <c r="A9764" s="118">
        <v>28710</v>
      </c>
      <c r="B9764" s="110" t="s">
        <v>12579</v>
      </c>
    </row>
    <row r="9765" spans="1:2" x14ac:dyDescent="0.25">
      <c r="A9765" s="118">
        <v>24301</v>
      </c>
      <c r="B9765" s="110" t="s">
        <v>12580</v>
      </c>
    </row>
    <row r="9766" spans="1:2" x14ac:dyDescent="0.25">
      <c r="A9766" s="118">
        <v>52460</v>
      </c>
      <c r="B9766" s="110" t="s">
        <v>12581</v>
      </c>
    </row>
    <row r="9767" spans="1:2" x14ac:dyDescent="0.25">
      <c r="A9767" s="118">
        <v>51530</v>
      </c>
      <c r="B9767" s="110" t="s">
        <v>12582</v>
      </c>
    </row>
    <row r="9768" spans="1:2" x14ac:dyDescent="0.25">
      <c r="A9768" s="118">
        <v>36620</v>
      </c>
      <c r="B9768" s="110" t="s">
        <v>12583</v>
      </c>
    </row>
    <row r="9769" spans="1:2" x14ac:dyDescent="0.25">
      <c r="A9769" s="118">
        <v>36620</v>
      </c>
      <c r="B9769" s="110" t="s">
        <v>12584</v>
      </c>
    </row>
    <row r="9770" spans="1:2" x14ac:dyDescent="0.25">
      <c r="A9770" s="118">
        <v>24301</v>
      </c>
      <c r="B9770" s="110" t="s">
        <v>12585</v>
      </c>
    </row>
    <row r="9771" spans="1:2" x14ac:dyDescent="0.25">
      <c r="A9771" s="118">
        <v>29240</v>
      </c>
      <c r="B9771" s="110" t="s">
        <v>12586</v>
      </c>
    </row>
    <row r="9772" spans="1:2" x14ac:dyDescent="0.25">
      <c r="A9772" s="118">
        <v>24301</v>
      </c>
      <c r="B9772" s="110" t="s">
        <v>12587</v>
      </c>
    </row>
    <row r="9773" spans="1:2" x14ac:dyDescent="0.25">
      <c r="A9773" s="118">
        <v>51530</v>
      </c>
      <c r="B9773" s="110" t="s">
        <v>12588</v>
      </c>
    </row>
    <row r="9774" spans="1:2" x14ac:dyDescent="0.25">
      <c r="A9774" s="118">
        <v>27100</v>
      </c>
      <c r="B9774" s="110" t="s">
        <v>12589</v>
      </c>
    </row>
    <row r="9775" spans="1:2" x14ac:dyDescent="0.25">
      <c r="A9775" s="118">
        <v>92319</v>
      </c>
      <c r="B9775" s="110" t="s">
        <v>12590</v>
      </c>
    </row>
    <row r="9776" spans="1:2" x14ac:dyDescent="0.25">
      <c r="A9776" s="118">
        <v>91120</v>
      </c>
      <c r="B9776" s="110" t="s">
        <v>12591</v>
      </c>
    </row>
    <row r="9777" spans="1:2" x14ac:dyDescent="0.25">
      <c r="A9777" s="118">
        <v>45440</v>
      </c>
      <c r="B9777" s="110" t="s">
        <v>12592</v>
      </c>
    </row>
    <row r="9778" spans="1:2" x14ac:dyDescent="0.25">
      <c r="A9778" s="118">
        <v>36140</v>
      </c>
      <c r="B9778" s="110" t="s">
        <v>12593</v>
      </c>
    </row>
    <row r="9779" spans="1:2" x14ac:dyDescent="0.25">
      <c r="A9779" s="118">
        <v>50200</v>
      </c>
      <c r="B9779" s="110" t="s">
        <v>12594</v>
      </c>
    </row>
    <row r="9780" spans="1:2" x14ac:dyDescent="0.25">
      <c r="A9780" s="118">
        <v>35110</v>
      </c>
      <c r="B9780" s="110" t="s">
        <v>12595</v>
      </c>
    </row>
    <row r="9781" spans="1:2" x14ac:dyDescent="0.25">
      <c r="A9781" s="118">
        <v>51130</v>
      </c>
      <c r="B9781" s="110" t="s">
        <v>12596</v>
      </c>
    </row>
    <row r="9782" spans="1:2" x14ac:dyDescent="0.25">
      <c r="A9782" s="118">
        <v>73100</v>
      </c>
      <c r="B9782" s="110" t="s">
        <v>12597</v>
      </c>
    </row>
    <row r="9783" spans="1:2" x14ac:dyDescent="0.25">
      <c r="A9783" s="118">
        <v>2010</v>
      </c>
      <c r="B9783" s="110" t="s">
        <v>12598</v>
      </c>
    </row>
    <row r="9784" spans="1:2" x14ac:dyDescent="0.25">
      <c r="A9784" s="118">
        <v>27410</v>
      </c>
      <c r="B9784" s="110" t="s">
        <v>12599</v>
      </c>
    </row>
    <row r="9785" spans="1:2" x14ac:dyDescent="0.25">
      <c r="A9785" s="118">
        <v>29220</v>
      </c>
      <c r="B9785" s="110" t="s">
        <v>12600</v>
      </c>
    </row>
    <row r="9786" spans="1:2" x14ac:dyDescent="0.25">
      <c r="A9786" s="118">
        <v>71219</v>
      </c>
      <c r="B9786" s="110" t="s">
        <v>12601</v>
      </c>
    </row>
    <row r="9787" spans="1:2" x14ac:dyDescent="0.25">
      <c r="A9787" s="118">
        <v>29220</v>
      </c>
      <c r="B9787" s="110" t="s">
        <v>12602</v>
      </c>
    </row>
    <row r="9788" spans="1:2" x14ac:dyDescent="0.25">
      <c r="A9788" s="118">
        <v>29220</v>
      </c>
      <c r="B9788" s="110" t="s">
        <v>12603</v>
      </c>
    </row>
    <row r="9789" spans="1:2" x14ac:dyDescent="0.25">
      <c r="A9789" s="118">
        <v>28750</v>
      </c>
      <c r="B9789" s="110" t="s">
        <v>12604</v>
      </c>
    </row>
    <row r="9790" spans="1:2" x14ac:dyDescent="0.25">
      <c r="A9790" s="118">
        <v>25240</v>
      </c>
      <c r="B9790" s="110" t="s">
        <v>12605</v>
      </c>
    </row>
    <row r="9791" spans="1:2" x14ac:dyDescent="0.25">
      <c r="A9791" s="118">
        <v>20400</v>
      </c>
      <c r="B9791" s="110" t="s">
        <v>12606</v>
      </c>
    </row>
    <row r="9792" spans="1:2" x14ac:dyDescent="0.25">
      <c r="A9792" s="118">
        <v>51130</v>
      </c>
      <c r="B9792" s="110" t="s">
        <v>12607</v>
      </c>
    </row>
    <row r="9793" spans="1:2" x14ac:dyDescent="0.25">
      <c r="A9793" s="118">
        <v>15410</v>
      </c>
      <c r="B9793" s="110" t="s">
        <v>12608</v>
      </c>
    </row>
    <row r="9794" spans="1:2" x14ac:dyDescent="0.25">
      <c r="A9794" s="118">
        <v>15420</v>
      </c>
      <c r="B9794" s="110" t="s">
        <v>12609</v>
      </c>
    </row>
    <row r="9795" spans="1:2" x14ac:dyDescent="0.25">
      <c r="A9795" s="118">
        <v>51333</v>
      </c>
      <c r="B9795" s="110" t="s">
        <v>12610</v>
      </c>
    </row>
    <row r="9796" spans="1:2" x14ac:dyDescent="0.25">
      <c r="A9796" s="118">
        <v>15410</v>
      </c>
      <c r="B9796" s="110" t="s">
        <v>12611</v>
      </c>
    </row>
    <row r="9797" spans="1:2" x14ac:dyDescent="0.25">
      <c r="A9797" s="118">
        <v>15420</v>
      </c>
      <c r="B9797" s="110" t="s">
        <v>12612</v>
      </c>
    </row>
    <row r="9798" spans="1:2" x14ac:dyDescent="0.25">
      <c r="A9798" s="118">
        <v>93059</v>
      </c>
      <c r="B9798" s="110" t="s">
        <v>12613</v>
      </c>
    </row>
    <row r="9799" spans="1:2" x14ac:dyDescent="0.25">
      <c r="A9799" s="118">
        <v>22220</v>
      </c>
      <c r="B9799" s="110" t="s">
        <v>12614</v>
      </c>
    </row>
    <row r="9800" spans="1:2" x14ac:dyDescent="0.25">
      <c r="A9800" s="118">
        <v>22110</v>
      </c>
      <c r="B9800" s="110" t="s">
        <v>12615</v>
      </c>
    </row>
    <row r="9801" spans="1:2" x14ac:dyDescent="0.25">
      <c r="A9801" s="118">
        <v>15820</v>
      </c>
      <c r="B9801" s="110" t="s">
        <v>12616</v>
      </c>
    </row>
    <row r="9802" spans="1:2" x14ac:dyDescent="0.25">
      <c r="A9802" s="118">
        <v>50200</v>
      </c>
      <c r="B9802" s="110" t="s">
        <v>12617</v>
      </c>
    </row>
    <row r="9803" spans="1:2" x14ac:dyDescent="0.25">
      <c r="A9803" s="118">
        <v>29430</v>
      </c>
      <c r="B9803" s="110" t="s">
        <v>12618</v>
      </c>
    </row>
    <row r="9804" spans="1:2" x14ac:dyDescent="0.25">
      <c r="A9804" s="121">
        <v>34201</v>
      </c>
      <c r="B9804" s="110" t="s">
        <v>12619</v>
      </c>
    </row>
    <row r="9805" spans="1:2" x14ac:dyDescent="0.25">
      <c r="A9805" s="118">
        <v>26821</v>
      </c>
      <c r="B9805" s="110" t="s">
        <v>12620</v>
      </c>
    </row>
    <row r="9806" spans="1:2" x14ac:dyDescent="0.25">
      <c r="A9806" s="118">
        <v>26610</v>
      </c>
      <c r="B9806" s="110" t="s">
        <v>12621</v>
      </c>
    </row>
    <row r="9807" spans="1:2" x14ac:dyDescent="0.25">
      <c r="A9807" s="118">
        <v>26650</v>
      </c>
      <c r="B9807" s="110" t="s">
        <v>12622</v>
      </c>
    </row>
    <row r="9808" spans="1:2" x14ac:dyDescent="0.25">
      <c r="A9808" s="118">
        <v>26620</v>
      </c>
      <c r="B9808" s="110" t="s">
        <v>12623</v>
      </c>
    </row>
    <row r="9809" spans="1:2" x14ac:dyDescent="0.25">
      <c r="A9809" s="118">
        <v>18232</v>
      </c>
      <c r="B9809" s="110" t="s">
        <v>12624</v>
      </c>
    </row>
    <row r="9810" spans="1:2" x14ac:dyDescent="0.25">
      <c r="A9810" s="118">
        <v>17710</v>
      </c>
      <c r="B9810" s="110" t="s">
        <v>12625</v>
      </c>
    </row>
    <row r="9811" spans="1:2" x14ac:dyDescent="0.25">
      <c r="A9811" s="118">
        <v>1139</v>
      </c>
      <c r="B9811" s="110" t="s">
        <v>12626</v>
      </c>
    </row>
    <row r="9812" spans="1:2" x14ac:dyDescent="0.25">
      <c r="A9812" s="118">
        <v>21120</v>
      </c>
      <c r="B9812" s="110" t="s">
        <v>12627</v>
      </c>
    </row>
    <row r="9813" spans="1:2" x14ac:dyDescent="0.25">
      <c r="A9813" s="118">
        <v>52470</v>
      </c>
      <c r="B9813" s="110" t="s">
        <v>12628</v>
      </c>
    </row>
    <row r="9814" spans="1:2" x14ac:dyDescent="0.25">
      <c r="A9814" s="118">
        <v>21120</v>
      </c>
      <c r="B9814" s="110" t="s">
        <v>12629</v>
      </c>
    </row>
    <row r="9815" spans="1:2" x14ac:dyDescent="0.25">
      <c r="A9815" s="118">
        <v>21211</v>
      </c>
      <c r="B9815" s="110" t="s">
        <v>12630</v>
      </c>
    </row>
    <row r="9816" spans="1:2" x14ac:dyDescent="0.25">
      <c r="A9816" s="118">
        <v>21240</v>
      </c>
      <c r="B9816" s="110" t="s">
        <v>12631</v>
      </c>
    </row>
    <row r="9817" spans="1:2" x14ac:dyDescent="0.25">
      <c r="A9817" s="118">
        <v>21120</v>
      </c>
      <c r="B9817" s="110" t="s">
        <v>12632</v>
      </c>
    </row>
    <row r="9818" spans="1:2" x14ac:dyDescent="0.25">
      <c r="A9818" s="118">
        <v>21120</v>
      </c>
      <c r="B9818" s="110" t="s">
        <v>12633</v>
      </c>
    </row>
    <row r="9819" spans="1:2" x14ac:dyDescent="0.25">
      <c r="A9819" s="118">
        <v>21120</v>
      </c>
      <c r="B9819" s="110" t="s">
        <v>12634</v>
      </c>
    </row>
    <row r="9820" spans="1:2" x14ac:dyDescent="0.25">
      <c r="A9820" s="118">
        <v>29550</v>
      </c>
      <c r="B9820" s="110" t="s">
        <v>12635</v>
      </c>
    </row>
    <row r="9821" spans="1:2" x14ac:dyDescent="0.25">
      <c r="A9821" s="118">
        <v>51870</v>
      </c>
      <c r="B9821" s="110" t="s">
        <v>12636</v>
      </c>
    </row>
    <row r="9822" spans="1:2" x14ac:dyDescent="0.25">
      <c r="A9822" s="118">
        <v>29550</v>
      </c>
      <c r="B9822" s="110" t="s">
        <v>12637</v>
      </c>
    </row>
    <row r="9823" spans="1:2" x14ac:dyDescent="0.25">
      <c r="A9823" s="118">
        <v>51560</v>
      </c>
      <c r="B9823" s="110" t="s">
        <v>12638</v>
      </c>
    </row>
    <row r="9824" spans="1:2" x14ac:dyDescent="0.25">
      <c r="A9824" s="119">
        <v>51180</v>
      </c>
      <c r="B9824" s="111" t="s">
        <v>12639</v>
      </c>
    </row>
    <row r="9825" spans="1:2" x14ac:dyDescent="0.25">
      <c r="A9825" s="119">
        <v>52610</v>
      </c>
      <c r="B9825" s="111" t="s">
        <v>12640</v>
      </c>
    </row>
    <row r="9826" spans="1:2" x14ac:dyDescent="0.25">
      <c r="A9826" s="120">
        <v>21220</v>
      </c>
      <c r="B9826" s="111" t="s">
        <v>12641</v>
      </c>
    </row>
    <row r="9827" spans="1:2" x14ac:dyDescent="0.25">
      <c r="A9827" s="119">
        <v>52489</v>
      </c>
      <c r="B9827" s="111" t="s">
        <v>12642</v>
      </c>
    </row>
    <row r="9828" spans="1:2" x14ac:dyDescent="0.25">
      <c r="A9828" s="119">
        <v>51460</v>
      </c>
      <c r="B9828" s="111" t="s">
        <v>12643</v>
      </c>
    </row>
    <row r="9829" spans="1:2" x14ac:dyDescent="0.25">
      <c r="A9829" s="118">
        <v>51560</v>
      </c>
      <c r="B9829" s="110" t="s">
        <v>12644</v>
      </c>
    </row>
    <row r="9830" spans="1:2" x14ac:dyDescent="0.25">
      <c r="A9830" s="118">
        <v>28750</v>
      </c>
      <c r="B9830" s="110" t="s">
        <v>12645</v>
      </c>
    </row>
    <row r="9831" spans="1:2" x14ac:dyDescent="0.25">
      <c r="A9831" s="118">
        <v>21259</v>
      </c>
      <c r="B9831" s="110" t="s">
        <v>12646</v>
      </c>
    </row>
    <row r="9832" spans="1:2" x14ac:dyDescent="0.25">
      <c r="A9832" s="118">
        <v>21259</v>
      </c>
      <c r="B9832" s="110" t="s">
        <v>12647</v>
      </c>
    </row>
    <row r="9833" spans="1:2" x14ac:dyDescent="0.25">
      <c r="A9833" s="118">
        <v>21259</v>
      </c>
      <c r="B9833" s="110" t="s">
        <v>12648</v>
      </c>
    </row>
    <row r="9834" spans="1:2" x14ac:dyDescent="0.25">
      <c r="A9834" s="118">
        <v>21259</v>
      </c>
      <c r="B9834" s="110" t="s">
        <v>12649</v>
      </c>
    </row>
    <row r="9835" spans="1:2" x14ac:dyDescent="0.25">
      <c r="A9835" s="118">
        <v>28750</v>
      </c>
      <c r="B9835" s="110" t="s">
        <v>12650</v>
      </c>
    </row>
    <row r="9836" spans="1:2" x14ac:dyDescent="0.25">
      <c r="A9836" s="118">
        <v>51560</v>
      </c>
      <c r="B9836" s="110" t="s">
        <v>12651</v>
      </c>
    </row>
    <row r="9837" spans="1:2" x14ac:dyDescent="0.25">
      <c r="A9837" s="118">
        <v>21220</v>
      </c>
      <c r="B9837" s="110" t="s">
        <v>12652</v>
      </c>
    </row>
    <row r="9838" spans="1:2" x14ac:dyDescent="0.25">
      <c r="A9838" s="118">
        <v>26821</v>
      </c>
      <c r="B9838" s="110" t="s">
        <v>12653</v>
      </c>
    </row>
    <row r="9839" spans="1:2" x14ac:dyDescent="0.25">
      <c r="A9839" s="118">
        <v>21120</v>
      </c>
      <c r="B9839" s="110" t="s">
        <v>12654</v>
      </c>
    </row>
    <row r="9840" spans="1:2" x14ac:dyDescent="0.25">
      <c r="A9840" s="118">
        <v>29550</v>
      </c>
      <c r="B9840" s="110" t="s">
        <v>12655</v>
      </c>
    </row>
    <row r="9841" spans="1:2" x14ac:dyDescent="0.25">
      <c r="A9841" s="118">
        <v>51560</v>
      </c>
      <c r="B9841" s="110" t="s">
        <v>12656</v>
      </c>
    </row>
    <row r="9842" spans="1:2" x14ac:dyDescent="0.25">
      <c r="A9842" s="118">
        <v>36639</v>
      </c>
      <c r="B9842" s="110" t="s">
        <v>12657</v>
      </c>
    </row>
    <row r="9843" spans="1:2" x14ac:dyDescent="0.25">
      <c r="A9843" s="118">
        <v>21259</v>
      </c>
      <c r="B9843" s="110" t="s">
        <v>12658</v>
      </c>
    </row>
    <row r="9844" spans="1:2" x14ac:dyDescent="0.25">
      <c r="A9844" s="118">
        <v>21259</v>
      </c>
      <c r="B9844" s="110" t="s">
        <v>12659</v>
      </c>
    </row>
    <row r="9845" spans="1:2" x14ac:dyDescent="0.25">
      <c r="A9845" s="118">
        <v>21259</v>
      </c>
      <c r="B9845" s="110" t="s">
        <v>12660</v>
      </c>
    </row>
    <row r="9846" spans="1:2" x14ac:dyDescent="0.25">
      <c r="A9846" s="118">
        <v>21259</v>
      </c>
      <c r="B9846" s="110" t="s">
        <v>12661</v>
      </c>
    </row>
    <row r="9847" spans="1:2" x14ac:dyDescent="0.25">
      <c r="A9847" s="118">
        <v>21240</v>
      </c>
      <c r="B9847" s="110" t="s">
        <v>12662</v>
      </c>
    </row>
    <row r="9848" spans="1:2" x14ac:dyDescent="0.25">
      <c r="A9848" s="119">
        <v>51180</v>
      </c>
      <c r="B9848" s="111" t="s">
        <v>12663</v>
      </c>
    </row>
    <row r="9849" spans="1:2" x14ac:dyDescent="0.25">
      <c r="A9849" s="119">
        <v>52610</v>
      </c>
      <c r="B9849" s="111" t="s">
        <v>12664</v>
      </c>
    </row>
    <row r="9850" spans="1:2" x14ac:dyDescent="0.25">
      <c r="A9850" s="120">
        <v>21220</v>
      </c>
      <c r="B9850" s="111" t="s">
        <v>12665</v>
      </c>
    </row>
    <row r="9851" spans="1:2" x14ac:dyDescent="0.25">
      <c r="A9851" s="119">
        <v>52329</v>
      </c>
      <c r="B9851" s="111" t="s">
        <v>12666</v>
      </c>
    </row>
    <row r="9852" spans="1:2" x14ac:dyDescent="0.25">
      <c r="A9852" s="119">
        <v>51460</v>
      </c>
      <c r="B9852" s="111" t="s">
        <v>12667</v>
      </c>
    </row>
    <row r="9853" spans="1:2" x14ac:dyDescent="0.25">
      <c r="A9853" s="118">
        <v>21259</v>
      </c>
      <c r="B9853" s="110" t="s">
        <v>12668</v>
      </c>
    </row>
    <row r="9854" spans="1:2" x14ac:dyDescent="0.25">
      <c r="A9854" s="118">
        <v>45430</v>
      </c>
      <c r="B9854" s="110" t="s">
        <v>12669</v>
      </c>
    </row>
    <row r="9855" spans="1:2" x14ac:dyDescent="0.25">
      <c r="A9855" s="118">
        <v>21259</v>
      </c>
      <c r="B9855" s="110" t="s">
        <v>12670</v>
      </c>
    </row>
    <row r="9856" spans="1:2" x14ac:dyDescent="0.25">
      <c r="A9856" s="118">
        <v>17402</v>
      </c>
      <c r="B9856" s="110" t="s">
        <v>12671</v>
      </c>
    </row>
    <row r="9857" spans="1:2" x14ac:dyDescent="0.25">
      <c r="A9857" s="118">
        <v>51160</v>
      </c>
      <c r="B9857" s="110" t="s">
        <v>12672</v>
      </c>
    </row>
    <row r="9858" spans="1:2" x14ac:dyDescent="0.25">
      <c r="A9858" s="118">
        <v>23201</v>
      </c>
      <c r="B9858" s="110" t="s">
        <v>12673</v>
      </c>
    </row>
    <row r="9859" spans="1:2" x14ac:dyDescent="0.25">
      <c r="A9859" s="118">
        <v>52489</v>
      </c>
      <c r="B9859" s="110" t="s">
        <v>12674</v>
      </c>
    </row>
    <row r="9860" spans="1:2" x14ac:dyDescent="0.25">
      <c r="A9860" s="118">
        <v>51550</v>
      </c>
      <c r="B9860" s="110" t="s">
        <v>12675</v>
      </c>
    </row>
    <row r="9861" spans="1:2" x14ac:dyDescent="0.25">
      <c r="A9861" s="118">
        <v>23201</v>
      </c>
      <c r="B9861" s="110" t="s">
        <v>12676</v>
      </c>
    </row>
    <row r="9862" spans="1:2" x14ac:dyDescent="0.25">
      <c r="A9862" s="118">
        <v>23201</v>
      </c>
      <c r="B9862" s="110" t="s">
        <v>12677</v>
      </c>
    </row>
    <row r="9863" spans="1:2" x14ac:dyDescent="0.25">
      <c r="A9863" s="118">
        <v>29130</v>
      </c>
      <c r="B9863" s="110" t="s">
        <v>12678</v>
      </c>
    </row>
    <row r="9864" spans="1:2" x14ac:dyDescent="0.25">
      <c r="A9864" s="118">
        <v>85140</v>
      </c>
      <c r="B9864" s="110" t="s">
        <v>12679</v>
      </c>
    </row>
    <row r="9865" spans="1:2" x14ac:dyDescent="0.25">
      <c r="A9865" s="118">
        <v>36639</v>
      </c>
      <c r="B9865" s="110" t="s">
        <v>12680</v>
      </c>
    </row>
    <row r="9866" spans="1:2" x14ac:dyDescent="0.25">
      <c r="A9866" s="118">
        <v>15612</v>
      </c>
      <c r="B9866" s="110" t="s">
        <v>12681</v>
      </c>
    </row>
    <row r="9867" spans="1:2" x14ac:dyDescent="0.25">
      <c r="A9867" s="118">
        <v>74820</v>
      </c>
      <c r="B9867" s="110" t="s">
        <v>12682</v>
      </c>
    </row>
    <row r="9868" spans="1:2" x14ac:dyDescent="0.25">
      <c r="A9868" s="118">
        <v>64120</v>
      </c>
      <c r="B9868" s="110" t="s">
        <v>12683</v>
      </c>
    </row>
    <row r="9869" spans="1:2" x14ac:dyDescent="0.25">
      <c r="A9869" s="118">
        <v>64120</v>
      </c>
      <c r="B9869" s="110" t="s">
        <v>12684</v>
      </c>
    </row>
    <row r="9870" spans="1:2" x14ac:dyDescent="0.25">
      <c r="A9870" s="118">
        <v>64110</v>
      </c>
      <c r="B9870" s="110" t="s">
        <v>12685</v>
      </c>
    </row>
    <row r="9871" spans="1:2" x14ac:dyDescent="0.25">
      <c r="A9871" s="118">
        <v>21120</v>
      </c>
      <c r="B9871" s="110" t="s">
        <v>12686</v>
      </c>
    </row>
    <row r="9872" spans="1:2" x14ac:dyDescent="0.25">
      <c r="A9872" s="118">
        <v>19100</v>
      </c>
      <c r="B9872" s="110" t="s">
        <v>12687</v>
      </c>
    </row>
    <row r="9873" spans="1:2" x14ac:dyDescent="0.25">
      <c r="A9873" s="118">
        <v>29430</v>
      </c>
      <c r="B9873" s="110" t="s">
        <v>12688</v>
      </c>
    </row>
    <row r="9874" spans="1:2" x14ac:dyDescent="0.25">
      <c r="A9874" s="118">
        <v>92729</v>
      </c>
      <c r="B9874" s="110" t="s">
        <v>12689</v>
      </c>
    </row>
    <row r="9875" spans="1:2" x14ac:dyDescent="0.25">
      <c r="A9875" s="118">
        <v>1410</v>
      </c>
      <c r="B9875" s="110" t="s">
        <v>12690</v>
      </c>
    </row>
    <row r="9876" spans="1:2" x14ac:dyDescent="0.25">
      <c r="A9876" s="118">
        <v>45230</v>
      </c>
      <c r="B9876" s="110" t="s">
        <v>12691</v>
      </c>
    </row>
    <row r="9877" spans="1:2" x14ac:dyDescent="0.25">
      <c r="A9877" s="118">
        <v>63210</v>
      </c>
      <c r="B9877" s="110" t="s">
        <v>12692</v>
      </c>
    </row>
    <row r="9878" spans="1:2" x14ac:dyDescent="0.25">
      <c r="A9878" s="118">
        <v>74879</v>
      </c>
      <c r="B9878" s="110" t="s">
        <v>12693</v>
      </c>
    </row>
    <row r="9879" spans="1:2" x14ac:dyDescent="0.25">
      <c r="A9879" s="118">
        <v>63210</v>
      </c>
      <c r="B9879" s="110" t="s">
        <v>12694</v>
      </c>
    </row>
    <row r="9880" spans="1:2" x14ac:dyDescent="0.25">
      <c r="A9880" s="118">
        <v>33500</v>
      </c>
      <c r="B9880" s="110" t="s">
        <v>12695</v>
      </c>
    </row>
    <row r="9881" spans="1:2" x14ac:dyDescent="0.25">
      <c r="A9881" s="118">
        <v>74119</v>
      </c>
      <c r="B9881" s="110" t="s">
        <v>12696</v>
      </c>
    </row>
    <row r="9882" spans="1:2" x14ac:dyDescent="0.25">
      <c r="A9882" s="118">
        <v>45430</v>
      </c>
      <c r="B9882" s="110" t="s">
        <v>12697</v>
      </c>
    </row>
    <row r="9883" spans="1:2" x14ac:dyDescent="0.25">
      <c r="A9883" s="118">
        <v>20300</v>
      </c>
      <c r="B9883" s="110" t="s">
        <v>12698</v>
      </c>
    </row>
    <row r="9884" spans="1:2" x14ac:dyDescent="0.25">
      <c r="A9884" s="118">
        <v>1120</v>
      </c>
      <c r="B9884" s="110" t="s">
        <v>12699</v>
      </c>
    </row>
    <row r="9885" spans="1:2" x14ac:dyDescent="0.25">
      <c r="A9885" s="118">
        <v>1120</v>
      </c>
      <c r="B9885" s="110" t="s">
        <v>12700</v>
      </c>
    </row>
    <row r="9886" spans="1:2" x14ac:dyDescent="0.25">
      <c r="A9886" s="118">
        <v>31620</v>
      </c>
      <c r="B9886" s="110" t="s">
        <v>12701</v>
      </c>
    </row>
    <row r="9887" spans="1:2" x14ac:dyDescent="0.25">
      <c r="A9887" s="118">
        <v>20200</v>
      </c>
      <c r="B9887" s="110" t="s">
        <v>12702</v>
      </c>
    </row>
    <row r="9888" spans="1:2" x14ac:dyDescent="0.25">
      <c r="A9888" s="118">
        <v>28120</v>
      </c>
      <c r="B9888" s="110" t="s">
        <v>12703</v>
      </c>
    </row>
    <row r="9889" spans="1:2" x14ac:dyDescent="0.25">
      <c r="A9889" s="118">
        <v>36120</v>
      </c>
      <c r="B9889" s="110" t="s">
        <v>12704</v>
      </c>
    </row>
    <row r="9890" spans="1:2" x14ac:dyDescent="0.25">
      <c r="A9890" s="118">
        <v>74879</v>
      </c>
      <c r="B9890" s="110" t="s">
        <v>12705</v>
      </c>
    </row>
    <row r="9891" spans="1:2" x14ac:dyDescent="0.25">
      <c r="A9891" s="118">
        <v>31620</v>
      </c>
      <c r="B9891" s="110" t="s">
        <v>12706</v>
      </c>
    </row>
    <row r="9892" spans="1:2" x14ac:dyDescent="0.25">
      <c r="A9892" s="118">
        <v>29430</v>
      </c>
      <c r="B9892" s="110" t="s">
        <v>12707</v>
      </c>
    </row>
    <row r="9893" spans="1:2" x14ac:dyDescent="0.25">
      <c r="A9893" s="118">
        <v>29430</v>
      </c>
      <c r="B9893" s="110" t="s">
        <v>12708</v>
      </c>
    </row>
    <row r="9894" spans="1:2" x14ac:dyDescent="0.25">
      <c r="A9894" s="118">
        <v>29430</v>
      </c>
      <c r="B9894" s="110" t="s">
        <v>12709</v>
      </c>
    </row>
    <row r="9895" spans="1:2" x14ac:dyDescent="0.25">
      <c r="A9895" s="118">
        <v>26150</v>
      </c>
      <c r="B9895" s="110" t="s">
        <v>12710</v>
      </c>
    </row>
    <row r="9896" spans="1:2" x14ac:dyDescent="0.25">
      <c r="A9896" s="118">
        <v>34300</v>
      </c>
      <c r="B9896" s="110" t="s">
        <v>12711</v>
      </c>
    </row>
    <row r="9897" spans="1:2" x14ac:dyDescent="0.25">
      <c r="A9897" s="118">
        <v>29410</v>
      </c>
      <c r="B9897" s="110" t="s">
        <v>12712</v>
      </c>
    </row>
    <row r="9898" spans="1:2" x14ac:dyDescent="0.25">
      <c r="A9898" s="118">
        <v>29140</v>
      </c>
      <c r="B9898" s="110" t="s">
        <v>12713</v>
      </c>
    </row>
    <row r="9899" spans="1:2" x14ac:dyDescent="0.25">
      <c r="A9899" s="118">
        <v>18221</v>
      </c>
      <c r="B9899" s="110" t="s">
        <v>12714</v>
      </c>
    </row>
    <row r="9900" spans="1:2" x14ac:dyDescent="0.25">
      <c r="A9900" s="118">
        <v>18222</v>
      </c>
      <c r="B9900" s="110" t="s">
        <v>12715</v>
      </c>
    </row>
    <row r="9901" spans="1:2" x14ac:dyDescent="0.25">
      <c r="A9901" s="118">
        <v>18222</v>
      </c>
      <c r="B9901" s="110" t="s">
        <v>12716</v>
      </c>
    </row>
    <row r="9902" spans="1:2" x14ac:dyDescent="0.25">
      <c r="A9902" s="118">
        <v>18221</v>
      </c>
      <c r="B9902" s="110" t="s">
        <v>12717</v>
      </c>
    </row>
    <row r="9903" spans="1:2" x14ac:dyDescent="0.25">
      <c r="A9903" s="118">
        <v>18222</v>
      </c>
      <c r="B9903" s="110" t="s">
        <v>12718</v>
      </c>
    </row>
    <row r="9904" spans="1:2" x14ac:dyDescent="0.25">
      <c r="A9904" s="118">
        <v>29530</v>
      </c>
      <c r="B9904" s="110" t="s">
        <v>12719</v>
      </c>
    </row>
    <row r="9905" spans="1:2" x14ac:dyDescent="0.25">
      <c r="A9905" s="118">
        <v>18222</v>
      </c>
      <c r="B9905" s="110" t="s">
        <v>12720</v>
      </c>
    </row>
    <row r="9906" spans="1:2" x14ac:dyDescent="0.25">
      <c r="A9906" s="118">
        <v>18221</v>
      </c>
      <c r="B9906" s="110" t="s">
        <v>12721</v>
      </c>
    </row>
    <row r="9907" spans="1:2" x14ac:dyDescent="0.25">
      <c r="A9907" s="118">
        <v>18222</v>
      </c>
      <c r="B9907" s="110" t="s">
        <v>12722</v>
      </c>
    </row>
    <row r="9908" spans="1:2" x14ac:dyDescent="0.25">
      <c r="A9908" s="118">
        <v>18221</v>
      </c>
      <c r="B9908" s="110" t="s">
        <v>12723</v>
      </c>
    </row>
    <row r="9909" spans="1:2" x14ac:dyDescent="0.25">
      <c r="A9909" s="118">
        <v>18222</v>
      </c>
      <c r="B9909" s="110" t="s">
        <v>12724</v>
      </c>
    </row>
    <row r="9910" spans="1:2" x14ac:dyDescent="0.25">
      <c r="A9910" s="118">
        <v>63301</v>
      </c>
      <c r="B9910" s="110" t="s">
        <v>12725</v>
      </c>
    </row>
    <row r="9911" spans="1:2" x14ac:dyDescent="0.25">
      <c r="A9911" s="118">
        <v>63301</v>
      </c>
      <c r="B9911" s="110" t="s">
        <v>12726</v>
      </c>
    </row>
    <row r="9912" spans="1:2" x14ac:dyDescent="0.25">
      <c r="A9912" s="118">
        <v>62201</v>
      </c>
      <c r="B9912" s="110" t="s">
        <v>12727</v>
      </c>
    </row>
    <row r="9913" spans="1:2" x14ac:dyDescent="0.25">
      <c r="A9913" s="118">
        <v>62101</v>
      </c>
      <c r="B9913" s="110" t="s">
        <v>12728</v>
      </c>
    </row>
    <row r="9914" spans="1:2" x14ac:dyDescent="0.25">
      <c r="A9914" s="118">
        <v>62101</v>
      </c>
      <c r="B9914" s="110" t="s">
        <v>12729</v>
      </c>
    </row>
    <row r="9915" spans="1:2" x14ac:dyDescent="0.25">
      <c r="A9915" s="118">
        <v>62201</v>
      </c>
      <c r="B9915" s="110" t="s">
        <v>12730</v>
      </c>
    </row>
    <row r="9916" spans="1:2" x14ac:dyDescent="0.25">
      <c r="A9916" s="118">
        <v>35110</v>
      </c>
      <c r="B9916" s="110" t="s">
        <v>12731</v>
      </c>
    </row>
    <row r="9917" spans="1:2" x14ac:dyDescent="0.25">
      <c r="A9917" s="118">
        <v>35200</v>
      </c>
      <c r="B9917" s="110" t="s">
        <v>12732</v>
      </c>
    </row>
    <row r="9918" spans="1:2" x14ac:dyDescent="0.25">
      <c r="A9918" s="118">
        <v>34100</v>
      </c>
      <c r="B9918" s="110" t="s">
        <v>12733</v>
      </c>
    </row>
    <row r="9919" spans="1:2" x14ac:dyDescent="0.25">
      <c r="A9919" s="118">
        <v>29220</v>
      </c>
      <c r="B9919" s="110" t="s">
        <v>12734</v>
      </c>
    </row>
    <row r="9920" spans="1:2" x14ac:dyDescent="0.25">
      <c r="A9920" s="118">
        <v>61201</v>
      </c>
      <c r="B9920" s="110" t="s">
        <v>12735</v>
      </c>
    </row>
    <row r="9921" spans="1:2" x14ac:dyDescent="0.25">
      <c r="A9921" s="118">
        <v>61101</v>
      </c>
      <c r="B9921" s="110" t="s">
        <v>12736</v>
      </c>
    </row>
    <row r="9922" spans="1:2" x14ac:dyDescent="0.25">
      <c r="A9922" s="118">
        <v>61101</v>
      </c>
      <c r="B9922" s="110" t="s">
        <v>12737</v>
      </c>
    </row>
    <row r="9923" spans="1:2" x14ac:dyDescent="0.25">
      <c r="A9923" s="118">
        <v>61201</v>
      </c>
      <c r="B9923" s="110" t="s">
        <v>12738</v>
      </c>
    </row>
    <row r="9924" spans="1:2" x14ac:dyDescent="0.25">
      <c r="A9924" s="118">
        <v>71211</v>
      </c>
      <c r="B9924" s="110" t="s">
        <v>12739</v>
      </c>
    </row>
    <row r="9925" spans="1:2" x14ac:dyDescent="0.25">
      <c r="A9925" s="118">
        <v>60219</v>
      </c>
      <c r="B9925" s="110" t="s">
        <v>12740</v>
      </c>
    </row>
    <row r="9926" spans="1:2" x14ac:dyDescent="0.25">
      <c r="A9926" s="118">
        <v>61101</v>
      </c>
      <c r="B9926" s="110" t="s">
        <v>12741</v>
      </c>
    </row>
    <row r="9927" spans="1:2" x14ac:dyDescent="0.25">
      <c r="A9927" s="118">
        <v>63220</v>
      </c>
      <c r="B9927" s="110" t="s">
        <v>12742</v>
      </c>
    </row>
    <row r="9928" spans="1:2" x14ac:dyDescent="0.25">
      <c r="A9928" s="118">
        <v>60239</v>
      </c>
      <c r="B9928" s="110" t="s">
        <v>12743</v>
      </c>
    </row>
    <row r="9929" spans="1:2" x14ac:dyDescent="0.25">
      <c r="A9929" s="118">
        <v>60101</v>
      </c>
      <c r="B9929" s="110" t="s">
        <v>12744</v>
      </c>
    </row>
    <row r="9930" spans="1:2" x14ac:dyDescent="0.25">
      <c r="A9930" s="118">
        <v>60109</v>
      </c>
      <c r="B9930" s="110" t="s">
        <v>12745</v>
      </c>
    </row>
    <row r="9931" spans="1:2" x14ac:dyDescent="0.25">
      <c r="A9931" s="118">
        <v>60239</v>
      </c>
      <c r="B9931" s="110" t="s">
        <v>12746</v>
      </c>
    </row>
    <row r="9932" spans="1:2" x14ac:dyDescent="0.25">
      <c r="A9932" s="118">
        <v>35110</v>
      </c>
      <c r="B9932" s="110" t="s">
        <v>12747</v>
      </c>
    </row>
    <row r="9933" spans="1:2" x14ac:dyDescent="0.25">
      <c r="A9933" s="118">
        <v>71221</v>
      </c>
      <c r="B9933" s="110" t="s">
        <v>12748</v>
      </c>
    </row>
    <row r="9934" spans="1:2" x14ac:dyDescent="0.25">
      <c r="A9934" s="118">
        <v>74812</v>
      </c>
      <c r="B9934" s="110" t="s">
        <v>12749</v>
      </c>
    </row>
    <row r="9935" spans="1:2" x14ac:dyDescent="0.25">
      <c r="A9935" s="118">
        <v>22220</v>
      </c>
      <c r="B9935" s="110" t="s">
        <v>12750</v>
      </c>
    </row>
    <row r="9936" spans="1:2" x14ac:dyDescent="0.25">
      <c r="A9936" s="118">
        <v>15850</v>
      </c>
      <c r="B9936" s="110" t="s">
        <v>12751</v>
      </c>
    </row>
    <row r="9937" spans="1:2" x14ac:dyDescent="0.25">
      <c r="A9937" s="118">
        <v>15850</v>
      </c>
      <c r="B9937" s="110" t="s">
        <v>12752</v>
      </c>
    </row>
    <row r="9938" spans="1:2" x14ac:dyDescent="0.25">
      <c r="A9938" s="118">
        <v>15850</v>
      </c>
      <c r="B9938" s="110" t="s">
        <v>12753</v>
      </c>
    </row>
    <row r="9939" spans="1:2" x14ac:dyDescent="0.25">
      <c r="A9939" s="118">
        <v>36620</v>
      </c>
      <c r="B9939" s="110" t="s">
        <v>12754</v>
      </c>
    </row>
    <row r="9940" spans="1:2" x14ac:dyDescent="0.25">
      <c r="A9940" s="118">
        <v>24301</v>
      </c>
      <c r="B9940" s="110" t="s">
        <v>12755</v>
      </c>
    </row>
    <row r="9941" spans="1:2" x14ac:dyDescent="0.25">
      <c r="A9941" s="118">
        <v>26821</v>
      </c>
      <c r="B9941" s="110" t="s">
        <v>12756</v>
      </c>
    </row>
    <row r="9942" spans="1:2" x14ac:dyDescent="0.25">
      <c r="A9942" s="118">
        <v>36631</v>
      </c>
      <c r="B9942" s="110" t="s">
        <v>12757</v>
      </c>
    </row>
    <row r="9943" spans="1:2" x14ac:dyDescent="0.25">
      <c r="A9943" s="118">
        <v>15511</v>
      </c>
      <c r="B9943" s="110" t="s">
        <v>12758</v>
      </c>
    </row>
    <row r="9944" spans="1:2" x14ac:dyDescent="0.25">
      <c r="A9944" s="118">
        <v>15842</v>
      </c>
      <c r="B9944" s="110" t="s">
        <v>12759</v>
      </c>
    </row>
    <row r="9945" spans="1:2" x14ac:dyDescent="0.25">
      <c r="A9945" s="118">
        <v>15139</v>
      </c>
      <c r="B9945" s="110" t="s">
        <v>12760</v>
      </c>
    </row>
    <row r="9946" spans="1:2" x14ac:dyDescent="0.25">
      <c r="A9946" s="118">
        <v>52240</v>
      </c>
      <c r="B9946" s="110" t="s">
        <v>12761</v>
      </c>
    </row>
    <row r="9947" spans="1:2" x14ac:dyDescent="0.25">
      <c r="A9947" s="118">
        <v>15820</v>
      </c>
      <c r="B9947" s="110" t="s">
        <v>12762</v>
      </c>
    </row>
    <row r="9948" spans="1:2" x14ac:dyDescent="0.25">
      <c r="A9948" s="118">
        <v>36620</v>
      </c>
      <c r="B9948" s="110" t="s">
        <v>12763</v>
      </c>
    </row>
    <row r="9949" spans="1:2" x14ac:dyDescent="0.25">
      <c r="A9949" s="118">
        <v>29530</v>
      </c>
      <c r="B9949" s="110" t="s">
        <v>12764</v>
      </c>
    </row>
    <row r="9950" spans="1:2" x14ac:dyDescent="0.25">
      <c r="A9950" s="118">
        <v>74111</v>
      </c>
      <c r="B9950" s="110" t="s">
        <v>12765</v>
      </c>
    </row>
    <row r="9951" spans="1:2" x14ac:dyDescent="0.25">
      <c r="A9951" s="118">
        <v>74879</v>
      </c>
      <c r="B9951" s="110" t="s">
        <v>12766</v>
      </c>
    </row>
    <row r="9952" spans="1:2" x14ac:dyDescent="0.25">
      <c r="A9952" s="118">
        <v>51519</v>
      </c>
      <c r="B9952" s="110" t="s">
        <v>12767</v>
      </c>
    </row>
    <row r="9953" spans="1:2" x14ac:dyDescent="0.25">
      <c r="A9953" s="118">
        <v>10103</v>
      </c>
      <c r="B9953" s="110" t="s">
        <v>12768</v>
      </c>
    </row>
    <row r="9954" spans="1:2" x14ac:dyDescent="0.25">
      <c r="A9954" s="118">
        <v>19100</v>
      </c>
      <c r="B9954" s="110" t="s">
        <v>12769</v>
      </c>
    </row>
    <row r="9955" spans="1:2" x14ac:dyDescent="0.25">
      <c r="A9955" s="118">
        <v>51460</v>
      </c>
      <c r="B9955" s="110" t="s">
        <v>12770</v>
      </c>
    </row>
    <row r="9956" spans="1:2" x14ac:dyDescent="0.25">
      <c r="A9956" s="118">
        <v>74111</v>
      </c>
      <c r="B9956" s="110" t="s">
        <v>12771</v>
      </c>
    </row>
    <row r="9957" spans="1:2" x14ac:dyDescent="0.25">
      <c r="A9957" s="118">
        <v>15139</v>
      </c>
      <c r="B9957" s="110" t="s">
        <v>12772</v>
      </c>
    </row>
    <row r="9958" spans="1:2" x14ac:dyDescent="0.25">
      <c r="A9958" s="118">
        <v>85140</v>
      </c>
      <c r="B9958" s="110" t="s">
        <v>12773</v>
      </c>
    </row>
    <row r="9959" spans="1:2" x14ac:dyDescent="0.25">
      <c r="A9959" s="119">
        <v>51180</v>
      </c>
      <c r="B9959" s="111" t="s">
        <v>12774</v>
      </c>
    </row>
    <row r="9960" spans="1:2" x14ac:dyDescent="0.25">
      <c r="A9960" s="119">
        <v>52610</v>
      </c>
      <c r="B9960" s="111" t="s">
        <v>12775</v>
      </c>
    </row>
    <row r="9961" spans="1:2" x14ac:dyDescent="0.25">
      <c r="A9961" s="120">
        <v>33100</v>
      </c>
      <c r="B9961" s="111" t="s">
        <v>12776</v>
      </c>
    </row>
    <row r="9962" spans="1:2" x14ac:dyDescent="0.25">
      <c r="A9962" s="119">
        <v>52329</v>
      </c>
      <c r="B9962" s="111" t="s">
        <v>12777</v>
      </c>
    </row>
    <row r="9963" spans="1:2" x14ac:dyDescent="0.25">
      <c r="A9963" s="119">
        <v>51460</v>
      </c>
      <c r="B9963" s="111" t="s">
        <v>12778</v>
      </c>
    </row>
    <row r="9964" spans="1:2" x14ac:dyDescent="0.25">
      <c r="A9964" s="118">
        <v>21259</v>
      </c>
      <c r="B9964" s="110" t="s">
        <v>12779</v>
      </c>
    </row>
    <row r="9965" spans="1:2" x14ac:dyDescent="0.25">
      <c r="A9965" s="118">
        <v>2010</v>
      </c>
      <c r="B9965" s="110" t="s">
        <v>12780</v>
      </c>
    </row>
    <row r="9966" spans="1:2" x14ac:dyDescent="0.25">
      <c r="A9966" s="118">
        <v>93059</v>
      </c>
      <c r="B9966" s="110" t="s">
        <v>12781</v>
      </c>
    </row>
    <row r="9967" spans="1:2" x14ac:dyDescent="0.25">
      <c r="A9967" s="118">
        <v>26150</v>
      </c>
      <c r="B9967" s="110" t="s">
        <v>12782</v>
      </c>
    </row>
    <row r="9968" spans="1:2" x14ac:dyDescent="0.25">
      <c r="A9968" s="118">
        <v>20300</v>
      </c>
      <c r="B9968" s="110" t="s">
        <v>12783</v>
      </c>
    </row>
    <row r="9969" spans="1:2" x14ac:dyDescent="0.25">
      <c r="A9969" s="118">
        <v>45230</v>
      </c>
      <c r="B9969" s="110" t="s">
        <v>12784</v>
      </c>
    </row>
    <row r="9970" spans="1:2" x14ac:dyDescent="0.25">
      <c r="A9970" s="118">
        <v>29523</v>
      </c>
      <c r="B9970" s="110" t="s">
        <v>12785</v>
      </c>
    </row>
    <row r="9971" spans="1:2" x14ac:dyDescent="0.25">
      <c r="A9971" s="118">
        <v>26300</v>
      </c>
      <c r="B9971" s="110" t="s">
        <v>12786</v>
      </c>
    </row>
    <row r="9972" spans="1:2" x14ac:dyDescent="0.25">
      <c r="A9972" s="118">
        <v>26610</v>
      </c>
      <c r="B9972" s="110" t="s">
        <v>12787</v>
      </c>
    </row>
    <row r="9973" spans="1:2" x14ac:dyDescent="0.25">
      <c r="A9973" s="118">
        <v>26700</v>
      </c>
      <c r="B9973" s="110" t="s">
        <v>12788</v>
      </c>
    </row>
    <row r="9974" spans="1:2" x14ac:dyDescent="0.25">
      <c r="A9974" s="118">
        <v>26300</v>
      </c>
      <c r="B9974" s="110" t="s">
        <v>12789</v>
      </c>
    </row>
    <row r="9975" spans="1:2" x14ac:dyDescent="0.25">
      <c r="A9975" s="118">
        <v>65221</v>
      </c>
      <c r="B9975" s="110" t="s">
        <v>12790</v>
      </c>
    </row>
    <row r="9976" spans="1:2" x14ac:dyDescent="0.25">
      <c r="A9976" s="118">
        <v>52509</v>
      </c>
      <c r="B9976" s="110" t="s">
        <v>12791</v>
      </c>
    </row>
    <row r="9977" spans="1:2" x14ac:dyDescent="0.25">
      <c r="A9977" s="118">
        <v>75220</v>
      </c>
      <c r="B9977" s="110" t="s">
        <v>12792</v>
      </c>
    </row>
    <row r="9978" spans="1:2" x14ac:dyDescent="0.25">
      <c r="A9978" s="118">
        <v>67130</v>
      </c>
      <c r="B9978" s="110" t="s">
        <v>12793</v>
      </c>
    </row>
    <row r="9979" spans="1:2" x14ac:dyDescent="0.25">
      <c r="A9979" s="118">
        <v>74122</v>
      </c>
      <c r="B9979" s="110" t="s">
        <v>12794</v>
      </c>
    </row>
    <row r="9980" spans="1:2" x14ac:dyDescent="0.25">
      <c r="A9980" s="118">
        <v>55303</v>
      </c>
      <c r="B9980" s="110" t="s">
        <v>12795</v>
      </c>
    </row>
    <row r="9981" spans="1:2" x14ac:dyDescent="0.25">
      <c r="A9981" s="118">
        <v>1120</v>
      </c>
      <c r="B9981" s="110" t="s">
        <v>12796</v>
      </c>
    </row>
    <row r="9982" spans="1:2" x14ac:dyDescent="0.25">
      <c r="A9982" s="118">
        <v>29530</v>
      </c>
      <c r="B9982" s="110" t="s">
        <v>12797</v>
      </c>
    </row>
    <row r="9983" spans="1:2" x14ac:dyDescent="0.25">
      <c r="A9983" s="118">
        <v>15612</v>
      </c>
      <c r="B9983" s="110" t="s">
        <v>12798</v>
      </c>
    </row>
    <row r="9984" spans="1:2" x14ac:dyDescent="0.25">
      <c r="A9984" s="118">
        <v>1139</v>
      </c>
      <c r="B9984" s="110" t="s">
        <v>12799</v>
      </c>
    </row>
    <row r="9985" spans="1:2" x14ac:dyDescent="0.25">
      <c r="A9985" s="118">
        <v>18241</v>
      </c>
      <c r="B9985" s="110" t="s">
        <v>12800</v>
      </c>
    </row>
    <row r="9986" spans="1:2" x14ac:dyDescent="0.25">
      <c r="A9986" s="119">
        <v>52610</v>
      </c>
      <c r="B9986" s="111" t="s">
        <v>12801</v>
      </c>
    </row>
    <row r="9987" spans="1:2" x14ac:dyDescent="0.25">
      <c r="A9987" s="120">
        <v>18249</v>
      </c>
      <c r="B9987" s="111" t="s">
        <v>12802</v>
      </c>
    </row>
    <row r="9988" spans="1:2" x14ac:dyDescent="0.25">
      <c r="A9988" s="119">
        <v>51160</v>
      </c>
      <c r="B9988" s="111" t="s">
        <v>12803</v>
      </c>
    </row>
    <row r="9989" spans="1:2" x14ac:dyDescent="0.25">
      <c r="A9989" s="119">
        <v>52423</v>
      </c>
      <c r="B9989" s="111" t="s">
        <v>12804</v>
      </c>
    </row>
    <row r="9990" spans="1:2" x14ac:dyDescent="0.25">
      <c r="A9990" s="119">
        <v>51429</v>
      </c>
      <c r="B9990" s="111" t="s">
        <v>12805</v>
      </c>
    </row>
    <row r="9991" spans="1:2" x14ac:dyDescent="0.25">
      <c r="A9991" s="118">
        <v>15330</v>
      </c>
      <c r="B9991" s="110" t="s">
        <v>12806</v>
      </c>
    </row>
    <row r="9992" spans="1:2" x14ac:dyDescent="0.25">
      <c r="A9992" s="118">
        <v>1110</v>
      </c>
      <c r="B9992" s="110" t="s">
        <v>12807</v>
      </c>
    </row>
    <row r="9993" spans="1:2" x14ac:dyDescent="0.25">
      <c r="A9993" s="118">
        <v>1139</v>
      </c>
      <c r="B9993" s="110" t="s">
        <v>12808</v>
      </c>
    </row>
    <row r="9994" spans="1:2" x14ac:dyDescent="0.25">
      <c r="A9994" s="118">
        <v>36220</v>
      </c>
      <c r="B9994" s="110" t="s">
        <v>12809</v>
      </c>
    </row>
    <row r="9995" spans="1:2" x14ac:dyDescent="0.25">
      <c r="A9995" s="118">
        <v>5010</v>
      </c>
      <c r="B9995" s="110" t="s">
        <v>12810</v>
      </c>
    </row>
    <row r="9996" spans="1:2" x14ac:dyDescent="0.25">
      <c r="A9996" s="118">
        <v>36220</v>
      </c>
      <c r="B9996" s="110" t="s">
        <v>12811</v>
      </c>
    </row>
    <row r="9997" spans="1:2" x14ac:dyDescent="0.25">
      <c r="A9997" s="118">
        <v>36220</v>
      </c>
      <c r="B9997" s="110" t="s">
        <v>12812</v>
      </c>
    </row>
    <row r="9998" spans="1:2" x14ac:dyDescent="0.25">
      <c r="A9998" s="118">
        <v>51519</v>
      </c>
      <c r="B9998" s="110" t="s">
        <v>12813</v>
      </c>
    </row>
    <row r="9999" spans="1:2" x14ac:dyDescent="0.25">
      <c r="A9999" s="118">
        <v>10300</v>
      </c>
      <c r="B9999" s="110" t="s">
        <v>12814</v>
      </c>
    </row>
    <row r="10000" spans="1:2" x14ac:dyDescent="0.25">
      <c r="A10000" s="118">
        <v>10300</v>
      </c>
      <c r="B10000" s="110" t="s">
        <v>12815</v>
      </c>
    </row>
    <row r="10001" spans="1:2" x14ac:dyDescent="0.25">
      <c r="A10001" s="118">
        <v>10300</v>
      </c>
      <c r="B10001" s="110" t="s">
        <v>12816</v>
      </c>
    </row>
    <row r="10002" spans="1:2" x14ac:dyDescent="0.25">
      <c r="A10002" s="118">
        <v>10300</v>
      </c>
      <c r="B10002" s="110" t="s">
        <v>12817</v>
      </c>
    </row>
    <row r="10003" spans="1:2" x14ac:dyDescent="0.25">
      <c r="A10003" s="118">
        <v>10300</v>
      </c>
      <c r="B10003" s="110" t="s">
        <v>12818</v>
      </c>
    </row>
    <row r="10004" spans="1:2" x14ac:dyDescent="0.25">
      <c r="A10004" s="118">
        <v>26829</v>
      </c>
      <c r="B10004" s="110" t="s">
        <v>12819</v>
      </c>
    </row>
    <row r="10005" spans="1:2" x14ac:dyDescent="0.25">
      <c r="A10005" s="118">
        <v>10300</v>
      </c>
      <c r="B10005" s="110" t="s">
        <v>12820</v>
      </c>
    </row>
    <row r="10006" spans="1:2" x14ac:dyDescent="0.25">
      <c r="A10006" s="118">
        <v>10300</v>
      </c>
      <c r="B10006" s="110" t="s">
        <v>12821</v>
      </c>
    </row>
    <row r="10007" spans="1:2" x14ac:dyDescent="0.25">
      <c r="A10007" s="118">
        <v>14210</v>
      </c>
      <c r="B10007" s="110" t="s">
        <v>12822</v>
      </c>
    </row>
    <row r="10008" spans="1:2" x14ac:dyDescent="0.25">
      <c r="A10008" s="118">
        <v>66031</v>
      </c>
      <c r="B10008" s="110" t="s">
        <v>12823</v>
      </c>
    </row>
    <row r="10009" spans="1:2" x14ac:dyDescent="0.25">
      <c r="A10009" s="118">
        <v>28750</v>
      </c>
      <c r="B10009" s="110" t="s">
        <v>12824</v>
      </c>
    </row>
    <row r="10010" spans="1:2" x14ac:dyDescent="0.25">
      <c r="A10010" s="118">
        <v>25240</v>
      </c>
      <c r="B10010" s="110" t="s">
        <v>12825</v>
      </c>
    </row>
    <row r="10011" spans="1:2" x14ac:dyDescent="0.25">
      <c r="A10011" s="118">
        <v>35420</v>
      </c>
      <c r="B10011" s="110" t="s">
        <v>12826</v>
      </c>
    </row>
    <row r="10012" spans="1:2" x14ac:dyDescent="0.25">
      <c r="A10012" s="118">
        <v>45230</v>
      </c>
      <c r="B10012" s="110" t="s">
        <v>12827</v>
      </c>
    </row>
    <row r="10013" spans="1:2" x14ac:dyDescent="0.25">
      <c r="A10013" s="118">
        <v>93020</v>
      </c>
      <c r="B10013" s="110" t="s">
        <v>12828</v>
      </c>
    </row>
    <row r="10014" spans="1:2" x14ac:dyDescent="0.25">
      <c r="A10014" s="118">
        <v>33201</v>
      </c>
      <c r="B10014" s="110" t="s">
        <v>12829</v>
      </c>
    </row>
    <row r="10015" spans="1:2" x14ac:dyDescent="0.25">
      <c r="A10015" s="118">
        <v>33202</v>
      </c>
      <c r="B10015" s="110" t="s">
        <v>12830</v>
      </c>
    </row>
    <row r="10016" spans="1:2" x14ac:dyDescent="0.25">
      <c r="A10016" s="118">
        <v>1410</v>
      </c>
      <c r="B10016" s="110" t="s">
        <v>12831</v>
      </c>
    </row>
    <row r="10017" spans="1:2" x14ac:dyDescent="0.25">
      <c r="A10017" s="118">
        <v>51310</v>
      </c>
      <c r="B10017" s="110" t="s">
        <v>12832</v>
      </c>
    </row>
    <row r="10018" spans="1:2" x14ac:dyDescent="0.25">
      <c r="A10018" s="121">
        <v>15330</v>
      </c>
      <c r="B10018" s="110" t="s">
        <v>12833</v>
      </c>
    </row>
    <row r="10019" spans="1:2" x14ac:dyDescent="0.25">
      <c r="A10019" s="118">
        <v>25240</v>
      </c>
      <c r="B10019" s="110" t="s">
        <v>12834</v>
      </c>
    </row>
    <row r="10020" spans="1:2" x14ac:dyDescent="0.25">
      <c r="A10020" s="118">
        <v>15113</v>
      </c>
      <c r="B10020" s="110" t="s">
        <v>12835</v>
      </c>
    </row>
    <row r="10021" spans="1:2" x14ac:dyDescent="0.25">
      <c r="A10021" s="118">
        <v>36631</v>
      </c>
      <c r="B10021" s="110" t="s">
        <v>12836</v>
      </c>
    </row>
    <row r="10022" spans="1:2" x14ac:dyDescent="0.25">
      <c r="A10022" s="118">
        <v>36631</v>
      </c>
      <c r="B10022" s="110" t="s">
        <v>12837</v>
      </c>
    </row>
    <row r="10023" spans="1:2" x14ac:dyDescent="0.25">
      <c r="A10023" s="118">
        <v>36631</v>
      </c>
      <c r="B10023" s="110" t="s">
        <v>12838</v>
      </c>
    </row>
    <row r="10024" spans="1:2" x14ac:dyDescent="0.25">
      <c r="A10024" s="118">
        <v>30010</v>
      </c>
      <c r="B10024" s="110" t="s">
        <v>12839</v>
      </c>
    </row>
    <row r="10025" spans="1:2" x14ac:dyDescent="0.25">
      <c r="A10025" s="118">
        <v>29430</v>
      </c>
      <c r="B10025" s="110" t="s">
        <v>12840</v>
      </c>
    </row>
    <row r="10026" spans="1:2" x14ac:dyDescent="0.25">
      <c r="A10026" s="118">
        <v>52470</v>
      </c>
      <c r="B10026" s="110" t="s">
        <v>12841</v>
      </c>
    </row>
    <row r="10027" spans="1:2" x14ac:dyDescent="0.25">
      <c r="A10027" s="118">
        <v>51479</v>
      </c>
      <c r="B10027" s="110" t="s">
        <v>12842</v>
      </c>
    </row>
    <row r="10028" spans="1:2" x14ac:dyDescent="0.25">
      <c r="A10028" s="118">
        <v>30010</v>
      </c>
      <c r="B10028" s="110" t="s">
        <v>12843</v>
      </c>
    </row>
    <row r="10029" spans="1:2" x14ac:dyDescent="0.25">
      <c r="A10029" s="118">
        <v>23209</v>
      </c>
      <c r="B10029" s="110" t="s">
        <v>12844</v>
      </c>
    </row>
    <row r="10030" spans="1:2" x14ac:dyDescent="0.25">
      <c r="A10030" s="118">
        <v>36631</v>
      </c>
      <c r="B10030" s="110" t="s">
        <v>12845</v>
      </c>
    </row>
    <row r="10031" spans="1:2" x14ac:dyDescent="0.25">
      <c r="A10031" s="118">
        <v>17402</v>
      </c>
      <c r="B10031" s="110" t="s">
        <v>12846</v>
      </c>
    </row>
    <row r="10032" spans="1:2" x14ac:dyDescent="0.25">
      <c r="A10032" s="118">
        <v>52470</v>
      </c>
      <c r="B10032" s="110" t="s">
        <v>12847</v>
      </c>
    </row>
    <row r="10033" spans="1:2" x14ac:dyDescent="0.25">
      <c r="A10033" s="118">
        <v>36631</v>
      </c>
      <c r="B10033" s="110" t="s">
        <v>12848</v>
      </c>
    </row>
    <row r="10034" spans="1:2" x14ac:dyDescent="0.25">
      <c r="A10034" s="118">
        <v>55239</v>
      </c>
      <c r="B10034" s="110" t="s">
        <v>12849</v>
      </c>
    </row>
    <row r="10035" spans="1:2" x14ac:dyDescent="0.25">
      <c r="A10035" s="118">
        <v>67200</v>
      </c>
      <c r="B10035" s="110" t="s">
        <v>12850</v>
      </c>
    </row>
    <row r="10036" spans="1:2" x14ac:dyDescent="0.25">
      <c r="A10036" s="118">
        <v>67200</v>
      </c>
      <c r="B10036" s="110" t="s">
        <v>12851</v>
      </c>
    </row>
    <row r="10037" spans="1:2" x14ac:dyDescent="0.25">
      <c r="A10037" s="118">
        <v>66020</v>
      </c>
      <c r="B10037" s="110" t="s">
        <v>12852</v>
      </c>
    </row>
    <row r="10038" spans="1:2" x14ac:dyDescent="0.25">
      <c r="A10038" s="118">
        <v>67121</v>
      </c>
      <c r="B10038" s="110" t="s">
        <v>12853</v>
      </c>
    </row>
    <row r="10039" spans="1:2" x14ac:dyDescent="0.25">
      <c r="A10039" s="118">
        <v>66020</v>
      </c>
      <c r="B10039" s="110" t="s">
        <v>12854</v>
      </c>
    </row>
    <row r="10040" spans="1:2" x14ac:dyDescent="0.25">
      <c r="A10040" s="118">
        <v>66020</v>
      </c>
      <c r="B10040" s="110" t="s">
        <v>12855</v>
      </c>
    </row>
    <row r="10041" spans="1:2" x14ac:dyDescent="0.25">
      <c r="A10041" s="118">
        <v>75230</v>
      </c>
      <c r="B10041" s="110" t="s">
        <v>12856</v>
      </c>
    </row>
    <row r="10042" spans="1:2" x14ac:dyDescent="0.25">
      <c r="A10042" s="118">
        <v>28300</v>
      </c>
      <c r="B10042" s="110" t="s">
        <v>12857</v>
      </c>
    </row>
    <row r="10043" spans="1:2" x14ac:dyDescent="0.25">
      <c r="A10043" s="118">
        <v>29130</v>
      </c>
      <c r="B10043" s="110" t="s">
        <v>12858</v>
      </c>
    </row>
    <row r="10044" spans="1:2" x14ac:dyDescent="0.25">
      <c r="A10044" s="118">
        <v>85200</v>
      </c>
      <c r="B10044" s="110" t="s">
        <v>12859</v>
      </c>
    </row>
    <row r="10045" spans="1:2" x14ac:dyDescent="0.25">
      <c r="A10045" s="118">
        <v>15870</v>
      </c>
      <c r="B10045" s="110" t="s">
        <v>12860</v>
      </c>
    </row>
    <row r="10046" spans="1:2" x14ac:dyDescent="0.25">
      <c r="A10046" s="118">
        <v>1120</v>
      </c>
      <c r="B10046" s="110" t="s">
        <v>12861</v>
      </c>
    </row>
    <row r="10047" spans="1:2" x14ac:dyDescent="0.25">
      <c r="A10047" s="118">
        <v>15870</v>
      </c>
      <c r="B10047" s="110" t="s">
        <v>12862</v>
      </c>
    </row>
    <row r="10048" spans="1:2" x14ac:dyDescent="0.25">
      <c r="A10048" s="118">
        <v>51170</v>
      </c>
      <c r="B10048" s="110" t="s">
        <v>12863</v>
      </c>
    </row>
    <row r="10049" spans="1:2" x14ac:dyDescent="0.25">
      <c r="A10049" s="118">
        <v>24660</v>
      </c>
      <c r="B10049" s="110" t="s">
        <v>12864</v>
      </c>
    </row>
    <row r="10050" spans="1:2" x14ac:dyDescent="0.25">
      <c r="A10050" s="118">
        <v>24660</v>
      </c>
      <c r="B10050" s="110" t="s">
        <v>12865</v>
      </c>
    </row>
    <row r="10051" spans="1:2" x14ac:dyDescent="0.25">
      <c r="A10051" s="118">
        <v>51120</v>
      </c>
      <c r="B10051" s="110" t="s">
        <v>12866</v>
      </c>
    </row>
    <row r="10052" spans="1:2" x14ac:dyDescent="0.25">
      <c r="A10052" s="118">
        <v>24140</v>
      </c>
      <c r="B10052" s="110" t="s">
        <v>12867</v>
      </c>
    </row>
    <row r="10053" spans="1:2" x14ac:dyDescent="0.25">
      <c r="A10053" s="118">
        <v>36639</v>
      </c>
      <c r="B10053" s="110" t="s">
        <v>12868</v>
      </c>
    </row>
    <row r="10054" spans="1:2" x14ac:dyDescent="0.25">
      <c r="A10054" s="118">
        <v>17402</v>
      </c>
      <c r="B10054" s="110" t="s">
        <v>12869</v>
      </c>
    </row>
    <row r="10055" spans="1:2" x14ac:dyDescent="0.25">
      <c r="A10055" s="118">
        <v>52489</v>
      </c>
      <c r="B10055" s="110" t="s">
        <v>12870</v>
      </c>
    </row>
    <row r="10056" spans="1:2" x14ac:dyDescent="0.25">
      <c r="A10056" s="118">
        <v>51479</v>
      </c>
      <c r="B10056" s="110" t="s">
        <v>12871</v>
      </c>
    </row>
    <row r="10057" spans="1:2" x14ac:dyDescent="0.25">
      <c r="A10057" s="118">
        <v>24610</v>
      </c>
      <c r="B10057" s="110" t="s">
        <v>12872</v>
      </c>
    </row>
    <row r="10058" spans="1:2" x14ac:dyDescent="0.25">
      <c r="A10058" s="118">
        <v>24140</v>
      </c>
      <c r="B10058" s="110" t="s">
        <v>12873</v>
      </c>
    </row>
    <row r="10059" spans="1:2" x14ac:dyDescent="0.25">
      <c r="A10059" s="118">
        <v>29710</v>
      </c>
      <c r="B10059" s="110" t="s">
        <v>12874</v>
      </c>
    </row>
    <row r="10060" spans="1:2" x14ac:dyDescent="0.25">
      <c r="A10060" s="118">
        <v>28750</v>
      </c>
      <c r="B10060" s="110" t="s">
        <v>12875</v>
      </c>
    </row>
    <row r="10061" spans="1:2" x14ac:dyDescent="0.25">
      <c r="A10061" s="118">
        <v>24610</v>
      </c>
      <c r="B10061" s="110" t="s">
        <v>12876</v>
      </c>
    </row>
    <row r="10062" spans="1:2" x14ac:dyDescent="0.25">
      <c r="A10062" s="118">
        <v>36300</v>
      </c>
      <c r="B10062" s="110" t="s">
        <v>12877</v>
      </c>
    </row>
    <row r="10063" spans="1:2" x14ac:dyDescent="0.25">
      <c r="A10063" s="118">
        <v>28400</v>
      </c>
      <c r="B10063" s="110" t="s">
        <v>12878</v>
      </c>
    </row>
    <row r="10064" spans="1:2" x14ac:dyDescent="0.25">
      <c r="A10064" s="118">
        <v>74300</v>
      </c>
      <c r="B10064" s="110" t="s">
        <v>12879</v>
      </c>
    </row>
    <row r="10065" spans="1:2" x14ac:dyDescent="0.25">
      <c r="A10065" s="118">
        <v>91120</v>
      </c>
      <c r="B10065" s="110" t="s">
        <v>12880</v>
      </c>
    </row>
    <row r="10066" spans="1:2" x14ac:dyDescent="0.25">
      <c r="A10066" s="118">
        <v>80429</v>
      </c>
      <c r="B10066" s="110" t="s">
        <v>12881</v>
      </c>
    </row>
    <row r="10067" spans="1:2" x14ac:dyDescent="0.25">
      <c r="A10067" s="118">
        <v>80302</v>
      </c>
      <c r="B10067" s="110" t="s">
        <v>12882</v>
      </c>
    </row>
    <row r="10068" spans="1:2" x14ac:dyDescent="0.25">
      <c r="A10068" s="118">
        <v>92311</v>
      </c>
      <c r="B10068" s="110" t="s">
        <v>12883</v>
      </c>
    </row>
    <row r="10069" spans="1:2" x14ac:dyDescent="0.25">
      <c r="A10069" s="118">
        <v>91120</v>
      </c>
      <c r="B10069" s="110" t="s">
        <v>12884</v>
      </c>
    </row>
    <row r="10070" spans="1:2" x14ac:dyDescent="0.25">
      <c r="A10070" s="118">
        <v>24520</v>
      </c>
      <c r="B10070" s="110" t="s">
        <v>12885</v>
      </c>
    </row>
    <row r="10071" spans="1:2" x14ac:dyDescent="0.25">
      <c r="A10071" s="118">
        <v>52330</v>
      </c>
      <c r="B10071" s="110" t="s">
        <v>12886</v>
      </c>
    </row>
    <row r="10072" spans="1:2" x14ac:dyDescent="0.25">
      <c r="A10072" s="118">
        <v>51450</v>
      </c>
      <c r="B10072" s="110" t="s">
        <v>12887</v>
      </c>
    </row>
    <row r="10073" spans="1:2" x14ac:dyDescent="0.25">
      <c r="A10073" s="118">
        <v>24630</v>
      </c>
      <c r="B10073" s="110" t="s">
        <v>12888</v>
      </c>
    </row>
    <row r="10074" spans="1:2" x14ac:dyDescent="0.25">
      <c r="A10074" s="118">
        <v>24630</v>
      </c>
      <c r="B10074" s="110" t="s">
        <v>12889</v>
      </c>
    </row>
    <row r="10075" spans="1:2" x14ac:dyDescent="0.25">
      <c r="A10075" s="118">
        <v>51180</v>
      </c>
      <c r="B10075" s="110" t="s">
        <v>12890</v>
      </c>
    </row>
    <row r="10076" spans="1:2" x14ac:dyDescent="0.25">
      <c r="A10076" s="118">
        <v>51450</v>
      </c>
      <c r="B10076" s="110" t="s">
        <v>12891</v>
      </c>
    </row>
    <row r="10077" spans="1:2" x14ac:dyDescent="0.25">
      <c r="A10077" s="118">
        <v>51450</v>
      </c>
      <c r="B10077" s="110" t="s">
        <v>12892</v>
      </c>
    </row>
    <row r="10078" spans="1:2" x14ac:dyDescent="0.25">
      <c r="A10078" s="118">
        <v>22220</v>
      </c>
      <c r="B10078" s="110" t="s">
        <v>12893</v>
      </c>
    </row>
    <row r="10079" spans="1:2" x14ac:dyDescent="0.25">
      <c r="A10079" s="118">
        <v>22130</v>
      </c>
      <c r="B10079" s="110" t="s">
        <v>12894</v>
      </c>
    </row>
    <row r="10080" spans="1:2" x14ac:dyDescent="0.25">
      <c r="A10080" s="118">
        <v>92510</v>
      </c>
      <c r="B10080" s="110" t="s">
        <v>12895</v>
      </c>
    </row>
    <row r="10081" spans="1:2" x14ac:dyDescent="0.25">
      <c r="A10081" s="118">
        <v>30020</v>
      </c>
      <c r="B10081" s="110" t="s">
        <v>12896</v>
      </c>
    </row>
    <row r="10082" spans="1:2" x14ac:dyDescent="0.25">
      <c r="A10082" s="118">
        <v>33402</v>
      </c>
      <c r="B10082" s="110" t="s">
        <v>12897</v>
      </c>
    </row>
    <row r="10083" spans="1:2" x14ac:dyDescent="0.25">
      <c r="A10083" s="118">
        <v>15810</v>
      </c>
      <c r="B10083" s="110" t="s">
        <v>12898</v>
      </c>
    </row>
    <row r="10084" spans="1:2" x14ac:dyDescent="0.25">
      <c r="A10084" s="118">
        <v>15330</v>
      </c>
      <c r="B10084" s="110" t="s">
        <v>12899</v>
      </c>
    </row>
    <row r="10085" spans="1:2" x14ac:dyDescent="0.25">
      <c r="A10085" s="118">
        <v>15330</v>
      </c>
      <c r="B10085" s="110" t="s">
        <v>12900</v>
      </c>
    </row>
    <row r="10086" spans="1:2" x14ac:dyDescent="0.25">
      <c r="A10086" s="118">
        <v>15330</v>
      </c>
      <c r="B10086" s="110" t="s">
        <v>12901</v>
      </c>
    </row>
    <row r="10087" spans="1:2" x14ac:dyDescent="0.25">
      <c r="A10087" s="118">
        <v>15330</v>
      </c>
      <c r="B10087" s="110" t="s">
        <v>12902</v>
      </c>
    </row>
    <row r="10088" spans="1:2" x14ac:dyDescent="0.25">
      <c r="A10088" s="118">
        <v>29121</v>
      </c>
      <c r="B10088" s="110" t="s">
        <v>12903</v>
      </c>
    </row>
    <row r="10089" spans="1:2" ht="25.5" x14ac:dyDescent="0.25">
      <c r="A10089" s="119">
        <v>51140</v>
      </c>
      <c r="B10089" s="116" t="s">
        <v>12904</v>
      </c>
    </row>
    <row r="10090" spans="1:2" ht="25.5" x14ac:dyDescent="0.25">
      <c r="A10090" s="120">
        <v>29121</v>
      </c>
      <c r="B10090" s="116" t="s">
        <v>12905</v>
      </c>
    </row>
    <row r="10091" spans="1:2" x14ac:dyDescent="0.25">
      <c r="A10091" s="119">
        <v>51870</v>
      </c>
      <c r="B10091" s="116" t="s">
        <v>12906</v>
      </c>
    </row>
    <row r="10092" spans="1:2" x14ac:dyDescent="0.25">
      <c r="A10092" s="118">
        <v>5010</v>
      </c>
      <c r="B10092" s="110" t="s">
        <v>12907</v>
      </c>
    </row>
    <row r="10093" spans="1:2" x14ac:dyDescent="0.25">
      <c r="A10093" s="118">
        <v>31620</v>
      </c>
      <c r="B10093" s="110" t="s">
        <v>12908</v>
      </c>
    </row>
    <row r="10094" spans="1:2" x14ac:dyDescent="0.25">
      <c r="A10094" s="118">
        <v>31620</v>
      </c>
      <c r="B10094" s="110" t="s">
        <v>12909</v>
      </c>
    </row>
    <row r="10095" spans="1:2" x14ac:dyDescent="0.25">
      <c r="A10095" s="118">
        <v>51870</v>
      </c>
      <c r="B10095" s="110" t="s">
        <v>12910</v>
      </c>
    </row>
    <row r="10096" spans="1:2" x14ac:dyDescent="0.25">
      <c r="A10096" s="118">
        <v>93020</v>
      </c>
      <c r="B10096" s="110" t="s">
        <v>12911</v>
      </c>
    </row>
    <row r="10097" spans="1:2" x14ac:dyDescent="0.25">
      <c r="A10097" s="121">
        <v>34202</v>
      </c>
      <c r="B10097" s="110" t="s">
        <v>12912</v>
      </c>
    </row>
    <row r="10098" spans="1:2" x14ac:dyDescent="0.25">
      <c r="A10098" s="118">
        <v>27100</v>
      </c>
      <c r="B10098" s="110" t="s">
        <v>12913</v>
      </c>
    </row>
    <row r="10099" spans="1:2" x14ac:dyDescent="0.25">
      <c r="A10099" s="118">
        <v>24130</v>
      </c>
      <c r="B10099" s="110" t="s">
        <v>12914</v>
      </c>
    </row>
    <row r="10100" spans="1:2" x14ac:dyDescent="0.25">
      <c r="A10100" s="118">
        <v>15941</v>
      </c>
      <c r="B10100" s="110" t="s">
        <v>12915</v>
      </c>
    </row>
    <row r="10101" spans="1:2" x14ac:dyDescent="0.25">
      <c r="A10101" s="118">
        <v>30020</v>
      </c>
      <c r="B10101" s="110" t="s">
        <v>12916</v>
      </c>
    </row>
    <row r="10102" spans="1:2" x14ac:dyDescent="0.25">
      <c r="A10102" s="118">
        <v>66031</v>
      </c>
      <c r="B10102" s="110" t="s">
        <v>12917</v>
      </c>
    </row>
    <row r="10103" spans="1:2" x14ac:dyDescent="0.25">
      <c r="A10103" s="118">
        <v>28750</v>
      </c>
      <c r="B10103" s="110" t="s">
        <v>12918</v>
      </c>
    </row>
    <row r="10104" spans="1:2" x14ac:dyDescent="0.25">
      <c r="A10104" s="118">
        <v>22220</v>
      </c>
      <c r="B10104" s="110" t="s">
        <v>12919</v>
      </c>
    </row>
    <row r="10105" spans="1:2" x14ac:dyDescent="0.25">
      <c r="A10105" s="118">
        <v>35120</v>
      </c>
      <c r="B10105" s="110" t="s">
        <v>12920</v>
      </c>
    </row>
    <row r="10106" spans="1:2" x14ac:dyDescent="0.25">
      <c r="A10106" s="118">
        <v>29600</v>
      </c>
      <c r="B10106" s="110" t="s">
        <v>12921</v>
      </c>
    </row>
    <row r="10107" spans="1:2" x14ac:dyDescent="0.25">
      <c r="A10107" s="118">
        <v>74500</v>
      </c>
      <c r="B10107" s="110" t="s">
        <v>12922</v>
      </c>
    </row>
    <row r="10108" spans="1:2" x14ac:dyDescent="0.25">
      <c r="A10108" s="118">
        <v>1410</v>
      </c>
      <c r="B10108" s="110" t="s">
        <v>12923</v>
      </c>
    </row>
    <row r="10109" spans="1:2" x14ac:dyDescent="0.25">
      <c r="A10109" s="118">
        <v>74703</v>
      </c>
      <c r="B10109" s="110" t="s">
        <v>12924</v>
      </c>
    </row>
    <row r="10110" spans="1:2" x14ac:dyDescent="0.25">
      <c r="A10110" s="118">
        <v>74703</v>
      </c>
      <c r="B10110" s="110" t="s">
        <v>12925</v>
      </c>
    </row>
    <row r="10111" spans="1:2" x14ac:dyDescent="0.25">
      <c r="A10111" s="118">
        <v>24130</v>
      </c>
      <c r="B10111" s="110" t="s">
        <v>12926</v>
      </c>
    </row>
    <row r="10112" spans="1:2" x14ac:dyDescent="0.25">
      <c r="A10112" s="118">
        <v>24140</v>
      </c>
      <c r="B10112" s="110" t="s">
        <v>12927</v>
      </c>
    </row>
    <row r="10113" spans="1:2" x14ac:dyDescent="0.25">
      <c r="A10113" s="118">
        <v>24200</v>
      </c>
      <c r="B10113" s="110" t="s">
        <v>12928</v>
      </c>
    </row>
    <row r="10114" spans="1:2" x14ac:dyDescent="0.25">
      <c r="A10114" s="118">
        <v>1250</v>
      </c>
      <c r="B10114" s="110" t="s">
        <v>12929</v>
      </c>
    </row>
    <row r="10115" spans="1:2" x14ac:dyDescent="0.25">
      <c r="A10115" s="118">
        <v>15720</v>
      </c>
      <c r="B10115" s="110" t="s">
        <v>12930</v>
      </c>
    </row>
    <row r="10116" spans="1:2" x14ac:dyDescent="0.25">
      <c r="A10116" s="118">
        <v>51380</v>
      </c>
      <c r="B10116" s="110" t="s">
        <v>12931</v>
      </c>
    </row>
    <row r="10117" spans="1:2" x14ac:dyDescent="0.25">
      <c r="A10117" s="118">
        <v>52489</v>
      </c>
      <c r="B10117" s="110" t="s">
        <v>12932</v>
      </c>
    </row>
    <row r="10118" spans="1:2" x14ac:dyDescent="0.25">
      <c r="A10118" s="118">
        <v>1250</v>
      </c>
      <c r="B10118" s="110" t="s">
        <v>12933</v>
      </c>
    </row>
    <row r="10119" spans="1:2" x14ac:dyDescent="0.25">
      <c r="A10119" s="118">
        <v>15720</v>
      </c>
      <c r="B10119" s="110" t="s">
        <v>12934</v>
      </c>
    </row>
    <row r="10120" spans="1:2" x14ac:dyDescent="0.25">
      <c r="A10120" s="118">
        <v>52489</v>
      </c>
      <c r="B10120" s="110" t="s">
        <v>12935</v>
      </c>
    </row>
    <row r="10121" spans="1:2" x14ac:dyDescent="0.25">
      <c r="A10121" s="118">
        <v>15720</v>
      </c>
      <c r="B10121" s="110" t="s">
        <v>12936</v>
      </c>
    </row>
    <row r="10122" spans="1:2" x14ac:dyDescent="0.25">
      <c r="A10122" s="118">
        <v>15720</v>
      </c>
      <c r="B10122" s="110" t="s">
        <v>12937</v>
      </c>
    </row>
    <row r="10123" spans="1:2" x14ac:dyDescent="0.25">
      <c r="A10123" s="118">
        <v>33100</v>
      </c>
      <c r="B10123" s="110" t="s">
        <v>12938</v>
      </c>
    </row>
    <row r="10124" spans="1:2" x14ac:dyDescent="0.25">
      <c r="A10124" s="118">
        <v>52489</v>
      </c>
      <c r="B10124" s="110" t="s">
        <v>12939</v>
      </c>
    </row>
    <row r="10125" spans="1:2" x14ac:dyDescent="0.25">
      <c r="A10125" s="118">
        <v>93059</v>
      </c>
      <c r="B10125" s="110" t="s">
        <v>12940</v>
      </c>
    </row>
    <row r="10126" spans="1:2" x14ac:dyDescent="0.25">
      <c r="A10126" s="118">
        <v>17542</v>
      </c>
      <c r="B10126" s="110" t="s">
        <v>12941</v>
      </c>
    </row>
    <row r="10127" spans="1:2" x14ac:dyDescent="0.25">
      <c r="A10127" s="118">
        <v>29240</v>
      </c>
      <c r="B10127" s="110" t="s">
        <v>12942</v>
      </c>
    </row>
    <row r="10128" spans="1:2" x14ac:dyDescent="0.25">
      <c r="A10128" s="118">
        <v>23201</v>
      </c>
      <c r="B10128" s="110" t="s">
        <v>12943</v>
      </c>
    </row>
    <row r="10129" spans="1:2" x14ac:dyDescent="0.25">
      <c r="A10129" s="118">
        <v>23201</v>
      </c>
      <c r="B10129" s="110" t="s">
        <v>12944</v>
      </c>
    </row>
    <row r="10130" spans="1:2" x14ac:dyDescent="0.25">
      <c r="A10130" s="118">
        <v>50500</v>
      </c>
      <c r="B10130" s="110" t="s">
        <v>12945</v>
      </c>
    </row>
    <row r="10131" spans="1:2" x14ac:dyDescent="0.25">
      <c r="A10131" s="118">
        <v>29110</v>
      </c>
      <c r="B10131" s="110" t="s">
        <v>12946</v>
      </c>
    </row>
    <row r="10132" spans="1:2" x14ac:dyDescent="0.25">
      <c r="A10132" s="118">
        <v>29121</v>
      </c>
      <c r="B10132" s="110" t="s">
        <v>12947</v>
      </c>
    </row>
    <row r="10133" spans="1:2" x14ac:dyDescent="0.25">
      <c r="A10133" s="118">
        <v>11200</v>
      </c>
      <c r="B10133" s="110" t="s">
        <v>12948</v>
      </c>
    </row>
    <row r="10134" spans="1:2" x14ac:dyDescent="0.25">
      <c r="A10134" s="118">
        <v>51511</v>
      </c>
      <c r="B10134" s="110" t="s">
        <v>12949</v>
      </c>
    </row>
    <row r="10135" spans="1:2" x14ac:dyDescent="0.25">
      <c r="A10135" s="118">
        <v>51511</v>
      </c>
      <c r="B10135" s="110" t="s">
        <v>12950</v>
      </c>
    </row>
    <row r="10136" spans="1:2" x14ac:dyDescent="0.25">
      <c r="A10136" s="118">
        <v>23201</v>
      </c>
      <c r="B10136" s="110" t="s">
        <v>12951</v>
      </c>
    </row>
    <row r="10137" spans="1:2" x14ac:dyDescent="0.25">
      <c r="A10137" s="118">
        <v>23201</v>
      </c>
      <c r="B10137" s="110" t="s">
        <v>12952</v>
      </c>
    </row>
    <row r="10138" spans="1:2" x14ac:dyDescent="0.25">
      <c r="A10138" s="118">
        <v>51120</v>
      </c>
      <c r="B10138" s="110" t="s">
        <v>12953</v>
      </c>
    </row>
    <row r="10139" spans="1:2" x14ac:dyDescent="0.25">
      <c r="A10139" s="118">
        <v>51550</v>
      </c>
      <c r="B10139" s="110" t="s">
        <v>12954</v>
      </c>
    </row>
    <row r="10140" spans="1:2" x14ac:dyDescent="0.25">
      <c r="A10140" s="118">
        <v>29521</v>
      </c>
      <c r="B10140" s="110" t="s">
        <v>12955</v>
      </c>
    </row>
    <row r="10141" spans="1:2" x14ac:dyDescent="0.25">
      <c r="A10141" s="118">
        <v>74206</v>
      </c>
      <c r="B10141" s="110" t="s">
        <v>12956</v>
      </c>
    </row>
    <row r="10142" spans="1:2" x14ac:dyDescent="0.25">
      <c r="A10142" s="118">
        <v>23201</v>
      </c>
      <c r="B10142" s="110" t="s">
        <v>12957</v>
      </c>
    </row>
    <row r="10143" spans="1:2" x14ac:dyDescent="0.25">
      <c r="A10143" s="118">
        <v>23201</v>
      </c>
      <c r="B10143" s="110" t="s">
        <v>12958</v>
      </c>
    </row>
    <row r="10144" spans="1:2" x14ac:dyDescent="0.25">
      <c r="A10144" s="118">
        <v>51120</v>
      </c>
      <c r="B10144" s="110" t="s">
        <v>12959</v>
      </c>
    </row>
    <row r="10145" spans="1:2" x14ac:dyDescent="0.25">
      <c r="A10145" s="118">
        <v>74206</v>
      </c>
      <c r="B10145" s="110" t="s">
        <v>12960</v>
      </c>
    </row>
    <row r="10146" spans="1:2" x14ac:dyDescent="0.25">
      <c r="A10146" s="118">
        <v>23201</v>
      </c>
      <c r="B10146" s="110" t="s">
        <v>12961</v>
      </c>
    </row>
    <row r="10147" spans="1:2" x14ac:dyDescent="0.25">
      <c r="A10147" s="118">
        <v>23209</v>
      </c>
      <c r="B10147" s="110" t="s">
        <v>12962</v>
      </c>
    </row>
    <row r="10148" spans="1:2" x14ac:dyDescent="0.25">
      <c r="A10148" s="118">
        <v>51120</v>
      </c>
      <c r="B10148" s="110" t="s">
        <v>12963</v>
      </c>
    </row>
    <row r="10149" spans="1:2" x14ac:dyDescent="0.25">
      <c r="A10149" s="118">
        <v>23209</v>
      </c>
      <c r="B10149" s="110" t="s">
        <v>12964</v>
      </c>
    </row>
    <row r="10150" spans="1:2" x14ac:dyDescent="0.25">
      <c r="A10150" s="118">
        <v>23201</v>
      </c>
      <c r="B10150" s="110" t="s">
        <v>12965</v>
      </c>
    </row>
    <row r="10151" spans="1:2" x14ac:dyDescent="0.25">
      <c r="A10151" s="118">
        <v>51511</v>
      </c>
      <c r="B10151" s="110" t="s">
        <v>12966</v>
      </c>
    </row>
    <row r="10152" spans="1:2" x14ac:dyDescent="0.25">
      <c r="A10152" s="118">
        <v>23201</v>
      </c>
      <c r="B10152" s="110" t="s">
        <v>12967</v>
      </c>
    </row>
    <row r="10153" spans="1:2" x14ac:dyDescent="0.25">
      <c r="A10153" s="118">
        <v>23209</v>
      </c>
      <c r="B10153" s="110" t="s">
        <v>12968</v>
      </c>
    </row>
    <row r="10154" spans="1:2" x14ac:dyDescent="0.25">
      <c r="A10154" s="118">
        <v>11200</v>
      </c>
      <c r="B10154" s="110" t="s">
        <v>12969</v>
      </c>
    </row>
    <row r="10155" spans="1:2" x14ac:dyDescent="0.25">
      <c r="A10155" s="118">
        <v>11200</v>
      </c>
      <c r="B10155" s="110" t="s">
        <v>12970</v>
      </c>
    </row>
    <row r="10156" spans="1:2" x14ac:dyDescent="0.25">
      <c r="A10156" s="118">
        <v>74206</v>
      </c>
      <c r="B10156" s="110" t="s">
        <v>12971</v>
      </c>
    </row>
    <row r="10157" spans="1:2" x14ac:dyDescent="0.25">
      <c r="A10157" s="118">
        <v>18232</v>
      </c>
      <c r="B10157" s="110" t="s">
        <v>12972</v>
      </c>
    </row>
    <row r="10158" spans="1:2" x14ac:dyDescent="0.25">
      <c r="A10158" s="118">
        <v>36110</v>
      </c>
      <c r="B10158" s="110" t="s">
        <v>12973</v>
      </c>
    </row>
    <row r="10159" spans="1:2" x14ac:dyDescent="0.25">
      <c r="A10159" s="118">
        <v>27430</v>
      </c>
      <c r="B10159" s="110" t="s">
        <v>12974</v>
      </c>
    </row>
    <row r="10160" spans="1:2" x14ac:dyDescent="0.25">
      <c r="A10160" s="118">
        <v>28750</v>
      </c>
      <c r="B10160" s="110" t="s">
        <v>12975</v>
      </c>
    </row>
    <row r="10161" spans="1:2" x14ac:dyDescent="0.25">
      <c r="A10161" s="118">
        <v>33201</v>
      </c>
      <c r="B10161" s="110" t="s">
        <v>12976</v>
      </c>
    </row>
    <row r="10162" spans="1:2" x14ac:dyDescent="0.25">
      <c r="A10162" s="118">
        <v>33202</v>
      </c>
      <c r="B10162" s="110" t="s">
        <v>12977</v>
      </c>
    </row>
    <row r="10163" spans="1:2" x14ac:dyDescent="0.25">
      <c r="A10163" s="118">
        <v>33201</v>
      </c>
      <c r="B10163" s="110" t="s">
        <v>12978</v>
      </c>
    </row>
    <row r="10164" spans="1:2" x14ac:dyDescent="0.25">
      <c r="A10164" s="118">
        <v>24410</v>
      </c>
      <c r="B10164" s="110" t="s">
        <v>12979</v>
      </c>
    </row>
    <row r="10165" spans="1:2" x14ac:dyDescent="0.25">
      <c r="A10165" s="118">
        <v>52310</v>
      </c>
      <c r="B10165" s="110" t="s">
        <v>12980</v>
      </c>
    </row>
    <row r="10166" spans="1:2" x14ac:dyDescent="0.25">
      <c r="A10166" s="118">
        <v>51460</v>
      </c>
      <c r="B10166" s="110" t="s">
        <v>12981</v>
      </c>
    </row>
    <row r="10167" spans="1:2" x14ac:dyDescent="0.25">
      <c r="A10167" s="118">
        <v>1110</v>
      </c>
      <c r="B10167" s="110" t="s">
        <v>12982</v>
      </c>
    </row>
    <row r="10168" spans="1:2" x14ac:dyDescent="0.25">
      <c r="A10168" s="118">
        <v>26150</v>
      </c>
      <c r="B10168" s="110" t="s">
        <v>12983</v>
      </c>
    </row>
    <row r="10169" spans="1:2" x14ac:dyDescent="0.25">
      <c r="A10169" s="118">
        <v>51180</v>
      </c>
      <c r="B10169" s="110" t="s">
        <v>12984</v>
      </c>
    </row>
    <row r="10170" spans="1:2" x14ac:dyDescent="0.25">
      <c r="A10170" s="118">
        <v>51460</v>
      </c>
      <c r="B10170" s="110" t="s">
        <v>12985</v>
      </c>
    </row>
    <row r="10171" spans="1:2" x14ac:dyDescent="0.25">
      <c r="A10171" s="118">
        <v>51460</v>
      </c>
      <c r="B10171" s="110" t="s">
        <v>12986</v>
      </c>
    </row>
    <row r="10172" spans="1:2" x14ac:dyDescent="0.25">
      <c r="A10172" s="119">
        <v>51180</v>
      </c>
      <c r="B10172" s="111" t="s">
        <v>12987</v>
      </c>
    </row>
    <row r="10173" spans="1:2" x14ac:dyDescent="0.25">
      <c r="A10173" s="119">
        <v>52610</v>
      </c>
      <c r="B10173" s="111" t="s">
        <v>12988</v>
      </c>
    </row>
    <row r="10174" spans="1:2" x14ac:dyDescent="0.25">
      <c r="A10174" s="119">
        <v>24421</v>
      </c>
      <c r="B10174" s="111" t="s">
        <v>12989</v>
      </c>
    </row>
    <row r="10175" spans="1:2" x14ac:dyDescent="0.25">
      <c r="A10175" s="119">
        <v>52310</v>
      </c>
      <c r="B10175" s="111" t="s">
        <v>12990</v>
      </c>
    </row>
    <row r="10176" spans="1:2" x14ac:dyDescent="0.25">
      <c r="A10176" s="119">
        <v>51460</v>
      </c>
      <c r="B10176" s="111" t="s">
        <v>12991</v>
      </c>
    </row>
    <row r="10177" spans="1:2" x14ac:dyDescent="0.25">
      <c r="A10177" s="118">
        <v>24421</v>
      </c>
      <c r="B10177" s="110" t="s">
        <v>12992</v>
      </c>
    </row>
    <row r="10178" spans="1:2" x14ac:dyDescent="0.25">
      <c r="A10178" s="118">
        <v>24422</v>
      </c>
      <c r="B10178" s="110" t="s">
        <v>12993</v>
      </c>
    </row>
    <row r="10179" spans="1:2" x14ac:dyDescent="0.25">
      <c r="A10179" s="118">
        <v>91120</v>
      </c>
      <c r="B10179" s="110" t="s">
        <v>12994</v>
      </c>
    </row>
    <row r="10180" spans="1:2" x14ac:dyDescent="0.25">
      <c r="A10180" s="118">
        <v>24421</v>
      </c>
      <c r="B10180" s="110" t="s">
        <v>12995</v>
      </c>
    </row>
    <row r="10181" spans="1:2" x14ac:dyDescent="0.25">
      <c r="A10181" s="118">
        <v>52310</v>
      </c>
      <c r="B10181" s="110" t="s">
        <v>12996</v>
      </c>
    </row>
    <row r="10182" spans="1:2" x14ac:dyDescent="0.25">
      <c r="A10182" s="118">
        <v>24140</v>
      </c>
      <c r="B10182" s="110" t="s">
        <v>12997</v>
      </c>
    </row>
    <row r="10183" spans="1:2" x14ac:dyDescent="0.25">
      <c r="A10183" s="118">
        <v>24160</v>
      </c>
      <c r="B10183" s="110" t="s">
        <v>12998</v>
      </c>
    </row>
    <row r="10184" spans="1:2" x14ac:dyDescent="0.25">
      <c r="A10184" s="118">
        <v>51550</v>
      </c>
      <c r="B10184" s="110" t="s">
        <v>12999</v>
      </c>
    </row>
    <row r="10185" spans="1:2" x14ac:dyDescent="0.25">
      <c r="A10185" s="118">
        <v>51120</v>
      </c>
      <c r="B10185" s="110" t="s">
        <v>13000</v>
      </c>
    </row>
    <row r="10186" spans="1:2" x14ac:dyDescent="0.25">
      <c r="A10186" s="118">
        <v>52485</v>
      </c>
      <c r="B10186" s="110" t="s">
        <v>13001</v>
      </c>
    </row>
    <row r="10187" spans="1:2" x14ac:dyDescent="0.25">
      <c r="A10187" s="118">
        <v>32100</v>
      </c>
      <c r="B10187" s="110" t="s">
        <v>13002</v>
      </c>
    </row>
    <row r="10188" spans="1:2" x14ac:dyDescent="0.25">
      <c r="A10188" s="118">
        <v>22220</v>
      </c>
      <c r="B10188" s="110" t="s">
        <v>13003</v>
      </c>
    </row>
    <row r="10189" spans="1:2" x14ac:dyDescent="0.25">
      <c r="A10189" s="118">
        <v>14300</v>
      </c>
      <c r="B10189" s="110" t="s">
        <v>13004</v>
      </c>
    </row>
    <row r="10190" spans="1:2" x14ac:dyDescent="0.25">
      <c r="A10190" s="118">
        <v>24150</v>
      </c>
      <c r="B10190" s="110" t="s">
        <v>13005</v>
      </c>
    </row>
    <row r="10191" spans="1:2" x14ac:dyDescent="0.25">
      <c r="A10191" s="118">
        <v>51120</v>
      </c>
      <c r="B10191" s="110" t="s">
        <v>13006</v>
      </c>
    </row>
    <row r="10192" spans="1:2" x14ac:dyDescent="0.25">
      <c r="A10192" s="118">
        <v>24150</v>
      </c>
      <c r="B10192" s="110" t="s">
        <v>13007</v>
      </c>
    </row>
    <row r="10193" spans="1:2" x14ac:dyDescent="0.25">
      <c r="A10193" s="118">
        <v>24150</v>
      </c>
      <c r="B10193" s="110" t="s">
        <v>13008</v>
      </c>
    </row>
    <row r="10194" spans="1:2" x14ac:dyDescent="0.25">
      <c r="A10194" s="118">
        <v>51550</v>
      </c>
      <c r="B10194" s="110" t="s">
        <v>13009</v>
      </c>
    </row>
    <row r="10195" spans="1:2" x14ac:dyDescent="0.25">
      <c r="A10195" s="118">
        <v>51120</v>
      </c>
      <c r="B10195" s="110" t="s">
        <v>13010</v>
      </c>
    </row>
    <row r="10196" spans="1:2" x14ac:dyDescent="0.25">
      <c r="A10196" s="118">
        <v>51120</v>
      </c>
      <c r="B10196" s="110" t="s">
        <v>13011</v>
      </c>
    </row>
    <row r="10197" spans="1:2" x14ac:dyDescent="0.25">
      <c r="A10197" s="118">
        <v>51550</v>
      </c>
      <c r="B10197" s="110" t="s">
        <v>13012</v>
      </c>
    </row>
    <row r="10198" spans="1:2" x14ac:dyDescent="0.25">
      <c r="A10198" s="118">
        <v>51180</v>
      </c>
      <c r="B10198" s="110" t="s">
        <v>13013</v>
      </c>
    </row>
    <row r="10199" spans="1:2" x14ac:dyDescent="0.25">
      <c r="A10199" s="118">
        <v>51460</v>
      </c>
      <c r="B10199" s="110" t="s">
        <v>13014</v>
      </c>
    </row>
    <row r="10200" spans="1:2" x14ac:dyDescent="0.25">
      <c r="A10200" s="118">
        <v>51550</v>
      </c>
      <c r="B10200" s="110" t="s">
        <v>13015</v>
      </c>
    </row>
    <row r="10201" spans="1:2" x14ac:dyDescent="0.25">
      <c r="A10201" s="118">
        <v>51120</v>
      </c>
      <c r="B10201" s="110" t="s">
        <v>13016</v>
      </c>
    </row>
    <row r="10202" spans="1:2" x14ac:dyDescent="0.25">
      <c r="A10202" s="118">
        <v>24130</v>
      </c>
      <c r="B10202" s="110" t="s">
        <v>13017</v>
      </c>
    </row>
    <row r="10203" spans="1:2" x14ac:dyDescent="0.25">
      <c r="A10203" s="118">
        <v>22150</v>
      </c>
      <c r="B10203" s="110" t="s">
        <v>13018</v>
      </c>
    </row>
    <row r="10204" spans="1:2" x14ac:dyDescent="0.25">
      <c r="A10204" s="118">
        <v>32100</v>
      </c>
      <c r="B10204" s="110" t="s">
        <v>13019</v>
      </c>
    </row>
    <row r="10205" spans="1:2" x14ac:dyDescent="0.25">
      <c r="A10205" s="118">
        <v>32100</v>
      </c>
      <c r="B10205" s="110" t="s">
        <v>13020</v>
      </c>
    </row>
    <row r="10206" spans="1:2" x14ac:dyDescent="0.25">
      <c r="A10206" s="118">
        <v>33201</v>
      </c>
      <c r="B10206" s="110" t="s">
        <v>13021</v>
      </c>
    </row>
    <row r="10207" spans="1:2" x14ac:dyDescent="0.25">
      <c r="A10207" s="118">
        <v>22240</v>
      </c>
      <c r="B10207" s="110" t="s">
        <v>13022</v>
      </c>
    </row>
    <row r="10208" spans="1:2" x14ac:dyDescent="0.25">
      <c r="A10208" s="118">
        <v>22250</v>
      </c>
      <c r="B10208" s="110" t="s">
        <v>13023</v>
      </c>
    </row>
    <row r="10209" spans="1:2" x14ac:dyDescent="0.25">
      <c r="A10209" s="118">
        <v>32100</v>
      </c>
      <c r="B10209" s="110" t="s">
        <v>13024</v>
      </c>
    </row>
    <row r="10210" spans="1:2" x14ac:dyDescent="0.25">
      <c r="A10210" s="118">
        <v>32100</v>
      </c>
      <c r="B10210" s="110" t="s">
        <v>13025</v>
      </c>
    </row>
    <row r="10211" spans="1:2" x14ac:dyDescent="0.25">
      <c r="A10211" s="118">
        <v>22220</v>
      </c>
      <c r="B10211" s="110" t="s">
        <v>13026</v>
      </c>
    </row>
    <row r="10212" spans="1:2" x14ac:dyDescent="0.25">
      <c r="A10212" s="118">
        <v>52482</v>
      </c>
      <c r="B10212" s="110" t="s">
        <v>13027</v>
      </c>
    </row>
    <row r="10213" spans="1:2" x14ac:dyDescent="0.25">
      <c r="A10213" s="118">
        <v>74850</v>
      </c>
      <c r="B10213" s="110" t="s">
        <v>13028</v>
      </c>
    </row>
    <row r="10214" spans="1:2" x14ac:dyDescent="0.25">
      <c r="A10214" s="118">
        <v>51850</v>
      </c>
      <c r="B10214" s="110" t="s">
        <v>13029</v>
      </c>
    </row>
    <row r="10215" spans="1:2" x14ac:dyDescent="0.25">
      <c r="A10215" s="118">
        <v>30010</v>
      </c>
      <c r="B10215" s="110" t="s">
        <v>13030</v>
      </c>
    </row>
    <row r="10216" spans="1:2" x14ac:dyDescent="0.25">
      <c r="A10216" s="118">
        <v>29560</v>
      </c>
      <c r="B10216" s="110" t="s">
        <v>13031</v>
      </c>
    </row>
    <row r="10217" spans="1:2" x14ac:dyDescent="0.25">
      <c r="A10217" s="118">
        <v>31500</v>
      </c>
      <c r="B10217" s="110" t="s">
        <v>13032</v>
      </c>
    </row>
    <row r="10218" spans="1:2" x14ac:dyDescent="0.25">
      <c r="A10218" s="118">
        <v>33201</v>
      </c>
      <c r="B10218" s="110" t="s">
        <v>13033</v>
      </c>
    </row>
    <row r="10219" spans="1:2" x14ac:dyDescent="0.25">
      <c r="A10219" s="118">
        <v>33202</v>
      </c>
      <c r="B10219" s="110" t="s">
        <v>13034</v>
      </c>
    </row>
    <row r="10220" spans="1:2" x14ac:dyDescent="0.25">
      <c r="A10220" s="118">
        <v>74814</v>
      </c>
      <c r="B10220" s="110" t="s">
        <v>13035</v>
      </c>
    </row>
    <row r="10221" spans="1:2" x14ac:dyDescent="0.25">
      <c r="A10221" s="118">
        <v>74814</v>
      </c>
      <c r="B10221" s="110" t="s">
        <v>13036</v>
      </c>
    </row>
    <row r="10222" spans="1:2" x14ac:dyDescent="0.25">
      <c r="A10222" s="118">
        <v>74814</v>
      </c>
      <c r="B10222" s="110" t="s">
        <v>13037</v>
      </c>
    </row>
    <row r="10223" spans="1:2" x14ac:dyDescent="0.25">
      <c r="A10223" s="118">
        <v>74814</v>
      </c>
      <c r="B10223" s="110" t="s">
        <v>13038</v>
      </c>
    </row>
    <row r="10224" spans="1:2" x14ac:dyDescent="0.25">
      <c r="A10224" s="118">
        <v>74814</v>
      </c>
      <c r="B10224" s="110" t="s">
        <v>13039</v>
      </c>
    </row>
    <row r="10225" spans="1:2" x14ac:dyDescent="0.25">
      <c r="A10225" s="118">
        <v>21259</v>
      </c>
      <c r="B10225" s="110" t="s">
        <v>13040</v>
      </c>
    </row>
    <row r="10226" spans="1:2" x14ac:dyDescent="0.25">
      <c r="A10226" s="118">
        <v>74814</v>
      </c>
      <c r="B10226" s="110" t="s">
        <v>13041</v>
      </c>
    </row>
    <row r="10227" spans="1:2" x14ac:dyDescent="0.25">
      <c r="A10227" s="118">
        <v>74814</v>
      </c>
      <c r="B10227" s="110" t="s">
        <v>13042</v>
      </c>
    </row>
    <row r="10228" spans="1:2" x14ac:dyDescent="0.25">
      <c r="A10228" s="118">
        <v>21120</v>
      </c>
      <c r="B10228" s="110" t="s">
        <v>13043</v>
      </c>
    </row>
    <row r="10229" spans="1:2" x14ac:dyDescent="0.25">
      <c r="A10229" s="118">
        <v>24640</v>
      </c>
      <c r="B10229" s="110" t="s">
        <v>13044</v>
      </c>
    </row>
    <row r="10230" spans="1:2" x14ac:dyDescent="0.25">
      <c r="A10230" s="118">
        <v>74814</v>
      </c>
      <c r="B10230" s="110" t="s">
        <v>13045</v>
      </c>
    </row>
    <row r="10231" spans="1:2" x14ac:dyDescent="0.25">
      <c r="A10231" s="118">
        <v>24640</v>
      </c>
      <c r="B10231" s="110" t="s">
        <v>13046</v>
      </c>
    </row>
    <row r="10232" spans="1:2" x14ac:dyDescent="0.25">
      <c r="A10232" s="118">
        <v>33403</v>
      </c>
      <c r="B10232" s="110" t="s">
        <v>13047</v>
      </c>
    </row>
    <row r="10233" spans="1:2" x14ac:dyDescent="0.25">
      <c r="A10233" s="118">
        <v>51180</v>
      </c>
      <c r="B10233" s="110" t="s">
        <v>13048</v>
      </c>
    </row>
    <row r="10234" spans="1:2" x14ac:dyDescent="0.25">
      <c r="A10234" s="118">
        <v>33403</v>
      </c>
      <c r="B10234" s="110" t="s">
        <v>13049</v>
      </c>
    </row>
    <row r="10235" spans="1:2" x14ac:dyDescent="0.25">
      <c r="A10235" s="118">
        <v>71401</v>
      </c>
      <c r="B10235" s="110" t="s">
        <v>13050</v>
      </c>
    </row>
    <row r="10236" spans="1:2" x14ac:dyDescent="0.25">
      <c r="A10236" s="118">
        <v>24640</v>
      </c>
      <c r="B10236" s="110" t="s">
        <v>13051</v>
      </c>
    </row>
    <row r="10237" spans="1:2" x14ac:dyDescent="0.25">
      <c r="A10237" s="118">
        <v>25210</v>
      </c>
      <c r="B10237" s="110" t="s">
        <v>13052</v>
      </c>
    </row>
    <row r="10238" spans="1:2" x14ac:dyDescent="0.25">
      <c r="A10238" s="118">
        <v>33403</v>
      </c>
      <c r="B10238" s="110" t="s">
        <v>13053</v>
      </c>
    </row>
    <row r="10239" spans="1:2" x14ac:dyDescent="0.25">
      <c r="A10239" s="118">
        <v>24640</v>
      </c>
      <c r="B10239" s="110" t="s">
        <v>13054</v>
      </c>
    </row>
    <row r="10240" spans="1:2" x14ac:dyDescent="0.25">
      <c r="A10240" s="118">
        <v>92119</v>
      </c>
      <c r="B10240" s="110" t="s">
        <v>13055</v>
      </c>
    </row>
    <row r="10241" spans="1:2" x14ac:dyDescent="0.25">
      <c r="A10241" s="118">
        <v>51476</v>
      </c>
      <c r="B10241" s="110" t="s">
        <v>13056</v>
      </c>
    </row>
    <row r="10242" spans="1:2" x14ac:dyDescent="0.25">
      <c r="A10242" s="118">
        <v>52482</v>
      </c>
      <c r="B10242" s="110" t="s">
        <v>13057</v>
      </c>
    </row>
    <row r="10243" spans="1:2" x14ac:dyDescent="0.25">
      <c r="A10243" s="118">
        <v>51476</v>
      </c>
      <c r="B10243" s="110" t="s">
        <v>13058</v>
      </c>
    </row>
    <row r="10244" spans="1:2" x14ac:dyDescent="0.25">
      <c r="A10244" s="118">
        <v>51476</v>
      </c>
      <c r="B10244" s="110" t="s">
        <v>13059</v>
      </c>
    </row>
    <row r="10245" spans="1:2" x14ac:dyDescent="0.25">
      <c r="A10245" s="118">
        <v>51476</v>
      </c>
      <c r="B10245" s="110" t="s">
        <v>13060</v>
      </c>
    </row>
    <row r="10246" spans="1:2" x14ac:dyDescent="0.25">
      <c r="A10246" s="118">
        <v>33201</v>
      </c>
      <c r="B10246" s="110" t="s">
        <v>13061</v>
      </c>
    </row>
    <row r="10247" spans="1:2" x14ac:dyDescent="0.25">
      <c r="A10247" s="118">
        <v>93051</v>
      </c>
      <c r="B10247" s="110" t="s">
        <v>13062</v>
      </c>
    </row>
    <row r="10248" spans="1:2" x14ac:dyDescent="0.25">
      <c r="A10248" s="118">
        <v>92319</v>
      </c>
      <c r="B10248" s="110" t="s">
        <v>13063</v>
      </c>
    </row>
    <row r="10249" spans="1:2" x14ac:dyDescent="0.25">
      <c r="A10249" s="118">
        <v>51180</v>
      </c>
      <c r="B10249" s="110" t="s">
        <v>13064</v>
      </c>
    </row>
    <row r="10250" spans="1:2" x14ac:dyDescent="0.25">
      <c r="A10250" s="118">
        <v>24640</v>
      </c>
      <c r="B10250" s="110" t="s">
        <v>13065</v>
      </c>
    </row>
    <row r="10251" spans="1:2" x14ac:dyDescent="0.25">
      <c r="A10251" s="118">
        <v>51180</v>
      </c>
      <c r="B10251" s="110" t="s">
        <v>13066</v>
      </c>
    </row>
    <row r="10252" spans="1:2" x14ac:dyDescent="0.25">
      <c r="A10252" s="118">
        <v>74812</v>
      </c>
      <c r="B10252" s="110" t="s">
        <v>13067</v>
      </c>
    </row>
    <row r="10253" spans="1:2" x14ac:dyDescent="0.25">
      <c r="A10253" s="118">
        <v>24640</v>
      </c>
      <c r="B10253" s="110" t="s">
        <v>13068</v>
      </c>
    </row>
    <row r="10254" spans="1:2" x14ac:dyDescent="0.25">
      <c r="A10254" s="118">
        <v>25210</v>
      </c>
      <c r="B10254" s="110" t="s">
        <v>13069</v>
      </c>
    </row>
    <row r="10255" spans="1:2" x14ac:dyDescent="0.25">
      <c r="A10255" s="118">
        <v>74819</v>
      </c>
      <c r="B10255" s="110" t="s">
        <v>13070</v>
      </c>
    </row>
    <row r="10256" spans="1:2" x14ac:dyDescent="0.25">
      <c r="A10256" s="118">
        <v>80429</v>
      </c>
      <c r="B10256" s="110" t="s">
        <v>13071</v>
      </c>
    </row>
    <row r="10257" spans="1:2" x14ac:dyDescent="0.25">
      <c r="A10257" s="118">
        <v>29560</v>
      </c>
      <c r="B10257" s="110" t="s">
        <v>13072</v>
      </c>
    </row>
    <row r="10258" spans="1:2" x14ac:dyDescent="0.25">
      <c r="A10258" s="118">
        <v>22220</v>
      </c>
      <c r="B10258" s="110" t="s">
        <v>13073</v>
      </c>
    </row>
    <row r="10259" spans="1:2" x14ac:dyDescent="0.25">
      <c r="A10259" s="118">
        <v>92400</v>
      </c>
      <c r="B10259" s="110" t="s">
        <v>13074</v>
      </c>
    </row>
    <row r="10260" spans="1:2" x14ac:dyDescent="0.25">
      <c r="A10260" s="118">
        <v>29560</v>
      </c>
      <c r="B10260" s="110" t="s">
        <v>13075</v>
      </c>
    </row>
    <row r="10261" spans="1:2" x14ac:dyDescent="0.25">
      <c r="A10261" s="118">
        <v>33403</v>
      </c>
      <c r="B10261" s="110" t="s">
        <v>13076</v>
      </c>
    </row>
    <row r="10262" spans="1:2" x14ac:dyDescent="0.25">
      <c r="A10262" s="118">
        <v>33201</v>
      </c>
      <c r="B10262" s="110" t="s">
        <v>13077</v>
      </c>
    </row>
    <row r="10263" spans="1:2" x14ac:dyDescent="0.25">
      <c r="A10263" s="118">
        <v>33202</v>
      </c>
      <c r="B10263" s="110" t="s">
        <v>13078</v>
      </c>
    </row>
    <row r="10264" spans="1:2" x14ac:dyDescent="0.25">
      <c r="A10264" s="118">
        <v>74813</v>
      </c>
      <c r="B10264" s="110" t="s">
        <v>13079</v>
      </c>
    </row>
    <row r="10265" spans="1:2" x14ac:dyDescent="0.25">
      <c r="A10265" s="118">
        <v>32100</v>
      </c>
      <c r="B10265" s="110" t="s">
        <v>13080</v>
      </c>
    </row>
    <row r="10266" spans="1:2" x14ac:dyDescent="0.25">
      <c r="A10266" s="118">
        <v>22240</v>
      </c>
      <c r="B10266" s="110" t="s">
        <v>13081</v>
      </c>
    </row>
    <row r="10267" spans="1:2" x14ac:dyDescent="0.25">
      <c r="A10267" s="121">
        <v>31100</v>
      </c>
      <c r="B10267" s="110" t="s">
        <v>13082</v>
      </c>
    </row>
    <row r="10268" spans="1:2" x14ac:dyDescent="0.25">
      <c r="A10268" s="118">
        <v>24140</v>
      </c>
      <c r="B10268" s="110" t="s">
        <v>13083</v>
      </c>
    </row>
    <row r="10269" spans="1:2" x14ac:dyDescent="0.25">
      <c r="A10269" s="118">
        <v>92629</v>
      </c>
      <c r="B10269" s="110" t="s">
        <v>13084</v>
      </c>
    </row>
    <row r="10270" spans="1:2" x14ac:dyDescent="0.25">
      <c r="A10270" s="118">
        <v>51870</v>
      </c>
      <c r="B10270" s="110" t="s">
        <v>13085</v>
      </c>
    </row>
    <row r="10271" spans="1:2" x14ac:dyDescent="0.25">
      <c r="A10271" s="118">
        <v>33202</v>
      </c>
      <c r="B10271" s="110" t="s">
        <v>13086</v>
      </c>
    </row>
    <row r="10272" spans="1:2" x14ac:dyDescent="0.25">
      <c r="A10272" s="118">
        <v>73100</v>
      </c>
      <c r="B10272" s="110" t="s">
        <v>13087</v>
      </c>
    </row>
    <row r="10273" spans="1:2" x14ac:dyDescent="0.25">
      <c r="A10273" s="118">
        <v>93040</v>
      </c>
      <c r="B10273" s="110" t="s">
        <v>13088</v>
      </c>
    </row>
    <row r="10274" spans="1:2" x14ac:dyDescent="0.25">
      <c r="A10274" s="118">
        <v>74300</v>
      </c>
      <c r="B10274" s="110" t="s">
        <v>13089</v>
      </c>
    </row>
    <row r="10275" spans="1:2" x14ac:dyDescent="0.25">
      <c r="A10275" s="118">
        <v>73100</v>
      </c>
      <c r="B10275" s="110" t="s">
        <v>13090</v>
      </c>
    </row>
    <row r="10276" spans="1:2" x14ac:dyDescent="0.25">
      <c r="A10276" s="118">
        <v>85120</v>
      </c>
      <c r="B10276" s="110" t="s">
        <v>13091</v>
      </c>
    </row>
    <row r="10277" spans="1:2" x14ac:dyDescent="0.25">
      <c r="A10277" s="118">
        <v>85140</v>
      </c>
      <c r="B10277" s="110" t="s">
        <v>13092</v>
      </c>
    </row>
    <row r="10278" spans="1:2" x14ac:dyDescent="0.25">
      <c r="A10278" s="118">
        <v>85140</v>
      </c>
      <c r="B10278" s="110" t="s">
        <v>13093</v>
      </c>
    </row>
    <row r="10279" spans="1:2" x14ac:dyDescent="0.25">
      <c r="A10279" s="118">
        <v>36300</v>
      </c>
      <c r="B10279" s="110" t="s">
        <v>13094</v>
      </c>
    </row>
    <row r="10280" spans="1:2" x14ac:dyDescent="0.25">
      <c r="A10280" s="118">
        <v>71409</v>
      </c>
      <c r="B10280" s="110" t="s">
        <v>13095</v>
      </c>
    </row>
    <row r="10281" spans="1:2" x14ac:dyDescent="0.25">
      <c r="A10281" s="118">
        <v>80429</v>
      </c>
      <c r="B10281" s="110" t="s">
        <v>13096</v>
      </c>
    </row>
    <row r="10282" spans="1:2" x14ac:dyDescent="0.25">
      <c r="A10282" s="118">
        <v>52740</v>
      </c>
      <c r="B10282" s="110" t="s">
        <v>13097</v>
      </c>
    </row>
    <row r="10283" spans="1:2" x14ac:dyDescent="0.25">
      <c r="A10283" s="118">
        <v>27340</v>
      </c>
      <c r="B10283" s="110" t="s">
        <v>13098</v>
      </c>
    </row>
    <row r="10284" spans="1:2" x14ac:dyDescent="0.25">
      <c r="A10284" s="118">
        <v>52450</v>
      </c>
      <c r="B10284" s="110" t="s">
        <v>13099</v>
      </c>
    </row>
    <row r="10285" spans="1:2" x14ac:dyDescent="0.25">
      <c r="A10285" s="118">
        <v>15330</v>
      </c>
      <c r="B10285" s="110" t="s">
        <v>13100</v>
      </c>
    </row>
    <row r="10286" spans="1:2" x14ac:dyDescent="0.25">
      <c r="A10286" s="118">
        <v>28620</v>
      </c>
      <c r="B10286" s="110" t="s">
        <v>13101</v>
      </c>
    </row>
    <row r="10287" spans="1:2" x14ac:dyDescent="0.25">
      <c r="A10287" s="118">
        <v>2010</v>
      </c>
      <c r="B10287" s="110" t="s">
        <v>13102</v>
      </c>
    </row>
    <row r="10288" spans="1:2" x14ac:dyDescent="0.25">
      <c r="A10288" s="118">
        <v>19200</v>
      </c>
      <c r="B10288" s="110" t="s">
        <v>13103</v>
      </c>
    </row>
    <row r="10289" spans="1:2" x14ac:dyDescent="0.25">
      <c r="A10289" s="118">
        <v>15330</v>
      </c>
      <c r="B10289" s="110" t="s">
        <v>13104</v>
      </c>
    </row>
    <row r="10290" spans="1:2" x14ac:dyDescent="0.25">
      <c r="A10290" s="118">
        <v>15330</v>
      </c>
      <c r="B10290" s="110" t="s">
        <v>13105</v>
      </c>
    </row>
    <row r="10291" spans="1:2" x14ac:dyDescent="0.25">
      <c r="A10291" s="118">
        <v>51120</v>
      </c>
      <c r="B10291" s="110" t="s">
        <v>13106</v>
      </c>
    </row>
    <row r="10292" spans="1:2" x14ac:dyDescent="0.25">
      <c r="A10292" s="118">
        <v>24660</v>
      </c>
      <c r="B10292" s="110" t="s">
        <v>13107</v>
      </c>
    </row>
    <row r="10293" spans="1:2" x14ac:dyDescent="0.25">
      <c r="A10293" s="118">
        <v>32300</v>
      </c>
      <c r="B10293" s="110" t="s">
        <v>13108</v>
      </c>
    </row>
    <row r="10294" spans="1:2" x14ac:dyDescent="0.25">
      <c r="A10294" s="118">
        <v>29320</v>
      </c>
      <c r="B10294" s="110" t="s">
        <v>13109</v>
      </c>
    </row>
    <row r="10295" spans="1:2" x14ac:dyDescent="0.25">
      <c r="A10295" s="118">
        <v>92400</v>
      </c>
      <c r="B10295" s="110" t="s">
        <v>13110</v>
      </c>
    </row>
    <row r="10296" spans="1:2" x14ac:dyDescent="0.25">
      <c r="A10296" s="118">
        <v>20510</v>
      </c>
      <c r="B10296" s="110" t="s">
        <v>13111</v>
      </c>
    </row>
    <row r="10297" spans="1:2" x14ac:dyDescent="0.25">
      <c r="A10297" s="118">
        <v>21259</v>
      </c>
      <c r="B10297" s="110" t="s">
        <v>13112</v>
      </c>
    </row>
    <row r="10298" spans="1:2" x14ac:dyDescent="0.25">
      <c r="A10298" s="118">
        <v>52489</v>
      </c>
      <c r="B10298" s="110" t="s">
        <v>13113</v>
      </c>
    </row>
    <row r="10299" spans="1:2" x14ac:dyDescent="0.25">
      <c r="A10299" s="118">
        <v>22220</v>
      </c>
      <c r="B10299" s="110" t="s">
        <v>13114</v>
      </c>
    </row>
    <row r="10300" spans="1:2" x14ac:dyDescent="0.25">
      <c r="A10300" s="118">
        <v>52489</v>
      </c>
      <c r="B10300" s="110" t="s">
        <v>13115</v>
      </c>
    </row>
    <row r="10301" spans="1:2" x14ac:dyDescent="0.25">
      <c r="A10301" s="118">
        <v>92319</v>
      </c>
      <c r="B10301" s="110" t="s">
        <v>13116</v>
      </c>
    </row>
    <row r="10302" spans="1:2" x14ac:dyDescent="0.25">
      <c r="A10302" s="118">
        <v>32201</v>
      </c>
      <c r="B10302" s="110" t="s">
        <v>13117</v>
      </c>
    </row>
    <row r="10303" spans="1:2" x14ac:dyDescent="0.25">
      <c r="A10303" s="118">
        <v>52410</v>
      </c>
      <c r="B10303" s="110" t="s">
        <v>13118</v>
      </c>
    </row>
    <row r="10304" spans="1:2" x14ac:dyDescent="0.25">
      <c r="A10304" s="118">
        <v>51410</v>
      </c>
      <c r="B10304" s="110" t="s">
        <v>13119</v>
      </c>
    </row>
    <row r="10305" spans="1:2" x14ac:dyDescent="0.25">
      <c r="A10305" s="118">
        <v>17300</v>
      </c>
      <c r="B10305" s="110" t="s">
        <v>13120</v>
      </c>
    </row>
    <row r="10306" spans="1:2" x14ac:dyDescent="0.25">
      <c r="A10306" s="118">
        <v>25130</v>
      </c>
      <c r="B10306" s="110" t="s">
        <v>13121</v>
      </c>
    </row>
    <row r="10307" spans="1:2" x14ac:dyDescent="0.25">
      <c r="A10307" s="118">
        <v>27100</v>
      </c>
      <c r="B10307" s="110" t="s">
        <v>13122</v>
      </c>
    </row>
    <row r="10308" spans="1:2" x14ac:dyDescent="0.25">
      <c r="A10308" s="118">
        <v>63220</v>
      </c>
      <c r="B10308" s="110" t="s">
        <v>13123</v>
      </c>
    </row>
    <row r="10309" spans="1:2" x14ac:dyDescent="0.25">
      <c r="A10309" s="118">
        <v>63220</v>
      </c>
      <c r="B10309" s="110" t="s">
        <v>13124</v>
      </c>
    </row>
    <row r="10310" spans="1:2" x14ac:dyDescent="0.25">
      <c r="A10310" s="118">
        <v>28400</v>
      </c>
      <c r="B10310" s="110" t="s">
        <v>13125</v>
      </c>
    </row>
    <row r="10311" spans="1:2" x14ac:dyDescent="0.25">
      <c r="A10311" s="118">
        <v>15820</v>
      </c>
      <c r="B10311" s="110" t="s">
        <v>13126</v>
      </c>
    </row>
    <row r="10312" spans="1:2" x14ac:dyDescent="0.25">
      <c r="A10312" s="118">
        <v>32100</v>
      </c>
      <c r="B10312" s="110" t="s">
        <v>13127</v>
      </c>
    </row>
    <row r="10313" spans="1:2" x14ac:dyDescent="0.25">
      <c r="A10313" s="118">
        <v>51120</v>
      </c>
      <c r="B10313" s="110" t="s">
        <v>13128</v>
      </c>
    </row>
    <row r="10314" spans="1:2" x14ac:dyDescent="0.25">
      <c r="A10314" s="121">
        <v>24130</v>
      </c>
      <c r="B10314" s="110" t="s">
        <v>13129</v>
      </c>
    </row>
    <row r="10315" spans="1:2" x14ac:dyDescent="0.25">
      <c r="A10315" s="118">
        <v>51550</v>
      </c>
      <c r="B10315" s="110" t="s">
        <v>13130</v>
      </c>
    </row>
    <row r="10316" spans="1:2" x14ac:dyDescent="0.25">
      <c r="A10316" s="118">
        <v>1230</v>
      </c>
      <c r="B10316" s="110" t="s">
        <v>13131</v>
      </c>
    </row>
    <row r="10317" spans="1:2" x14ac:dyDescent="0.25">
      <c r="A10317" s="118">
        <v>51230</v>
      </c>
      <c r="B10317" s="110" t="s">
        <v>13132</v>
      </c>
    </row>
    <row r="10318" spans="1:2" x14ac:dyDescent="0.25">
      <c r="A10318" s="118">
        <v>1230</v>
      </c>
      <c r="B10318" s="110" t="s">
        <v>13133</v>
      </c>
    </row>
    <row r="10319" spans="1:2" x14ac:dyDescent="0.25">
      <c r="A10319" s="118">
        <v>1120</v>
      </c>
      <c r="B10319" s="110" t="s">
        <v>13134</v>
      </c>
    </row>
    <row r="10320" spans="1:2" x14ac:dyDescent="0.25">
      <c r="A10320" s="118">
        <v>24301</v>
      </c>
      <c r="B10320" s="110" t="s">
        <v>13135</v>
      </c>
    </row>
    <row r="10321" spans="1:2" x14ac:dyDescent="0.25">
      <c r="A10321" s="118">
        <v>51230</v>
      </c>
      <c r="B10321" s="110" t="s">
        <v>13136</v>
      </c>
    </row>
    <row r="10322" spans="1:2" x14ac:dyDescent="0.25">
      <c r="A10322" s="118">
        <v>15820</v>
      </c>
      <c r="B10322" s="110" t="s">
        <v>13137</v>
      </c>
    </row>
    <row r="10323" spans="1:2" x14ac:dyDescent="0.25">
      <c r="A10323" s="118">
        <v>17511</v>
      </c>
      <c r="B10323" s="110" t="s">
        <v>13138</v>
      </c>
    </row>
    <row r="10324" spans="1:2" x14ac:dyDescent="0.25">
      <c r="A10324" s="118">
        <v>17511</v>
      </c>
      <c r="B10324" s="110" t="s">
        <v>13139</v>
      </c>
    </row>
    <row r="10325" spans="1:2" x14ac:dyDescent="0.25">
      <c r="A10325" s="118">
        <v>17512</v>
      </c>
      <c r="B10325" s="110" t="s">
        <v>13140</v>
      </c>
    </row>
    <row r="10326" spans="1:2" x14ac:dyDescent="0.25">
      <c r="A10326" s="118">
        <v>17511</v>
      </c>
      <c r="B10326" s="110" t="s">
        <v>13141</v>
      </c>
    </row>
    <row r="10327" spans="1:2" x14ac:dyDescent="0.25">
      <c r="A10327" s="118">
        <v>17512</v>
      </c>
      <c r="B10327" s="110" t="s">
        <v>13142</v>
      </c>
    </row>
    <row r="10328" spans="1:2" x14ac:dyDescent="0.25">
      <c r="A10328" s="118">
        <v>17511</v>
      </c>
      <c r="B10328" s="110" t="s">
        <v>13143</v>
      </c>
    </row>
    <row r="10329" spans="1:2" x14ac:dyDescent="0.25">
      <c r="A10329" s="118">
        <v>17512</v>
      </c>
      <c r="B10329" s="110" t="s">
        <v>13144</v>
      </c>
    </row>
    <row r="10330" spans="1:2" x14ac:dyDescent="0.25">
      <c r="A10330" s="118">
        <v>17511</v>
      </c>
      <c r="B10330" s="110" t="s">
        <v>13145</v>
      </c>
    </row>
    <row r="10331" spans="1:2" x14ac:dyDescent="0.25">
      <c r="A10331" s="118">
        <v>45250</v>
      </c>
      <c r="B10331" s="110" t="s">
        <v>13146</v>
      </c>
    </row>
    <row r="10332" spans="1:2" x14ac:dyDescent="0.25">
      <c r="A10332" s="118">
        <v>29523</v>
      </c>
      <c r="B10332" s="110" t="s">
        <v>13147</v>
      </c>
    </row>
    <row r="10333" spans="1:2" x14ac:dyDescent="0.25">
      <c r="A10333" s="118">
        <v>17300</v>
      </c>
      <c r="B10333" s="110" t="s">
        <v>13148</v>
      </c>
    </row>
    <row r="10334" spans="1:2" x14ac:dyDescent="0.25">
      <c r="A10334" s="118">
        <v>17600</v>
      </c>
      <c r="B10334" s="110" t="s">
        <v>13149</v>
      </c>
    </row>
    <row r="10335" spans="1:2" x14ac:dyDescent="0.25">
      <c r="A10335" s="118">
        <v>17511</v>
      </c>
      <c r="B10335" s="110" t="s">
        <v>13150</v>
      </c>
    </row>
    <row r="10336" spans="1:2" x14ac:dyDescent="0.25">
      <c r="A10336" s="118">
        <v>17511</v>
      </c>
      <c r="B10336" s="110" t="s">
        <v>13151</v>
      </c>
    </row>
    <row r="10337" spans="1:2" x14ac:dyDescent="0.25">
      <c r="A10337" s="118">
        <v>17511</v>
      </c>
      <c r="B10337" s="110" t="s">
        <v>13152</v>
      </c>
    </row>
    <row r="10338" spans="1:2" x14ac:dyDescent="0.25">
      <c r="A10338" s="118">
        <v>17512</v>
      </c>
      <c r="B10338" s="110" t="s">
        <v>13153</v>
      </c>
    </row>
    <row r="10339" spans="1:2" x14ac:dyDescent="0.25">
      <c r="A10339" s="118">
        <v>17512</v>
      </c>
      <c r="B10339" s="110" t="s">
        <v>13154</v>
      </c>
    </row>
    <row r="10340" spans="1:2" x14ac:dyDescent="0.25">
      <c r="A10340" s="118">
        <v>17512</v>
      </c>
      <c r="B10340" s="110" t="s">
        <v>13155</v>
      </c>
    </row>
    <row r="10341" spans="1:2" x14ac:dyDescent="0.25">
      <c r="A10341" s="118">
        <v>29523</v>
      </c>
      <c r="B10341" s="110" t="s">
        <v>13156</v>
      </c>
    </row>
    <row r="10342" spans="1:2" x14ac:dyDescent="0.25">
      <c r="A10342" s="118">
        <v>29523</v>
      </c>
      <c r="B10342" s="110" t="s">
        <v>13157</v>
      </c>
    </row>
    <row r="10343" spans="1:2" x14ac:dyDescent="0.25">
      <c r="A10343" s="118">
        <v>28720</v>
      </c>
      <c r="B10343" s="110" t="s">
        <v>13158</v>
      </c>
    </row>
    <row r="10344" spans="1:2" x14ac:dyDescent="0.25">
      <c r="A10344" s="118">
        <v>45250</v>
      </c>
      <c r="B10344" s="110" t="s">
        <v>13159</v>
      </c>
    </row>
    <row r="10345" spans="1:2" x14ac:dyDescent="0.25">
      <c r="A10345" s="118">
        <v>45250</v>
      </c>
      <c r="B10345" s="110" t="s">
        <v>13160</v>
      </c>
    </row>
    <row r="10346" spans="1:2" x14ac:dyDescent="0.25">
      <c r="A10346" s="118">
        <v>2010</v>
      </c>
      <c r="B10346" s="110" t="s">
        <v>13161</v>
      </c>
    </row>
    <row r="10347" spans="1:2" x14ac:dyDescent="0.25">
      <c r="A10347" s="118">
        <v>28110</v>
      </c>
      <c r="B10347" s="110" t="s">
        <v>13162</v>
      </c>
    </row>
    <row r="10348" spans="1:2" x14ac:dyDescent="0.25">
      <c r="A10348" s="118">
        <v>26260</v>
      </c>
      <c r="B10348" s="110" t="s">
        <v>13163</v>
      </c>
    </row>
    <row r="10349" spans="1:2" x14ac:dyDescent="0.25">
      <c r="A10349" s="118">
        <v>35410</v>
      </c>
      <c r="B10349" s="110" t="s">
        <v>13164</v>
      </c>
    </row>
    <row r="10350" spans="1:2" x14ac:dyDescent="0.25">
      <c r="A10350" s="118">
        <v>17401</v>
      </c>
      <c r="B10350" s="110" t="s">
        <v>13165</v>
      </c>
    </row>
    <row r="10351" spans="1:2" x14ac:dyDescent="0.25">
      <c r="A10351" s="118">
        <v>17403</v>
      </c>
      <c r="B10351" s="110" t="s">
        <v>13166</v>
      </c>
    </row>
    <row r="10352" spans="1:2" x14ac:dyDescent="0.25">
      <c r="A10352" s="118">
        <v>24421</v>
      </c>
      <c r="B10352" s="110" t="s">
        <v>13167</v>
      </c>
    </row>
    <row r="10353" spans="1:2" x14ac:dyDescent="0.25">
      <c r="A10353" s="118">
        <v>74143</v>
      </c>
      <c r="B10353" s="110" t="s">
        <v>13168</v>
      </c>
    </row>
    <row r="10354" spans="1:2" x14ac:dyDescent="0.25">
      <c r="A10354" s="118">
        <v>63220</v>
      </c>
      <c r="B10354" s="110" t="s">
        <v>13169</v>
      </c>
    </row>
    <row r="10355" spans="1:2" x14ac:dyDescent="0.25">
      <c r="A10355" s="118">
        <v>17403</v>
      </c>
      <c r="B10355" s="110" t="s">
        <v>13170</v>
      </c>
    </row>
    <row r="10356" spans="1:2" x14ac:dyDescent="0.25">
      <c r="A10356" s="118">
        <v>28620</v>
      </c>
      <c r="B10356" s="110" t="s">
        <v>13171</v>
      </c>
    </row>
    <row r="10357" spans="1:2" x14ac:dyDescent="0.25">
      <c r="A10357" s="118">
        <v>1139</v>
      </c>
      <c r="B10357" s="110" t="s">
        <v>13172</v>
      </c>
    </row>
    <row r="10358" spans="1:2" x14ac:dyDescent="0.25">
      <c r="A10358" s="118">
        <v>28610</v>
      </c>
      <c r="B10358" s="110" t="s">
        <v>13173</v>
      </c>
    </row>
    <row r="10359" spans="1:2" x14ac:dyDescent="0.25">
      <c r="A10359" s="118">
        <v>28730</v>
      </c>
      <c r="B10359" s="110" t="s">
        <v>13174</v>
      </c>
    </row>
    <row r="10360" spans="1:2" x14ac:dyDescent="0.25">
      <c r="A10360" s="118">
        <v>36501</v>
      </c>
      <c r="B10360" s="110" t="s">
        <v>13175</v>
      </c>
    </row>
    <row r="10361" spans="1:2" x14ac:dyDescent="0.25">
      <c r="A10361" s="118">
        <v>27440</v>
      </c>
      <c r="B10361" s="110" t="s">
        <v>13176</v>
      </c>
    </row>
    <row r="10362" spans="1:2" x14ac:dyDescent="0.25">
      <c r="A10362" s="118">
        <v>27440</v>
      </c>
      <c r="B10362" s="110" t="s">
        <v>13177</v>
      </c>
    </row>
    <row r="10363" spans="1:2" x14ac:dyDescent="0.25">
      <c r="A10363" s="118">
        <v>19200</v>
      </c>
      <c r="B10363" s="110" t="s">
        <v>13178</v>
      </c>
    </row>
    <row r="10364" spans="1:2" x14ac:dyDescent="0.25">
      <c r="A10364" s="118">
        <v>26821</v>
      </c>
      <c r="B10364" s="110" t="s">
        <v>13179</v>
      </c>
    </row>
    <row r="10365" spans="1:2" x14ac:dyDescent="0.25">
      <c r="A10365" s="118">
        <v>28620</v>
      </c>
      <c r="B10365" s="110" t="s">
        <v>13180</v>
      </c>
    </row>
    <row r="10366" spans="1:2" x14ac:dyDescent="0.25">
      <c r="A10366" s="118">
        <v>27420</v>
      </c>
      <c r="B10366" s="110" t="s">
        <v>13181</v>
      </c>
    </row>
    <row r="10367" spans="1:2" x14ac:dyDescent="0.25">
      <c r="A10367" s="118">
        <v>27440</v>
      </c>
      <c r="B10367" s="110" t="s">
        <v>13182</v>
      </c>
    </row>
    <row r="10368" spans="1:2" x14ac:dyDescent="0.25">
      <c r="A10368" s="118">
        <v>27210</v>
      </c>
      <c r="B10368" s="110" t="s">
        <v>13183</v>
      </c>
    </row>
    <row r="10369" spans="1:2" x14ac:dyDescent="0.25">
      <c r="A10369" s="118">
        <v>29560</v>
      </c>
      <c r="B10369" s="110" t="s">
        <v>13184</v>
      </c>
    </row>
    <row r="10370" spans="1:2" x14ac:dyDescent="0.25">
      <c r="A10370" s="118">
        <v>36300</v>
      </c>
      <c r="B10370" s="110" t="s">
        <v>13185</v>
      </c>
    </row>
    <row r="10371" spans="1:2" x14ac:dyDescent="0.25">
      <c r="A10371" s="118">
        <v>36639</v>
      </c>
      <c r="B10371" s="110" t="s">
        <v>13186</v>
      </c>
    </row>
    <row r="10372" spans="1:2" x14ac:dyDescent="0.25">
      <c r="A10372" s="118">
        <v>28300</v>
      </c>
      <c r="B10372" s="110" t="s">
        <v>13187</v>
      </c>
    </row>
    <row r="10373" spans="1:2" x14ac:dyDescent="0.25">
      <c r="A10373" s="118">
        <v>16000</v>
      </c>
      <c r="B10373" s="110" t="s">
        <v>13188</v>
      </c>
    </row>
    <row r="10374" spans="1:2" x14ac:dyDescent="0.25">
      <c r="A10374" s="118">
        <v>14220</v>
      </c>
      <c r="B10374" s="110" t="s">
        <v>13189</v>
      </c>
    </row>
    <row r="10375" spans="1:2" x14ac:dyDescent="0.25">
      <c r="A10375" s="118">
        <v>74300</v>
      </c>
      <c r="B10375" s="110" t="s">
        <v>13190</v>
      </c>
    </row>
    <row r="10376" spans="1:2" x14ac:dyDescent="0.25">
      <c r="A10376" s="118">
        <v>45213</v>
      </c>
      <c r="B10376" s="110" t="s">
        <v>13191</v>
      </c>
    </row>
    <row r="10377" spans="1:2" x14ac:dyDescent="0.25">
      <c r="A10377" s="118">
        <v>45213</v>
      </c>
      <c r="B10377" s="110" t="s">
        <v>13192</v>
      </c>
    </row>
    <row r="10378" spans="1:2" x14ac:dyDescent="0.25">
      <c r="A10378" s="118">
        <v>74204</v>
      </c>
      <c r="B10378" s="110" t="s">
        <v>13193</v>
      </c>
    </row>
    <row r="10379" spans="1:2" x14ac:dyDescent="0.25">
      <c r="A10379" s="118">
        <v>60300</v>
      </c>
      <c r="B10379" s="110" t="s">
        <v>13194</v>
      </c>
    </row>
    <row r="10380" spans="1:2" x14ac:dyDescent="0.25">
      <c r="A10380" s="118">
        <v>28110</v>
      </c>
      <c r="B10380" s="110" t="s">
        <v>13195</v>
      </c>
    </row>
    <row r="10381" spans="1:2" x14ac:dyDescent="0.25">
      <c r="A10381" s="118">
        <v>26400</v>
      </c>
      <c r="B10381" s="110" t="s">
        <v>13196</v>
      </c>
    </row>
    <row r="10382" spans="1:2" x14ac:dyDescent="0.25">
      <c r="A10382" s="118">
        <v>26400</v>
      </c>
      <c r="B10382" s="110" t="s">
        <v>13197</v>
      </c>
    </row>
    <row r="10383" spans="1:2" x14ac:dyDescent="0.25">
      <c r="A10383" s="118">
        <v>26829</v>
      </c>
      <c r="B10383" s="110" t="s">
        <v>13198</v>
      </c>
    </row>
    <row r="10384" spans="1:2" x14ac:dyDescent="0.25">
      <c r="A10384" s="118">
        <v>25210</v>
      </c>
      <c r="B10384" s="110" t="s">
        <v>13199</v>
      </c>
    </row>
    <row r="10385" spans="1:2" x14ac:dyDescent="0.25">
      <c r="A10385" s="118">
        <v>27420</v>
      </c>
      <c r="B10385" s="110" t="s">
        <v>13200</v>
      </c>
    </row>
    <row r="10386" spans="1:2" x14ac:dyDescent="0.25">
      <c r="A10386" s="118">
        <v>26650</v>
      </c>
      <c r="B10386" s="110" t="s">
        <v>13201</v>
      </c>
    </row>
    <row r="10387" spans="1:2" x14ac:dyDescent="0.25">
      <c r="A10387" s="118">
        <v>26400</v>
      </c>
      <c r="B10387" s="110" t="s">
        <v>13202</v>
      </c>
    </row>
    <row r="10388" spans="1:2" x14ac:dyDescent="0.25">
      <c r="A10388" s="118">
        <v>26610</v>
      </c>
      <c r="B10388" s="110" t="s">
        <v>13203</v>
      </c>
    </row>
    <row r="10389" spans="1:2" x14ac:dyDescent="0.25">
      <c r="A10389" s="118">
        <v>27440</v>
      </c>
      <c r="B10389" s="110" t="s">
        <v>13204</v>
      </c>
    </row>
    <row r="10390" spans="1:2" x14ac:dyDescent="0.25">
      <c r="A10390" s="118">
        <v>26650</v>
      </c>
      <c r="B10390" s="110" t="s">
        <v>13205</v>
      </c>
    </row>
    <row r="10391" spans="1:2" x14ac:dyDescent="0.25">
      <c r="A10391" s="118">
        <v>26260</v>
      </c>
      <c r="B10391" s="110" t="s">
        <v>13206</v>
      </c>
    </row>
    <row r="10392" spans="1:2" x14ac:dyDescent="0.25">
      <c r="A10392" s="118">
        <v>25130</v>
      </c>
      <c r="B10392" s="110" t="s">
        <v>13207</v>
      </c>
    </row>
    <row r="10393" spans="1:2" x14ac:dyDescent="0.25">
      <c r="A10393" s="118">
        <v>27220</v>
      </c>
      <c r="B10393" s="110" t="s">
        <v>13208</v>
      </c>
    </row>
    <row r="10394" spans="1:2" x14ac:dyDescent="0.25">
      <c r="A10394" s="118">
        <v>27210</v>
      </c>
      <c r="B10394" s="110" t="s">
        <v>13209</v>
      </c>
    </row>
    <row r="10395" spans="1:2" x14ac:dyDescent="0.25">
      <c r="A10395" s="118">
        <v>26150</v>
      </c>
      <c r="B10395" s="110" t="s">
        <v>13210</v>
      </c>
    </row>
    <row r="10396" spans="1:2" x14ac:dyDescent="0.25">
      <c r="A10396" s="118">
        <v>17210</v>
      </c>
      <c r="B10396" s="110" t="s">
        <v>13211</v>
      </c>
    </row>
    <row r="10397" spans="1:2" x14ac:dyDescent="0.25">
      <c r="A10397" s="118">
        <v>29540</v>
      </c>
      <c r="B10397" s="110" t="s">
        <v>13212</v>
      </c>
    </row>
    <row r="10398" spans="1:2" x14ac:dyDescent="0.25">
      <c r="A10398" s="118">
        <v>1139</v>
      </c>
      <c r="B10398" s="110" t="s">
        <v>13213</v>
      </c>
    </row>
    <row r="10399" spans="1:2" x14ac:dyDescent="0.25">
      <c r="A10399" s="118">
        <v>29600</v>
      </c>
      <c r="B10399" s="110" t="s">
        <v>13214</v>
      </c>
    </row>
    <row r="10400" spans="1:2" x14ac:dyDescent="0.25">
      <c r="A10400" s="118">
        <v>29110</v>
      </c>
      <c r="B10400" s="110" t="s">
        <v>13215</v>
      </c>
    </row>
    <row r="10401" spans="1:2" x14ac:dyDescent="0.25">
      <c r="A10401" s="118">
        <v>34300</v>
      </c>
      <c r="B10401" s="110" t="s">
        <v>13216</v>
      </c>
    </row>
    <row r="10402" spans="1:2" x14ac:dyDescent="0.25">
      <c r="A10402" s="118">
        <v>29110</v>
      </c>
      <c r="B10402" s="110" t="s">
        <v>13217</v>
      </c>
    </row>
    <row r="10403" spans="1:2" x14ac:dyDescent="0.25">
      <c r="A10403" s="118">
        <v>34300</v>
      </c>
      <c r="B10403" s="110" t="s">
        <v>13218</v>
      </c>
    </row>
    <row r="10404" spans="1:2" x14ac:dyDescent="0.25">
      <c r="A10404" s="118">
        <v>29110</v>
      </c>
      <c r="B10404" s="110" t="s">
        <v>13219</v>
      </c>
    </row>
    <row r="10405" spans="1:2" x14ac:dyDescent="0.25">
      <c r="A10405" s="118">
        <v>29110</v>
      </c>
      <c r="B10405" s="110" t="s">
        <v>13220</v>
      </c>
    </row>
    <row r="10406" spans="1:2" x14ac:dyDescent="0.25">
      <c r="A10406" s="118">
        <v>29521</v>
      </c>
      <c r="B10406" s="110" t="s">
        <v>13221</v>
      </c>
    </row>
    <row r="10407" spans="1:2" x14ac:dyDescent="0.25">
      <c r="A10407" s="118">
        <v>2010</v>
      </c>
      <c r="B10407" s="110" t="s">
        <v>13222</v>
      </c>
    </row>
    <row r="10408" spans="1:2" x14ac:dyDescent="0.25">
      <c r="A10408" s="118">
        <v>51530</v>
      </c>
      <c r="B10408" s="110" t="s">
        <v>13223</v>
      </c>
    </row>
    <row r="10409" spans="1:2" x14ac:dyDescent="0.25">
      <c r="A10409" s="118">
        <v>24140</v>
      </c>
      <c r="B10409" s="110" t="s">
        <v>13224</v>
      </c>
    </row>
    <row r="10410" spans="1:2" x14ac:dyDescent="0.25">
      <c r="A10410" s="118">
        <v>36300</v>
      </c>
      <c r="B10410" s="110" t="s">
        <v>13225</v>
      </c>
    </row>
    <row r="10411" spans="1:2" x14ac:dyDescent="0.25">
      <c r="A10411" s="118">
        <v>51820</v>
      </c>
      <c r="B10411" s="110" t="s">
        <v>13226</v>
      </c>
    </row>
    <row r="10412" spans="1:2" x14ac:dyDescent="0.25">
      <c r="A10412" s="118">
        <v>15810</v>
      </c>
      <c r="B10412" s="110" t="s">
        <v>13227</v>
      </c>
    </row>
    <row r="10413" spans="1:2" x14ac:dyDescent="0.25">
      <c r="A10413" s="118">
        <v>91320</v>
      </c>
      <c r="B10413" s="110" t="s">
        <v>13228</v>
      </c>
    </row>
    <row r="10414" spans="1:2" x14ac:dyDescent="0.25">
      <c r="A10414" s="118">
        <v>29140</v>
      </c>
      <c r="B10414" s="110" t="s">
        <v>13229</v>
      </c>
    </row>
    <row r="10415" spans="1:2" x14ac:dyDescent="0.25">
      <c r="A10415" s="118">
        <v>29540</v>
      </c>
      <c r="B10415" s="110" t="s">
        <v>13230</v>
      </c>
    </row>
    <row r="10416" spans="1:2" x14ac:dyDescent="0.25">
      <c r="A10416" s="118">
        <v>20520</v>
      </c>
      <c r="B10416" s="110" t="s">
        <v>13231</v>
      </c>
    </row>
    <row r="10417" spans="1:2" x14ac:dyDescent="0.25">
      <c r="A10417" s="118">
        <v>17300</v>
      </c>
      <c r="B10417" s="110" t="s">
        <v>13232</v>
      </c>
    </row>
    <row r="10418" spans="1:2" x14ac:dyDescent="0.25">
      <c r="A10418" s="118">
        <v>20520</v>
      </c>
      <c r="B10418" s="110" t="s">
        <v>13233</v>
      </c>
    </row>
    <row r="10419" spans="1:2" x14ac:dyDescent="0.25">
      <c r="A10419" s="118">
        <v>28750</v>
      </c>
      <c r="B10419" s="110" t="s">
        <v>13234</v>
      </c>
    </row>
    <row r="10420" spans="1:2" x14ac:dyDescent="0.25">
      <c r="A10420" s="118">
        <v>22220</v>
      </c>
      <c r="B10420" s="110" t="s">
        <v>13235</v>
      </c>
    </row>
    <row r="10421" spans="1:2" x14ac:dyDescent="0.25">
      <c r="A10421" s="118">
        <v>28620</v>
      </c>
      <c r="B10421" s="110" t="s">
        <v>13236</v>
      </c>
    </row>
    <row r="10422" spans="1:2" x14ac:dyDescent="0.25">
      <c r="A10422" s="118">
        <v>28620</v>
      </c>
      <c r="B10422" s="110" t="s">
        <v>13237</v>
      </c>
    </row>
    <row r="10423" spans="1:2" x14ac:dyDescent="0.25">
      <c r="A10423" s="118">
        <v>29523</v>
      </c>
      <c r="B10423" s="110" t="s">
        <v>13238</v>
      </c>
    </row>
    <row r="10424" spans="1:2" x14ac:dyDescent="0.25">
      <c r="A10424" s="118">
        <v>35300</v>
      </c>
      <c r="B10424" s="110" t="s">
        <v>13239</v>
      </c>
    </row>
    <row r="10425" spans="1:2" x14ac:dyDescent="0.25">
      <c r="A10425" s="118">
        <v>29420</v>
      </c>
      <c r="B10425" s="110" t="s">
        <v>13240</v>
      </c>
    </row>
    <row r="10426" spans="1:2" x14ac:dyDescent="0.25">
      <c r="A10426" s="118">
        <v>29430</v>
      </c>
      <c r="B10426" s="110" t="s">
        <v>13241</v>
      </c>
    </row>
    <row r="10427" spans="1:2" x14ac:dyDescent="0.25">
      <c r="A10427" s="118">
        <v>20100</v>
      </c>
      <c r="B10427" s="110" t="s">
        <v>13242</v>
      </c>
    </row>
    <row r="10428" spans="1:2" x14ac:dyDescent="0.25">
      <c r="A10428" s="118">
        <v>29430</v>
      </c>
      <c r="B10428" s="110" t="s">
        <v>13243</v>
      </c>
    </row>
    <row r="10429" spans="1:2" x14ac:dyDescent="0.25">
      <c r="A10429" s="118">
        <v>71340</v>
      </c>
      <c r="B10429" s="110" t="s">
        <v>13244</v>
      </c>
    </row>
    <row r="10430" spans="1:2" x14ac:dyDescent="0.25">
      <c r="A10430" s="118">
        <v>1120</v>
      </c>
      <c r="B10430" s="110" t="s">
        <v>13245</v>
      </c>
    </row>
    <row r="10431" spans="1:2" x14ac:dyDescent="0.25">
      <c r="A10431" s="118">
        <v>1120</v>
      </c>
      <c r="B10431" s="110" t="s">
        <v>13246</v>
      </c>
    </row>
    <row r="10432" spans="1:2" x14ac:dyDescent="0.25">
      <c r="A10432" s="118">
        <v>1120</v>
      </c>
      <c r="B10432" s="110" t="s">
        <v>13247</v>
      </c>
    </row>
    <row r="10433" spans="1:2" x14ac:dyDescent="0.25">
      <c r="A10433" s="118">
        <v>1120</v>
      </c>
      <c r="B10433" s="110" t="s">
        <v>13248</v>
      </c>
    </row>
    <row r="10434" spans="1:2" x14ac:dyDescent="0.25">
      <c r="A10434" s="118">
        <v>24200</v>
      </c>
      <c r="B10434" s="110" t="s">
        <v>13249</v>
      </c>
    </row>
    <row r="10435" spans="1:2" x14ac:dyDescent="0.25">
      <c r="A10435" s="118">
        <v>51550</v>
      </c>
      <c r="B10435" s="110" t="s">
        <v>13250</v>
      </c>
    </row>
    <row r="10436" spans="1:2" x14ac:dyDescent="0.25">
      <c r="A10436" s="118">
        <v>71320</v>
      </c>
      <c r="B10436" s="110" t="s">
        <v>13251</v>
      </c>
    </row>
    <row r="10437" spans="1:2" x14ac:dyDescent="0.25">
      <c r="A10437" s="118">
        <v>45500</v>
      </c>
      <c r="B10437" s="110" t="s">
        <v>13252</v>
      </c>
    </row>
    <row r="10438" spans="1:2" x14ac:dyDescent="0.25">
      <c r="A10438" s="118">
        <v>24200</v>
      </c>
      <c r="B10438" s="110" t="s">
        <v>13253</v>
      </c>
    </row>
    <row r="10439" spans="1:2" x14ac:dyDescent="0.25">
      <c r="A10439" s="118">
        <v>15842</v>
      </c>
      <c r="B10439" s="110" t="s">
        <v>13254</v>
      </c>
    </row>
    <row r="10440" spans="1:2" x14ac:dyDescent="0.25">
      <c r="A10440" s="118">
        <v>1120</v>
      </c>
      <c r="B10440" s="110" t="s">
        <v>13255</v>
      </c>
    </row>
    <row r="10441" spans="1:2" x14ac:dyDescent="0.25">
      <c r="A10441" s="118">
        <v>28110</v>
      </c>
      <c r="B10441" s="110" t="s">
        <v>13256</v>
      </c>
    </row>
    <row r="10442" spans="1:2" x14ac:dyDescent="0.25">
      <c r="A10442" s="118">
        <v>29320</v>
      </c>
      <c r="B10442" s="110" t="s">
        <v>13257</v>
      </c>
    </row>
    <row r="10443" spans="1:2" x14ac:dyDescent="0.25">
      <c r="A10443" s="118">
        <v>1410</v>
      </c>
      <c r="B10443" s="110" t="s">
        <v>13258</v>
      </c>
    </row>
    <row r="10444" spans="1:2" x14ac:dyDescent="0.25">
      <c r="A10444" s="118">
        <v>52489</v>
      </c>
      <c r="B10444" s="110" t="s">
        <v>13259</v>
      </c>
    </row>
    <row r="10445" spans="1:2" x14ac:dyDescent="0.25">
      <c r="A10445" s="118">
        <v>51220</v>
      </c>
      <c r="B10445" s="110" t="s">
        <v>13260</v>
      </c>
    </row>
    <row r="10446" spans="1:2" x14ac:dyDescent="0.25">
      <c r="A10446" s="118">
        <v>1110</v>
      </c>
      <c r="B10446" s="110" t="s">
        <v>13261</v>
      </c>
    </row>
    <row r="10447" spans="1:2" x14ac:dyDescent="0.25">
      <c r="A10447" s="118">
        <v>1120</v>
      </c>
      <c r="B10447" s="110" t="s">
        <v>13262</v>
      </c>
    </row>
    <row r="10448" spans="1:2" x14ac:dyDescent="0.25">
      <c r="A10448" s="118">
        <v>1110</v>
      </c>
      <c r="B10448" s="110" t="s">
        <v>13263</v>
      </c>
    </row>
    <row r="10449" spans="1:2" x14ac:dyDescent="0.25">
      <c r="A10449" s="121">
        <v>32202</v>
      </c>
      <c r="B10449" s="110" t="s">
        <v>13264</v>
      </c>
    </row>
    <row r="10450" spans="1:2" x14ac:dyDescent="0.25">
      <c r="A10450" s="118">
        <v>26530</v>
      </c>
      <c r="B10450" s="110" t="s">
        <v>13265</v>
      </c>
    </row>
    <row r="10451" spans="1:2" x14ac:dyDescent="0.25">
      <c r="A10451" s="118">
        <v>51530</v>
      </c>
      <c r="B10451" s="110" t="s">
        <v>13266</v>
      </c>
    </row>
    <row r="10452" spans="1:2" x14ac:dyDescent="0.25">
      <c r="A10452" s="118">
        <v>26620</v>
      </c>
      <c r="B10452" s="110" t="s">
        <v>13267</v>
      </c>
    </row>
    <row r="10453" spans="1:2" x14ac:dyDescent="0.25">
      <c r="A10453" s="118">
        <v>24422</v>
      </c>
      <c r="B10453" s="110" t="s">
        <v>13268</v>
      </c>
    </row>
    <row r="10454" spans="1:2" x14ac:dyDescent="0.25">
      <c r="A10454" s="118">
        <v>36639</v>
      </c>
      <c r="B10454" s="110" t="s">
        <v>13269</v>
      </c>
    </row>
    <row r="10455" spans="1:2" x14ac:dyDescent="0.25">
      <c r="A10455" s="118">
        <v>26530</v>
      </c>
      <c r="B10455" s="110" t="s">
        <v>13270</v>
      </c>
    </row>
    <row r="10456" spans="1:2" x14ac:dyDescent="0.25">
      <c r="A10456" s="118">
        <v>26620</v>
      </c>
      <c r="B10456" s="110" t="s">
        <v>13271</v>
      </c>
    </row>
    <row r="10457" spans="1:2" x14ac:dyDescent="0.25">
      <c r="A10457" s="118">
        <v>26620</v>
      </c>
      <c r="B10457" s="110" t="s">
        <v>13272</v>
      </c>
    </row>
    <row r="10458" spans="1:2" x14ac:dyDescent="0.25">
      <c r="A10458" s="118">
        <v>51530</v>
      </c>
      <c r="B10458" s="110" t="s">
        <v>13273</v>
      </c>
    </row>
    <row r="10459" spans="1:2" x14ac:dyDescent="0.25">
      <c r="A10459" s="118">
        <v>45410</v>
      </c>
      <c r="B10459" s="110" t="s">
        <v>13274</v>
      </c>
    </row>
    <row r="10460" spans="1:2" x14ac:dyDescent="0.25">
      <c r="A10460" s="118">
        <v>36509</v>
      </c>
      <c r="B10460" s="110" t="s">
        <v>13275</v>
      </c>
    </row>
    <row r="10461" spans="1:2" x14ac:dyDescent="0.25">
      <c r="A10461" s="118">
        <v>36620</v>
      </c>
      <c r="B10461" s="110" t="s">
        <v>13276</v>
      </c>
    </row>
    <row r="10462" spans="1:2" x14ac:dyDescent="0.25">
      <c r="A10462" s="118">
        <v>27100</v>
      </c>
      <c r="B10462" s="110" t="s">
        <v>13277</v>
      </c>
    </row>
    <row r="10463" spans="1:2" x14ac:dyDescent="0.25">
      <c r="A10463" s="118">
        <v>17520</v>
      </c>
      <c r="B10463" s="110" t="s">
        <v>13278</v>
      </c>
    </row>
    <row r="10464" spans="1:2" x14ac:dyDescent="0.25">
      <c r="A10464" s="118">
        <v>28510</v>
      </c>
      <c r="B10464" s="110" t="s">
        <v>13279</v>
      </c>
    </row>
    <row r="10465" spans="1:2" x14ac:dyDescent="0.25">
      <c r="A10465" s="118">
        <v>52740</v>
      </c>
      <c r="B10465" s="110" t="s">
        <v>13280</v>
      </c>
    </row>
    <row r="10466" spans="1:2" x14ac:dyDescent="0.25">
      <c r="A10466" s="118">
        <v>25239</v>
      </c>
      <c r="B10466" s="110" t="s">
        <v>13281</v>
      </c>
    </row>
    <row r="10467" spans="1:2" x14ac:dyDescent="0.25">
      <c r="A10467" s="119">
        <v>51180</v>
      </c>
      <c r="B10467" s="111" t="s">
        <v>13282</v>
      </c>
    </row>
    <row r="10468" spans="1:2" x14ac:dyDescent="0.25">
      <c r="A10468" s="119">
        <v>52610</v>
      </c>
      <c r="B10468" s="111" t="s">
        <v>13283</v>
      </c>
    </row>
    <row r="10469" spans="1:2" x14ac:dyDescent="0.25">
      <c r="A10469" s="120">
        <v>25240</v>
      </c>
      <c r="B10469" s="111" t="s">
        <v>13284</v>
      </c>
    </row>
    <row r="10470" spans="1:2" x14ac:dyDescent="0.25">
      <c r="A10470" s="119">
        <v>52329</v>
      </c>
      <c r="B10470" s="111" t="s">
        <v>13285</v>
      </c>
    </row>
    <row r="10471" spans="1:2" x14ac:dyDescent="0.25">
      <c r="A10471" s="119">
        <v>51479</v>
      </c>
      <c r="B10471" s="111" t="s">
        <v>13286</v>
      </c>
    </row>
    <row r="10472" spans="1:2" x14ac:dyDescent="0.25">
      <c r="A10472" s="118">
        <v>36509</v>
      </c>
      <c r="B10472" s="110" t="s">
        <v>13287</v>
      </c>
    </row>
    <row r="10473" spans="1:2" x14ac:dyDescent="0.25">
      <c r="A10473" s="119">
        <v>51160</v>
      </c>
      <c r="B10473" s="111" t="s">
        <v>13288</v>
      </c>
    </row>
    <row r="10474" spans="1:2" x14ac:dyDescent="0.25">
      <c r="A10474" s="119">
        <v>52610</v>
      </c>
      <c r="B10474" s="111" t="s">
        <v>13289</v>
      </c>
    </row>
    <row r="10475" spans="1:2" x14ac:dyDescent="0.25">
      <c r="A10475" s="120">
        <v>25240</v>
      </c>
      <c r="B10475" s="111" t="s">
        <v>13290</v>
      </c>
    </row>
    <row r="10476" spans="1:2" x14ac:dyDescent="0.25">
      <c r="A10476" s="119">
        <v>52329</v>
      </c>
      <c r="B10476" s="111" t="s">
        <v>13291</v>
      </c>
    </row>
    <row r="10477" spans="1:2" x14ac:dyDescent="0.25">
      <c r="A10477" s="119">
        <v>51479</v>
      </c>
      <c r="B10477" s="111" t="s">
        <v>13292</v>
      </c>
    </row>
    <row r="10478" spans="1:2" x14ac:dyDescent="0.25">
      <c r="A10478" s="118">
        <v>25240</v>
      </c>
      <c r="B10478" s="110" t="s">
        <v>13293</v>
      </c>
    </row>
    <row r="10479" spans="1:2" x14ac:dyDescent="0.25">
      <c r="A10479" s="118">
        <v>51550</v>
      </c>
      <c r="B10479" s="110" t="s">
        <v>13294</v>
      </c>
    </row>
    <row r="10480" spans="1:2" x14ac:dyDescent="0.25">
      <c r="A10480" s="118">
        <v>25240</v>
      </c>
      <c r="B10480" s="110" t="s">
        <v>13295</v>
      </c>
    </row>
    <row r="10481" spans="1:2" x14ac:dyDescent="0.25">
      <c r="A10481" s="118">
        <v>30010</v>
      </c>
      <c r="B10481" s="110" t="s">
        <v>13296</v>
      </c>
    </row>
    <row r="10482" spans="1:2" x14ac:dyDescent="0.25">
      <c r="A10482" s="118">
        <v>51560</v>
      </c>
      <c r="B10482" s="110" t="s">
        <v>13297</v>
      </c>
    </row>
    <row r="10483" spans="1:2" x14ac:dyDescent="0.25">
      <c r="A10483" s="118">
        <v>29560</v>
      </c>
      <c r="B10483" s="110" t="s">
        <v>13298</v>
      </c>
    </row>
    <row r="10484" spans="1:2" x14ac:dyDescent="0.25">
      <c r="A10484" s="118">
        <v>25210</v>
      </c>
      <c r="B10484" s="110" t="s">
        <v>13299</v>
      </c>
    </row>
    <row r="10485" spans="1:2" x14ac:dyDescent="0.25">
      <c r="A10485" s="118">
        <v>36110</v>
      </c>
      <c r="B10485" s="110" t="s">
        <v>13300</v>
      </c>
    </row>
    <row r="10486" spans="1:2" x14ac:dyDescent="0.25">
      <c r="A10486" s="119">
        <v>51160</v>
      </c>
      <c r="B10486" s="111" t="s">
        <v>13301</v>
      </c>
    </row>
    <row r="10487" spans="1:2" x14ac:dyDescent="0.25">
      <c r="A10487" s="119">
        <v>52610</v>
      </c>
      <c r="B10487" s="111" t="s">
        <v>13302</v>
      </c>
    </row>
    <row r="10488" spans="1:2" x14ac:dyDescent="0.25">
      <c r="A10488" s="120">
        <v>25240</v>
      </c>
      <c r="B10488" s="111" t="s">
        <v>13303</v>
      </c>
    </row>
    <row r="10489" spans="1:2" x14ac:dyDescent="0.25">
      <c r="A10489" s="119">
        <v>52485</v>
      </c>
      <c r="B10489" s="111" t="s">
        <v>13304</v>
      </c>
    </row>
    <row r="10490" spans="1:2" x14ac:dyDescent="0.25">
      <c r="A10490" s="119">
        <v>51479</v>
      </c>
      <c r="B10490" s="111" t="s">
        <v>13305</v>
      </c>
    </row>
    <row r="10491" spans="1:2" x14ac:dyDescent="0.25">
      <c r="A10491" s="118">
        <v>22230</v>
      </c>
      <c r="B10491" s="110" t="s">
        <v>13306</v>
      </c>
    </row>
    <row r="10492" spans="1:2" x14ac:dyDescent="0.25">
      <c r="A10492" s="118">
        <v>24160</v>
      </c>
      <c r="B10492" s="110" t="s">
        <v>13307</v>
      </c>
    </row>
    <row r="10493" spans="1:2" x14ac:dyDescent="0.25">
      <c r="A10493" s="118">
        <v>29560</v>
      </c>
      <c r="B10493" s="110" t="s">
        <v>13308</v>
      </c>
    </row>
    <row r="10494" spans="1:2" x14ac:dyDescent="0.25">
      <c r="A10494" s="118">
        <v>26110</v>
      </c>
      <c r="B10494" s="110" t="s">
        <v>13309</v>
      </c>
    </row>
    <row r="10495" spans="1:2" x14ac:dyDescent="0.25">
      <c r="A10495" s="118">
        <v>66031</v>
      </c>
      <c r="B10495" s="110" t="s">
        <v>13310</v>
      </c>
    </row>
    <row r="10496" spans="1:2" x14ac:dyDescent="0.25">
      <c r="A10496" s="118">
        <v>22240</v>
      </c>
      <c r="B10496" s="110" t="s">
        <v>13311</v>
      </c>
    </row>
    <row r="10497" spans="1:2" x14ac:dyDescent="0.25">
      <c r="A10497" s="118">
        <v>24512</v>
      </c>
      <c r="B10497" s="110" t="s">
        <v>13312</v>
      </c>
    </row>
    <row r="10498" spans="1:2" x14ac:dyDescent="0.25">
      <c r="A10498" s="118">
        <v>22240</v>
      </c>
      <c r="B10498" s="110" t="s">
        <v>13313</v>
      </c>
    </row>
    <row r="10499" spans="1:2" x14ac:dyDescent="0.25">
      <c r="A10499" s="118">
        <v>22240</v>
      </c>
      <c r="B10499" s="110" t="s">
        <v>13314</v>
      </c>
    </row>
    <row r="10500" spans="1:2" x14ac:dyDescent="0.25">
      <c r="A10500" s="118">
        <v>22240</v>
      </c>
      <c r="B10500" s="110" t="s">
        <v>13315</v>
      </c>
    </row>
    <row r="10501" spans="1:2" x14ac:dyDescent="0.25">
      <c r="A10501" s="118">
        <v>29710</v>
      </c>
      <c r="B10501" s="110" t="s">
        <v>13316</v>
      </c>
    </row>
    <row r="10502" spans="1:2" x14ac:dyDescent="0.25">
      <c r="A10502" s="118">
        <v>29720</v>
      </c>
      <c r="B10502" s="110" t="s">
        <v>13317</v>
      </c>
    </row>
    <row r="10503" spans="1:2" x14ac:dyDescent="0.25">
      <c r="A10503" s="118">
        <v>27420</v>
      </c>
      <c r="B10503" s="110" t="s">
        <v>13318</v>
      </c>
    </row>
    <row r="10504" spans="1:2" x14ac:dyDescent="0.25">
      <c r="A10504" s="118">
        <v>26210</v>
      </c>
      <c r="B10504" s="110" t="s">
        <v>13319</v>
      </c>
    </row>
    <row r="10505" spans="1:2" x14ac:dyDescent="0.25">
      <c r="A10505" s="118">
        <v>21220</v>
      </c>
      <c r="B10505" s="110" t="s">
        <v>13320</v>
      </c>
    </row>
    <row r="10506" spans="1:2" x14ac:dyDescent="0.25">
      <c r="A10506" s="118">
        <v>25210</v>
      </c>
      <c r="B10506" s="110" t="s">
        <v>13321</v>
      </c>
    </row>
    <row r="10507" spans="1:2" x14ac:dyDescent="0.25">
      <c r="A10507" s="118">
        <v>25240</v>
      </c>
      <c r="B10507" s="110" t="s">
        <v>13322</v>
      </c>
    </row>
    <row r="10508" spans="1:2" x14ac:dyDescent="0.25">
      <c r="A10508" s="118">
        <v>25130</v>
      </c>
      <c r="B10508" s="110" t="s">
        <v>13323</v>
      </c>
    </row>
    <row r="10509" spans="1:2" x14ac:dyDescent="0.25">
      <c r="A10509" s="118">
        <v>27430</v>
      </c>
      <c r="B10509" s="110" t="s">
        <v>13324</v>
      </c>
    </row>
    <row r="10510" spans="1:2" x14ac:dyDescent="0.25">
      <c r="A10510" s="118">
        <v>27430</v>
      </c>
      <c r="B10510" s="110" t="s">
        <v>13325</v>
      </c>
    </row>
    <row r="10511" spans="1:2" x14ac:dyDescent="0.25">
      <c r="A10511" s="118">
        <v>27430</v>
      </c>
      <c r="B10511" s="110" t="s">
        <v>13326</v>
      </c>
    </row>
    <row r="10512" spans="1:2" x14ac:dyDescent="0.25">
      <c r="A10512" s="118">
        <v>28220</v>
      </c>
      <c r="B10512" s="110" t="s">
        <v>13327</v>
      </c>
    </row>
    <row r="10513" spans="1:2" x14ac:dyDescent="0.25">
      <c r="A10513" s="118">
        <v>35110</v>
      </c>
      <c r="B10513" s="110" t="s">
        <v>13328</v>
      </c>
    </row>
    <row r="10514" spans="1:2" x14ac:dyDescent="0.25">
      <c r="A10514" s="118">
        <v>34202</v>
      </c>
      <c r="B10514" s="110" t="s">
        <v>13329</v>
      </c>
    </row>
    <row r="10515" spans="1:2" x14ac:dyDescent="0.25">
      <c r="A10515" s="118">
        <v>28510</v>
      </c>
      <c r="B10515" s="110" t="s">
        <v>13330</v>
      </c>
    </row>
    <row r="10516" spans="1:2" x14ac:dyDescent="0.25">
      <c r="A10516" s="118">
        <v>27410</v>
      </c>
      <c r="B10516" s="110" t="s">
        <v>13331</v>
      </c>
    </row>
    <row r="10517" spans="1:2" x14ac:dyDescent="0.25">
      <c r="A10517" s="118">
        <v>27410</v>
      </c>
      <c r="B10517" s="110" t="s">
        <v>13332</v>
      </c>
    </row>
    <row r="10518" spans="1:2" x14ac:dyDescent="0.25">
      <c r="A10518" s="118">
        <v>13200</v>
      </c>
      <c r="B10518" s="110" t="s">
        <v>13333</v>
      </c>
    </row>
    <row r="10519" spans="1:2" x14ac:dyDescent="0.25">
      <c r="A10519" s="118">
        <v>36509</v>
      </c>
      <c r="B10519" s="110" t="s">
        <v>13334</v>
      </c>
    </row>
    <row r="10520" spans="1:2" x14ac:dyDescent="0.25">
      <c r="A10520" s="118">
        <v>36400</v>
      </c>
      <c r="B10520" s="110" t="s">
        <v>13335</v>
      </c>
    </row>
    <row r="10521" spans="1:2" x14ac:dyDescent="0.25">
      <c r="A10521" s="118">
        <v>85321</v>
      </c>
      <c r="B10521" s="110" t="s">
        <v>13336</v>
      </c>
    </row>
    <row r="10522" spans="1:2" x14ac:dyDescent="0.25">
      <c r="A10522" s="118">
        <v>85322</v>
      </c>
      <c r="B10522" s="110" t="s">
        <v>13337</v>
      </c>
    </row>
    <row r="10523" spans="1:2" x14ac:dyDescent="0.25">
      <c r="A10523" s="118">
        <v>36509</v>
      </c>
      <c r="B10523" s="110" t="s">
        <v>13338</v>
      </c>
    </row>
    <row r="10524" spans="1:2" x14ac:dyDescent="0.25">
      <c r="A10524" s="118">
        <v>51477</v>
      </c>
      <c r="B10524" s="110" t="s">
        <v>13339</v>
      </c>
    </row>
    <row r="10525" spans="1:2" x14ac:dyDescent="0.25">
      <c r="A10525" s="118">
        <v>92319</v>
      </c>
      <c r="B10525" s="110" t="s">
        <v>13340</v>
      </c>
    </row>
    <row r="10526" spans="1:2" x14ac:dyDescent="0.25">
      <c r="A10526" s="118">
        <v>35120</v>
      </c>
      <c r="B10526" s="110" t="s">
        <v>13341</v>
      </c>
    </row>
    <row r="10527" spans="1:2" x14ac:dyDescent="0.25">
      <c r="A10527" s="118">
        <v>92629</v>
      </c>
      <c r="B10527" s="110" t="s">
        <v>13342</v>
      </c>
    </row>
    <row r="10528" spans="1:2" x14ac:dyDescent="0.25">
      <c r="A10528" s="118">
        <v>61101</v>
      </c>
      <c r="B10528" s="110" t="s">
        <v>13343</v>
      </c>
    </row>
    <row r="10529" spans="1:2" x14ac:dyDescent="0.25">
      <c r="A10529" s="118">
        <v>71401</v>
      </c>
      <c r="B10529" s="110" t="s">
        <v>13344</v>
      </c>
    </row>
    <row r="10530" spans="1:2" x14ac:dyDescent="0.25">
      <c r="A10530" s="118">
        <v>92729</v>
      </c>
      <c r="B10530" s="110" t="s">
        <v>13345</v>
      </c>
    </row>
    <row r="10531" spans="1:2" x14ac:dyDescent="0.25">
      <c r="A10531" s="118">
        <v>92729</v>
      </c>
      <c r="B10531" s="110" t="s">
        <v>13346</v>
      </c>
    </row>
    <row r="10532" spans="1:2" x14ac:dyDescent="0.25">
      <c r="A10532" s="118">
        <v>45240</v>
      </c>
      <c r="B10532" s="110" t="s">
        <v>13347</v>
      </c>
    </row>
    <row r="10533" spans="1:2" x14ac:dyDescent="0.25">
      <c r="A10533" s="118">
        <v>55520</v>
      </c>
      <c r="B10533" s="110" t="s">
        <v>13348</v>
      </c>
    </row>
    <row r="10534" spans="1:2" x14ac:dyDescent="0.25">
      <c r="A10534" s="118">
        <v>21259</v>
      </c>
      <c r="B10534" s="110" t="s">
        <v>13349</v>
      </c>
    </row>
    <row r="10535" spans="1:2" x14ac:dyDescent="0.25">
      <c r="A10535" s="118">
        <v>17300</v>
      </c>
      <c r="B10535" s="110" t="s">
        <v>13350</v>
      </c>
    </row>
    <row r="10536" spans="1:2" x14ac:dyDescent="0.25">
      <c r="A10536" s="118">
        <v>17300</v>
      </c>
      <c r="B10536" s="110" t="s">
        <v>13351</v>
      </c>
    </row>
    <row r="10537" spans="1:2" x14ac:dyDescent="0.25">
      <c r="A10537" s="118">
        <v>28620</v>
      </c>
      <c r="B10537" s="110" t="s">
        <v>13352</v>
      </c>
    </row>
    <row r="10538" spans="1:2" x14ac:dyDescent="0.25">
      <c r="A10538" s="118">
        <v>29320</v>
      </c>
      <c r="B10538" s="110" t="s">
        <v>13353</v>
      </c>
    </row>
    <row r="10539" spans="1:2" x14ac:dyDescent="0.25">
      <c r="A10539" s="118">
        <v>29320</v>
      </c>
      <c r="B10539" s="110" t="s">
        <v>13354</v>
      </c>
    </row>
    <row r="10540" spans="1:2" x14ac:dyDescent="0.25">
      <c r="A10540" s="118">
        <v>51880</v>
      </c>
      <c r="B10540" s="110" t="s">
        <v>13355</v>
      </c>
    </row>
    <row r="10541" spans="1:2" x14ac:dyDescent="0.25">
      <c r="A10541" s="118">
        <v>31200</v>
      </c>
      <c r="B10541" s="110" t="s">
        <v>13356</v>
      </c>
    </row>
    <row r="10542" spans="1:2" x14ac:dyDescent="0.25">
      <c r="A10542" s="118">
        <v>31200</v>
      </c>
      <c r="B10542" s="110" t="s">
        <v>13357</v>
      </c>
    </row>
    <row r="10543" spans="1:2" x14ac:dyDescent="0.25">
      <c r="A10543" s="118">
        <v>29130</v>
      </c>
      <c r="B10543" s="110" t="s">
        <v>13358</v>
      </c>
    </row>
    <row r="10544" spans="1:2" x14ac:dyDescent="0.25">
      <c r="A10544" s="118">
        <v>11200</v>
      </c>
      <c r="B10544" s="110" t="s">
        <v>13359</v>
      </c>
    </row>
    <row r="10545" spans="1:2" x14ac:dyDescent="0.25">
      <c r="A10545" s="118">
        <v>51439</v>
      </c>
      <c r="B10545" s="110" t="s">
        <v>13360</v>
      </c>
    </row>
    <row r="10546" spans="1:2" x14ac:dyDescent="0.25">
      <c r="A10546" s="118">
        <v>51870</v>
      </c>
      <c r="B10546" s="110" t="s">
        <v>13361</v>
      </c>
    </row>
    <row r="10547" spans="1:2" x14ac:dyDescent="0.25">
      <c r="A10547" s="118">
        <v>1139</v>
      </c>
      <c r="B10547" s="110" t="s">
        <v>13362</v>
      </c>
    </row>
    <row r="10548" spans="1:2" x14ac:dyDescent="0.25">
      <c r="A10548" s="118">
        <v>51540</v>
      </c>
      <c r="B10548" s="110" t="s">
        <v>13363</v>
      </c>
    </row>
    <row r="10549" spans="1:2" x14ac:dyDescent="0.25">
      <c r="A10549" s="118">
        <v>28750</v>
      </c>
      <c r="B10549" s="110" t="s">
        <v>13364</v>
      </c>
    </row>
    <row r="10550" spans="1:2" x14ac:dyDescent="0.25">
      <c r="A10550" s="118">
        <v>45330</v>
      </c>
      <c r="B10550" s="110" t="s">
        <v>13365</v>
      </c>
    </row>
    <row r="10551" spans="1:2" x14ac:dyDescent="0.25">
      <c r="A10551" s="118">
        <v>51540</v>
      </c>
      <c r="B10551" s="110" t="s">
        <v>13366</v>
      </c>
    </row>
    <row r="10552" spans="1:2" x14ac:dyDescent="0.25">
      <c r="A10552" s="118">
        <v>17240</v>
      </c>
      <c r="B10552" s="110" t="s">
        <v>13367</v>
      </c>
    </row>
    <row r="10553" spans="1:2" x14ac:dyDescent="0.25">
      <c r="A10553" s="118">
        <v>17220</v>
      </c>
      <c r="B10553" s="110" t="s">
        <v>13368</v>
      </c>
    </row>
    <row r="10554" spans="1:2" x14ac:dyDescent="0.25">
      <c r="A10554" s="118">
        <v>17230</v>
      </c>
      <c r="B10554" s="110" t="s">
        <v>13369</v>
      </c>
    </row>
    <row r="10555" spans="1:2" x14ac:dyDescent="0.25">
      <c r="A10555" s="118">
        <v>23300</v>
      </c>
      <c r="B10555" s="110" t="s">
        <v>13370</v>
      </c>
    </row>
    <row r="10556" spans="1:2" x14ac:dyDescent="0.25">
      <c r="A10556" s="118">
        <v>66031</v>
      </c>
      <c r="B10556" s="110" t="s">
        <v>13371</v>
      </c>
    </row>
    <row r="10557" spans="1:2" x14ac:dyDescent="0.25">
      <c r="A10557" s="118">
        <v>20200</v>
      </c>
      <c r="B10557" s="110" t="s">
        <v>13372</v>
      </c>
    </row>
    <row r="10558" spans="1:2" x14ac:dyDescent="0.25">
      <c r="A10558" s="118">
        <v>51530</v>
      </c>
      <c r="B10558" s="110" t="s">
        <v>13373</v>
      </c>
    </row>
    <row r="10559" spans="1:2" x14ac:dyDescent="0.25">
      <c r="A10559" s="118">
        <v>29430</v>
      </c>
      <c r="B10559" s="110" t="s">
        <v>13374</v>
      </c>
    </row>
    <row r="10560" spans="1:2" x14ac:dyDescent="0.25">
      <c r="A10560" s="118">
        <v>29220</v>
      </c>
      <c r="B10560" s="110" t="s">
        <v>13375</v>
      </c>
    </row>
    <row r="10561" spans="1:2" x14ac:dyDescent="0.25">
      <c r="A10561" s="118">
        <v>29220</v>
      </c>
      <c r="B10561" s="110" t="s">
        <v>13376</v>
      </c>
    </row>
    <row r="10562" spans="1:2" x14ac:dyDescent="0.25">
      <c r="A10562" s="118">
        <v>51870</v>
      </c>
      <c r="B10562" s="110" t="s">
        <v>13377</v>
      </c>
    </row>
    <row r="10563" spans="1:2" x14ac:dyDescent="0.25">
      <c r="A10563" s="118">
        <v>29122</v>
      </c>
      <c r="B10563" s="110" t="s">
        <v>13378</v>
      </c>
    </row>
    <row r="10564" spans="1:2" x14ac:dyDescent="0.25">
      <c r="A10564" s="118">
        <v>33202</v>
      </c>
      <c r="B10564" s="110" t="s">
        <v>13379</v>
      </c>
    </row>
    <row r="10565" spans="1:2" x14ac:dyDescent="0.25">
      <c r="A10565" s="118">
        <v>29410</v>
      </c>
      <c r="B10565" s="110" t="s">
        <v>13380</v>
      </c>
    </row>
    <row r="10566" spans="1:2" x14ac:dyDescent="0.25">
      <c r="A10566" s="118">
        <v>29122</v>
      </c>
      <c r="B10566" s="110" t="s">
        <v>13381</v>
      </c>
    </row>
    <row r="10567" spans="1:2" x14ac:dyDescent="0.25">
      <c r="A10567" s="118">
        <v>29410</v>
      </c>
      <c r="B10567" s="110" t="s">
        <v>13382</v>
      </c>
    </row>
    <row r="10568" spans="1:2" x14ac:dyDescent="0.25">
      <c r="A10568" s="118">
        <v>29410</v>
      </c>
      <c r="B10568" s="110" t="s">
        <v>13383</v>
      </c>
    </row>
    <row r="10569" spans="1:2" x14ac:dyDescent="0.25">
      <c r="A10569" s="118">
        <v>29560</v>
      </c>
      <c r="B10569" s="110" t="s">
        <v>13384</v>
      </c>
    </row>
    <row r="10570" spans="1:2" x14ac:dyDescent="0.25">
      <c r="A10570" s="118">
        <v>25110</v>
      </c>
      <c r="B10570" s="110" t="s">
        <v>13385</v>
      </c>
    </row>
    <row r="10571" spans="1:2" x14ac:dyDescent="0.25">
      <c r="A10571" s="118">
        <v>19200</v>
      </c>
      <c r="B10571" s="110" t="s">
        <v>13386</v>
      </c>
    </row>
    <row r="10572" spans="1:2" x14ac:dyDescent="0.25">
      <c r="A10572" s="118">
        <v>19200</v>
      </c>
      <c r="B10572" s="110" t="s">
        <v>13387</v>
      </c>
    </row>
    <row r="10573" spans="1:2" x14ac:dyDescent="0.25">
      <c r="A10573" s="118">
        <v>28610</v>
      </c>
      <c r="B10573" s="110" t="s">
        <v>13388</v>
      </c>
    </row>
    <row r="10574" spans="1:2" x14ac:dyDescent="0.25">
      <c r="A10574" s="118">
        <v>33500</v>
      </c>
      <c r="B10574" s="110" t="s">
        <v>13389</v>
      </c>
    </row>
    <row r="10575" spans="1:2" x14ac:dyDescent="0.25">
      <c r="A10575" s="118">
        <v>33500</v>
      </c>
      <c r="B10575" s="110" t="s">
        <v>13390</v>
      </c>
    </row>
    <row r="10576" spans="1:2" x14ac:dyDescent="0.25">
      <c r="A10576" s="118">
        <v>17210</v>
      </c>
      <c r="B10576" s="110" t="s">
        <v>13391</v>
      </c>
    </row>
    <row r="10577" spans="1:2" x14ac:dyDescent="0.25">
      <c r="A10577" s="118">
        <v>92319</v>
      </c>
      <c r="B10577" s="110" t="s">
        <v>13392</v>
      </c>
    </row>
    <row r="10578" spans="1:2" x14ac:dyDescent="0.25">
      <c r="A10578" s="118">
        <v>91330</v>
      </c>
      <c r="B10578" s="110" t="s">
        <v>13393</v>
      </c>
    </row>
    <row r="10579" spans="1:2" x14ac:dyDescent="0.25">
      <c r="A10579" s="118">
        <v>35200</v>
      </c>
      <c r="B10579" s="110" t="s">
        <v>13394</v>
      </c>
    </row>
    <row r="10580" spans="1:2" x14ac:dyDescent="0.25">
      <c r="A10580" s="118">
        <v>30010</v>
      </c>
      <c r="B10580" s="110" t="s">
        <v>13395</v>
      </c>
    </row>
    <row r="10581" spans="1:2" x14ac:dyDescent="0.25">
      <c r="A10581" s="118">
        <v>30020</v>
      </c>
      <c r="B10581" s="110" t="s">
        <v>13396</v>
      </c>
    </row>
    <row r="10582" spans="1:2" x14ac:dyDescent="0.25">
      <c r="A10582" s="118">
        <v>33201</v>
      </c>
      <c r="B10582" s="110" t="s">
        <v>13397</v>
      </c>
    </row>
    <row r="10583" spans="1:2" x14ac:dyDescent="0.25">
      <c r="A10583" s="118">
        <v>33202</v>
      </c>
      <c r="B10583" s="110" t="s">
        <v>13398</v>
      </c>
    </row>
    <row r="10584" spans="1:2" x14ac:dyDescent="0.25">
      <c r="A10584" s="118">
        <v>33401</v>
      </c>
      <c r="B10584" s="110" t="s">
        <v>13399</v>
      </c>
    </row>
    <row r="10585" spans="1:2" x14ac:dyDescent="0.25">
      <c r="A10585" s="118">
        <v>2010</v>
      </c>
      <c r="B10585" s="110" t="s">
        <v>13400</v>
      </c>
    </row>
    <row r="10586" spans="1:2" x14ac:dyDescent="0.25">
      <c r="A10586" s="118">
        <v>2010</v>
      </c>
      <c r="B10586" s="110" t="s">
        <v>13401</v>
      </c>
    </row>
    <row r="10587" spans="1:2" x14ac:dyDescent="0.25">
      <c r="A10587" s="118">
        <v>75240</v>
      </c>
      <c r="B10587" s="110" t="s">
        <v>13402</v>
      </c>
    </row>
    <row r="10588" spans="1:2" x14ac:dyDescent="0.25">
      <c r="A10588" s="118">
        <v>85322</v>
      </c>
      <c r="B10588" s="110" t="s">
        <v>13403</v>
      </c>
    </row>
    <row r="10589" spans="1:2" x14ac:dyDescent="0.25">
      <c r="A10589" s="118">
        <v>74300</v>
      </c>
      <c r="B10589" s="110" t="s">
        <v>13404</v>
      </c>
    </row>
    <row r="10590" spans="1:2" x14ac:dyDescent="0.25">
      <c r="A10590" s="118">
        <v>75240</v>
      </c>
      <c r="B10590" s="110" t="s">
        <v>13405</v>
      </c>
    </row>
    <row r="10591" spans="1:2" x14ac:dyDescent="0.25">
      <c r="A10591" s="118">
        <v>74143</v>
      </c>
      <c r="B10591" s="110" t="s">
        <v>13406</v>
      </c>
    </row>
    <row r="10592" spans="1:2" x14ac:dyDescent="0.25">
      <c r="A10592" s="118">
        <v>73200</v>
      </c>
      <c r="B10592" s="110" t="s">
        <v>13407</v>
      </c>
    </row>
    <row r="10593" spans="1:2" x14ac:dyDescent="0.25">
      <c r="A10593" s="118">
        <v>24512</v>
      </c>
      <c r="B10593" s="110" t="s">
        <v>13408</v>
      </c>
    </row>
    <row r="10594" spans="1:2" x14ac:dyDescent="0.25">
      <c r="A10594" s="118">
        <v>15612</v>
      </c>
      <c r="B10594" s="110" t="s">
        <v>13409</v>
      </c>
    </row>
    <row r="10595" spans="1:2" x14ac:dyDescent="0.25">
      <c r="A10595" s="118">
        <v>24512</v>
      </c>
      <c r="B10595" s="110" t="s">
        <v>13410</v>
      </c>
    </row>
    <row r="10596" spans="1:2" x14ac:dyDescent="0.25">
      <c r="A10596" s="118">
        <v>24512</v>
      </c>
      <c r="B10596" s="110" t="s">
        <v>13411</v>
      </c>
    </row>
    <row r="10597" spans="1:2" x14ac:dyDescent="0.25">
      <c r="A10597" s="118">
        <v>24512</v>
      </c>
      <c r="B10597" s="110" t="s">
        <v>13412</v>
      </c>
    </row>
    <row r="10598" spans="1:2" x14ac:dyDescent="0.25">
      <c r="A10598" s="118">
        <v>24512</v>
      </c>
      <c r="B10598" s="110" t="s">
        <v>13413</v>
      </c>
    </row>
    <row r="10599" spans="1:2" x14ac:dyDescent="0.25">
      <c r="A10599" s="118">
        <v>24512</v>
      </c>
      <c r="B10599" s="110" t="s">
        <v>13414</v>
      </c>
    </row>
    <row r="10600" spans="1:2" x14ac:dyDescent="0.25">
      <c r="A10600" s="118">
        <v>24512</v>
      </c>
      <c r="B10600" s="110" t="s">
        <v>13415</v>
      </c>
    </row>
    <row r="10601" spans="1:2" x14ac:dyDescent="0.25">
      <c r="A10601" s="118">
        <v>28510</v>
      </c>
      <c r="B10601" s="110" t="s">
        <v>13416</v>
      </c>
    </row>
    <row r="10602" spans="1:2" x14ac:dyDescent="0.25">
      <c r="A10602" s="118">
        <v>17403</v>
      </c>
      <c r="B10602" s="110" t="s">
        <v>13417</v>
      </c>
    </row>
    <row r="10603" spans="1:2" x14ac:dyDescent="0.25">
      <c r="A10603" s="118">
        <v>29560</v>
      </c>
      <c r="B10603" s="110" t="s">
        <v>13418</v>
      </c>
    </row>
    <row r="10604" spans="1:2" x14ac:dyDescent="0.25">
      <c r="A10604" s="118">
        <v>36620</v>
      </c>
      <c r="B10604" s="110" t="s">
        <v>13419</v>
      </c>
    </row>
    <row r="10605" spans="1:2" x14ac:dyDescent="0.25">
      <c r="A10605" s="118">
        <v>24512</v>
      </c>
      <c r="B10605" s="110" t="s">
        <v>13420</v>
      </c>
    </row>
    <row r="10606" spans="1:2" x14ac:dyDescent="0.25">
      <c r="A10606" s="118">
        <v>26810</v>
      </c>
      <c r="B10606" s="110" t="s">
        <v>13421</v>
      </c>
    </row>
    <row r="10607" spans="1:2" x14ac:dyDescent="0.25">
      <c r="A10607" s="118">
        <v>24512</v>
      </c>
      <c r="B10607" s="110" t="s">
        <v>13422</v>
      </c>
    </row>
    <row r="10608" spans="1:2" x14ac:dyDescent="0.25">
      <c r="A10608" s="118">
        <v>91320</v>
      </c>
      <c r="B10608" s="110" t="s">
        <v>13423</v>
      </c>
    </row>
    <row r="10609" spans="1:2" x14ac:dyDescent="0.25">
      <c r="A10609" s="118">
        <v>74300</v>
      </c>
      <c r="B10609" s="110" t="s">
        <v>13424</v>
      </c>
    </row>
    <row r="10610" spans="1:2" x14ac:dyDescent="0.25">
      <c r="A10610" s="118">
        <v>75120</v>
      </c>
      <c r="B10610" s="110" t="s">
        <v>13425</v>
      </c>
    </row>
    <row r="10611" spans="1:2" x14ac:dyDescent="0.25">
      <c r="A10611" s="118">
        <v>15139</v>
      </c>
      <c r="B10611" s="110" t="s">
        <v>13426</v>
      </c>
    </row>
    <row r="10612" spans="1:2" x14ac:dyDescent="0.25">
      <c r="A10612" s="118">
        <v>24160</v>
      </c>
      <c r="B10612" s="110" t="s">
        <v>13427</v>
      </c>
    </row>
    <row r="10613" spans="1:2" x14ac:dyDescent="0.25">
      <c r="A10613" s="118">
        <v>24700</v>
      </c>
      <c r="B10613" s="110" t="s">
        <v>13428</v>
      </c>
    </row>
    <row r="10614" spans="1:2" x14ac:dyDescent="0.25">
      <c r="A10614" s="118">
        <v>24160</v>
      </c>
      <c r="B10614" s="110" t="s">
        <v>13429</v>
      </c>
    </row>
    <row r="10615" spans="1:2" x14ac:dyDescent="0.25">
      <c r="A10615" s="118">
        <v>51120</v>
      </c>
      <c r="B10615" s="110" t="s">
        <v>13430</v>
      </c>
    </row>
    <row r="10616" spans="1:2" x14ac:dyDescent="0.25">
      <c r="A10616" s="118">
        <v>51550</v>
      </c>
      <c r="B10616" s="110" t="s">
        <v>13431</v>
      </c>
    </row>
    <row r="10617" spans="1:2" x14ac:dyDescent="0.25">
      <c r="A10617" s="118">
        <v>51120</v>
      </c>
      <c r="B10617" s="110" t="s">
        <v>13432</v>
      </c>
    </row>
    <row r="10618" spans="1:2" x14ac:dyDescent="0.25">
      <c r="A10618" s="118">
        <v>92319</v>
      </c>
      <c r="B10618" s="110" t="s">
        <v>13433</v>
      </c>
    </row>
    <row r="10619" spans="1:2" x14ac:dyDescent="0.25">
      <c r="A10619" s="118">
        <v>24620</v>
      </c>
      <c r="B10619" s="110" t="s">
        <v>13434</v>
      </c>
    </row>
    <row r="10620" spans="1:2" x14ac:dyDescent="0.25">
      <c r="A10620" s="118">
        <v>24700</v>
      </c>
      <c r="B10620" s="110" t="s">
        <v>13435</v>
      </c>
    </row>
    <row r="10621" spans="1:2" x14ac:dyDescent="0.25">
      <c r="A10621" s="118">
        <v>24301</v>
      </c>
      <c r="B10621" s="110" t="s">
        <v>13436</v>
      </c>
    </row>
    <row r="10622" spans="1:2" x14ac:dyDescent="0.25">
      <c r="A10622" s="118">
        <v>24160</v>
      </c>
      <c r="B10622" s="110" t="s">
        <v>13437</v>
      </c>
    </row>
    <row r="10623" spans="1:2" x14ac:dyDescent="0.25">
      <c r="A10623" s="118">
        <v>24160</v>
      </c>
      <c r="B10623" s="110" t="s">
        <v>13438</v>
      </c>
    </row>
    <row r="10624" spans="1:2" x14ac:dyDescent="0.25">
      <c r="A10624" s="118">
        <v>24160</v>
      </c>
      <c r="B10624" s="110" t="s">
        <v>13439</v>
      </c>
    </row>
    <row r="10625" spans="1:2" x14ac:dyDescent="0.25">
      <c r="A10625" s="118">
        <v>51120</v>
      </c>
      <c r="B10625" s="110" t="s">
        <v>13440</v>
      </c>
    </row>
    <row r="10626" spans="1:2" x14ac:dyDescent="0.25">
      <c r="A10626" s="118">
        <v>51550</v>
      </c>
      <c r="B10626" s="110" t="s">
        <v>13441</v>
      </c>
    </row>
    <row r="10627" spans="1:2" x14ac:dyDescent="0.25">
      <c r="A10627" s="118">
        <v>24160</v>
      </c>
      <c r="B10627" s="110" t="s">
        <v>13442</v>
      </c>
    </row>
    <row r="10628" spans="1:2" x14ac:dyDescent="0.25">
      <c r="A10628" s="118">
        <v>33202</v>
      </c>
      <c r="B10628" s="110" t="s">
        <v>13443</v>
      </c>
    </row>
    <row r="10629" spans="1:2" x14ac:dyDescent="0.25">
      <c r="A10629" s="118">
        <v>74602</v>
      </c>
      <c r="B10629" s="110" t="s">
        <v>13444</v>
      </c>
    </row>
    <row r="10630" spans="1:2" x14ac:dyDescent="0.25">
      <c r="A10630" s="118">
        <v>24160</v>
      </c>
      <c r="B10630" s="110" t="s">
        <v>13445</v>
      </c>
    </row>
    <row r="10631" spans="1:2" x14ac:dyDescent="0.25">
      <c r="A10631" s="118">
        <v>51550</v>
      </c>
      <c r="B10631" s="110" t="s">
        <v>13446</v>
      </c>
    </row>
    <row r="10632" spans="1:2" x14ac:dyDescent="0.25">
      <c r="A10632" s="118">
        <v>51120</v>
      </c>
      <c r="B10632" s="110" t="s">
        <v>13447</v>
      </c>
    </row>
    <row r="10633" spans="1:2" x14ac:dyDescent="0.25">
      <c r="A10633" s="118">
        <v>51120</v>
      </c>
      <c r="B10633" s="110" t="s">
        <v>13448</v>
      </c>
    </row>
    <row r="10634" spans="1:2" x14ac:dyDescent="0.25">
      <c r="A10634" s="118">
        <v>51120</v>
      </c>
      <c r="B10634" s="110" t="s">
        <v>13449</v>
      </c>
    </row>
    <row r="10635" spans="1:2" x14ac:dyDescent="0.25">
      <c r="A10635" s="118">
        <v>51120</v>
      </c>
      <c r="B10635" s="110" t="s">
        <v>13450</v>
      </c>
    </row>
    <row r="10636" spans="1:2" x14ac:dyDescent="0.25">
      <c r="A10636" s="118">
        <v>51120</v>
      </c>
      <c r="B10636" s="110" t="s">
        <v>13451</v>
      </c>
    </row>
    <row r="10637" spans="1:2" x14ac:dyDescent="0.25">
      <c r="A10637" s="118">
        <v>51550</v>
      </c>
      <c r="B10637" s="110" t="s">
        <v>13452</v>
      </c>
    </row>
    <row r="10638" spans="1:2" x14ac:dyDescent="0.25">
      <c r="A10638" s="118">
        <v>24160</v>
      </c>
      <c r="B10638" s="110" t="s">
        <v>13453</v>
      </c>
    </row>
    <row r="10639" spans="1:2" x14ac:dyDescent="0.25">
      <c r="A10639" s="118">
        <v>17250</v>
      </c>
      <c r="B10639" s="110" t="s">
        <v>13454</v>
      </c>
    </row>
    <row r="10640" spans="1:2" x14ac:dyDescent="0.25">
      <c r="A10640" s="118">
        <v>24160</v>
      </c>
      <c r="B10640" s="110" t="s">
        <v>13455</v>
      </c>
    </row>
    <row r="10641" spans="1:2" x14ac:dyDescent="0.25">
      <c r="A10641" s="118">
        <v>80302</v>
      </c>
      <c r="B10641" s="110" t="s">
        <v>13456</v>
      </c>
    </row>
    <row r="10642" spans="1:2" x14ac:dyDescent="0.25">
      <c r="A10642" s="118">
        <v>24160</v>
      </c>
      <c r="B10642" s="110" t="s">
        <v>13457</v>
      </c>
    </row>
    <row r="10643" spans="1:2" x14ac:dyDescent="0.25">
      <c r="A10643" s="118">
        <v>24620</v>
      </c>
      <c r="B10643" s="110" t="s">
        <v>13458</v>
      </c>
    </row>
    <row r="10644" spans="1:2" x14ac:dyDescent="0.25">
      <c r="A10644" s="118">
        <v>17549</v>
      </c>
      <c r="B10644" s="110" t="s">
        <v>13459</v>
      </c>
    </row>
    <row r="10645" spans="1:2" x14ac:dyDescent="0.25">
      <c r="A10645" s="118">
        <v>24301</v>
      </c>
      <c r="B10645" s="110" t="s">
        <v>13460</v>
      </c>
    </row>
    <row r="10646" spans="1:2" x14ac:dyDescent="0.25">
      <c r="A10646" s="118">
        <v>24160</v>
      </c>
      <c r="B10646" s="110" t="s">
        <v>13461</v>
      </c>
    </row>
    <row r="10647" spans="1:2" x14ac:dyDescent="0.25">
      <c r="A10647" s="118">
        <v>24160</v>
      </c>
      <c r="B10647" s="110" t="s">
        <v>13462</v>
      </c>
    </row>
    <row r="10648" spans="1:2" x14ac:dyDescent="0.25">
      <c r="A10648" s="118">
        <v>24620</v>
      </c>
      <c r="B10648" s="110" t="s">
        <v>13463</v>
      </c>
    </row>
    <row r="10649" spans="1:2" x14ac:dyDescent="0.25">
      <c r="A10649" s="118">
        <v>24160</v>
      </c>
      <c r="B10649" s="110" t="s">
        <v>13464</v>
      </c>
    </row>
    <row r="10650" spans="1:2" x14ac:dyDescent="0.25">
      <c r="A10650" s="118">
        <v>1139</v>
      </c>
      <c r="B10650" s="110" t="s">
        <v>13465</v>
      </c>
    </row>
    <row r="10651" spans="1:2" x14ac:dyDescent="0.25">
      <c r="A10651" s="118">
        <v>1139</v>
      </c>
      <c r="B10651" s="110" t="s">
        <v>13466</v>
      </c>
    </row>
    <row r="10652" spans="1:2" x14ac:dyDescent="0.25">
      <c r="A10652" s="118">
        <v>15842</v>
      </c>
      <c r="B10652" s="110" t="s">
        <v>13467</v>
      </c>
    </row>
    <row r="10653" spans="1:2" x14ac:dyDescent="0.25">
      <c r="A10653" s="118">
        <v>17542</v>
      </c>
      <c r="B10653" s="110" t="s">
        <v>13468</v>
      </c>
    </row>
    <row r="10654" spans="1:2" x14ac:dyDescent="0.25">
      <c r="A10654" s="118">
        <v>35110</v>
      </c>
      <c r="B10654" s="110" t="s">
        <v>13469</v>
      </c>
    </row>
    <row r="10655" spans="1:2" x14ac:dyDescent="0.25">
      <c r="A10655" s="118">
        <v>92629</v>
      </c>
      <c r="B10655" s="110" t="s">
        <v>13470</v>
      </c>
    </row>
    <row r="10656" spans="1:2" x14ac:dyDescent="0.25">
      <c r="A10656" s="118">
        <v>93059</v>
      </c>
      <c r="B10656" s="110" t="s">
        <v>13471</v>
      </c>
    </row>
    <row r="10657" spans="1:2" x14ac:dyDescent="0.25">
      <c r="A10657" s="118">
        <v>92311</v>
      </c>
      <c r="B10657" s="110" t="s">
        <v>13472</v>
      </c>
    </row>
    <row r="10658" spans="1:2" x14ac:dyDescent="0.25">
      <c r="A10658" s="118">
        <v>17210</v>
      </c>
      <c r="B10658" s="110" t="s">
        <v>13473</v>
      </c>
    </row>
    <row r="10659" spans="1:2" x14ac:dyDescent="0.25">
      <c r="A10659" s="118">
        <v>15131</v>
      </c>
      <c r="B10659" s="110" t="s">
        <v>13474</v>
      </c>
    </row>
    <row r="10660" spans="1:2" x14ac:dyDescent="0.25">
      <c r="A10660" s="118">
        <v>52220</v>
      </c>
      <c r="B10660" s="110" t="s">
        <v>13475</v>
      </c>
    </row>
    <row r="10661" spans="1:2" x14ac:dyDescent="0.25">
      <c r="A10661" s="118">
        <v>51320</v>
      </c>
      <c r="B10661" s="110" t="s">
        <v>13476</v>
      </c>
    </row>
    <row r="10662" spans="1:2" x14ac:dyDescent="0.25">
      <c r="A10662" s="118">
        <v>15139</v>
      </c>
      <c r="B10662" s="110" t="s">
        <v>13477</v>
      </c>
    </row>
    <row r="10663" spans="1:2" x14ac:dyDescent="0.25">
      <c r="A10663" s="118">
        <v>33202</v>
      </c>
      <c r="B10663" s="110" t="s">
        <v>13478</v>
      </c>
    </row>
    <row r="10664" spans="1:2" x14ac:dyDescent="0.25">
      <c r="A10664" s="118">
        <v>63220</v>
      </c>
      <c r="B10664" s="110" t="s">
        <v>13479</v>
      </c>
    </row>
    <row r="10665" spans="1:2" x14ac:dyDescent="0.25">
      <c r="A10665" s="118">
        <v>75240</v>
      </c>
      <c r="B10665" s="110" t="s">
        <v>13480</v>
      </c>
    </row>
    <row r="10666" spans="1:2" x14ac:dyDescent="0.25">
      <c r="A10666" s="118">
        <v>63220</v>
      </c>
      <c r="B10666" s="110" t="s">
        <v>13481</v>
      </c>
    </row>
    <row r="10667" spans="1:2" x14ac:dyDescent="0.25">
      <c r="A10667" s="118">
        <v>28110</v>
      </c>
      <c r="B10667" s="110" t="s">
        <v>13482</v>
      </c>
    </row>
    <row r="10668" spans="1:2" x14ac:dyDescent="0.25">
      <c r="A10668" s="118">
        <v>28620</v>
      </c>
      <c r="B10668" s="110" t="s">
        <v>13483</v>
      </c>
    </row>
    <row r="10669" spans="1:2" x14ac:dyDescent="0.25">
      <c r="A10669" s="118">
        <v>31500</v>
      </c>
      <c r="B10669" s="110" t="s">
        <v>13484</v>
      </c>
    </row>
    <row r="10670" spans="1:2" x14ac:dyDescent="0.25">
      <c r="A10670" s="118">
        <v>29410</v>
      </c>
      <c r="B10670" s="110" t="s">
        <v>13485</v>
      </c>
    </row>
    <row r="10671" spans="1:2" x14ac:dyDescent="0.25">
      <c r="A10671" s="118">
        <v>71320</v>
      </c>
      <c r="B10671" s="110" t="s">
        <v>13486</v>
      </c>
    </row>
    <row r="10672" spans="1:2" x14ac:dyDescent="0.25">
      <c r="A10672" s="118">
        <v>29710</v>
      </c>
      <c r="B10672" s="110" t="s">
        <v>13487</v>
      </c>
    </row>
    <row r="10673" spans="1:2" x14ac:dyDescent="0.25">
      <c r="A10673" s="119">
        <v>51180</v>
      </c>
      <c r="B10673" s="111" t="s">
        <v>13488</v>
      </c>
    </row>
    <row r="10674" spans="1:2" x14ac:dyDescent="0.25">
      <c r="A10674" s="119">
        <v>52610</v>
      </c>
      <c r="B10674" s="111" t="s">
        <v>13489</v>
      </c>
    </row>
    <row r="10675" spans="1:2" x14ac:dyDescent="0.25">
      <c r="A10675" s="119">
        <v>33100</v>
      </c>
      <c r="B10675" s="111" t="s">
        <v>13490</v>
      </c>
    </row>
    <row r="10676" spans="1:2" x14ac:dyDescent="0.25">
      <c r="A10676" s="119">
        <v>52329</v>
      </c>
      <c r="B10676" s="111" t="s">
        <v>13491</v>
      </c>
    </row>
    <row r="10677" spans="1:2" x14ac:dyDescent="0.25">
      <c r="A10677" s="119">
        <v>51460</v>
      </c>
      <c r="B10677" s="111" t="s">
        <v>13492</v>
      </c>
    </row>
    <row r="10678" spans="1:2" x14ac:dyDescent="0.25">
      <c r="A10678" s="118">
        <v>20300</v>
      </c>
      <c r="B10678" s="110" t="s">
        <v>13493</v>
      </c>
    </row>
    <row r="10679" spans="1:2" x14ac:dyDescent="0.25">
      <c r="A10679" s="118">
        <v>29220</v>
      </c>
      <c r="B10679" s="110" t="s">
        <v>13494</v>
      </c>
    </row>
    <row r="10680" spans="1:2" x14ac:dyDescent="0.25">
      <c r="A10680" s="118">
        <v>15960</v>
      </c>
      <c r="B10680" s="110" t="s">
        <v>13495</v>
      </c>
    </row>
    <row r="10681" spans="1:2" x14ac:dyDescent="0.25">
      <c r="A10681" s="118">
        <v>93059</v>
      </c>
      <c r="B10681" s="110" t="s">
        <v>13496</v>
      </c>
    </row>
    <row r="10682" spans="1:2" x14ac:dyDescent="0.25">
      <c r="A10682" s="118">
        <v>67121</v>
      </c>
      <c r="B10682" s="110" t="s">
        <v>13497</v>
      </c>
    </row>
    <row r="10683" spans="1:2" x14ac:dyDescent="0.25">
      <c r="A10683" s="118">
        <v>26510</v>
      </c>
      <c r="B10683" s="110" t="s">
        <v>13498</v>
      </c>
    </row>
    <row r="10684" spans="1:2" x14ac:dyDescent="0.25">
      <c r="A10684" s="118">
        <v>74812</v>
      </c>
      <c r="B10684" s="110" t="s">
        <v>13499</v>
      </c>
    </row>
    <row r="10685" spans="1:2" x14ac:dyDescent="0.25">
      <c r="A10685" s="118">
        <v>74812</v>
      </c>
      <c r="B10685" s="110" t="s">
        <v>13500</v>
      </c>
    </row>
    <row r="10686" spans="1:2" x14ac:dyDescent="0.25">
      <c r="A10686" s="118">
        <v>29122</v>
      </c>
      <c r="B10686" s="110" t="s">
        <v>13501</v>
      </c>
    </row>
    <row r="10687" spans="1:2" x14ac:dyDescent="0.25">
      <c r="A10687" s="118">
        <v>29121</v>
      </c>
      <c r="B10687" s="110" t="s">
        <v>13502</v>
      </c>
    </row>
    <row r="10688" spans="1:2" x14ac:dyDescent="0.25">
      <c r="A10688" s="118">
        <v>29430</v>
      </c>
      <c r="B10688" s="110" t="s">
        <v>13503</v>
      </c>
    </row>
    <row r="10689" spans="1:2" x14ac:dyDescent="0.25">
      <c r="A10689" s="118">
        <v>22230</v>
      </c>
      <c r="B10689" s="110" t="s">
        <v>13504</v>
      </c>
    </row>
    <row r="10690" spans="1:2" x14ac:dyDescent="0.25">
      <c r="A10690" s="118">
        <v>92119</v>
      </c>
      <c r="B10690" s="110" t="s">
        <v>13505</v>
      </c>
    </row>
    <row r="10691" spans="1:2" x14ac:dyDescent="0.25">
      <c r="A10691" s="118">
        <v>35200</v>
      </c>
      <c r="B10691" s="110" t="s">
        <v>13506</v>
      </c>
    </row>
    <row r="10692" spans="1:2" x14ac:dyDescent="0.25">
      <c r="A10692" s="118">
        <v>30010</v>
      </c>
      <c r="B10692" s="110" t="s">
        <v>13507</v>
      </c>
    </row>
    <row r="10693" spans="1:2" x14ac:dyDescent="0.25">
      <c r="A10693" s="118">
        <v>30010</v>
      </c>
      <c r="B10693" s="110" t="s">
        <v>13508</v>
      </c>
    </row>
    <row r="10694" spans="1:2" x14ac:dyDescent="0.25">
      <c r="A10694" s="118">
        <v>22220</v>
      </c>
      <c r="B10694" s="110" t="s">
        <v>13509</v>
      </c>
    </row>
    <row r="10695" spans="1:2" x14ac:dyDescent="0.25">
      <c r="A10695" s="118">
        <v>65121</v>
      </c>
      <c r="B10695" s="110" t="s">
        <v>13510</v>
      </c>
    </row>
    <row r="10696" spans="1:2" x14ac:dyDescent="0.25">
      <c r="A10696" s="118">
        <v>64110</v>
      </c>
      <c r="B10696" s="110" t="s">
        <v>13511</v>
      </c>
    </row>
    <row r="10697" spans="1:2" x14ac:dyDescent="0.25">
      <c r="A10697" s="118">
        <v>22150</v>
      </c>
      <c r="B10697" s="110" t="s">
        <v>13512</v>
      </c>
    </row>
    <row r="10698" spans="1:2" x14ac:dyDescent="0.25">
      <c r="A10698" s="118">
        <v>21230</v>
      </c>
      <c r="B10698" s="110" t="s">
        <v>13513</v>
      </c>
    </row>
    <row r="10699" spans="1:2" x14ac:dyDescent="0.25">
      <c r="A10699" s="118">
        <v>64110</v>
      </c>
      <c r="B10699" s="110" t="s">
        <v>13514</v>
      </c>
    </row>
    <row r="10700" spans="1:2" x14ac:dyDescent="0.25">
      <c r="A10700" s="118">
        <v>74402</v>
      </c>
      <c r="B10700" s="110" t="s">
        <v>13515</v>
      </c>
    </row>
    <row r="10701" spans="1:2" x14ac:dyDescent="0.25">
      <c r="A10701" s="118">
        <v>22250</v>
      </c>
      <c r="B10701" s="110" t="s">
        <v>13516</v>
      </c>
    </row>
    <row r="10702" spans="1:2" x14ac:dyDescent="0.25">
      <c r="A10702" s="118">
        <v>22220</v>
      </c>
      <c r="B10702" s="110" t="s">
        <v>13517</v>
      </c>
    </row>
    <row r="10703" spans="1:2" x14ac:dyDescent="0.25">
      <c r="A10703" s="118">
        <v>22150</v>
      </c>
      <c r="B10703" s="110" t="s">
        <v>13518</v>
      </c>
    </row>
    <row r="10704" spans="1:2" x14ac:dyDescent="0.25">
      <c r="A10704" s="118">
        <v>22240</v>
      </c>
      <c r="B10704" s="110" t="s">
        <v>13519</v>
      </c>
    </row>
    <row r="10705" spans="1:2" x14ac:dyDescent="0.25">
      <c r="A10705" s="118">
        <v>80303</v>
      </c>
      <c r="B10705" s="110" t="s">
        <v>13520</v>
      </c>
    </row>
    <row r="10706" spans="1:2" x14ac:dyDescent="0.25">
      <c r="A10706" s="118">
        <v>1410</v>
      </c>
      <c r="B10706" s="110" t="s">
        <v>13521</v>
      </c>
    </row>
    <row r="10707" spans="1:2" x14ac:dyDescent="0.25">
      <c r="A10707" s="118">
        <v>2010</v>
      </c>
      <c r="B10707" s="110" t="s">
        <v>13522</v>
      </c>
    </row>
    <row r="10708" spans="1:2" x14ac:dyDescent="0.25">
      <c r="A10708" s="118">
        <v>26610</v>
      </c>
      <c r="B10708" s="110" t="s">
        <v>13523</v>
      </c>
    </row>
    <row r="10709" spans="1:2" x14ac:dyDescent="0.25">
      <c r="A10709" s="118">
        <v>80301</v>
      </c>
      <c r="B10709" s="110" t="s">
        <v>13524</v>
      </c>
    </row>
    <row r="10710" spans="1:2" x14ac:dyDescent="0.25">
      <c r="A10710" s="118">
        <v>14300</v>
      </c>
      <c r="B10710" s="110" t="s">
        <v>13525</v>
      </c>
    </row>
    <row r="10711" spans="1:2" x14ac:dyDescent="0.25">
      <c r="A10711" s="118">
        <v>24150</v>
      </c>
      <c r="B10711" s="110" t="s">
        <v>13526</v>
      </c>
    </row>
    <row r="10712" spans="1:2" x14ac:dyDescent="0.25">
      <c r="A10712" s="118">
        <v>24130</v>
      </c>
      <c r="B10712" s="110" t="s">
        <v>13527</v>
      </c>
    </row>
    <row r="10713" spans="1:2" x14ac:dyDescent="0.25">
      <c r="A10713" s="118">
        <v>24150</v>
      </c>
      <c r="B10713" s="110" t="s">
        <v>13528</v>
      </c>
    </row>
    <row r="10714" spans="1:2" x14ac:dyDescent="0.25">
      <c r="A10714" s="118">
        <v>14300</v>
      </c>
      <c r="B10714" s="110" t="s">
        <v>13529</v>
      </c>
    </row>
    <row r="10715" spans="1:2" x14ac:dyDescent="0.25">
      <c r="A10715" s="118">
        <v>15310</v>
      </c>
      <c r="B10715" s="110" t="s">
        <v>13530</v>
      </c>
    </row>
    <row r="10716" spans="1:2" x14ac:dyDescent="0.25">
      <c r="A10716" s="118">
        <v>15310</v>
      </c>
      <c r="B10716" s="110" t="s">
        <v>13531</v>
      </c>
    </row>
    <row r="10717" spans="1:2" x14ac:dyDescent="0.25">
      <c r="A10717" s="118">
        <v>15710</v>
      </c>
      <c r="B10717" s="110" t="s">
        <v>13532</v>
      </c>
    </row>
    <row r="10718" spans="1:2" x14ac:dyDescent="0.25">
      <c r="A10718" s="118">
        <v>15310</v>
      </c>
      <c r="B10718" s="110" t="s">
        <v>13533</v>
      </c>
    </row>
    <row r="10719" spans="1:2" x14ac:dyDescent="0.25">
      <c r="A10719" s="118">
        <v>1110</v>
      </c>
      <c r="B10719" s="110" t="s">
        <v>13534</v>
      </c>
    </row>
    <row r="10720" spans="1:2" x14ac:dyDescent="0.25">
      <c r="A10720" s="118">
        <v>29320</v>
      </c>
      <c r="B10720" s="110" t="s">
        <v>13535</v>
      </c>
    </row>
    <row r="10721" spans="1:2" x14ac:dyDescent="0.25">
      <c r="A10721" s="118">
        <v>15310</v>
      </c>
      <c r="B10721" s="110" t="s">
        <v>13536</v>
      </c>
    </row>
    <row r="10722" spans="1:2" x14ac:dyDescent="0.25">
      <c r="A10722" s="118">
        <v>74820</v>
      </c>
      <c r="B10722" s="110" t="s">
        <v>13537</v>
      </c>
    </row>
    <row r="10723" spans="1:2" x14ac:dyDescent="0.25">
      <c r="A10723" s="118">
        <v>15310</v>
      </c>
      <c r="B10723" s="110" t="s">
        <v>13538</v>
      </c>
    </row>
    <row r="10724" spans="1:2" x14ac:dyDescent="0.25">
      <c r="A10724" s="118">
        <v>51380</v>
      </c>
      <c r="B10724" s="110" t="s">
        <v>13539</v>
      </c>
    </row>
    <row r="10725" spans="1:2" x14ac:dyDescent="0.25">
      <c r="A10725" s="118">
        <v>15310</v>
      </c>
      <c r="B10725" s="110" t="s">
        <v>13540</v>
      </c>
    </row>
    <row r="10726" spans="1:2" x14ac:dyDescent="0.25">
      <c r="A10726" s="118">
        <v>15310</v>
      </c>
      <c r="B10726" s="110" t="s">
        <v>13541</v>
      </c>
    </row>
    <row r="10727" spans="1:2" x14ac:dyDescent="0.25">
      <c r="A10727" s="118">
        <v>15620</v>
      </c>
      <c r="B10727" s="110" t="s">
        <v>13542</v>
      </c>
    </row>
    <row r="10728" spans="1:2" x14ac:dyDescent="0.25">
      <c r="A10728" s="118">
        <v>15310</v>
      </c>
      <c r="B10728" s="110" t="s">
        <v>13543</v>
      </c>
    </row>
    <row r="10729" spans="1:2" x14ac:dyDescent="0.25">
      <c r="A10729" s="118">
        <v>15310</v>
      </c>
      <c r="B10729" s="110" t="s">
        <v>13544</v>
      </c>
    </row>
    <row r="10730" spans="1:2" x14ac:dyDescent="0.25">
      <c r="A10730" s="118">
        <v>15310</v>
      </c>
      <c r="B10730" s="110" t="s">
        <v>13545</v>
      </c>
    </row>
    <row r="10731" spans="1:2" x14ac:dyDescent="0.25">
      <c r="A10731" s="118">
        <v>52210</v>
      </c>
      <c r="B10731" s="110" t="s">
        <v>13546</v>
      </c>
    </row>
    <row r="10732" spans="1:2" x14ac:dyDescent="0.25">
      <c r="A10732" s="118">
        <v>51310</v>
      </c>
      <c r="B10732" s="110" t="s">
        <v>13547</v>
      </c>
    </row>
    <row r="10733" spans="1:2" x14ac:dyDescent="0.25">
      <c r="A10733" s="118">
        <v>33201</v>
      </c>
      <c r="B10733" s="110" t="s">
        <v>13548</v>
      </c>
    </row>
    <row r="10734" spans="1:2" x14ac:dyDescent="0.25">
      <c r="A10734" s="118">
        <v>33202</v>
      </c>
      <c r="B10734" s="110" t="s">
        <v>13549</v>
      </c>
    </row>
    <row r="10735" spans="1:2" x14ac:dyDescent="0.25">
      <c r="A10735" s="118">
        <v>26250</v>
      </c>
      <c r="B10735" s="110" t="s">
        <v>13550</v>
      </c>
    </row>
    <row r="10736" spans="1:2" x14ac:dyDescent="0.25">
      <c r="A10736" s="118">
        <v>26130</v>
      </c>
      <c r="B10736" s="110" t="s">
        <v>13551</v>
      </c>
    </row>
    <row r="10737" spans="1:2" x14ac:dyDescent="0.25">
      <c r="A10737" s="118">
        <v>21220</v>
      </c>
      <c r="B10737" s="110" t="s">
        <v>13552</v>
      </c>
    </row>
    <row r="10738" spans="1:2" x14ac:dyDescent="0.25">
      <c r="A10738" s="118">
        <v>25220</v>
      </c>
      <c r="B10738" s="110" t="s">
        <v>13553</v>
      </c>
    </row>
    <row r="10739" spans="1:2" x14ac:dyDescent="0.25">
      <c r="A10739" s="118">
        <v>15139</v>
      </c>
      <c r="B10739" s="110" t="s">
        <v>13554</v>
      </c>
    </row>
    <row r="10740" spans="1:2" x14ac:dyDescent="0.25">
      <c r="A10740" s="118">
        <v>15209</v>
      </c>
      <c r="B10740" s="110" t="s">
        <v>13555</v>
      </c>
    </row>
    <row r="10741" spans="1:2" x14ac:dyDescent="0.25">
      <c r="A10741" s="118">
        <v>14220</v>
      </c>
      <c r="B10741" s="110" t="s">
        <v>13556</v>
      </c>
    </row>
    <row r="10742" spans="1:2" x14ac:dyDescent="0.25">
      <c r="A10742" s="118">
        <v>52440</v>
      </c>
      <c r="B10742" s="110" t="s">
        <v>13557</v>
      </c>
    </row>
    <row r="10743" spans="1:2" x14ac:dyDescent="0.25">
      <c r="A10743" s="118">
        <v>51440</v>
      </c>
      <c r="B10743" s="110" t="s">
        <v>13558</v>
      </c>
    </row>
    <row r="10744" spans="1:2" x14ac:dyDescent="0.25">
      <c r="A10744" s="118">
        <v>26210</v>
      </c>
      <c r="B10744" s="110" t="s">
        <v>13559</v>
      </c>
    </row>
    <row r="10745" spans="1:2" x14ac:dyDescent="0.25">
      <c r="A10745" s="118">
        <v>26210</v>
      </c>
      <c r="B10745" s="110" t="s">
        <v>13560</v>
      </c>
    </row>
    <row r="10746" spans="1:2" x14ac:dyDescent="0.25">
      <c r="A10746" s="118">
        <v>29560</v>
      </c>
      <c r="B10746" s="110" t="s">
        <v>13561</v>
      </c>
    </row>
    <row r="10747" spans="1:2" x14ac:dyDescent="0.25">
      <c r="A10747" s="118">
        <v>71409</v>
      </c>
      <c r="B10747" s="110" t="s">
        <v>13562</v>
      </c>
    </row>
    <row r="10748" spans="1:2" x14ac:dyDescent="0.25">
      <c r="A10748" s="118">
        <v>24150</v>
      </c>
      <c r="B10748" s="110" t="s">
        <v>13563</v>
      </c>
    </row>
    <row r="10749" spans="1:2" x14ac:dyDescent="0.25">
      <c r="A10749" s="118">
        <v>24150</v>
      </c>
      <c r="B10749" s="110" t="s">
        <v>13564</v>
      </c>
    </row>
    <row r="10750" spans="1:2" x14ac:dyDescent="0.25">
      <c r="A10750" s="118">
        <v>19200</v>
      </c>
      <c r="B10750" s="110" t="s">
        <v>13565</v>
      </c>
    </row>
    <row r="10751" spans="1:2" x14ac:dyDescent="0.25">
      <c r="A10751" s="118">
        <v>19200</v>
      </c>
      <c r="B10751" s="110" t="s">
        <v>13566</v>
      </c>
    </row>
    <row r="10752" spans="1:2" x14ac:dyDescent="0.25">
      <c r="A10752" s="118">
        <v>21230</v>
      </c>
      <c r="B10752" s="110" t="s">
        <v>13567</v>
      </c>
    </row>
    <row r="10753" spans="1:2" x14ac:dyDescent="0.25">
      <c r="A10753" s="118">
        <v>17401</v>
      </c>
      <c r="B10753" s="110" t="s">
        <v>13568</v>
      </c>
    </row>
    <row r="10754" spans="1:2" x14ac:dyDescent="0.25">
      <c r="A10754" s="118">
        <v>17210</v>
      </c>
      <c r="B10754" s="110" t="s">
        <v>13569</v>
      </c>
    </row>
    <row r="10755" spans="1:2" x14ac:dyDescent="0.25">
      <c r="A10755" s="118">
        <v>15120</v>
      </c>
      <c r="B10755" s="110" t="s">
        <v>13570</v>
      </c>
    </row>
    <row r="10756" spans="1:2" x14ac:dyDescent="0.25">
      <c r="A10756" s="118">
        <v>51320</v>
      </c>
      <c r="B10756" s="110" t="s">
        <v>13571</v>
      </c>
    </row>
    <row r="10757" spans="1:2" x14ac:dyDescent="0.25">
      <c r="A10757" s="118">
        <v>52220</v>
      </c>
      <c r="B10757" s="110" t="s">
        <v>13572</v>
      </c>
    </row>
    <row r="10758" spans="1:2" x14ac:dyDescent="0.25">
      <c r="A10758" s="118">
        <v>15139</v>
      </c>
      <c r="B10758" s="110" t="s">
        <v>13573</v>
      </c>
    </row>
    <row r="10759" spans="1:2" x14ac:dyDescent="0.25">
      <c r="A10759" s="118">
        <v>1429</v>
      </c>
      <c r="B10759" s="110" t="s">
        <v>13574</v>
      </c>
    </row>
    <row r="10760" spans="1:2" x14ac:dyDescent="0.25">
      <c r="A10760" s="118">
        <v>15139</v>
      </c>
      <c r="B10760" s="110" t="s">
        <v>13575</v>
      </c>
    </row>
    <row r="10761" spans="1:2" x14ac:dyDescent="0.25">
      <c r="A10761" s="118">
        <v>15120</v>
      </c>
      <c r="B10761" s="110" t="s">
        <v>13576</v>
      </c>
    </row>
    <row r="10762" spans="1:2" x14ac:dyDescent="0.25">
      <c r="A10762" s="118">
        <v>1429</v>
      </c>
      <c r="B10762" s="110" t="s">
        <v>13577</v>
      </c>
    </row>
    <row r="10763" spans="1:2" x14ac:dyDescent="0.25">
      <c r="A10763" s="118">
        <v>1240</v>
      </c>
      <c r="B10763" s="110" t="s">
        <v>13578</v>
      </c>
    </row>
    <row r="10764" spans="1:2" x14ac:dyDescent="0.25">
      <c r="A10764" s="118">
        <v>15120</v>
      </c>
      <c r="B10764" s="110" t="s">
        <v>13579</v>
      </c>
    </row>
    <row r="10765" spans="1:2" x14ac:dyDescent="0.25">
      <c r="A10765" s="118">
        <v>15710</v>
      </c>
      <c r="B10765" s="110" t="s">
        <v>13580</v>
      </c>
    </row>
    <row r="10766" spans="1:2" x14ac:dyDescent="0.25">
      <c r="A10766" s="118">
        <v>1240</v>
      </c>
      <c r="B10766" s="110" t="s">
        <v>13581</v>
      </c>
    </row>
    <row r="10767" spans="1:2" x14ac:dyDescent="0.25">
      <c r="A10767" s="118">
        <v>20300</v>
      </c>
      <c r="B10767" s="110" t="s">
        <v>13582</v>
      </c>
    </row>
    <row r="10768" spans="1:2" x14ac:dyDescent="0.25">
      <c r="A10768" s="118">
        <v>29320</v>
      </c>
      <c r="B10768" s="110" t="s">
        <v>13583</v>
      </c>
    </row>
    <row r="10769" spans="1:2" x14ac:dyDescent="0.25">
      <c r="A10769" s="118">
        <v>15120</v>
      </c>
      <c r="B10769" s="110" t="s">
        <v>13584</v>
      </c>
    </row>
    <row r="10770" spans="1:2" x14ac:dyDescent="0.25">
      <c r="A10770" s="118">
        <v>15120</v>
      </c>
      <c r="B10770" s="110" t="s">
        <v>13585</v>
      </c>
    </row>
    <row r="10771" spans="1:2" x14ac:dyDescent="0.25">
      <c r="A10771" s="118">
        <v>15120</v>
      </c>
      <c r="B10771" s="110" t="s">
        <v>13586</v>
      </c>
    </row>
    <row r="10772" spans="1:2" x14ac:dyDescent="0.25">
      <c r="A10772" s="118">
        <v>15139</v>
      </c>
      <c r="B10772" s="110" t="s">
        <v>13587</v>
      </c>
    </row>
    <row r="10773" spans="1:2" x14ac:dyDescent="0.25">
      <c r="A10773" s="118">
        <v>29530</v>
      </c>
      <c r="B10773" s="110" t="s">
        <v>13588</v>
      </c>
    </row>
    <row r="10774" spans="1:2" x14ac:dyDescent="0.25">
      <c r="A10774" s="118">
        <v>1240</v>
      </c>
      <c r="B10774" s="110" t="s">
        <v>13589</v>
      </c>
    </row>
    <row r="10775" spans="1:2" x14ac:dyDescent="0.25">
      <c r="A10775" s="118">
        <v>15120</v>
      </c>
      <c r="B10775" s="110" t="s">
        <v>13590</v>
      </c>
    </row>
    <row r="10776" spans="1:2" x14ac:dyDescent="0.25">
      <c r="A10776" s="118">
        <v>51210</v>
      </c>
      <c r="B10776" s="110" t="s">
        <v>13591</v>
      </c>
    </row>
    <row r="10777" spans="1:2" x14ac:dyDescent="0.25">
      <c r="A10777" s="118">
        <v>51880</v>
      </c>
      <c r="B10777" s="110" t="s">
        <v>13592</v>
      </c>
    </row>
    <row r="10778" spans="1:2" x14ac:dyDescent="0.25">
      <c r="A10778" s="118">
        <v>36639</v>
      </c>
      <c r="B10778" s="110" t="s">
        <v>13593</v>
      </c>
    </row>
    <row r="10779" spans="1:2" x14ac:dyDescent="0.25">
      <c r="A10779" s="118">
        <v>27420</v>
      </c>
      <c r="B10779" s="110" t="s">
        <v>13594</v>
      </c>
    </row>
    <row r="10780" spans="1:2" x14ac:dyDescent="0.25">
      <c r="A10780" s="118">
        <v>27440</v>
      </c>
      <c r="B10780" s="110" t="s">
        <v>13595</v>
      </c>
    </row>
    <row r="10781" spans="1:2" x14ac:dyDescent="0.25">
      <c r="A10781" s="118">
        <v>24301</v>
      </c>
      <c r="B10781" s="110" t="s">
        <v>13596</v>
      </c>
    </row>
    <row r="10782" spans="1:2" x14ac:dyDescent="0.25">
      <c r="A10782" s="118">
        <v>28400</v>
      </c>
      <c r="B10782" s="110" t="s">
        <v>13597</v>
      </c>
    </row>
    <row r="10783" spans="1:2" x14ac:dyDescent="0.25">
      <c r="A10783" s="118">
        <v>36639</v>
      </c>
      <c r="B10783" s="110" t="s">
        <v>13598</v>
      </c>
    </row>
    <row r="10784" spans="1:2" x14ac:dyDescent="0.25">
      <c r="A10784" s="118">
        <v>15891</v>
      </c>
      <c r="B10784" s="110" t="s">
        <v>13599</v>
      </c>
    </row>
    <row r="10785" spans="1:2" x14ac:dyDescent="0.25">
      <c r="A10785" s="118">
        <v>15891</v>
      </c>
      <c r="B10785" s="110" t="s">
        <v>13600</v>
      </c>
    </row>
    <row r="10786" spans="1:2" x14ac:dyDescent="0.25">
      <c r="A10786" s="118">
        <v>15830</v>
      </c>
      <c r="B10786" s="110" t="s">
        <v>13601</v>
      </c>
    </row>
    <row r="10787" spans="1:2" x14ac:dyDescent="0.25">
      <c r="A10787" s="118">
        <v>27430</v>
      </c>
      <c r="B10787" s="110" t="s">
        <v>13602</v>
      </c>
    </row>
    <row r="10788" spans="1:2" x14ac:dyDescent="0.25">
      <c r="A10788" s="118">
        <v>27430</v>
      </c>
      <c r="B10788" s="110" t="s">
        <v>13603</v>
      </c>
    </row>
    <row r="10789" spans="1:2" x14ac:dyDescent="0.25">
      <c r="A10789" s="118">
        <v>24660</v>
      </c>
      <c r="B10789" s="110" t="s">
        <v>13604</v>
      </c>
    </row>
    <row r="10790" spans="1:2" x14ac:dyDescent="0.25">
      <c r="A10790" s="118">
        <v>51180</v>
      </c>
      <c r="B10790" s="110" t="s">
        <v>13605</v>
      </c>
    </row>
    <row r="10791" spans="1:2" x14ac:dyDescent="0.25">
      <c r="A10791" s="118">
        <v>35120</v>
      </c>
      <c r="B10791" s="110" t="s">
        <v>13606</v>
      </c>
    </row>
    <row r="10792" spans="1:2" x14ac:dyDescent="0.25">
      <c r="A10792" s="118">
        <v>35300</v>
      </c>
      <c r="B10792" s="110" t="s">
        <v>13607</v>
      </c>
    </row>
    <row r="10793" spans="1:2" x14ac:dyDescent="0.25">
      <c r="A10793" s="118">
        <v>31100</v>
      </c>
      <c r="B10793" s="110" t="s">
        <v>13608</v>
      </c>
    </row>
    <row r="10794" spans="1:2" x14ac:dyDescent="0.25">
      <c r="A10794" s="118">
        <v>45213</v>
      </c>
      <c r="B10794" s="110" t="s">
        <v>13609</v>
      </c>
    </row>
    <row r="10795" spans="1:2" x14ac:dyDescent="0.25">
      <c r="A10795" s="118">
        <v>28110</v>
      </c>
      <c r="B10795" s="110" t="s">
        <v>13610</v>
      </c>
    </row>
    <row r="10796" spans="1:2" x14ac:dyDescent="0.25">
      <c r="A10796" s="118">
        <v>31100</v>
      </c>
      <c r="B10796" s="110" t="s">
        <v>13611</v>
      </c>
    </row>
    <row r="10797" spans="1:2" x14ac:dyDescent="0.25">
      <c r="A10797" s="118">
        <v>31200</v>
      </c>
      <c r="B10797" s="110" t="s">
        <v>13612</v>
      </c>
    </row>
    <row r="10798" spans="1:2" x14ac:dyDescent="0.25">
      <c r="A10798" s="118">
        <v>29410</v>
      </c>
      <c r="B10798" s="110" t="s">
        <v>13613</v>
      </c>
    </row>
    <row r="10799" spans="1:2" x14ac:dyDescent="0.25">
      <c r="A10799" s="118">
        <v>29410</v>
      </c>
      <c r="B10799" s="110" t="s">
        <v>13614</v>
      </c>
    </row>
    <row r="10800" spans="1:2" x14ac:dyDescent="0.25">
      <c r="A10800" s="118">
        <v>29410</v>
      </c>
      <c r="B10800" s="110" t="s">
        <v>13615</v>
      </c>
    </row>
    <row r="10801" spans="1:2" x14ac:dyDescent="0.25">
      <c r="A10801" s="118">
        <v>29220</v>
      </c>
      <c r="B10801" s="110" t="s">
        <v>13616</v>
      </c>
    </row>
    <row r="10802" spans="1:2" x14ac:dyDescent="0.25">
      <c r="A10802" s="118">
        <v>29410</v>
      </c>
      <c r="B10802" s="110" t="s">
        <v>13617</v>
      </c>
    </row>
    <row r="10803" spans="1:2" x14ac:dyDescent="0.25">
      <c r="A10803" s="118">
        <v>29410</v>
      </c>
      <c r="B10803" s="110" t="s">
        <v>13618</v>
      </c>
    </row>
    <row r="10804" spans="1:2" x14ac:dyDescent="0.25">
      <c r="A10804" s="118">
        <v>29220</v>
      </c>
      <c r="B10804" s="110" t="s">
        <v>13619</v>
      </c>
    </row>
    <row r="10805" spans="1:2" x14ac:dyDescent="0.25">
      <c r="A10805" s="118">
        <v>29220</v>
      </c>
      <c r="B10805" s="110" t="s">
        <v>13620</v>
      </c>
    </row>
    <row r="10806" spans="1:2" x14ac:dyDescent="0.25">
      <c r="A10806" s="118">
        <v>29220</v>
      </c>
      <c r="B10806" s="110" t="s">
        <v>13621</v>
      </c>
    </row>
    <row r="10807" spans="1:2" x14ac:dyDescent="0.25">
      <c r="A10807" s="118">
        <v>29220</v>
      </c>
      <c r="B10807" s="110" t="s">
        <v>13622</v>
      </c>
    </row>
    <row r="10808" spans="1:2" x14ac:dyDescent="0.25">
      <c r="A10808" s="118">
        <v>29220</v>
      </c>
      <c r="B10808" s="110" t="s">
        <v>13623</v>
      </c>
    </row>
    <row r="10809" spans="1:2" x14ac:dyDescent="0.25">
      <c r="A10809" s="118">
        <v>29220</v>
      </c>
      <c r="B10809" s="110" t="s">
        <v>13624</v>
      </c>
    </row>
    <row r="10810" spans="1:2" x14ac:dyDescent="0.25">
      <c r="A10810" s="118">
        <v>29220</v>
      </c>
      <c r="B10810" s="110" t="s">
        <v>13625</v>
      </c>
    </row>
    <row r="10811" spans="1:2" x14ac:dyDescent="0.25">
      <c r="A10811" s="118">
        <v>29410</v>
      </c>
      <c r="B10811" s="110" t="s">
        <v>13626</v>
      </c>
    </row>
    <row r="10812" spans="1:2" x14ac:dyDescent="0.25">
      <c r="A10812" s="118">
        <v>29410</v>
      </c>
      <c r="B10812" s="110" t="s">
        <v>13627</v>
      </c>
    </row>
    <row r="10813" spans="1:2" x14ac:dyDescent="0.25">
      <c r="A10813" s="118">
        <v>29410</v>
      </c>
      <c r="B10813" s="110" t="s">
        <v>13628</v>
      </c>
    </row>
    <row r="10814" spans="1:2" x14ac:dyDescent="0.25">
      <c r="A10814" s="118">
        <v>29410</v>
      </c>
      <c r="B10814" s="110" t="s">
        <v>13629</v>
      </c>
    </row>
    <row r="10815" spans="1:2" x14ac:dyDescent="0.25">
      <c r="A10815" s="118">
        <v>29410</v>
      </c>
      <c r="B10815" s="110" t="s">
        <v>13630</v>
      </c>
    </row>
    <row r="10816" spans="1:2" x14ac:dyDescent="0.25">
      <c r="A10816" s="118">
        <v>29220</v>
      </c>
      <c r="B10816" s="110" t="s">
        <v>13631</v>
      </c>
    </row>
    <row r="10817" spans="1:2" x14ac:dyDescent="0.25">
      <c r="A10817" s="118">
        <v>29522</v>
      </c>
      <c r="B10817" s="110" t="s">
        <v>13632</v>
      </c>
    </row>
    <row r="10818" spans="1:2" x14ac:dyDescent="0.25">
      <c r="A10818" s="118">
        <v>29521</v>
      </c>
      <c r="B10818" s="110" t="s">
        <v>13633</v>
      </c>
    </row>
    <row r="10819" spans="1:2" x14ac:dyDescent="0.25">
      <c r="A10819" s="118">
        <v>17403</v>
      </c>
      <c r="B10819" s="110" t="s">
        <v>13634</v>
      </c>
    </row>
    <row r="10820" spans="1:2" x14ac:dyDescent="0.25">
      <c r="A10820" s="118">
        <v>26610</v>
      </c>
      <c r="B10820" s="110" t="s">
        <v>13635</v>
      </c>
    </row>
    <row r="10821" spans="1:2" x14ac:dyDescent="0.25">
      <c r="A10821" s="118">
        <v>26610</v>
      </c>
      <c r="B10821" s="110" t="s">
        <v>13636</v>
      </c>
    </row>
    <row r="10822" spans="1:2" x14ac:dyDescent="0.25">
      <c r="A10822" s="118">
        <v>26610</v>
      </c>
      <c r="B10822" s="110" t="s">
        <v>13637</v>
      </c>
    </row>
    <row r="10823" spans="1:2" x14ac:dyDescent="0.25">
      <c r="A10823" s="118">
        <v>51530</v>
      </c>
      <c r="B10823" s="110" t="s">
        <v>13638</v>
      </c>
    </row>
    <row r="10824" spans="1:2" x14ac:dyDescent="0.25">
      <c r="A10824" s="118">
        <v>36220</v>
      </c>
      <c r="B10824" s="110" t="s">
        <v>13639</v>
      </c>
    </row>
    <row r="10825" spans="1:2" x14ac:dyDescent="0.25">
      <c r="A10825" s="118">
        <v>27410</v>
      </c>
      <c r="B10825" s="110" t="s">
        <v>13640</v>
      </c>
    </row>
    <row r="10826" spans="1:2" x14ac:dyDescent="0.25">
      <c r="A10826" s="118">
        <v>13200</v>
      </c>
      <c r="B10826" s="110" t="s">
        <v>13641</v>
      </c>
    </row>
    <row r="10827" spans="1:2" x14ac:dyDescent="0.25">
      <c r="A10827" s="118">
        <v>27410</v>
      </c>
      <c r="B10827" s="110" t="s">
        <v>13642</v>
      </c>
    </row>
    <row r="10828" spans="1:2" x14ac:dyDescent="0.25">
      <c r="A10828" s="118">
        <v>36220</v>
      </c>
      <c r="B10828" s="110" t="s">
        <v>13643</v>
      </c>
    </row>
    <row r="10829" spans="1:2" x14ac:dyDescent="0.25">
      <c r="A10829" s="118">
        <v>51560</v>
      </c>
      <c r="B10829" s="110" t="s">
        <v>13644</v>
      </c>
    </row>
    <row r="10830" spans="1:2" x14ac:dyDescent="0.25">
      <c r="A10830" s="118">
        <v>33202</v>
      </c>
      <c r="B10830" s="110" t="s">
        <v>13645</v>
      </c>
    </row>
    <row r="10831" spans="1:2" x14ac:dyDescent="0.25">
      <c r="A10831" s="118">
        <v>29140</v>
      </c>
      <c r="B10831" s="110" t="s">
        <v>13646</v>
      </c>
    </row>
    <row r="10832" spans="1:2" x14ac:dyDescent="0.25">
      <c r="A10832" s="118">
        <v>33202</v>
      </c>
      <c r="B10832" s="110" t="s">
        <v>13647</v>
      </c>
    </row>
    <row r="10833" spans="1:2" x14ac:dyDescent="0.25">
      <c r="A10833" s="118">
        <v>28740</v>
      </c>
      <c r="B10833" s="110" t="s">
        <v>13648</v>
      </c>
    </row>
    <row r="10834" spans="1:2" x14ac:dyDescent="0.25">
      <c r="A10834" s="118">
        <v>27220</v>
      </c>
      <c r="B10834" s="110" t="s">
        <v>13649</v>
      </c>
    </row>
    <row r="10835" spans="1:2" x14ac:dyDescent="0.25">
      <c r="A10835" s="118">
        <v>85112</v>
      </c>
      <c r="B10835" s="110" t="s">
        <v>13650</v>
      </c>
    </row>
    <row r="10836" spans="1:2" x14ac:dyDescent="0.25">
      <c r="A10836" s="118">
        <v>85111</v>
      </c>
      <c r="B10836" s="110" t="s">
        <v>13651</v>
      </c>
    </row>
    <row r="10837" spans="1:2" x14ac:dyDescent="0.25">
      <c r="A10837" s="118">
        <v>28110</v>
      </c>
      <c r="B10837" s="110" t="s">
        <v>13652</v>
      </c>
    </row>
    <row r="10838" spans="1:2" x14ac:dyDescent="0.25">
      <c r="A10838" s="118">
        <v>51530</v>
      </c>
      <c r="B10838" s="110" t="s">
        <v>13653</v>
      </c>
    </row>
    <row r="10839" spans="1:2" x14ac:dyDescent="0.25">
      <c r="A10839" s="118">
        <v>26610</v>
      </c>
      <c r="B10839" s="110" t="s">
        <v>13654</v>
      </c>
    </row>
    <row r="10840" spans="1:2" x14ac:dyDescent="0.25">
      <c r="A10840" s="118">
        <v>28110</v>
      </c>
      <c r="B10840" s="110" t="s">
        <v>13655</v>
      </c>
    </row>
    <row r="10841" spans="1:2" x14ac:dyDescent="0.25">
      <c r="A10841" s="118">
        <v>25239</v>
      </c>
      <c r="B10841" s="110" t="s">
        <v>13656</v>
      </c>
    </row>
    <row r="10842" spans="1:2" x14ac:dyDescent="0.25">
      <c r="A10842" s="118">
        <v>51130</v>
      </c>
      <c r="B10842" s="110" t="s">
        <v>13657</v>
      </c>
    </row>
    <row r="10843" spans="1:2" x14ac:dyDescent="0.25">
      <c r="A10843" s="118">
        <v>20300</v>
      </c>
      <c r="B10843" s="110" t="s">
        <v>13658</v>
      </c>
    </row>
    <row r="10844" spans="1:2" x14ac:dyDescent="0.25">
      <c r="A10844" s="118">
        <v>20300</v>
      </c>
      <c r="B10844" s="110" t="s">
        <v>13659</v>
      </c>
    </row>
    <row r="10845" spans="1:2" x14ac:dyDescent="0.25">
      <c r="A10845" s="118">
        <v>45213</v>
      </c>
      <c r="B10845" s="110" t="s">
        <v>13660</v>
      </c>
    </row>
    <row r="10846" spans="1:2" x14ac:dyDescent="0.25">
      <c r="A10846" s="118">
        <v>45211</v>
      </c>
      <c r="B10846" s="110" t="s">
        <v>13661</v>
      </c>
    </row>
    <row r="10847" spans="1:2" x14ac:dyDescent="0.25">
      <c r="A10847" s="118">
        <v>45212</v>
      </c>
      <c r="B10847" s="110" t="s">
        <v>13662</v>
      </c>
    </row>
    <row r="10848" spans="1:2" x14ac:dyDescent="0.25">
      <c r="A10848" s="118">
        <v>20300</v>
      </c>
      <c r="B10848" s="110" t="s">
        <v>13663</v>
      </c>
    </row>
    <row r="10849" spans="1:2" x14ac:dyDescent="0.25">
      <c r="A10849" s="118">
        <v>26610</v>
      </c>
      <c r="B10849" s="110" t="s">
        <v>13664</v>
      </c>
    </row>
    <row r="10850" spans="1:2" x14ac:dyDescent="0.25">
      <c r="A10850" s="118">
        <v>15112</v>
      </c>
      <c r="B10850" s="110" t="s">
        <v>13665</v>
      </c>
    </row>
    <row r="10851" spans="1:2" x14ac:dyDescent="0.25">
      <c r="A10851" s="118">
        <v>64200</v>
      </c>
      <c r="B10851" s="110" t="s">
        <v>13666</v>
      </c>
    </row>
    <row r="10852" spans="1:2" x14ac:dyDescent="0.25">
      <c r="A10852" s="118">
        <v>74850</v>
      </c>
      <c r="B10852" s="110" t="s">
        <v>13667</v>
      </c>
    </row>
    <row r="10853" spans="1:2" x14ac:dyDescent="0.25">
      <c r="A10853" s="118">
        <v>22240</v>
      </c>
      <c r="B10853" s="110" t="s">
        <v>13668</v>
      </c>
    </row>
    <row r="10854" spans="1:2" x14ac:dyDescent="0.25">
      <c r="A10854" s="118">
        <v>80100</v>
      </c>
      <c r="B10854" s="110" t="s">
        <v>13669</v>
      </c>
    </row>
    <row r="10855" spans="1:2" x14ac:dyDescent="0.25">
      <c r="A10855" s="118">
        <v>24660</v>
      </c>
      <c r="B10855" s="110" t="s">
        <v>13670</v>
      </c>
    </row>
    <row r="10856" spans="1:2" x14ac:dyDescent="0.25">
      <c r="A10856" s="118">
        <v>51120</v>
      </c>
      <c r="B10856" s="110" t="s">
        <v>13671</v>
      </c>
    </row>
    <row r="10857" spans="1:2" x14ac:dyDescent="0.25">
      <c r="A10857" s="118">
        <v>24660</v>
      </c>
      <c r="B10857" s="110" t="s">
        <v>13672</v>
      </c>
    </row>
    <row r="10858" spans="1:2" x14ac:dyDescent="0.25">
      <c r="A10858" s="118">
        <v>24301</v>
      </c>
      <c r="B10858" s="110" t="s">
        <v>13673</v>
      </c>
    </row>
    <row r="10859" spans="1:2" x14ac:dyDescent="0.25">
      <c r="A10859" s="118">
        <v>15710</v>
      </c>
      <c r="B10859" s="110" t="s">
        <v>13674</v>
      </c>
    </row>
    <row r="10860" spans="1:2" x14ac:dyDescent="0.25">
      <c r="A10860" s="118">
        <v>51210</v>
      </c>
      <c r="B10860" s="110" t="s">
        <v>13675</v>
      </c>
    </row>
    <row r="10861" spans="1:2" x14ac:dyDescent="0.25">
      <c r="A10861" s="118">
        <v>15139</v>
      </c>
      <c r="B10861" s="110" t="s">
        <v>13676</v>
      </c>
    </row>
    <row r="10862" spans="1:2" x14ac:dyDescent="0.25">
      <c r="A10862" s="118">
        <v>51130</v>
      </c>
      <c r="B10862" s="110" t="s">
        <v>13677</v>
      </c>
    </row>
    <row r="10863" spans="1:2" x14ac:dyDescent="0.25">
      <c r="A10863" s="118">
        <v>51120</v>
      </c>
      <c r="B10863" s="110" t="s">
        <v>13678</v>
      </c>
    </row>
    <row r="10864" spans="1:2" x14ac:dyDescent="0.25">
      <c r="A10864" s="118">
        <v>36631</v>
      </c>
      <c r="B10864" s="110" t="s">
        <v>13679</v>
      </c>
    </row>
    <row r="10865" spans="1:2" x14ac:dyDescent="0.25">
      <c r="A10865" s="118">
        <v>24512</v>
      </c>
      <c r="B10865" s="110" t="s">
        <v>13680</v>
      </c>
    </row>
    <row r="10866" spans="1:2" x14ac:dyDescent="0.25">
      <c r="A10866" s="118">
        <v>93030</v>
      </c>
      <c r="B10866" s="110" t="s">
        <v>13681</v>
      </c>
    </row>
    <row r="10867" spans="1:2" x14ac:dyDescent="0.25">
      <c r="A10867" s="118">
        <v>22240</v>
      </c>
      <c r="B10867" s="110" t="s">
        <v>13682</v>
      </c>
    </row>
    <row r="10868" spans="1:2" x14ac:dyDescent="0.25">
      <c r="A10868" s="118">
        <v>22240</v>
      </c>
      <c r="B10868" s="110" t="s">
        <v>13683</v>
      </c>
    </row>
    <row r="10869" spans="1:2" x14ac:dyDescent="0.25">
      <c r="A10869" s="118">
        <v>22240</v>
      </c>
      <c r="B10869" s="110" t="s">
        <v>13684</v>
      </c>
    </row>
    <row r="10870" spans="1:2" x14ac:dyDescent="0.25">
      <c r="A10870" s="118">
        <v>80100</v>
      </c>
      <c r="B10870" s="110" t="s">
        <v>13685</v>
      </c>
    </row>
    <row r="10871" spans="1:2" x14ac:dyDescent="0.25">
      <c r="A10871" s="118">
        <v>22310</v>
      </c>
      <c r="B10871" s="110" t="s">
        <v>13686</v>
      </c>
    </row>
    <row r="10872" spans="1:2" x14ac:dyDescent="0.25">
      <c r="A10872" s="118">
        <v>91310</v>
      </c>
      <c r="B10872" s="110" t="s">
        <v>13687</v>
      </c>
    </row>
    <row r="10873" spans="1:2" x14ac:dyDescent="0.25">
      <c r="A10873" s="118">
        <v>91310</v>
      </c>
      <c r="B10873" s="110" t="s">
        <v>13688</v>
      </c>
    </row>
    <row r="10874" spans="1:2" x14ac:dyDescent="0.25">
      <c r="A10874" s="118">
        <v>92522</v>
      </c>
      <c r="B10874" s="110" t="s">
        <v>13689</v>
      </c>
    </row>
    <row r="10875" spans="1:2" x14ac:dyDescent="0.25">
      <c r="A10875" s="118">
        <v>15511</v>
      </c>
      <c r="B10875" s="110" t="s">
        <v>13690</v>
      </c>
    </row>
    <row r="10876" spans="1:2" x14ac:dyDescent="0.25">
      <c r="A10876" s="118">
        <v>51380</v>
      </c>
      <c r="B10876" s="110" t="s">
        <v>13691</v>
      </c>
    </row>
    <row r="10877" spans="1:2" x14ac:dyDescent="0.25">
      <c r="A10877" s="118">
        <v>52270</v>
      </c>
      <c r="B10877" s="110" t="s">
        <v>13692</v>
      </c>
    </row>
    <row r="10878" spans="1:2" x14ac:dyDescent="0.25">
      <c r="A10878" s="118">
        <v>15139</v>
      </c>
      <c r="B10878" s="110" t="s">
        <v>13693</v>
      </c>
    </row>
    <row r="10879" spans="1:2" x14ac:dyDescent="0.25">
      <c r="A10879" s="118">
        <v>15820</v>
      </c>
      <c r="B10879" s="110" t="s">
        <v>13694</v>
      </c>
    </row>
    <row r="10880" spans="1:2" x14ac:dyDescent="0.25">
      <c r="A10880" s="118">
        <v>92330</v>
      </c>
      <c r="B10880" s="110" t="s">
        <v>13695</v>
      </c>
    </row>
    <row r="10881" spans="1:2" x14ac:dyDescent="0.25">
      <c r="A10881" s="118">
        <v>24520</v>
      </c>
      <c r="B10881" s="110" t="s">
        <v>13696</v>
      </c>
    </row>
    <row r="10882" spans="1:2" x14ac:dyDescent="0.25">
      <c r="A10882" s="118">
        <v>29420</v>
      </c>
      <c r="B10882" s="110" t="s">
        <v>13697</v>
      </c>
    </row>
    <row r="10883" spans="1:2" x14ac:dyDescent="0.25">
      <c r="A10883" s="118">
        <v>29420</v>
      </c>
      <c r="B10883" s="110" t="s">
        <v>13698</v>
      </c>
    </row>
    <row r="10884" spans="1:2" x14ac:dyDescent="0.25">
      <c r="A10884" s="118">
        <v>29420</v>
      </c>
      <c r="B10884" s="110" t="s">
        <v>13699</v>
      </c>
    </row>
    <row r="10885" spans="1:2" x14ac:dyDescent="0.25">
      <c r="A10885" s="118">
        <v>29420</v>
      </c>
      <c r="B10885" s="110" t="s">
        <v>13700</v>
      </c>
    </row>
    <row r="10886" spans="1:2" x14ac:dyDescent="0.25">
      <c r="A10886" s="118">
        <v>74879</v>
      </c>
      <c r="B10886" s="110" t="s">
        <v>13701</v>
      </c>
    </row>
    <row r="10887" spans="1:2" x14ac:dyDescent="0.25">
      <c r="A10887" s="118">
        <v>17220</v>
      </c>
      <c r="B10887" s="110" t="s">
        <v>13702</v>
      </c>
    </row>
    <row r="10888" spans="1:2" x14ac:dyDescent="0.25">
      <c r="A10888" s="118">
        <v>74879</v>
      </c>
      <c r="B10888" s="110" t="s">
        <v>13703</v>
      </c>
    </row>
    <row r="10889" spans="1:2" x14ac:dyDescent="0.25">
      <c r="A10889" s="118">
        <v>29430</v>
      </c>
      <c r="B10889" s="110" t="s">
        <v>13704</v>
      </c>
    </row>
    <row r="10890" spans="1:2" x14ac:dyDescent="0.25">
      <c r="A10890" s="118">
        <v>29530</v>
      </c>
      <c r="B10890" s="110" t="s">
        <v>13705</v>
      </c>
    </row>
    <row r="10891" spans="1:2" x14ac:dyDescent="0.25">
      <c r="A10891" s="118">
        <v>29560</v>
      </c>
      <c r="B10891" s="110" t="s">
        <v>13706</v>
      </c>
    </row>
    <row r="10892" spans="1:2" x14ac:dyDescent="0.25">
      <c r="A10892" s="118">
        <v>92400</v>
      </c>
      <c r="B10892" s="110" t="s">
        <v>13707</v>
      </c>
    </row>
    <row r="10893" spans="1:2" x14ac:dyDescent="0.25">
      <c r="A10893" s="118">
        <v>36639</v>
      </c>
      <c r="B10893" s="110" t="s">
        <v>13708</v>
      </c>
    </row>
    <row r="10894" spans="1:2" x14ac:dyDescent="0.25">
      <c r="A10894" s="118">
        <v>28620</v>
      </c>
      <c r="B10894" s="110" t="s">
        <v>13709</v>
      </c>
    </row>
    <row r="10895" spans="1:2" x14ac:dyDescent="0.25">
      <c r="A10895" s="118">
        <v>29530</v>
      </c>
      <c r="B10895" s="110" t="s">
        <v>13710</v>
      </c>
    </row>
    <row r="10896" spans="1:2" x14ac:dyDescent="0.25">
      <c r="A10896" s="118">
        <v>21120</v>
      </c>
      <c r="B10896" s="110" t="s">
        <v>13711</v>
      </c>
    </row>
    <row r="10897" spans="1:2" x14ac:dyDescent="0.25">
      <c r="A10897" s="118">
        <v>17549</v>
      </c>
      <c r="B10897" s="110" t="s">
        <v>13712</v>
      </c>
    </row>
    <row r="10898" spans="1:2" x14ac:dyDescent="0.25">
      <c r="A10898" s="118">
        <v>17549</v>
      </c>
      <c r="B10898" s="110" t="s">
        <v>13713</v>
      </c>
    </row>
    <row r="10899" spans="1:2" x14ac:dyDescent="0.25">
      <c r="A10899" s="118">
        <v>29430</v>
      </c>
      <c r="B10899" s="110" t="s">
        <v>13714</v>
      </c>
    </row>
    <row r="10900" spans="1:2" x14ac:dyDescent="0.25">
      <c r="A10900" s="118">
        <v>36639</v>
      </c>
      <c r="B10900" s="110" t="s">
        <v>13715</v>
      </c>
    </row>
    <row r="10901" spans="1:2" x14ac:dyDescent="0.25">
      <c r="A10901" s="118">
        <v>36639</v>
      </c>
      <c r="B10901" s="110" t="s">
        <v>13716</v>
      </c>
    </row>
    <row r="10902" spans="1:2" x14ac:dyDescent="0.25">
      <c r="A10902" s="118">
        <v>93010</v>
      </c>
      <c r="B10902" s="110" t="s">
        <v>13717</v>
      </c>
    </row>
    <row r="10903" spans="1:2" x14ac:dyDescent="0.25">
      <c r="A10903" s="118">
        <v>28400</v>
      </c>
      <c r="B10903" s="110" t="s">
        <v>13718</v>
      </c>
    </row>
    <row r="10904" spans="1:2" x14ac:dyDescent="0.25">
      <c r="A10904" s="118">
        <v>93010</v>
      </c>
      <c r="B10904" s="110" t="s">
        <v>13719</v>
      </c>
    </row>
    <row r="10905" spans="1:2" x14ac:dyDescent="0.25">
      <c r="A10905" s="118">
        <v>21120</v>
      </c>
      <c r="B10905" s="110" t="s">
        <v>13720</v>
      </c>
    </row>
    <row r="10906" spans="1:2" x14ac:dyDescent="0.25">
      <c r="A10906" s="118">
        <v>36639</v>
      </c>
      <c r="B10906" s="110" t="s">
        <v>13721</v>
      </c>
    </row>
    <row r="10907" spans="1:2" x14ac:dyDescent="0.25">
      <c r="A10907" s="118">
        <v>28750</v>
      </c>
      <c r="B10907" s="110" t="s">
        <v>13722</v>
      </c>
    </row>
    <row r="10908" spans="1:2" x14ac:dyDescent="0.25">
      <c r="A10908" s="118">
        <v>27540</v>
      </c>
      <c r="B10908" s="110" t="s">
        <v>13723</v>
      </c>
    </row>
    <row r="10909" spans="1:2" x14ac:dyDescent="0.25">
      <c r="A10909" s="118">
        <v>29560</v>
      </c>
      <c r="B10909" s="110" t="s">
        <v>13724</v>
      </c>
    </row>
    <row r="10910" spans="1:2" x14ac:dyDescent="0.25">
      <c r="A10910" s="118">
        <v>33201</v>
      </c>
      <c r="B10910" s="110" t="s">
        <v>13725</v>
      </c>
    </row>
    <row r="10911" spans="1:2" x14ac:dyDescent="0.25">
      <c r="A10911" s="118">
        <v>33202</v>
      </c>
      <c r="B10911" s="110" t="s">
        <v>13726</v>
      </c>
    </row>
    <row r="10912" spans="1:2" x14ac:dyDescent="0.25">
      <c r="A10912" s="118">
        <v>26610</v>
      </c>
      <c r="B10912" s="110" t="s">
        <v>13727</v>
      </c>
    </row>
    <row r="10913" spans="1:2" x14ac:dyDescent="0.25">
      <c r="A10913" s="118">
        <v>29130</v>
      </c>
      <c r="B10913" s="110" t="s">
        <v>13728</v>
      </c>
    </row>
    <row r="10914" spans="1:2" x14ac:dyDescent="0.25">
      <c r="A10914" s="118">
        <v>25240</v>
      </c>
      <c r="B10914" s="110" t="s">
        <v>13729</v>
      </c>
    </row>
    <row r="10915" spans="1:2" x14ac:dyDescent="0.25">
      <c r="A10915" s="118">
        <v>17549</v>
      </c>
      <c r="B10915" s="110" t="s">
        <v>13730</v>
      </c>
    </row>
    <row r="10916" spans="1:2" x14ac:dyDescent="0.25">
      <c r="A10916" s="118">
        <v>33201</v>
      </c>
      <c r="B10916" s="110" t="s">
        <v>13731</v>
      </c>
    </row>
    <row r="10917" spans="1:2" x14ac:dyDescent="0.25">
      <c r="A10917" s="118">
        <v>20100</v>
      </c>
      <c r="B10917" s="110" t="s">
        <v>13732</v>
      </c>
    </row>
    <row r="10918" spans="1:2" x14ac:dyDescent="0.25">
      <c r="A10918" s="118">
        <v>74300</v>
      </c>
      <c r="B10918" s="110" t="s">
        <v>13733</v>
      </c>
    </row>
    <row r="10919" spans="1:2" x14ac:dyDescent="0.25">
      <c r="A10919" s="118">
        <v>26610</v>
      </c>
      <c r="B10919" s="110" t="s">
        <v>13734</v>
      </c>
    </row>
    <row r="10920" spans="1:2" x14ac:dyDescent="0.25">
      <c r="A10920" s="118">
        <v>15820</v>
      </c>
      <c r="B10920" s="110" t="s">
        <v>13735</v>
      </c>
    </row>
    <row r="10921" spans="1:2" x14ac:dyDescent="0.25">
      <c r="A10921" s="118">
        <v>85111</v>
      </c>
      <c r="B10921" s="110" t="s">
        <v>13736</v>
      </c>
    </row>
    <row r="10922" spans="1:2" x14ac:dyDescent="0.25">
      <c r="A10922" s="118">
        <v>80100</v>
      </c>
      <c r="B10922" s="110" t="s">
        <v>13737</v>
      </c>
    </row>
    <row r="10923" spans="1:2" x14ac:dyDescent="0.25">
      <c r="A10923" s="118">
        <v>31400</v>
      </c>
      <c r="B10923" s="110" t="s">
        <v>13738</v>
      </c>
    </row>
    <row r="10924" spans="1:2" x14ac:dyDescent="0.25">
      <c r="A10924" s="118">
        <v>31400</v>
      </c>
      <c r="B10924" s="110" t="s">
        <v>13739</v>
      </c>
    </row>
    <row r="10925" spans="1:2" x14ac:dyDescent="0.25">
      <c r="A10925" s="118">
        <v>51439</v>
      </c>
      <c r="B10925" s="110" t="s">
        <v>13740</v>
      </c>
    </row>
    <row r="10926" spans="1:2" x14ac:dyDescent="0.25">
      <c r="A10926" s="118">
        <v>51870</v>
      </c>
      <c r="B10926" s="110" t="s">
        <v>13741</v>
      </c>
    </row>
    <row r="10927" spans="1:2" x14ac:dyDescent="0.25">
      <c r="A10927" s="118">
        <v>27440</v>
      </c>
      <c r="B10927" s="110" t="s">
        <v>13742</v>
      </c>
    </row>
    <row r="10928" spans="1:2" x14ac:dyDescent="0.25">
      <c r="A10928" s="118">
        <v>80100</v>
      </c>
      <c r="B10928" s="110" t="s">
        <v>13743</v>
      </c>
    </row>
    <row r="10929" spans="1:2" x14ac:dyDescent="0.25">
      <c r="A10929" s="118">
        <v>27100</v>
      </c>
      <c r="B10929" s="110" t="s">
        <v>13744</v>
      </c>
    </row>
    <row r="10930" spans="1:2" x14ac:dyDescent="0.25">
      <c r="A10930" s="118">
        <v>80100</v>
      </c>
      <c r="B10930" s="110" t="s">
        <v>13745</v>
      </c>
    </row>
    <row r="10931" spans="1:2" x14ac:dyDescent="0.25">
      <c r="A10931" s="118">
        <v>45211</v>
      </c>
      <c r="B10931" s="110" t="s">
        <v>13746</v>
      </c>
    </row>
    <row r="10932" spans="1:2" x14ac:dyDescent="0.25">
      <c r="A10932" s="118">
        <v>31200</v>
      </c>
      <c r="B10932" s="110" t="s">
        <v>13747</v>
      </c>
    </row>
    <row r="10933" spans="1:2" x14ac:dyDescent="0.25">
      <c r="A10933" s="118">
        <v>29600</v>
      </c>
      <c r="B10933" s="110" t="s">
        <v>13748</v>
      </c>
    </row>
    <row r="10934" spans="1:2" x14ac:dyDescent="0.25">
      <c r="A10934" s="118">
        <v>24301</v>
      </c>
      <c r="B10934" s="110" t="s">
        <v>13749</v>
      </c>
    </row>
    <row r="10935" spans="1:2" x14ac:dyDescent="0.25">
      <c r="A10935" s="118">
        <v>75220</v>
      </c>
      <c r="B10935" s="110" t="s">
        <v>13750</v>
      </c>
    </row>
    <row r="10936" spans="1:2" x14ac:dyDescent="0.25">
      <c r="A10936" s="118">
        <v>17210</v>
      </c>
      <c r="B10936" s="110" t="s">
        <v>13751</v>
      </c>
    </row>
    <row r="10937" spans="1:2" x14ac:dyDescent="0.25">
      <c r="A10937" s="118">
        <v>22250</v>
      </c>
      <c r="B10937" s="110" t="s">
        <v>13752</v>
      </c>
    </row>
    <row r="10938" spans="1:2" x14ac:dyDescent="0.25">
      <c r="A10938" s="118">
        <v>32100</v>
      </c>
      <c r="B10938" s="110" t="s">
        <v>13753</v>
      </c>
    </row>
    <row r="10939" spans="1:2" x14ac:dyDescent="0.25">
      <c r="A10939" s="118">
        <v>51860</v>
      </c>
      <c r="B10939" s="110" t="s">
        <v>13754</v>
      </c>
    </row>
    <row r="10940" spans="1:2" x14ac:dyDescent="0.25">
      <c r="A10940" s="118">
        <v>25231</v>
      </c>
      <c r="B10940" s="110" t="s">
        <v>13755</v>
      </c>
    </row>
    <row r="10941" spans="1:2" x14ac:dyDescent="0.25">
      <c r="A10941" s="118">
        <v>21251</v>
      </c>
      <c r="B10941" s="110" t="s">
        <v>13756</v>
      </c>
    </row>
    <row r="10942" spans="1:2" x14ac:dyDescent="0.25">
      <c r="A10942" s="118">
        <v>17542</v>
      </c>
      <c r="B10942" s="110" t="s">
        <v>13757</v>
      </c>
    </row>
    <row r="10943" spans="1:2" x14ac:dyDescent="0.25">
      <c r="A10943" s="118">
        <v>22220</v>
      </c>
      <c r="B10943" s="110" t="s">
        <v>13758</v>
      </c>
    </row>
    <row r="10944" spans="1:2" x14ac:dyDescent="0.25">
      <c r="A10944" s="118">
        <v>22150</v>
      </c>
      <c r="B10944" s="110" t="s">
        <v>13759</v>
      </c>
    </row>
    <row r="10945" spans="1:2" x14ac:dyDescent="0.25">
      <c r="A10945" s="118">
        <v>21211</v>
      </c>
      <c r="B10945" s="110" t="s">
        <v>13760</v>
      </c>
    </row>
    <row r="10946" spans="1:2" x14ac:dyDescent="0.25">
      <c r="A10946" s="118">
        <v>22230</v>
      </c>
      <c r="B10946" s="110" t="s">
        <v>13761</v>
      </c>
    </row>
    <row r="10947" spans="1:2" x14ac:dyDescent="0.25">
      <c r="A10947" s="118">
        <v>22230</v>
      </c>
      <c r="B10947" s="110" t="s">
        <v>13762</v>
      </c>
    </row>
    <row r="10948" spans="1:2" x14ac:dyDescent="0.25">
      <c r="A10948" s="118">
        <v>31300</v>
      </c>
      <c r="B10948" s="110" t="s">
        <v>13763</v>
      </c>
    </row>
    <row r="10949" spans="1:2" x14ac:dyDescent="0.25">
      <c r="A10949" s="118">
        <v>31300</v>
      </c>
      <c r="B10949" s="110" t="s">
        <v>13764</v>
      </c>
    </row>
    <row r="10950" spans="1:2" x14ac:dyDescent="0.25">
      <c r="A10950" s="118">
        <v>30020</v>
      </c>
      <c r="B10950" s="110" t="s">
        <v>13765</v>
      </c>
    </row>
    <row r="10951" spans="1:2" x14ac:dyDescent="0.25">
      <c r="A10951" s="118">
        <v>30020</v>
      </c>
      <c r="B10951" s="110" t="s">
        <v>13766</v>
      </c>
    </row>
    <row r="10952" spans="1:2" x14ac:dyDescent="0.25">
      <c r="A10952" s="118">
        <v>30020</v>
      </c>
      <c r="B10952" s="110" t="s">
        <v>13767</v>
      </c>
    </row>
    <row r="10953" spans="1:2" x14ac:dyDescent="0.25">
      <c r="A10953" s="118">
        <v>30020</v>
      </c>
      <c r="B10953" s="110" t="s">
        <v>13768</v>
      </c>
    </row>
    <row r="10954" spans="1:2" x14ac:dyDescent="0.25">
      <c r="A10954" s="118">
        <v>25130</v>
      </c>
      <c r="B10954" s="110" t="s">
        <v>13769</v>
      </c>
    </row>
    <row r="10955" spans="1:2" x14ac:dyDescent="0.25">
      <c r="A10955" s="118">
        <v>21230</v>
      </c>
      <c r="B10955" s="110" t="s">
        <v>13770</v>
      </c>
    </row>
    <row r="10956" spans="1:2" x14ac:dyDescent="0.25">
      <c r="A10956" s="118">
        <v>22250</v>
      </c>
      <c r="B10956" s="110" t="s">
        <v>13771</v>
      </c>
    </row>
    <row r="10957" spans="1:2" x14ac:dyDescent="0.25">
      <c r="A10957" s="118">
        <v>30020</v>
      </c>
      <c r="B10957" s="110" t="s">
        <v>13772</v>
      </c>
    </row>
    <row r="10958" spans="1:2" x14ac:dyDescent="0.25">
      <c r="A10958" s="118">
        <v>24302</v>
      </c>
      <c r="B10958" s="110" t="s">
        <v>13773</v>
      </c>
    </row>
    <row r="10959" spans="1:2" x14ac:dyDescent="0.25">
      <c r="A10959" s="118">
        <v>17210</v>
      </c>
      <c r="B10959" s="110" t="s">
        <v>13774</v>
      </c>
    </row>
    <row r="10960" spans="1:2" x14ac:dyDescent="0.25">
      <c r="A10960" s="118">
        <v>22220</v>
      </c>
      <c r="B10960" s="110" t="s">
        <v>13775</v>
      </c>
    </row>
    <row r="10961" spans="1:2" x14ac:dyDescent="0.25">
      <c r="A10961" s="118">
        <v>21230</v>
      </c>
      <c r="B10961" s="110" t="s">
        <v>13776</v>
      </c>
    </row>
    <row r="10962" spans="1:2" x14ac:dyDescent="0.25">
      <c r="A10962" s="118">
        <v>51870</v>
      </c>
      <c r="B10962" s="110" t="s">
        <v>13777</v>
      </c>
    </row>
    <row r="10963" spans="1:2" x14ac:dyDescent="0.25">
      <c r="A10963" s="118">
        <v>22220</v>
      </c>
      <c r="B10963" s="110" t="s">
        <v>13778</v>
      </c>
    </row>
    <row r="10964" spans="1:2" x14ac:dyDescent="0.25">
      <c r="A10964" s="118">
        <v>22220</v>
      </c>
      <c r="B10964" s="110" t="s">
        <v>13779</v>
      </c>
    </row>
    <row r="10965" spans="1:2" x14ac:dyDescent="0.25">
      <c r="A10965" s="118">
        <v>22220</v>
      </c>
      <c r="B10965" s="110" t="s">
        <v>13780</v>
      </c>
    </row>
    <row r="10966" spans="1:2" x14ac:dyDescent="0.25">
      <c r="A10966" s="118">
        <v>22220</v>
      </c>
      <c r="B10966" s="110" t="s">
        <v>13781</v>
      </c>
    </row>
    <row r="10967" spans="1:2" x14ac:dyDescent="0.25">
      <c r="A10967" s="118">
        <v>36631</v>
      </c>
      <c r="B10967" s="110" t="s">
        <v>13782</v>
      </c>
    </row>
    <row r="10968" spans="1:2" x14ac:dyDescent="0.25">
      <c r="A10968" s="118">
        <v>22220</v>
      </c>
      <c r="B10968" s="110" t="s">
        <v>13783</v>
      </c>
    </row>
    <row r="10969" spans="1:2" x14ac:dyDescent="0.25">
      <c r="A10969" s="118">
        <v>51120</v>
      </c>
      <c r="B10969" s="110" t="s">
        <v>13784</v>
      </c>
    </row>
    <row r="10970" spans="1:2" x14ac:dyDescent="0.25">
      <c r="A10970" s="118">
        <v>24302</v>
      </c>
      <c r="B10970" s="110" t="s">
        <v>13785</v>
      </c>
    </row>
    <row r="10971" spans="1:2" x14ac:dyDescent="0.25">
      <c r="A10971" s="118">
        <v>51550</v>
      </c>
      <c r="B10971" s="110" t="s">
        <v>13786</v>
      </c>
    </row>
    <row r="10972" spans="1:2" x14ac:dyDescent="0.25">
      <c r="A10972" s="118">
        <v>29560</v>
      </c>
      <c r="B10972" s="110" t="s">
        <v>13787</v>
      </c>
    </row>
    <row r="10973" spans="1:2" x14ac:dyDescent="0.25">
      <c r="A10973" s="118">
        <v>51870</v>
      </c>
      <c r="B10973" s="110" t="s">
        <v>13788</v>
      </c>
    </row>
    <row r="10974" spans="1:2" x14ac:dyDescent="0.25">
      <c r="A10974" s="118">
        <v>29540</v>
      </c>
      <c r="B10974" s="110" t="s">
        <v>13789</v>
      </c>
    </row>
    <row r="10975" spans="1:2" x14ac:dyDescent="0.25">
      <c r="A10975" s="118">
        <v>30010</v>
      </c>
      <c r="B10975" s="110" t="s">
        <v>13790</v>
      </c>
    </row>
    <row r="10976" spans="1:2" x14ac:dyDescent="0.25">
      <c r="A10976" s="118">
        <v>22220</v>
      </c>
      <c r="B10976" s="110" t="s">
        <v>13791</v>
      </c>
    </row>
    <row r="10977" spans="1:2" x14ac:dyDescent="0.25">
      <c r="A10977" s="118">
        <v>22220</v>
      </c>
      <c r="B10977" s="110" t="s">
        <v>13792</v>
      </c>
    </row>
    <row r="10978" spans="1:2" x14ac:dyDescent="0.25">
      <c r="A10978" s="118">
        <v>22220</v>
      </c>
      <c r="B10978" s="110" t="s">
        <v>13793</v>
      </c>
    </row>
    <row r="10979" spans="1:2" x14ac:dyDescent="0.25">
      <c r="A10979" s="118">
        <v>22210</v>
      </c>
      <c r="B10979" s="110" t="s">
        <v>13794</v>
      </c>
    </row>
    <row r="10980" spans="1:2" x14ac:dyDescent="0.25">
      <c r="A10980" s="118">
        <v>22220</v>
      </c>
      <c r="B10980" s="110" t="s">
        <v>13795</v>
      </c>
    </row>
    <row r="10981" spans="1:2" x14ac:dyDescent="0.25">
      <c r="A10981" s="118">
        <v>21251</v>
      </c>
      <c r="B10981" s="110" t="s">
        <v>13796</v>
      </c>
    </row>
    <row r="10982" spans="1:2" x14ac:dyDescent="0.25">
      <c r="A10982" s="118">
        <v>22220</v>
      </c>
      <c r="B10982" s="110" t="s">
        <v>13797</v>
      </c>
    </row>
    <row r="10983" spans="1:2" x14ac:dyDescent="0.25">
      <c r="A10983" s="118">
        <v>22220</v>
      </c>
      <c r="B10983" s="110" t="s">
        <v>13798</v>
      </c>
    </row>
    <row r="10984" spans="1:2" x14ac:dyDescent="0.25">
      <c r="A10984" s="118">
        <v>22220</v>
      </c>
      <c r="B10984" s="110" t="s">
        <v>13799</v>
      </c>
    </row>
    <row r="10985" spans="1:2" x14ac:dyDescent="0.25">
      <c r="A10985" s="118">
        <v>21220</v>
      </c>
      <c r="B10985" s="110" t="s">
        <v>13800</v>
      </c>
    </row>
    <row r="10986" spans="1:2" x14ac:dyDescent="0.25">
      <c r="A10986" s="118">
        <v>22220</v>
      </c>
      <c r="B10986" s="110" t="s">
        <v>13801</v>
      </c>
    </row>
    <row r="10987" spans="1:2" x14ac:dyDescent="0.25">
      <c r="A10987" s="118">
        <v>22220</v>
      </c>
      <c r="B10987" s="110" t="s">
        <v>13802</v>
      </c>
    </row>
    <row r="10988" spans="1:2" x14ac:dyDescent="0.25">
      <c r="A10988" s="118">
        <v>21120</v>
      </c>
      <c r="B10988" s="110" t="s">
        <v>13803</v>
      </c>
    </row>
    <row r="10989" spans="1:2" x14ac:dyDescent="0.25">
      <c r="A10989" s="118">
        <v>22240</v>
      </c>
      <c r="B10989" s="110" t="s">
        <v>13804</v>
      </c>
    </row>
    <row r="10990" spans="1:2" x14ac:dyDescent="0.25">
      <c r="A10990" s="118">
        <v>22240</v>
      </c>
      <c r="B10990" s="110" t="s">
        <v>13805</v>
      </c>
    </row>
    <row r="10991" spans="1:2" x14ac:dyDescent="0.25">
      <c r="A10991" s="118">
        <v>33401</v>
      </c>
      <c r="B10991" s="110" t="s">
        <v>13806</v>
      </c>
    </row>
    <row r="10992" spans="1:2" x14ac:dyDescent="0.25">
      <c r="A10992" s="118">
        <v>26150</v>
      </c>
      <c r="B10992" s="110" t="s">
        <v>13807</v>
      </c>
    </row>
    <row r="10993" spans="1:2" x14ac:dyDescent="0.25">
      <c r="A10993" s="118">
        <v>33401</v>
      </c>
      <c r="B10993" s="110" t="s">
        <v>13808</v>
      </c>
    </row>
    <row r="10994" spans="1:2" x14ac:dyDescent="0.25">
      <c r="A10994" s="118">
        <v>75230</v>
      </c>
      <c r="B10994" s="110" t="s">
        <v>13809</v>
      </c>
    </row>
    <row r="10995" spans="1:2" x14ac:dyDescent="0.25">
      <c r="A10995" s="118">
        <v>85111</v>
      </c>
      <c r="B10995" s="110" t="s">
        <v>13810</v>
      </c>
    </row>
    <row r="10996" spans="1:2" x14ac:dyDescent="0.25">
      <c r="A10996" s="118">
        <v>75230</v>
      </c>
      <c r="B10996" s="110" t="s">
        <v>13811</v>
      </c>
    </row>
    <row r="10997" spans="1:2" x14ac:dyDescent="0.25">
      <c r="A10997" s="118">
        <v>32201</v>
      </c>
      <c r="B10997" s="110" t="s">
        <v>13812</v>
      </c>
    </row>
    <row r="10998" spans="1:2" x14ac:dyDescent="0.25">
      <c r="A10998" s="118">
        <v>85120</v>
      </c>
      <c r="B10998" s="110" t="s">
        <v>13813</v>
      </c>
    </row>
    <row r="10999" spans="1:2" x14ac:dyDescent="0.25">
      <c r="A10999" s="118">
        <v>74601</v>
      </c>
      <c r="B10999" s="110" t="s">
        <v>13814</v>
      </c>
    </row>
    <row r="11000" spans="1:2" x14ac:dyDescent="0.25">
      <c r="A11000" s="118">
        <v>60220</v>
      </c>
      <c r="B11000" s="110" t="s">
        <v>13815</v>
      </c>
    </row>
    <row r="11001" spans="1:2" x14ac:dyDescent="0.25">
      <c r="A11001" s="118">
        <v>85112</v>
      </c>
      <c r="B11001" s="110" t="s">
        <v>13816</v>
      </c>
    </row>
    <row r="11002" spans="1:2" x14ac:dyDescent="0.25">
      <c r="A11002" s="118">
        <v>74601</v>
      </c>
      <c r="B11002" s="110" t="s">
        <v>13817</v>
      </c>
    </row>
    <row r="11003" spans="1:2" x14ac:dyDescent="0.25">
      <c r="A11003" s="118">
        <v>55239</v>
      </c>
      <c r="B11003" s="110" t="s">
        <v>13818</v>
      </c>
    </row>
    <row r="11004" spans="1:2" x14ac:dyDescent="0.25">
      <c r="A11004" s="118">
        <v>74602</v>
      </c>
      <c r="B11004" s="110" t="s">
        <v>13819</v>
      </c>
    </row>
    <row r="11005" spans="1:2" x14ac:dyDescent="0.25">
      <c r="A11005" s="118">
        <v>80421</v>
      </c>
      <c r="B11005" s="110" t="s">
        <v>13820</v>
      </c>
    </row>
    <row r="11006" spans="1:2" x14ac:dyDescent="0.25">
      <c r="A11006" s="118">
        <v>75230</v>
      </c>
      <c r="B11006" s="110" t="s">
        <v>13821</v>
      </c>
    </row>
    <row r="11007" spans="1:2" x14ac:dyDescent="0.25">
      <c r="A11007" s="118">
        <v>85322</v>
      </c>
      <c r="B11007" s="110" t="s">
        <v>13822</v>
      </c>
    </row>
    <row r="11008" spans="1:2" x14ac:dyDescent="0.25">
      <c r="A11008" s="121">
        <v>24410</v>
      </c>
      <c r="B11008" s="110" t="s">
        <v>13823</v>
      </c>
    </row>
    <row r="11009" spans="1:2" x14ac:dyDescent="0.25">
      <c r="A11009" s="118">
        <v>22240</v>
      </c>
      <c r="B11009" s="110" t="s">
        <v>13824</v>
      </c>
    </row>
    <row r="11010" spans="1:2" x14ac:dyDescent="0.25">
      <c r="A11010" s="118">
        <v>33302</v>
      </c>
      <c r="B11010" s="110" t="s">
        <v>13825</v>
      </c>
    </row>
    <row r="11011" spans="1:2" x14ac:dyDescent="0.25">
      <c r="A11011" s="118">
        <v>33301</v>
      </c>
      <c r="B11011" s="110" t="s">
        <v>13826</v>
      </c>
    </row>
    <row r="11012" spans="1:2" x14ac:dyDescent="0.25">
      <c r="A11012" s="118">
        <v>29130</v>
      </c>
      <c r="B11012" s="110" t="s">
        <v>13827</v>
      </c>
    </row>
    <row r="11013" spans="1:2" x14ac:dyDescent="0.25">
      <c r="A11013" s="118">
        <v>51870</v>
      </c>
      <c r="B11013" s="110" t="s">
        <v>13828</v>
      </c>
    </row>
    <row r="11014" spans="1:2" x14ac:dyDescent="0.25">
      <c r="A11014" s="118">
        <v>74209</v>
      </c>
      <c r="B11014" s="110" t="s">
        <v>13829</v>
      </c>
    </row>
    <row r="11015" spans="1:2" x14ac:dyDescent="0.25">
      <c r="A11015" s="118">
        <v>22240</v>
      </c>
      <c r="B11015" s="110" t="s">
        <v>13830</v>
      </c>
    </row>
    <row r="11016" spans="1:2" x14ac:dyDescent="0.25">
      <c r="A11016" s="118">
        <v>28300</v>
      </c>
      <c r="B11016" s="110" t="s">
        <v>13831</v>
      </c>
    </row>
    <row r="11017" spans="1:2" x14ac:dyDescent="0.25">
      <c r="A11017" s="118">
        <v>23201</v>
      </c>
      <c r="B11017" s="110" t="s">
        <v>13832</v>
      </c>
    </row>
    <row r="11018" spans="1:2" x14ac:dyDescent="0.25">
      <c r="A11018" s="118">
        <v>23201</v>
      </c>
      <c r="B11018" s="110" t="s">
        <v>13833</v>
      </c>
    </row>
    <row r="11019" spans="1:2" x14ac:dyDescent="0.25">
      <c r="A11019" s="118">
        <v>28300</v>
      </c>
      <c r="B11019" s="110" t="s">
        <v>13834</v>
      </c>
    </row>
    <row r="11020" spans="1:2" x14ac:dyDescent="0.25">
      <c r="A11020" s="118">
        <v>22240</v>
      </c>
      <c r="B11020" s="110" t="s">
        <v>13835</v>
      </c>
    </row>
    <row r="11021" spans="1:2" x14ac:dyDescent="0.25">
      <c r="A11021" s="118">
        <v>28300</v>
      </c>
      <c r="B11021" s="110" t="s">
        <v>13836</v>
      </c>
    </row>
    <row r="11022" spans="1:2" x14ac:dyDescent="0.25">
      <c r="A11022" s="118">
        <v>28300</v>
      </c>
      <c r="B11022" s="110" t="s">
        <v>13837</v>
      </c>
    </row>
    <row r="11023" spans="1:2" x14ac:dyDescent="0.25">
      <c r="A11023" s="118">
        <v>74119</v>
      </c>
      <c r="B11023" s="110" t="s">
        <v>13838</v>
      </c>
    </row>
    <row r="11024" spans="1:2" x14ac:dyDescent="0.25">
      <c r="A11024" s="118">
        <v>33500</v>
      </c>
      <c r="B11024" s="110" t="s">
        <v>13839</v>
      </c>
    </row>
    <row r="11025" spans="1:2" x14ac:dyDescent="0.25">
      <c r="A11025" s="118">
        <v>26821</v>
      </c>
      <c r="B11025" s="110" t="s">
        <v>13840</v>
      </c>
    </row>
    <row r="11026" spans="1:2" x14ac:dyDescent="0.25">
      <c r="A11026" s="118">
        <v>15512</v>
      </c>
      <c r="B11026" s="110" t="s">
        <v>13841</v>
      </c>
    </row>
    <row r="11027" spans="1:2" x14ac:dyDescent="0.25">
      <c r="A11027" s="118">
        <v>51380</v>
      </c>
      <c r="B11027" s="110" t="s">
        <v>13842</v>
      </c>
    </row>
    <row r="11028" spans="1:2" x14ac:dyDescent="0.25">
      <c r="A11028" s="118">
        <v>51320</v>
      </c>
      <c r="B11028" s="110" t="s">
        <v>13843</v>
      </c>
    </row>
    <row r="11029" spans="1:2" x14ac:dyDescent="0.25">
      <c r="A11029" s="118">
        <v>51380</v>
      </c>
      <c r="B11029" s="110" t="s">
        <v>13844</v>
      </c>
    </row>
    <row r="11030" spans="1:2" x14ac:dyDescent="0.25">
      <c r="A11030" s="118">
        <v>15899</v>
      </c>
      <c r="B11030" s="110" t="s">
        <v>13845</v>
      </c>
    </row>
    <row r="11031" spans="1:2" x14ac:dyDescent="0.25">
      <c r="A11031" s="118">
        <v>37200</v>
      </c>
      <c r="B11031" s="110" t="s">
        <v>13846</v>
      </c>
    </row>
    <row r="11032" spans="1:2" x14ac:dyDescent="0.25">
      <c r="A11032" s="118">
        <v>37200</v>
      </c>
      <c r="B11032" s="110" t="s">
        <v>13847</v>
      </c>
    </row>
    <row r="11033" spans="1:2" x14ac:dyDescent="0.25">
      <c r="A11033" s="118">
        <v>37200</v>
      </c>
      <c r="B11033" s="110" t="s">
        <v>13848</v>
      </c>
    </row>
    <row r="11034" spans="1:2" x14ac:dyDescent="0.25">
      <c r="A11034" s="118">
        <v>51870</v>
      </c>
      <c r="B11034" s="110" t="s">
        <v>13849</v>
      </c>
    </row>
    <row r="11035" spans="1:2" x14ac:dyDescent="0.25">
      <c r="A11035" s="118">
        <v>74300</v>
      </c>
      <c r="B11035" s="110" t="s">
        <v>13850</v>
      </c>
    </row>
    <row r="11036" spans="1:2" x14ac:dyDescent="0.25">
      <c r="A11036" s="118">
        <v>40300</v>
      </c>
      <c r="B11036" s="110" t="s">
        <v>13851</v>
      </c>
    </row>
    <row r="11037" spans="1:2" x14ac:dyDescent="0.25">
      <c r="A11037" s="118">
        <v>51870</v>
      </c>
      <c r="B11037" s="110" t="s">
        <v>13852</v>
      </c>
    </row>
    <row r="11038" spans="1:2" x14ac:dyDescent="0.25">
      <c r="A11038" s="118">
        <v>74149</v>
      </c>
      <c r="B11038" s="110" t="s">
        <v>13853</v>
      </c>
    </row>
    <row r="11039" spans="1:2" x14ac:dyDescent="0.25">
      <c r="A11039" s="118">
        <v>24150</v>
      </c>
      <c r="B11039" s="110" t="s">
        <v>13854</v>
      </c>
    </row>
    <row r="11040" spans="1:2" x14ac:dyDescent="0.25">
      <c r="A11040" s="118">
        <v>27100</v>
      </c>
      <c r="B11040" s="110" t="s">
        <v>13855</v>
      </c>
    </row>
    <row r="11041" spans="1:2" x14ac:dyDescent="0.25">
      <c r="A11041" s="118">
        <v>40300</v>
      </c>
      <c r="B11041" s="110" t="s">
        <v>13856</v>
      </c>
    </row>
    <row r="11042" spans="1:2" x14ac:dyDescent="0.25">
      <c r="A11042" s="118">
        <v>40300</v>
      </c>
      <c r="B11042" s="110" t="s">
        <v>13857</v>
      </c>
    </row>
    <row r="11043" spans="1:2" x14ac:dyDescent="0.25">
      <c r="A11043" s="118">
        <v>92111</v>
      </c>
      <c r="B11043" s="110" t="s">
        <v>13858</v>
      </c>
    </row>
    <row r="11044" spans="1:2" x14ac:dyDescent="0.25">
      <c r="A11044" s="118">
        <v>29521</v>
      </c>
      <c r="B11044" s="110" t="s">
        <v>13859</v>
      </c>
    </row>
    <row r="11045" spans="1:2" x14ac:dyDescent="0.25">
      <c r="A11045" s="118">
        <v>29521</v>
      </c>
      <c r="B11045" s="110" t="s">
        <v>13860</v>
      </c>
    </row>
    <row r="11046" spans="1:2" x14ac:dyDescent="0.25">
      <c r="A11046" s="118">
        <v>80429</v>
      </c>
      <c r="B11046" s="110" t="s">
        <v>13861</v>
      </c>
    </row>
    <row r="11047" spans="1:2" x14ac:dyDescent="0.25">
      <c r="A11047" s="118">
        <v>91120</v>
      </c>
      <c r="B11047" s="110" t="s">
        <v>13862</v>
      </c>
    </row>
    <row r="11048" spans="1:2" x14ac:dyDescent="0.25">
      <c r="A11048" s="118">
        <v>25210</v>
      </c>
      <c r="B11048" s="110" t="s">
        <v>13863</v>
      </c>
    </row>
    <row r="11049" spans="1:2" x14ac:dyDescent="0.25">
      <c r="A11049" s="118">
        <v>25130</v>
      </c>
      <c r="B11049" s="110" t="s">
        <v>13864</v>
      </c>
    </row>
    <row r="11050" spans="1:2" x14ac:dyDescent="0.25">
      <c r="A11050" s="118">
        <v>27330</v>
      </c>
      <c r="B11050" s="110" t="s">
        <v>13865</v>
      </c>
    </row>
    <row r="11051" spans="1:2" x14ac:dyDescent="0.25">
      <c r="A11051" s="118">
        <v>74143</v>
      </c>
      <c r="B11051" s="110" t="s">
        <v>13866</v>
      </c>
    </row>
    <row r="11052" spans="1:2" x14ac:dyDescent="0.25">
      <c r="A11052" s="118">
        <v>29540</v>
      </c>
      <c r="B11052" s="110" t="s">
        <v>13867</v>
      </c>
    </row>
    <row r="11053" spans="1:2" x14ac:dyDescent="0.25">
      <c r="A11053" s="118">
        <v>72210</v>
      </c>
      <c r="B11053" s="110" t="s">
        <v>13868</v>
      </c>
    </row>
    <row r="11054" spans="1:2" x14ac:dyDescent="0.25">
      <c r="A11054" s="118">
        <v>72210</v>
      </c>
      <c r="B11054" s="110" t="s">
        <v>13869</v>
      </c>
    </row>
    <row r="11055" spans="1:2" x14ac:dyDescent="0.25">
      <c r="A11055" s="118">
        <v>74209</v>
      </c>
      <c r="B11055" s="110" t="s">
        <v>13870</v>
      </c>
    </row>
    <row r="11056" spans="1:2" x14ac:dyDescent="0.25">
      <c r="A11056" s="118">
        <v>33403</v>
      </c>
      <c r="B11056" s="110" t="s">
        <v>13871</v>
      </c>
    </row>
    <row r="11057" spans="1:2" x14ac:dyDescent="0.25">
      <c r="A11057" s="118">
        <v>33403</v>
      </c>
      <c r="B11057" s="110" t="s">
        <v>13872</v>
      </c>
    </row>
    <row r="11058" spans="1:2" x14ac:dyDescent="0.25">
      <c r="A11058" s="118">
        <v>33403</v>
      </c>
      <c r="B11058" s="110" t="s">
        <v>13873</v>
      </c>
    </row>
    <row r="11059" spans="1:2" x14ac:dyDescent="0.25">
      <c r="A11059" s="118">
        <v>31500</v>
      </c>
      <c r="B11059" s="110" t="s">
        <v>13874</v>
      </c>
    </row>
    <row r="11060" spans="1:2" x14ac:dyDescent="0.25">
      <c r="A11060" s="118">
        <v>92629</v>
      </c>
      <c r="B11060" s="110" t="s">
        <v>13875</v>
      </c>
    </row>
    <row r="11061" spans="1:2" x14ac:dyDescent="0.25">
      <c r="A11061" s="118">
        <v>74850</v>
      </c>
      <c r="B11061" s="110" t="s">
        <v>13876</v>
      </c>
    </row>
    <row r="11062" spans="1:2" x14ac:dyDescent="0.25">
      <c r="A11062" s="118">
        <v>1429</v>
      </c>
      <c r="B11062" s="110" t="s">
        <v>13877</v>
      </c>
    </row>
    <row r="11063" spans="1:2" x14ac:dyDescent="0.25">
      <c r="A11063" s="118">
        <v>23201</v>
      </c>
      <c r="B11063" s="110" t="s">
        <v>13878</v>
      </c>
    </row>
    <row r="11064" spans="1:2" x14ac:dyDescent="0.25">
      <c r="A11064" s="118">
        <v>11100</v>
      </c>
      <c r="B11064" s="110" t="s">
        <v>13879</v>
      </c>
    </row>
    <row r="11065" spans="1:2" x14ac:dyDescent="0.25">
      <c r="A11065" s="118">
        <v>51511</v>
      </c>
      <c r="B11065" s="110" t="s">
        <v>13880</v>
      </c>
    </row>
    <row r="11066" spans="1:2" x14ac:dyDescent="0.25">
      <c r="A11066" s="118">
        <v>24610</v>
      </c>
      <c r="B11066" s="110" t="s">
        <v>13881</v>
      </c>
    </row>
    <row r="11067" spans="1:2" x14ac:dyDescent="0.25">
      <c r="A11067" s="118">
        <v>51120</v>
      </c>
      <c r="B11067" s="110" t="s">
        <v>13882</v>
      </c>
    </row>
    <row r="11068" spans="1:2" x14ac:dyDescent="0.25">
      <c r="A11068" s="118">
        <v>35300</v>
      </c>
      <c r="B11068" s="110" t="s">
        <v>13883</v>
      </c>
    </row>
    <row r="11069" spans="1:2" x14ac:dyDescent="0.25">
      <c r="A11069" s="118">
        <v>35300</v>
      </c>
      <c r="B11069" s="110" t="s">
        <v>13884</v>
      </c>
    </row>
    <row r="11070" spans="1:2" x14ac:dyDescent="0.25">
      <c r="A11070" s="118">
        <v>34300</v>
      </c>
      <c r="B11070" s="110" t="s">
        <v>13885</v>
      </c>
    </row>
    <row r="11071" spans="1:2" x14ac:dyDescent="0.25">
      <c r="A11071" s="118">
        <v>51479</v>
      </c>
      <c r="B11071" s="110" t="s">
        <v>13886</v>
      </c>
    </row>
    <row r="11072" spans="1:2" x14ac:dyDescent="0.25">
      <c r="A11072" s="118">
        <v>36631</v>
      </c>
      <c r="B11072" s="110" t="s">
        <v>13887</v>
      </c>
    </row>
    <row r="11073" spans="1:2" x14ac:dyDescent="0.25">
      <c r="A11073" s="118">
        <v>24610</v>
      </c>
      <c r="B11073" s="110" t="s">
        <v>13888</v>
      </c>
    </row>
    <row r="11074" spans="1:2" x14ac:dyDescent="0.25">
      <c r="A11074" s="118">
        <v>70310</v>
      </c>
      <c r="B11074" s="110" t="s">
        <v>13889</v>
      </c>
    </row>
    <row r="11075" spans="1:2" x14ac:dyDescent="0.25">
      <c r="A11075" s="118">
        <v>70110</v>
      </c>
      <c r="B11075" s="110" t="s">
        <v>13890</v>
      </c>
    </row>
    <row r="11076" spans="1:2" x14ac:dyDescent="0.25">
      <c r="A11076" s="118">
        <v>66031</v>
      </c>
      <c r="B11076" s="110" t="s">
        <v>13891</v>
      </c>
    </row>
    <row r="11077" spans="1:2" x14ac:dyDescent="0.25">
      <c r="A11077" s="118">
        <v>70110</v>
      </c>
      <c r="B11077" s="110" t="s">
        <v>13892</v>
      </c>
    </row>
    <row r="11078" spans="1:2" x14ac:dyDescent="0.25">
      <c r="A11078" s="118">
        <v>70209</v>
      </c>
      <c r="B11078" s="110" t="s">
        <v>13893</v>
      </c>
    </row>
    <row r="11079" spans="1:2" x14ac:dyDescent="0.25">
      <c r="A11079" s="118">
        <v>70320</v>
      </c>
      <c r="B11079" s="110" t="s">
        <v>13894</v>
      </c>
    </row>
    <row r="11080" spans="1:2" x14ac:dyDescent="0.25">
      <c r="A11080" s="118">
        <v>91110</v>
      </c>
      <c r="B11080" s="110" t="s">
        <v>13895</v>
      </c>
    </row>
    <row r="11081" spans="1:2" x14ac:dyDescent="0.25">
      <c r="A11081" s="118">
        <v>65238</v>
      </c>
      <c r="B11081" s="110" t="s">
        <v>13896</v>
      </c>
    </row>
    <row r="11082" spans="1:2" x14ac:dyDescent="0.25">
      <c r="A11082" s="118">
        <v>26260</v>
      </c>
      <c r="B11082" s="110" t="s">
        <v>13897</v>
      </c>
    </row>
    <row r="11083" spans="1:2" x14ac:dyDescent="0.25">
      <c r="A11083" s="118">
        <v>29110</v>
      </c>
      <c r="B11083" s="110" t="s">
        <v>13898</v>
      </c>
    </row>
    <row r="11084" spans="1:2" x14ac:dyDescent="0.25">
      <c r="A11084" s="119">
        <v>51120</v>
      </c>
      <c r="B11084" s="111" t="s">
        <v>13899</v>
      </c>
    </row>
    <row r="11085" spans="1:2" x14ac:dyDescent="0.25">
      <c r="A11085" s="120">
        <v>24140</v>
      </c>
      <c r="B11085" s="111" t="s">
        <v>13900</v>
      </c>
    </row>
    <row r="11086" spans="1:2" x14ac:dyDescent="0.25">
      <c r="A11086" s="119">
        <v>51550</v>
      </c>
      <c r="B11086" s="111" t="s">
        <v>13901</v>
      </c>
    </row>
    <row r="11087" spans="1:2" x14ac:dyDescent="0.25">
      <c r="A11087" s="118">
        <v>23201</v>
      </c>
      <c r="B11087" s="110" t="s">
        <v>13902</v>
      </c>
    </row>
    <row r="11088" spans="1:2" x14ac:dyDescent="0.25">
      <c r="A11088" s="118">
        <v>24140</v>
      </c>
      <c r="B11088" s="110" t="s">
        <v>13903</v>
      </c>
    </row>
    <row r="11089" spans="1:2" x14ac:dyDescent="0.25">
      <c r="A11089" s="118">
        <v>24160</v>
      </c>
      <c r="B11089" s="110" t="s">
        <v>13904</v>
      </c>
    </row>
    <row r="11090" spans="1:2" x14ac:dyDescent="0.25">
      <c r="A11090" s="118">
        <v>22230</v>
      </c>
      <c r="B11090" s="110" t="s">
        <v>13905</v>
      </c>
    </row>
    <row r="11091" spans="1:2" x14ac:dyDescent="0.25">
      <c r="A11091" s="118">
        <v>22220</v>
      </c>
      <c r="B11091" s="110" t="s">
        <v>13906</v>
      </c>
    </row>
    <row r="11092" spans="1:2" x14ac:dyDescent="0.25">
      <c r="A11092" s="118">
        <v>51460</v>
      </c>
      <c r="B11092" s="110" t="s">
        <v>13907</v>
      </c>
    </row>
    <row r="11093" spans="1:2" x14ac:dyDescent="0.25">
      <c r="A11093" s="121">
        <v>33100</v>
      </c>
      <c r="B11093" s="110" t="s">
        <v>13908</v>
      </c>
    </row>
    <row r="11094" spans="1:2" x14ac:dyDescent="0.25">
      <c r="A11094" s="119">
        <v>51160</v>
      </c>
      <c r="B11094" s="111" t="s">
        <v>13909</v>
      </c>
    </row>
    <row r="11095" spans="1:2" x14ac:dyDescent="0.25">
      <c r="A11095" s="119">
        <v>52610</v>
      </c>
      <c r="B11095" s="111" t="s">
        <v>13910</v>
      </c>
    </row>
    <row r="11096" spans="1:2" x14ac:dyDescent="0.25">
      <c r="A11096" s="120">
        <v>21220</v>
      </c>
      <c r="B11096" s="111" t="s">
        <v>13911</v>
      </c>
    </row>
    <row r="11097" spans="1:2" x14ac:dyDescent="0.25">
      <c r="A11097" s="119">
        <v>52423</v>
      </c>
      <c r="B11097" s="111" t="s">
        <v>13912</v>
      </c>
    </row>
    <row r="11098" spans="1:2" x14ac:dyDescent="0.25">
      <c r="A11098" s="119">
        <v>51429</v>
      </c>
      <c r="B11098" s="111" t="s">
        <v>13913</v>
      </c>
    </row>
    <row r="11099" spans="1:2" x14ac:dyDescent="0.25">
      <c r="A11099" s="119">
        <v>51160</v>
      </c>
      <c r="B11099" s="111" t="s">
        <v>13914</v>
      </c>
    </row>
    <row r="11100" spans="1:2" x14ac:dyDescent="0.25">
      <c r="A11100" s="119">
        <v>52610</v>
      </c>
      <c r="B11100" s="111" t="s">
        <v>13915</v>
      </c>
    </row>
    <row r="11101" spans="1:2" x14ac:dyDescent="0.25">
      <c r="A11101" s="120">
        <v>25240</v>
      </c>
      <c r="B11101" s="111" t="s">
        <v>13916</v>
      </c>
    </row>
    <row r="11102" spans="1:2" x14ac:dyDescent="0.25">
      <c r="A11102" s="119">
        <v>52423</v>
      </c>
      <c r="B11102" s="111" t="s">
        <v>13917</v>
      </c>
    </row>
    <row r="11103" spans="1:2" x14ac:dyDescent="0.25">
      <c r="A11103" s="119">
        <v>51429</v>
      </c>
      <c r="B11103" s="111" t="s">
        <v>13918</v>
      </c>
    </row>
    <row r="11104" spans="1:2" x14ac:dyDescent="0.25">
      <c r="A11104" s="118">
        <v>18210</v>
      </c>
      <c r="B11104" s="110" t="s">
        <v>13919</v>
      </c>
    </row>
    <row r="11105" spans="1:2" x14ac:dyDescent="0.25">
      <c r="A11105" s="118">
        <v>45440</v>
      </c>
      <c r="B11105" s="110" t="s">
        <v>13920</v>
      </c>
    </row>
    <row r="11106" spans="1:2" x14ac:dyDescent="0.25">
      <c r="A11106" s="119">
        <v>51160</v>
      </c>
      <c r="B11106" s="111" t="s">
        <v>13921</v>
      </c>
    </row>
    <row r="11107" spans="1:2" x14ac:dyDescent="0.25">
      <c r="A11107" s="119">
        <v>52610</v>
      </c>
      <c r="B11107" s="111" t="s">
        <v>13922</v>
      </c>
    </row>
    <row r="11108" spans="1:2" x14ac:dyDescent="0.25">
      <c r="A11108" s="120">
        <v>18249</v>
      </c>
      <c r="B11108" s="111" t="s">
        <v>13923</v>
      </c>
    </row>
    <row r="11109" spans="1:2" x14ac:dyDescent="0.25">
      <c r="A11109" s="119">
        <v>52423</v>
      </c>
      <c r="B11109" s="111" t="s">
        <v>13924</v>
      </c>
    </row>
    <row r="11110" spans="1:2" x14ac:dyDescent="0.25">
      <c r="A11110" s="119">
        <v>51429</v>
      </c>
      <c r="B11110" s="111" t="s">
        <v>13925</v>
      </c>
    </row>
    <row r="11111" spans="1:2" x14ac:dyDescent="0.25">
      <c r="A11111" s="118">
        <v>19300</v>
      </c>
      <c r="B11111" s="110" t="s">
        <v>13926</v>
      </c>
    </row>
    <row r="11112" spans="1:2" x14ac:dyDescent="0.25">
      <c r="A11112" s="119">
        <v>51160</v>
      </c>
      <c r="B11112" s="111" t="s">
        <v>13927</v>
      </c>
    </row>
    <row r="11113" spans="1:2" x14ac:dyDescent="0.25">
      <c r="A11113" s="120">
        <v>18249</v>
      </c>
      <c r="B11113" s="111" t="s">
        <v>13928</v>
      </c>
    </row>
    <row r="11114" spans="1:2" x14ac:dyDescent="0.25">
      <c r="A11114" s="119">
        <v>51429</v>
      </c>
      <c r="B11114" s="111" t="s">
        <v>13929</v>
      </c>
    </row>
    <row r="11115" spans="1:2" x14ac:dyDescent="0.25">
      <c r="A11115" s="118">
        <v>33401</v>
      </c>
      <c r="B11115" s="110" t="s">
        <v>13930</v>
      </c>
    </row>
    <row r="11116" spans="1:2" x14ac:dyDescent="0.25">
      <c r="A11116" s="119">
        <v>51180</v>
      </c>
      <c r="B11116" s="111" t="s">
        <v>13931</v>
      </c>
    </row>
    <row r="11117" spans="1:2" x14ac:dyDescent="0.25">
      <c r="A11117" s="119">
        <v>52610</v>
      </c>
      <c r="B11117" s="111" t="s">
        <v>13932</v>
      </c>
    </row>
    <row r="11118" spans="1:2" x14ac:dyDescent="0.25">
      <c r="A11118" s="120">
        <v>33100</v>
      </c>
      <c r="B11118" s="111" t="s">
        <v>13933</v>
      </c>
    </row>
    <row r="11119" spans="1:2" x14ac:dyDescent="0.25">
      <c r="A11119" s="119">
        <v>52487</v>
      </c>
      <c r="B11119" s="111" t="s">
        <v>13934</v>
      </c>
    </row>
    <row r="11120" spans="1:2" x14ac:dyDescent="0.25">
      <c r="A11120" s="119">
        <v>51439</v>
      </c>
      <c r="B11120" s="111" t="s">
        <v>13935</v>
      </c>
    </row>
    <row r="11121" spans="1:2" x14ac:dyDescent="0.25">
      <c r="A11121" s="118">
        <v>18249</v>
      </c>
      <c r="B11121" s="110" t="s">
        <v>13936</v>
      </c>
    </row>
    <row r="11122" spans="1:2" x14ac:dyDescent="0.25">
      <c r="A11122" s="118">
        <v>18241</v>
      </c>
      <c r="B11122" s="110" t="s">
        <v>13937</v>
      </c>
    </row>
    <row r="11123" spans="1:2" x14ac:dyDescent="0.25">
      <c r="A11123" s="118">
        <v>18241</v>
      </c>
      <c r="B11123" s="110" t="s">
        <v>13938</v>
      </c>
    </row>
    <row r="11124" spans="1:2" x14ac:dyDescent="0.25">
      <c r="A11124" s="119">
        <v>51160</v>
      </c>
      <c r="B11124" s="111" t="s">
        <v>13939</v>
      </c>
    </row>
    <row r="11125" spans="1:2" x14ac:dyDescent="0.25">
      <c r="A11125" s="119">
        <v>52610</v>
      </c>
      <c r="B11125" s="111" t="s">
        <v>13940</v>
      </c>
    </row>
    <row r="11126" spans="1:2" x14ac:dyDescent="0.25">
      <c r="A11126" s="119">
        <v>52423</v>
      </c>
      <c r="B11126" s="111" t="s">
        <v>13941</v>
      </c>
    </row>
    <row r="11127" spans="1:2" x14ac:dyDescent="0.25">
      <c r="A11127" s="119">
        <v>51429</v>
      </c>
      <c r="B11127" s="111" t="s">
        <v>13942</v>
      </c>
    </row>
    <row r="11128" spans="1:2" x14ac:dyDescent="0.25">
      <c r="A11128" s="118">
        <v>15710</v>
      </c>
      <c r="B11128" s="110" t="s">
        <v>13943</v>
      </c>
    </row>
    <row r="11129" spans="1:2" x14ac:dyDescent="0.25">
      <c r="A11129" s="118">
        <v>15710</v>
      </c>
      <c r="B11129" s="110" t="s">
        <v>13944</v>
      </c>
    </row>
    <row r="11130" spans="1:2" x14ac:dyDescent="0.25">
      <c r="A11130" s="118">
        <v>24660</v>
      </c>
      <c r="B11130" s="110" t="s">
        <v>13945</v>
      </c>
    </row>
    <row r="11131" spans="1:2" x14ac:dyDescent="0.25">
      <c r="A11131" s="118">
        <v>91330</v>
      </c>
      <c r="B11131" s="110" t="s">
        <v>13946</v>
      </c>
    </row>
    <row r="11132" spans="1:2" x14ac:dyDescent="0.25">
      <c r="A11132" s="118">
        <v>33201</v>
      </c>
      <c r="B11132" s="110" t="s">
        <v>13947</v>
      </c>
    </row>
    <row r="11133" spans="1:2" x14ac:dyDescent="0.25">
      <c r="A11133" s="118">
        <v>51210</v>
      </c>
      <c r="B11133" s="110" t="s">
        <v>13948</v>
      </c>
    </row>
    <row r="11134" spans="1:2" x14ac:dyDescent="0.25">
      <c r="A11134" s="118">
        <v>66011</v>
      </c>
      <c r="B11134" s="110" t="s">
        <v>13949</v>
      </c>
    </row>
    <row r="11135" spans="1:2" x14ac:dyDescent="0.25">
      <c r="A11135" s="118">
        <v>66031</v>
      </c>
      <c r="B11135" s="110" t="s">
        <v>13950</v>
      </c>
    </row>
    <row r="11136" spans="1:2" x14ac:dyDescent="0.25">
      <c r="A11136" s="118">
        <v>51170</v>
      </c>
      <c r="B11136" s="110" t="s">
        <v>13951</v>
      </c>
    </row>
    <row r="11137" spans="1:2" x14ac:dyDescent="0.25">
      <c r="A11137" s="118">
        <v>92629</v>
      </c>
      <c r="B11137" s="110" t="s">
        <v>13952</v>
      </c>
    </row>
    <row r="11138" spans="1:2" x14ac:dyDescent="0.25">
      <c r="A11138" s="118">
        <v>85140</v>
      </c>
      <c r="B11138" s="110" t="s">
        <v>13953</v>
      </c>
    </row>
    <row r="11139" spans="1:2" x14ac:dyDescent="0.25">
      <c r="A11139" s="118">
        <v>75240</v>
      </c>
      <c r="B11139" s="110" t="s">
        <v>13954</v>
      </c>
    </row>
    <row r="11140" spans="1:2" x14ac:dyDescent="0.25">
      <c r="A11140" s="118">
        <v>51390</v>
      </c>
      <c r="B11140" s="110" t="s">
        <v>13955</v>
      </c>
    </row>
    <row r="11141" spans="1:2" x14ac:dyDescent="0.25">
      <c r="A11141" s="118">
        <v>51180</v>
      </c>
      <c r="B11141" s="110" t="s">
        <v>13956</v>
      </c>
    </row>
    <row r="11142" spans="1:2" x14ac:dyDescent="0.25">
      <c r="A11142" s="118">
        <v>24410</v>
      </c>
      <c r="B11142" s="110" t="s">
        <v>13957</v>
      </c>
    </row>
    <row r="11143" spans="1:2" x14ac:dyDescent="0.25">
      <c r="A11143" s="118">
        <v>51460</v>
      </c>
      <c r="B11143" s="110" t="s">
        <v>13958</v>
      </c>
    </row>
    <row r="11144" spans="1:2" x14ac:dyDescent="0.25">
      <c r="A11144" s="118">
        <v>28610</v>
      </c>
      <c r="B11144" s="110" t="s">
        <v>13959</v>
      </c>
    </row>
    <row r="11145" spans="1:2" x14ac:dyDescent="0.25">
      <c r="A11145" s="118">
        <v>28620</v>
      </c>
      <c r="B11145" s="110" t="s">
        <v>13960</v>
      </c>
    </row>
    <row r="11146" spans="1:2" x14ac:dyDescent="0.25">
      <c r="A11146" s="118">
        <v>85140</v>
      </c>
      <c r="B11146" s="110" t="s">
        <v>13961</v>
      </c>
    </row>
    <row r="11147" spans="1:2" x14ac:dyDescent="0.25">
      <c r="A11147" s="118">
        <v>85140</v>
      </c>
      <c r="B11147" s="110" t="s">
        <v>13962</v>
      </c>
    </row>
    <row r="11148" spans="1:2" x14ac:dyDescent="0.25">
      <c r="A11148" s="118">
        <v>85112</v>
      </c>
      <c r="B11148" s="110" t="s">
        <v>13963</v>
      </c>
    </row>
    <row r="11149" spans="1:2" x14ac:dyDescent="0.25">
      <c r="A11149" s="118">
        <v>85120</v>
      </c>
      <c r="B11149" s="110" t="s">
        <v>13964</v>
      </c>
    </row>
    <row r="11150" spans="1:2" x14ac:dyDescent="0.25">
      <c r="A11150" s="118">
        <v>33100</v>
      </c>
      <c r="B11150" s="110" t="s">
        <v>13965</v>
      </c>
    </row>
    <row r="11151" spans="1:2" x14ac:dyDescent="0.25">
      <c r="A11151" s="118">
        <v>85140</v>
      </c>
      <c r="B11151" s="110" t="s">
        <v>13966</v>
      </c>
    </row>
    <row r="11152" spans="1:2" x14ac:dyDescent="0.25">
      <c r="A11152" s="118">
        <v>73200</v>
      </c>
      <c r="B11152" s="110" t="s">
        <v>13967</v>
      </c>
    </row>
    <row r="11153" spans="1:2" x14ac:dyDescent="0.25">
      <c r="A11153" s="118">
        <v>33100</v>
      </c>
      <c r="B11153" s="110" t="s">
        <v>13968</v>
      </c>
    </row>
    <row r="11154" spans="1:2" x14ac:dyDescent="0.25">
      <c r="A11154" s="118">
        <v>92729</v>
      </c>
      <c r="B11154" s="110" t="s">
        <v>13969</v>
      </c>
    </row>
    <row r="11155" spans="1:2" x14ac:dyDescent="0.25">
      <c r="A11155" s="118">
        <v>51439</v>
      </c>
      <c r="B11155" s="110" t="s">
        <v>13970</v>
      </c>
    </row>
    <row r="11156" spans="1:2" x14ac:dyDescent="0.25">
      <c r="A11156" s="118">
        <v>32300</v>
      </c>
      <c r="B11156" s="110" t="s">
        <v>13971</v>
      </c>
    </row>
    <row r="11157" spans="1:2" x14ac:dyDescent="0.25">
      <c r="A11157" s="118">
        <v>75120</v>
      </c>
      <c r="B11157" s="110" t="s">
        <v>13972</v>
      </c>
    </row>
    <row r="11158" spans="1:2" x14ac:dyDescent="0.25">
      <c r="A11158" s="118">
        <v>75120</v>
      </c>
      <c r="B11158" s="110" t="s">
        <v>13973</v>
      </c>
    </row>
    <row r="11159" spans="1:2" x14ac:dyDescent="0.25">
      <c r="A11159" s="118">
        <v>75120</v>
      </c>
      <c r="B11159" s="110" t="s">
        <v>13974</v>
      </c>
    </row>
    <row r="11160" spans="1:2" x14ac:dyDescent="0.25">
      <c r="A11160" s="118">
        <v>75120</v>
      </c>
      <c r="B11160" s="110" t="s">
        <v>13975</v>
      </c>
    </row>
    <row r="11161" spans="1:2" x14ac:dyDescent="0.25">
      <c r="A11161" s="118">
        <v>75120</v>
      </c>
      <c r="B11161" s="110" t="s">
        <v>13976</v>
      </c>
    </row>
    <row r="11162" spans="1:2" x14ac:dyDescent="0.25">
      <c r="A11162" s="118">
        <v>75120</v>
      </c>
      <c r="B11162" s="110" t="s">
        <v>13977</v>
      </c>
    </row>
    <row r="11163" spans="1:2" x14ac:dyDescent="0.25">
      <c r="A11163" s="118">
        <v>75120</v>
      </c>
      <c r="B11163" s="110" t="s">
        <v>13978</v>
      </c>
    </row>
    <row r="11164" spans="1:2" x14ac:dyDescent="0.25">
      <c r="A11164" s="118">
        <v>75120</v>
      </c>
      <c r="B11164" s="110" t="s">
        <v>13979</v>
      </c>
    </row>
    <row r="11165" spans="1:2" x14ac:dyDescent="0.25">
      <c r="A11165" s="118">
        <v>74300</v>
      </c>
      <c r="B11165" s="110" t="s">
        <v>13980</v>
      </c>
    </row>
    <row r="11166" spans="1:2" x14ac:dyDescent="0.25">
      <c r="A11166" s="118">
        <v>93040</v>
      </c>
      <c r="B11166" s="110" t="s">
        <v>13981</v>
      </c>
    </row>
    <row r="11167" spans="1:2" x14ac:dyDescent="0.25">
      <c r="A11167" s="118">
        <v>32300</v>
      </c>
      <c r="B11167" s="110" t="s">
        <v>13982</v>
      </c>
    </row>
    <row r="11168" spans="1:2" x14ac:dyDescent="0.25">
      <c r="A11168" s="118">
        <v>75110</v>
      </c>
      <c r="B11168" s="110" t="s">
        <v>13983</v>
      </c>
    </row>
    <row r="11169" spans="1:2" x14ac:dyDescent="0.25">
      <c r="A11169" s="118">
        <v>75110</v>
      </c>
      <c r="B11169" s="110" t="s">
        <v>13984</v>
      </c>
    </row>
    <row r="11170" spans="1:2" x14ac:dyDescent="0.25">
      <c r="A11170" s="118">
        <v>85140</v>
      </c>
      <c r="B11170" s="110" t="s">
        <v>13985</v>
      </c>
    </row>
    <row r="11171" spans="1:2" x14ac:dyDescent="0.25">
      <c r="A11171" s="118">
        <v>55402</v>
      </c>
      <c r="B11171" s="110" t="s">
        <v>13986</v>
      </c>
    </row>
    <row r="11172" spans="1:2" x14ac:dyDescent="0.25">
      <c r="A11172" s="118">
        <v>55404</v>
      </c>
      <c r="B11172" s="110" t="s">
        <v>13987</v>
      </c>
    </row>
    <row r="11173" spans="1:2" x14ac:dyDescent="0.25">
      <c r="A11173" s="118">
        <v>55403</v>
      </c>
      <c r="B11173" s="110" t="s">
        <v>13988</v>
      </c>
    </row>
    <row r="11174" spans="1:2" x14ac:dyDescent="0.25">
      <c r="A11174" s="118">
        <v>74130</v>
      </c>
      <c r="B11174" s="110" t="s">
        <v>13989</v>
      </c>
    </row>
    <row r="11175" spans="1:2" x14ac:dyDescent="0.25">
      <c r="A11175" s="118">
        <v>75240</v>
      </c>
      <c r="B11175" s="110" t="s">
        <v>13990</v>
      </c>
    </row>
    <row r="11176" spans="1:2" x14ac:dyDescent="0.25">
      <c r="A11176" s="118">
        <v>92729</v>
      </c>
      <c r="B11176" s="110" t="s">
        <v>13991</v>
      </c>
    </row>
    <row r="11177" spans="1:2" x14ac:dyDescent="0.25">
      <c r="A11177" s="118">
        <v>74142</v>
      </c>
      <c r="B11177" s="110" t="s">
        <v>13992</v>
      </c>
    </row>
    <row r="11178" spans="1:2" x14ac:dyDescent="0.25">
      <c r="A11178" s="118">
        <v>74879</v>
      </c>
      <c r="B11178" s="110" t="s">
        <v>13993</v>
      </c>
    </row>
    <row r="11179" spans="1:2" x14ac:dyDescent="0.25">
      <c r="A11179" s="118">
        <v>74141</v>
      </c>
      <c r="B11179" s="110" t="s">
        <v>13994</v>
      </c>
    </row>
    <row r="11180" spans="1:2" x14ac:dyDescent="0.25">
      <c r="A11180" s="118">
        <v>74141</v>
      </c>
      <c r="B11180" s="110" t="s">
        <v>13995</v>
      </c>
    </row>
    <row r="11181" spans="1:2" x14ac:dyDescent="0.25">
      <c r="A11181" s="118">
        <v>80210</v>
      </c>
      <c r="B11181" s="110" t="s">
        <v>13996</v>
      </c>
    </row>
    <row r="11182" spans="1:2" x14ac:dyDescent="0.25">
      <c r="A11182" s="118">
        <v>60219</v>
      </c>
      <c r="B11182" s="110" t="s">
        <v>13997</v>
      </c>
    </row>
    <row r="11183" spans="1:2" x14ac:dyDescent="0.25">
      <c r="A11183" s="118">
        <v>92319</v>
      </c>
      <c r="B11183" s="110" t="s">
        <v>13998</v>
      </c>
    </row>
    <row r="11184" spans="1:2" x14ac:dyDescent="0.25">
      <c r="A11184" s="118">
        <v>80429</v>
      </c>
      <c r="B11184" s="110" t="s">
        <v>13999</v>
      </c>
    </row>
    <row r="11185" spans="1:2" x14ac:dyDescent="0.25">
      <c r="A11185" s="118">
        <v>74850</v>
      </c>
      <c r="B11185" s="110" t="s">
        <v>14000</v>
      </c>
    </row>
    <row r="11186" spans="1:2" x14ac:dyDescent="0.25">
      <c r="A11186" s="118">
        <v>45213</v>
      </c>
      <c r="B11186" s="110" t="s">
        <v>14001</v>
      </c>
    </row>
    <row r="11187" spans="1:2" x14ac:dyDescent="0.25">
      <c r="A11187" s="118">
        <v>74879</v>
      </c>
      <c r="B11187" s="110" t="s">
        <v>14002</v>
      </c>
    </row>
    <row r="11188" spans="1:2" x14ac:dyDescent="0.25">
      <c r="A11188" s="118">
        <v>22150</v>
      </c>
      <c r="B11188" s="110" t="s">
        <v>14003</v>
      </c>
    </row>
    <row r="11189" spans="1:2" x14ac:dyDescent="0.25">
      <c r="A11189" s="118">
        <v>22230</v>
      </c>
      <c r="B11189" s="110" t="s">
        <v>14004</v>
      </c>
    </row>
    <row r="11190" spans="1:2" x14ac:dyDescent="0.25">
      <c r="A11190" s="118">
        <v>22140</v>
      </c>
      <c r="B11190" s="110" t="s">
        <v>14005</v>
      </c>
    </row>
    <row r="11191" spans="1:2" x14ac:dyDescent="0.25">
      <c r="A11191" s="118">
        <v>72210</v>
      </c>
      <c r="B11191" s="110" t="s">
        <v>14006</v>
      </c>
    </row>
    <row r="11192" spans="1:2" x14ac:dyDescent="0.25">
      <c r="A11192" s="118">
        <v>72210</v>
      </c>
      <c r="B11192" s="110" t="s">
        <v>14007</v>
      </c>
    </row>
    <row r="11193" spans="1:2" x14ac:dyDescent="0.25">
      <c r="A11193" s="118">
        <v>22220</v>
      </c>
      <c r="B11193" s="110" t="s">
        <v>14008</v>
      </c>
    </row>
    <row r="11194" spans="1:2" x14ac:dyDescent="0.25">
      <c r="A11194" s="118">
        <v>22110</v>
      </c>
      <c r="B11194" s="110" t="s">
        <v>14009</v>
      </c>
    </row>
    <row r="11195" spans="1:2" x14ac:dyDescent="0.25">
      <c r="A11195" s="118">
        <v>15611</v>
      </c>
      <c r="B11195" s="110" t="s">
        <v>14010</v>
      </c>
    </row>
    <row r="11196" spans="1:2" x14ac:dyDescent="0.25">
      <c r="A11196" s="118">
        <v>15612</v>
      </c>
      <c r="B11196" s="110" t="s">
        <v>14011</v>
      </c>
    </row>
    <row r="11197" spans="1:2" x14ac:dyDescent="0.25">
      <c r="A11197" s="118">
        <v>15612</v>
      </c>
      <c r="B11197" s="110" t="s">
        <v>14012</v>
      </c>
    </row>
    <row r="11198" spans="1:2" x14ac:dyDescent="0.25">
      <c r="A11198" s="118">
        <v>15113</v>
      </c>
      <c r="B11198" s="110" t="s">
        <v>14013</v>
      </c>
    </row>
    <row r="11199" spans="1:2" x14ac:dyDescent="0.25">
      <c r="A11199" s="118">
        <v>29140</v>
      </c>
      <c r="B11199" s="110" t="s">
        <v>14014</v>
      </c>
    </row>
    <row r="11200" spans="1:2" x14ac:dyDescent="0.25">
      <c r="A11200" s="118">
        <v>29220</v>
      </c>
      <c r="B11200" s="110" t="s">
        <v>14015</v>
      </c>
    </row>
    <row r="11201" spans="1:2" x14ac:dyDescent="0.25">
      <c r="A11201" s="118">
        <v>20510</v>
      </c>
      <c r="B11201" s="110" t="s">
        <v>14016</v>
      </c>
    </row>
    <row r="11202" spans="1:2" x14ac:dyDescent="0.25">
      <c r="A11202" s="118">
        <v>29220</v>
      </c>
      <c r="B11202" s="110" t="s">
        <v>14017</v>
      </c>
    </row>
    <row r="11203" spans="1:2" x14ac:dyDescent="0.25">
      <c r="A11203" s="118">
        <v>51870</v>
      </c>
      <c r="B11203" s="110" t="s">
        <v>14018</v>
      </c>
    </row>
    <row r="11204" spans="1:2" x14ac:dyDescent="0.25">
      <c r="A11204" s="118">
        <v>29140</v>
      </c>
      <c r="B11204" s="110" t="s">
        <v>14019</v>
      </c>
    </row>
    <row r="11205" spans="1:2" x14ac:dyDescent="0.25">
      <c r="A11205" s="118">
        <v>17720</v>
      </c>
      <c r="B11205" s="110" t="s">
        <v>14020</v>
      </c>
    </row>
    <row r="11206" spans="1:2" x14ac:dyDescent="0.25">
      <c r="A11206" s="118">
        <v>21110</v>
      </c>
      <c r="B11206" s="110" t="s">
        <v>14021</v>
      </c>
    </row>
    <row r="11207" spans="1:2" x14ac:dyDescent="0.25">
      <c r="A11207" s="118">
        <v>29550</v>
      </c>
      <c r="B11207" s="110" t="s">
        <v>14022</v>
      </c>
    </row>
    <row r="11208" spans="1:2" x14ac:dyDescent="0.25">
      <c r="A11208" s="118">
        <v>21110</v>
      </c>
      <c r="B11208" s="110" t="s">
        <v>14023</v>
      </c>
    </row>
    <row r="11209" spans="1:2" x14ac:dyDescent="0.25">
      <c r="A11209" s="118">
        <v>36120</v>
      </c>
      <c r="B11209" s="110" t="s">
        <v>14024</v>
      </c>
    </row>
    <row r="11210" spans="1:2" x14ac:dyDescent="0.25">
      <c r="A11210" s="118">
        <v>2010</v>
      </c>
      <c r="B11210" s="110" t="s">
        <v>14025</v>
      </c>
    </row>
    <row r="11211" spans="1:2" x14ac:dyDescent="0.25">
      <c r="A11211" s="118">
        <v>33202</v>
      </c>
      <c r="B11211" s="110" t="s">
        <v>14026</v>
      </c>
    </row>
    <row r="11212" spans="1:2" x14ac:dyDescent="0.25">
      <c r="A11212" s="118">
        <v>51310</v>
      </c>
      <c r="B11212" s="110" t="s">
        <v>14027</v>
      </c>
    </row>
    <row r="11213" spans="1:2" x14ac:dyDescent="0.25">
      <c r="A11213" s="118">
        <v>29523</v>
      </c>
      <c r="B11213" s="110" t="s">
        <v>14028</v>
      </c>
    </row>
    <row r="11214" spans="1:2" x14ac:dyDescent="0.25">
      <c r="A11214" s="118">
        <v>29560</v>
      </c>
      <c r="B11214" s="110" t="s">
        <v>14029</v>
      </c>
    </row>
    <row r="11215" spans="1:2" x14ac:dyDescent="0.25">
      <c r="A11215" s="118">
        <v>14500</v>
      </c>
      <c r="B11215" s="110" t="s">
        <v>14030</v>
      </c>
    </row>
    <row r="11216" spans="1:2" x14ac:dyDescent="0.25">
      <c r="A11216" s="118">
        <v>26810</v>
      </c>
      <c r="B11216" s="110" t="s">
        <v>14031</v>
      </c>
    </row>
    <row r="11217" spans="1:2" x14ac:dyDescent="0.25">
      <c r="A11217" s="118">
        <v>29121</v>
      </c>
      <c r="B11217" s="110" t="s">
        <v>14032</v>
      </c>
    </row>
    <row r="11218" spans="1:2" x14ac:dyDescent="0.25">
      <c r="A11218" s="118">
        <v>29121</v>
      </c>
      <c r="B11218" s="110" t="s">
        <v>14033</v>
      </c>
    </row>
    <row r="11219" spans="1:2" x14ac:dyDescent="0.25">
      <c r="A11219" s="118">
        <v>19200</v>
      </c>
      <c r="B11219" s="110" t="s">
        <v>14034</v>
      </c>
    </row>
    <row r="11220" spans="1:2" x14ac:dyDescent="0.25">
      <c r="A11220" s="118">
        <v>29121</v>
      </c>
      <c r="B11220" s="110" t="s">
        <v>14035</v>
      </c>
    </row>
    <row r="11221" spans="1:2" x14ac:dyDescent="0.25">
      <c r="A11221" s="118">
        <v>60300</v>
      </c>
      <c r="B11221" s="110" t="s">
        <v>14036</v>
      </c>
    </row>
    <row r="11222" spans="1:2" x14ac:dyDescent="0.25">
      <c r="A11222" s="118">
        <v>11200</v>
      </c>
      <c r="B11222" s="110" t="s">
        <v>14037</v>
      </c>
    </row>
    <row r="11223" spans="1:2" x14ac:dyDescent="0.25">
      <c r="A11223" s="118">
        <v>51870</v>
      </c>
      <c r="B11223" s="110" t="s">
        <v>14038</v>
      </c>
    </row>
    <row r="11224" spans="1:2" x14ac:dyDescent="0.25">
      <c r="A11224" s="118">
        <v>29121</v>
      </c>
      <c r="B11224" s="110" t="s">
        <v>14039</v>
      </c>
    </row>
    <row r="11225" spans="1:2" x14ac:dyDescent="0.25">
      <c r="A11225" s="118">
        <v>51820</v>
      </c>
      <c r="B11225" s="110" t="s">
        <v>14040</v>
      </c>
    </row>
    <row r="11226" spans="1:2" x14ac:dyDescent="0.25">
      <c r="A11226" s="118">
        <v>51870</v>
      </c>
      <c r="B11226" s="110" t="s">
        <v>14041</v>
      </c>
    </row>
    <row r="11227" spans="1:2" x14ac:dyDescent="0.25">
      <c r="A11227" s="118">
        <v>29121</v>
      </c>
      <c r="B11227" s="110" t="s">
        <v>14042</v>
      </c>
    </row>
    <row r="11228" spans="1:2" x14ac:dyDescent="0.25">
      <c r="A11228" s="118">
        <v>92349</v>
      </c>
      <c r="B11228" s="110" t="s">
        <v>14043</v>
      </c>
    </row>
    <row r="11229" spans="1:2" x14ac:dyDescent="0.25">
      <c r="A11229" s="118">
        <v>29420</v>
      </c>
      <c r="B11229" s="110" t="s">
        <v>14044</v>
      </c>
    </row>
    <row r="11230" spans="1:2" x14ac:dyDescent="0.25">
      <c r="A11230" s="118">
        <v>30020</v>
      </c>
      <c r="B11230" s="110" t="s">
        <v>14045</v>
      </c>
    </row>
    <row r="11231" spans="1:2" x14ac:dyDescent="0.25">
      <c r="A11231" s="118">
        <v>21120</v>
      </c>
      <c r="B11231" s="110" t="s">
        <v>14046</v>
      </c>
    </row>
    <row r="11232" spans="1:2" x14ac:dyDescent="0.25">
      <c r="A11232" s="118">
        <v>30010</v>
      </c>
      <c r="B11232" s="110" t="s">
        <v>14047</v>
      </c>
    </row>
    <row r="11233" spans="1:2" x14ac:dyDescent="0.25">
      <c r="A11233" s="118">
        <v>28620</v>
      </c>
      <c r="B11233" s="110" t="s">
        <v>14048</v>
      </c>
    </row>
    <row r="11234" spans="1:2" x14ac:dyDescent="0.25">
      <c r="A11234" s="118">
        <v>28620</v>
      </c>
      <c r="B11234" s="110" t="s">
        <v>14049</v>
      </c>
    </row>
    <row r="11235" spans="1:2" x14ac:dyDescent="0.25">
      <c r="A11235" s="118">
        <v>29420</v>
      </c>
      <c r="B11235" s="110" t="s">
        <v>14050</v>
      </c>
    </row>
    <row r="11236" spans="1:2" x14ac:dyDescent="0.25">
      <c r="A11236" s="118">
        <v>25130</v>
      </c>
      <c r="B11236" s="110" t="s">
        <v>14051</v>
      </c>
    </row>
    <row r="11237" spans="1:2" x14ac:dyDescent="0.25">
      <c r="A11237" s="118">
        <v>20520</v>
      </c>
      <c r="B11237" s="110" t="s">
        <v>14052</v>
      </c>
    </row>
    <row r="11238" spans="1:2" x14ac:dyDescent="0.25">
      <c r="A11238" s="118">
        <v>35120</v>
      </c>
      <c r="B11238" s="110" t="s">
        <v>14053</v>
      </c>
    </row>
    <row r="11239" spans="1:2" x14ac:dyDescent="0.25">
      <c r="A11239" s="118">
        <v>36509</v>
      </c>
      <c r="B11239" s="110" t="s">
        <v>14054</v>
      </c>
    </row>
    <row r="11240" spans="1:2" x14ac:dyDescent="0.25">
      <c r="A11240" s="118">
        <v>92349</v>
      </c>
      <c r="B11240" s="110" t="s">
        <v>14055</v>
      </c>
    </row>
    <row r="11241" spans="1:2" x14ac:dyDescent="0.25">
      <c r="A11241" s="118">
        <v>64200</v>
      </c>
      <c r="B11241" s="110" t="s">
        <v>14056</v>
      </c>
    </row>
    <row r="11242" spans="1:2" x14ac:dyDescent="0.25">
      <c r="A11242" s="118">
        <v>29240</v>
      </c>
      <c r="B11242" s="110" t="s">
        <v>14057</v>
      </c>
    </row>
    <row r="11243" spans="1:2" x14ac:dyDescent="0.25">
      <c r="A11243" s="118">
        <v>19200</v>
      </c>
      <c r="B11243" s="110" t="s">
        <v>14058</v>
      </c>
    </row>
    <row r="11244" spans="1:2" x14ac:dyDescent="0.25">
      <c r="A11244" s="118">
        <v>36639</v>
      </c>
      <c r="B11244" s="110" t="s">
        <v>14059</v>
      </c>
    </row>
    <row r="11245" spans="1:2" x14ac:dyDescent="0.25">
      <c r="A11245" s="118">
        <v>36509</v>
      </c>
      <c r="B11245" s="110" t="s">
        <v>14060</v>
      </c>
    </row>
    <row r="11246" spans="1:2" x14ac:dyDescent="0.25">
      <c r="A11246" s="118">
        <v>24303</v>
      </c>
      <c r="B11246" s="110" t="s">
        <v>14061</v>
      </c>
    </row>
    <row r="11247" spans="1:2" x14ac:dyDescent="0.25">
      <c r="A11247" s="118">
        <v>36509</v>
      </c>
      <c r="B11247" s="110" t="s">
        <v>14062</v>
      </c>
    </row>
    <row r="11248" spans="1:2" x14ac:dyDescent="0.25">
      <c r="A11248" s="118">
        <v>51477</v>
      </c>
      <c r="B11248" s="110" t="s">
        <v>14063</v>
      </c>
    </row>
    <row r="11249" spans="1:2" x14ac:dyDescent="0.25">
      <c r="A11249" s="118">
        <v>24160</v>
      </c>
      <c r="B11249" s="110" t="s">
        <v>14064</v>
      </c>
    </row>
    <row r="11250" spans="1:2" x14ac:dyDescent="0.25">
      <c r="A11250" s="118">
        <v>17542</v>
      </c>
      <c r="B11250" s="110" t="s">
        <v>14065</v>
      </c>
    </row>
    <row r="11251" spans="1:2" x14ac:dyDescent="0.25">
      <c r="A11251" s="118">
        <v>18231</v>
      </c>
      <c r="B11251" s="110" t="s">
        <v>14066</v>
      </c>
    </row>
    <row r="11252" spans="1:2" x14ac:dyDescent="0.25">
      <c r="A11252" s="118">
        <v>18232</v>
      </c>
      <c r="B11252" s="110" t="s">
        <v>14067</v>
      </c>
    </row>
    <row r="11253" spans="1:2" x14ac:dyDescent="0.25">
      <c r="A11253" s="118">
        <v>45250</v>
      </c>
      <c r="B11253" s="110" t="s">
        <v>14068</v>
      </c>
    </row>
    <row r="11254" spans="1:2" x14ac:dyDescent="0.25">
      <c r="A11254" s="118">
        <v>26610</v>
      </c>
      <c r="B11254" s="110" t="s">
        <v>14069</v>
      </c>
    </row>
    <row r="11255" spans="1:2" x14ac:dyDescent="0.25">
      <c r="A11255" s="118">
        <v>24140</v>
      </c>
      <c r="B11255" s="110" t="s">
        <v>14070</v>
      </c>
    </row>
    <row r="11256" spans="1:2" x14ac:dyDescent="0.25">
      <c r="A11256" s="118">
        <v>14300</v>
      </c>
      <c r="B11256" s="110" t="s">
        <v>14071</v>
      </c>
    </row>
    <row r="11257" spans="1:2" x14ac:dyDescent="0.25">
      <c r="A11257" s="118">
        <v>33202</v>
      </c>
      <c r="B11257" s="110" t="s">
        <v>14072</v>
      </c>
    </row>
    <row r="11258" spans="1:2" x14ac:dyDescent="0.25">
      <c r="A11258" s="118">
        <v>24610</v>
      </c>
      <c r="B11258" s="110" t="s">
        <v>14073</v>
      </c>
    </row>
    <row r="11259" spans="1:2" x14ac:dyDescent="0.25">
      <c r="A11259" s="118">
        <v>1250</v>
      </c>
      <c r="B11259" s="110" t="s">
        <v>14074</v>
      </c>
    </row>
    <row r="11260" spans="1:2" x14ac:dyDescent="0.25">
      <c r="A11260" s="118">
        <v>91310</v>
      </c>
      <c r="B11260" s="110" t="s">
        <v>14075</v>
      </c>
    </row>
    <row r="11261" spans="1:2" x14ac:dyDescent="0.25">
      <c r="A11261" s="118">
        <v>74149</v>
      </c>
      <c r="B11261" s="110" t="s">
        <v>14076</v>
      </c>
    </row>
    <row r="11262" spans="1:2" x14ac:dyDescent="0.25">
      <c r="A11262" s="118">
        <v>74300</v>
      </c>
      <c r="B11262" s="110" t="s">
        <v>14077</v>
      </c>
    </row>
    <row r="11263" spans="1:2" x14ac:dyDescent="0.25">
      <c r="A11263" s="118">
        <v>74203</v>
      </c>
      <c r="B11263" s="110" t="s">
        <v>14078</v>
      </c>
    </row>
    <row r="11264" spans="1:2" x14ac:dyDescent="0.25">
      <c r="A11264" s="118">
        <v>14210</v>
      </c>
      <c r="B11264" s="110" t="s">
        <v>14079</v>
      </c>
    </row>
    <row r="11265" spans="1:2" x14ac:dyDescent="0.25">
      <c r="A11265" s="118">
        <v>26400</v>
      </c>
      <c r="B11265" s="110" t="s">
        <v>14080</v>
      </c>
    </row>
    <row r="11266" spans="1:2" x14ac:dyDescent="0.25">
      <c r="A11266" s="118">
        <v>26400</v>
      </c>
      <c r="B11266" s="110" t="s">
        <v>14081</v>
      </c>
    </row>
    <row r="11267" spans="1:2" x14ac:dyDescent="0.25">
      <c r="A11267" s="118">
        <v>32100</v>
      </c>
      <c r="B11267" s="110" t="s">
        <v>14082</v>
      </c>
    </row>
    <row r="11268" spans="1:2" x14ac:dyDescent="0.25">
      <c r="A11268" s="118">
        <v>14500</v>
      </c>
      <c r="B11268" s="110" t="s">
        <v>14083</v>
      </c>
    </row>
    <row r="11269" spans="1:2" x14ac:dyDescent="0.25">
      <c r="A11269" s="118">
        <v>24410</v>
      </c>
      <c r="B11269" s="110" t="s">
        <v>14084</v>
      </c>
    </row>
    <row r="11270" spans="1:2" x14ac:dyDescent="0.25">
      <c r="A11270" s="118">
        <v>51180</v>
      </c>
      <c r="B11270" s="110" t="s">
        <v>14085</v>
      </c>
    </row>
    <row r="11271" spans="1:2" x14ac:dyDescent="0.25">
      <c r="A11271" s="118">
        <v>51460</v>
      </c>
      <c r="B11271" s="110" t="s">
        <v>14086</v>
      </c>
    </row>
    <row r="11272" spans="1:2" x14ac:dyDescent="0.25">
      <c r="A11272" s="118">
        <v>75220</v>
      </c>
      <c r="B11272" s="110" t="s">
        <v>14087</v>
      </c>
    </row>
    <row r="11273" spans="1:2" x14ac:dyDescent="0.25">
      <c r="A11273" s="118">
        <v>75220</v>
      </c>
      <c r="B11273" s="110" t="s">
        <v>14088</v>
      </c>
    </row>
    <row r="11274" spans="1:2" x14ac:dyDescent="0.25">
      <c r="A11274" s="118">
        <v>74112</v>
      </c>
      <c r="B11274" s="110" t="s">
        <v>14089</v>
      </c>
    </row>
    <row r="11275" spans="1:2" x14ac:dyDescent="0.25">
      <c r="A11275" s="118">
        <v>15330</v>
      </c>
      <c r="B11275" s="110" t="s">
        <v>14090</v>
      </c>
    </row>
    <row r="11276" spans="1:2" x14ac:dyDescent="0.25">
      <c r="A11276" s="118">
        <v>51390</v>
      </c>
      <c r="B11276" s="110" t="s">
        <v>14091</v>
      </c>
    </row>
    <row r="11277" spans="1:2" x14ac:dyDescent="0.25">
      <c r="A11277" s="118">
        <v>26520</v>
      </c>
      <c r="B11277" s="110" t="s">
        <v>14092</v>
      </c>
    </row>
    <row r="11278" spans="1:2" x14ac:dyDescent="0.25">
      <c r="A11278" s="118">
        <v>17403</v>
      </c>
      <c r="B11278" s="110" t="s">
        <v>14093</v>
      </c>
    </row>
    <row r="11279" spans="1:2" x14ac:dyDescent="0.25">
      <c r="A11279" s="118">
        <v>17403</v>
      </c>
      <c r="B11279" s="110" t="s">
        <v>14094</v>
      </c>
    </row>
    <row r="11280" spans="1:2" x14ac:dyDescent="0.25">
      <c r="A11280" s="118">
        <v>17210</v>
      </c>
      <c r="B11280" s="110" t="s">
        <v>14095</v>
      </c>
    </row>
    <row r="11281" spans="1:2" x14ac:dyDescent="0.25">
      <c r="A11281" s="118">
        <v>1139</v>
      </c>
      <c r="B11281" s="110" t="s">
        <v>14096</v>
      </c>
    </row>
    <row r="11282" spans="1:2" x14ac:dyDescent="0.25">
      <c r="A11282" s="118">
        <v>24140</v>
      </c>
      <c r="B11282" s="110" t="s">
        <v>14097</v>
      </c>
    </row>
    <row r="11283" spans="1:2" x14ac:dyDescent="0.25">
      <c r="A11283" s="118">
        <v>1250</v>
      </c>
      <c r="B11283" s="110" t="s">
        <v>14098</v>
      </c>
    </row>
    <row r="11284" spans="1:2" x14ac:dyDescent="0.25">
      <c r="A11284" s="118">
        <v>1250</v>
      </c>
      <c r="B11284" s="110" t="s">
        <v>14099</v>
      </c>
    </row>
    <row r="11285" spans="1:2" x14ac:dyDescent="0.25">
      <c r="A11285" s="118">
        <v>1410</v>
      </c>
      <c r="B11285" s="110" t="s">
        <v>14100</v>
      </c>
    </row>
    <row r="11286" spans="1:2" x14ac:dyDescent="0.25">
      <c r="A11286" s="118">
        <v>15120</v>
      </c>
      <c r="B11286" s="110" t="s">
        <v>14101</v>
      </c>
    </row>
    <row r="11287" spans="1:2" x14ac:dyDescent="0.25">
      <c r="A11287" s="118">
        <v>1250</v>
      </c>
      <c r="B11287" s="110" t="s">
        <v>14102</v>
      </c>
    </row>
    <row r="11288" spans="1:2" x14ac:dyDescent="0.25">
      <c r="A11288" s="118">
        <v>15120</v>
      </c>
      <c r="B11288" s="110" t="s">
        <v>14103</v>
      </c>
    </row>
    <row r="11289" spans="1:2" x14ac:dyDescent="0.25">
      <c r="A11289" s="118">
        <v>92619</v>
      </c>
      <c r="B11289" s="110" t="s">
        <v>14104</v>
      </c>
    </row>
    <row r="11290" spans="1:2" x14ac:dyDescent="0.25">
      <c r="A11290" s="118">
        <v>92621</v>
      </c>
      <c r="B11290" s="110" t="s">
        <v>14105</v>
      </c>
    </row>
    <row r="11291" spans="1:2" x14ac:dyDescent="0.25">
      <c r="A11291" s="118">
        <v>92629</v>
      </c>
      <c r="B11291" s="110" t="s">
        <v>14106</v>
      </c>
    </row>
    <row r="11292" spans="1:2" x14ac:dyDescent="0.25">
      <c r="A11292" s="118">
        <v>92710</v>
      </c>
      <c r="B11292" s="110" t="s">
        <v>14107</v>
      </c>
    </row>
    <row r="11293" spans="1:2" x14ac:dyDescent="0.25">
      <c r="A11293" s="118">
        <v>92629</v>
      </c>
      <c r="B11293" s="110" t="s">
        <v>14108</v>
      </c>
    </row>
    <row r="11294" spans="1:2" x14ac:dyDescent="0.25">
      <c r="A11294" s="118">
        <v>92710</v>
      </c>
      <c r="B11294" s="110" t="s">
        <v>14109</v>
      </c>
    </row>
    <row r="11295" spans="1:2" x14ac:dyDescent="0.25">
      <c r="A11295" s="118">
        <v>60219</v>
      </c>
      <c r="B11295" s="110" t="s">
        <v>14110</v>
      </c>
    </row>
    <row r="11296" spans="1:2" x14ac:dyDescent="0.25">
      <c r="A11296" s="118">
        <v>36400</v>
      </c>
      <c r="B11296" s="110" t="s">
        <v>14111</v>
      </c>
    </row>
    <row r="11297" spans="1:2" x14ac:dyDescent="0.25">
      <c r="A11297" s="118">
        <v>36120</v>
      </c>
      <c r="B11297" s="110" t="s">
        <v>14112</v>
      </c>
    </row>
    <row r="11298" spans="1:2" x14ac:dyDescent="0.25">
      <c r="A11298" s="118">
        <v>28110</v>
      </c>
      <c r="B11298" s="110" t="s">
        <v>14113</v>
      </c>
    </row>
    <row r="11299" spans="1:2" x14ac:dyDescent="0.25">
      <c r="A11299" s="118">
        <v>92629</v>
      </c>
      <c r="B11299" s="110" t="s">
        <v>14114</v>
      </c>
    </row>
    <row r="11300" spans="1:2" x14ac:dyDescent="0.25">
      <c r="A11300" s="118">
        <v>51860</v>
      </c>
      <c r="B11300" s="110" t="s">
        <v>14115</v>
      </c>
    </row>
    <row r="11301" spans="1:2" x14ac:dyDescent="0.25">
      <c r="A11301" s="118">
        <v>33201</v>
      </c>
      <c r="B11301" s="110" t="s">
        <v>14116</v>
      </c>
    </row>
    <row r="11302" spans="1:2" x14ac:dyDescent="0.25">
      <c r="A11302" s="118">
        <v>64200</v>
      </c>
      <c r="B11302" s="110" t="s">
        <v>14117</v>
      </c>
    </row>
    <row r="11303" spans="1:2" x14ac:dyDescent="0.25">
      <c r="A11303" s="118">
        <v>29121</v>
      </c>
      <c r="B11303" s="110" t="s">
        <v>14118</v>
      </c>
    </row>
    <row r="11304" spans="1:2" x14ac:dyDescent="0.25">
      <c r="A11304" s="118">
        <v>26260</v>
      </c>
      <c r="B11304" s="110" t="s">
        <v>14119</v>
      </c>
    </row>
    <row r="11305" spans="1:2" x14ac:dyDescent="0.25">
      <c r="A11305" s="118">
        <v>28220</v>
      </c>
      <c r="B11305" s="110" t="s">
        <v>14120</v>
      </c>
    </row>
    <row r="11306" spans="1:2" x14ac:dyDescent="0.25">
      <c r="A11306" s="118">
        <v>33202</v>
      </c>
      <c r="B11306" s="110" t="s">
        <v>14121</v>
      </c>
    </row>
    <row r="11307" spans="1:2" x14ac:dyDescent="0.25">
      <c r="A11307" s="118">
        <v>33201</v>
      </c>
      <c r="B11307" s="110" t="s">
        <v>14122</v>
      </c>
    </row>
    <row r="11308" spans="1:2" x14ac:dyDescent="0.25">
      <c r="A11308" s="118">
        <v>29710</v>
      </c>
      <c r="B11308" s="110" t="s">
        <v>14123</v>
      </c>
    </row>
    <row r="11309" spans="1:2" x14ac:dyDescent="0.25">
      <c r="A11309" s="118">
        <v>34300</v>
      </c>
      <c r="B11309" s="110" t="s">
        <v>14124</v>
      </c>
    </row>
    <row r="11310" spans="1:2" x14ac:dyDescent="0.25">
      <c r="A11310" s="118">
        <v>28220</v>
      </c>
      <c r="B11310" s="110" t="s">
        <v>14125</v>
      </c>
    </row>
    <row r="11311" spans="1:2" x14ac:dyDescent="0.25">
      <c r="A11311" s="118">
        <v>34300</v>
      </c>
      <c r="B11311" s="110" t="s">
        <v>14126</v>
      </c>
    </row>
    <row r="11312" spans="1:2" x14ac:dyDescent="0.25">
      <c r="A11312" s="118">
        <v>28220</v>
      </c>
      <c r="B11312" s="110" t="s">
        <v>14127</v>
      </c>
    </row>
    <row r="11313" spans="1:2" x14ac:dyDescent="0.25">
      <c r="A11313" s="118">
        <v>71403</v>
      </c>
      <c r="B11313" s="110" t="s">
        <v>14128</v>
      </c>
    </row>
    <row r="11314" spans="1:2" x14ac:dyDescent="0.25">
      <c r="A11314" s="118">
        <v>28110</v>
      </c>
      <c r="B11314" s="110" t="s">
        <v>14129</v>
      </c>
    </row>
    <row r="11315" spans="1:2" x14ac:dyDescent="0.25">
      <c r="A11315" s="118">
        <v>32202</v>
      </c>
      <c r="B11315" s="110" t="s">
        <v>14130</v>
      </c>
    </row>
    <row r="11316" spans="1:2" x14ac:dyDescent="0.25">
      <c r="A11316" s="118">
        <v>92201</v>
      </c>
      <c r="B11316" s="110" t="s">
        <v>14131</v>
      </c>
    </row>
    <row r="11317" spans="1:2" x14ac:dyDescent="0.25">
      <c r="A11317" s="118">
        <v>32300</v>
      </c>
      <c r="B11317" s="110" t="s">
        <v>14132</v>
      </c>
    </row>
    <row r="11318" spans="1:2" x14ac:dyDescent="0.25">
      <c r="A11318" s="118">
        <v>19200</v>
      </c>
      <c r="B11318" s="110" t="s">
        <v>14133</v>
      </c>
    </row>
    <row r="11319" spans="1:2" x14ac:dyDescent="0.25">
      <c r="A11319" s="118">
        <v>32202</v>
      </c>
      <c r="B11319" s="110" t="s">
        <v>14134</v>
      </c>
    </row>
    <row r="11320" spans="1:2" x14ac:dyDescent="0.25">
      <c r="A11320" s="118">
        <v>52610</v>
      </c>
      <c r="B11320" s="110" t="s">
        <v>14135</v>
      </c>
    </row>
    <row r="11321" spans="1:2" x14ac:dyDescent="0.25">
      <c r="A11321" s="118">
        <v>71340</v>
      </c>
      <c r="B11321" s="110" t="s">
        <v>14136</v>
      </c>
    </row>
    <row r="11322" spans="1:2" x14ac:dyDescent="0.25">
      <c r="A11322" s="118">
        <v>32202</v>
      </c>
      <c r="B11322" s="110" t="s">
        <v>14137</v>
      </c>
    </row>
    <row r="11323" spans="1:2" x14ac:dyDescent="0.25">
      <c r="A11323" s="118">
        <v>33201</v>
      </c>
      <c r="B11323" s="110" t="s">
        <v>14138</v>
      </c>
    </row>
    <row r="11324" spans="1:2" x14ac:dyDescent="0.25">
      <c r="A11324" s="118">
        <v>51860</v>
      </c>
      <c r="B11324" s="110" t="s">
        <v>14139</v>
      </c>
    </row>
    <row r="11325" spans="1:2" x14ac:dyDescent="0.25">
      <c r="A11325" s="118">
        <v>64200</v>
      </c>
      <c r="B11325" s="110" t="s">
        <v>14140</v>
      </c>
    </row>
    <row r="11326" spans="1:2" x14ac:dyDescent="0.25">
      <c r="A11326" s="118">
        <v>32300</v>
      </c>
      <c r="B11326" s="110" t="s">
        <v>14141</v>
      </c>
    </row>
    <row r="11327" spans="1:2" x14ac:dyDescent="0.25">
      <c r="A11327" s="118">
        <v>64200</v>
      </c>
      <c r="B11327" s="110" t="s">
        <v>14142</v>
      </c>
    </row>
    <row r="11328" spans="1:2" x14ac:dyDescent="0.25">
      <c r="A11328" s="118">
        <v>33201</v>
      </c>
      <c r="B11328" s="110" t="s">
        <v>14143</v>
      </c>
    </row>
    <row r="11329" spans="1:2" x14ac:dyDescent="0.25">
      <c r="A11329" s="118">
        <v>51860</v>
      </c>
      <c r="B11329" s="110" t="s">
        <v>14144</v>
      </c>
    </row>
    <row r="11330" spans="1:2" x14ac:dyDescent="0.25">
      <c r="A11330" s="118">
        <v>52450</v>
      </c>
      <c r="B11330" s="110" t="s">
        <v>14145</v>
      </c>
    </row>
    <row r="11331" spans="1:2" x14ac:dyDescent="0.25">
      <c r="A11331" s="118">
        <v>64200</v>
      </c>
      <c r="B11331" s="110" t="s">
        <v>14146</v>
      </c>
    </row>
    <row r="11332" spans="1:2" x14ac:dyDescent="0.25">
      <c r="A11332" s="118">
        <v>92201</v>
      </c>
      <c r="B11332" s="110" t="s">
        <v>14147</v>
      </c>
    </row>
    <row r="11333" spans="1:2" x14ac:dyDescent="0.25">
      <c r="A11333" s="118">
        <v>51439</v>
      </c>
      <c r="B11333" s="110" t="s">
        <v>14148</v>
      </c>
    </row>
    <row r="11334" spans="1:2" x14ac:dyDescent="0.25">
      <c r="A11334" s="118">
        <v>51439</v>
      </c>
      <c r="B11334" s="110" t="s">
        <v>14149</v>
      </c>
    </row>
    <row r="11335" spans="1:2" x14ac:dyDescent="0.25">
      <c r="A11335" s="118">
        <v>23300</v>
      </c>
      <c r="B11335" s="110" t="s">
        <v>14150</v>
      </c>
    </row>
    <row r="11336" spans="1:2" x14ac:dyDescent="0.25">
      <c r="A11336" s="118">
        <v>23300</v>
      </c>
      <c r="B11336" s="110" t="s">
        <v>14151</v>
      </c>
    </row>
    <row r="11337" spans="1:2" x14ac:dyDescent="0.25">
      <c r="A11337" s="118">
        <v>24130</v>
      </c>
      <c r="B11337" s="110" t="s">
        <v>14152</v>
      </c>
    </row>
    <row r="11338" spans="1:2" x14ac:dyDescent="0.25">
      <c r="A11338" s="118">
        <v>23300</v>
      </c>
      <c r="B11338" s="110" t="s">
        <v>14153</v>
      </c>
    </row>
    <row r="11339" spans="1:2" x14ac:dyDescent="0.25">
      <c r="A11339" s="118">
        <v>51550</v>
      </c>
      <c r="B11339" s="110" t="s">
        <v>14154</v>
      </c>
    </row>
    <row r="11340" spans="1:2" x14ac:dyDescent="0.25">
      <c r="A11340" s="118">
        <v>74300</v>
      </c>
      <c r="B11340" s="110" t="s">
        <v>14155</v>
      </c>
    </row>
    <row r="11341" spans="1:2" x14ac:dyDescent="0.25">
      <c r="A11341" s="118">
        <v>85140</v>
      </c>
      <c r="B11341" s="110" t="s">
        <v>14156</v>
      </c>
    </row>
    <row r="11342" spans="1:2" x14ac:dyDescent="0.25">
      <c r="A11342" s="118">
        <v>74300</v>
      </c>
      <c r="B11342" s="110" t="s">
        <v>14157</v>
      </c>
    </row>
    <row r="11343" spans="1:2" x14ac:dyDescent="0.25">
      <c r="A11343" s="118">
        <v>85111</v>
      </c>
      <c r="B11343" s="110" t="s">
        <v>14158</v>
      </c>
    </row>
    <row r="11344" spans="1:2" x14ac:dyDescent="0.25">
      <c r="A11344" s="118">
        <v>51439</v>
      </c>
      <c r="B11344" s="110" t="s">
        <v>14159</v>
      </c>
    </row>
    <row r="11345" spans="1:2" x14ac:dyDescent="0.25">
      <c r="A11345" s="118">
        <v>32202</v>
      </c>
      <c r="B11345" s="110" t="s">
        <v>14160</v>
      </c>
    </row>
    <row r="11346" spans="1:2" x14ac:dyDescent="0.25">
      <c r="A11346" s="118">
        <v>85111</v>
      </c>
      <c r="B11346" s="110" t="s">
        <v>14161</v>
      </c>
    </row>
    <row r="11347" spans="1:2" x14ac:dyDescent="0.25">
      <c r="A11347" s="118">
        <v>85120</v>
      </c>
      <c r="B11347" s="110" t="s">
        <v>14162</v>
      </c>
    </row>
    <row r="11348" spans="1:2" x14ac:dyDescent="0.25">
      <c r="A11348" s="118">
        <v>20520</v>
      </c>
      <c r="B11348" s="110" t="s">
        <v>14163</v>
      </c>
    </row>
    <row r="11349" spans="1:2" x14ac:dyDescent="0.25">
      <c r="A11349" s="118">
        <v>20300</v>
      </c>
      <c r="B11349" s="110" t="s">
        <v>14164</v>
      </c>
    </row>
    <row r="11350" spans="1:2" x14ac:dyDescent="0.25">
      <c r="A11350" s="118">
        <v>51570</v>
      </c>
      <c r="B11350" s="110" t="s">
        <v>14165</v>
      </c>
    </row>
    <row r="11351" spans="1:2" x14ac:dyDescent="0.25">
      <c r="A11351" s="118">
        <v>17300</v>
      </c>
      <c r="B11351" s="110" t="s">
        <v>14166</v>
      </c>
    </row>
    <row r="11352" spans="1:2" x14ac:dyDescent="0.25">
      <c r="A11352" s="118">
        <v>22250</v>
      </c>
      <c r="B11352" s="110" t="s">
        <v>14167</v>
      </c>
    </row>
    <row r="11353" spans="1:2" x14ac:dyDescent="0.25">
      <c r="A11353" s="118">
        <v>17300</v>
      </c>
      <c r="B11353" s="110" t="s">
        <v>14168</v>
      </c>
    </row>
    <row r="11354" spans="1:2" x14ac:dyDescent="0.25">
      <c r="A11354" s="118">
        <v>51570</v>
      </c>
      <c r="B11354" s="110" t="s">
        <v>14169</v>
      </c>
    </row>
    <row r="11355" spans="1:2" x14ac:dyDescent="0.25">
      <c r="A11355" s="118">
        <v>14110</v>
      </c>
      <c r="B11355" s="110" t="s">
        <v>14170</v>
      </c>
    </row>
    <row r="11356" spans="1:2" x14ac:dyDescent="0.25">
      <c r="A11356" s="118">
        <v>63210</v>
      </c>
      <c r="B11356" s="110" t="s">
        <v>14171</v>
      </c>
    </row>
    <row r="11357" spans="1:2" x14ac:dyDescent="0.25">
      <c r="A11357" s="118">
        <v>35200</v>
      </c>
      <c r="B11357" s="110" t="s">
        <v>14172</v>
      </c>
    </row>
    <row r="11358" spans="1:2" x14ac:dyDescent="0.25">
      <c r="A11358" s="118">
        <v>60109</v>
      </c>
      <c r="B11358" s="110" t="s">
        <v>14173</v>
      </c>
    </row>
    <row r="11359" spans="1:2" x14ac:dyDescent="0.25">
      <c r="A11359" s="118">
        <v>35200</v>
      </c>
      <c r="B11359" s="110" t="s">
        <v>14174</v>
      </c>
    </row>
    <row r="11360" spans="1:2" x14ac:dyDescent="0.25">
      <c r="A11360" s="118">
        <v>28120</v>
      </c>
      <c r="B11360" s="110" t="s">
        <v>14175</v>
      </c>
    </row>
    <row r="11361" spans="1:2" x14ac:dyDescent="0.25">
      <c r="A11361" s="118">
        <v>20300</v>
      </c>
      <c r="B11361" s="110" t="s">
        <v>14176</v>
      </c>
    </row>
    <row r="11362" spans="1:2" x14ac:dyDescent="0.25">
      <c r="A11362" s="118">
        <v>71211</v>
      </c>
      <c r="B11362" s="110" t="s">
        <v>14177</v>
      </c>
    </row>
    <row r="11363" spans="1:2" x14ac:dyDescent="0.25">
      <c r="A11363" s="118">
        <v>27100</v>
      </c>
      <c r="B11363" s="110" t="s">
        <v>14178</v>
      </c>
    </row>
    <row r="11364" spans="1:2" x14ac:dyDescent="0.25">
      <c r="A11364" s="118">
        <v>63400</v>
      </c>
      <c r="B11364" s="110" t="s">
        <v>14179</v>
      </c>
    </row>
    <row r="11365" spans="1:2" x14ac:dyDescent="0.25">
      <c r="A11365" s="118">
        <v>35200</v>
      </c>
      <c r="B11365" s="110" t="s">
        <v>14180</v>
      </c>
    </row>
    <row r="11366" spans="1:2" x14ac:dyDescent="0.25">
      <c r="A11366" s="118">
        <v>35200</v>
      </c>
      <c r="B11366" s="110" t="s">
        <v>14181</v>
      </c>
    </row>
    <row r="11367" spans="1:2" x14ac:dyDescent="0.25">
      <c r="A11367" s="118">
        <v>35200</v>
      </c>
      <c r="B11367" s="110" t="s">
        <v>14182</v>
      </c>
    </row>
    <row r="11368" spans="1:2" x14ac:dyDescent="0.25">
      <c r="A11368" s="118">
        <v>36110</v>
      </c>
      <c r="B11368" s="110" t="s">
        <v>14183</v>
      </c>
    </row>
    <row r="11369" spans="1:2" x14ac:dyDescent="0.25">
      <c r="A11369" s="118">
        <v>35200</v>
      </c>
      <c r="B11369" s="110" t="s">
        <v>14184</v>
      </c>
    </row>
    <row r="11370" spans="1:2" x14ac:dyDescent="0.25">
      <c r="A11370" s="118">
        <v>45230</v>
      </c>
      <c r="B11370" s="110" t="s">
        <v>14185</v>
      </c>
    </row>
    <row r="11371" spans="1:2" x14ac:dyDescent="0.25">
      <c r="A11371" s="118">
        <v>55301</v>
      </c>
      <c r="B11371" s="110" t="s">
        <v>14186</v>
      </c>
    </row>
    <row r="11372" spans="1:2" x14ac:dyDescent="0.25">
      <c r="A11372" s="118">
        <v>60101</v>
      </c>
      <c r="B11372" s="110" t="s">
        <v>14187</v>
      </c>
    </row>
    <row r="11373" spans="1:2" x14ac:dyDescent="0.25">
      <c r="A11373" s="118">
        <v>71219</v>
      </c>
      <c r="B11373" s="110" t="s">
        <v>14188</v>
      </c>
    </row>
    <row r="11374" spans="1:2" x14ac:dyDescent="0.25">
      <c r="A11374" s="118">
        <v>35200</v>
      </c>
      <c r="B11374" s="110" t="s">
        <v>14189</v>
      </c>
    </row>
    <row r="11375" spans="1:2" x14ac:dyDescent="0.25">
      <c r="A11375" s="118">
        <v>51870</v>
      </c>
      <c r="B11375" s="110" t="s">
        <v>14190</v>
      </c>
    </row>
    <row r="11376" spans="1:2" x14ac:dyDescent="0.25">
      <c r="A11376" s="118">
        <v>35200</v>
      </c>
      <c r="B11376" s="110" t="s">
        <v>14191</v>
      </c>
    </row>
    <row r="11377" spans="1:2" x14ac:dyDescent="0.25">
      <c r="A11377" s="118">
        <v>71211</v>
      </c>
      <c r="B11377" s="110" t="s">
        <v>14192</v>
      </c>
    </row>
    <row r="11378" spans="1:2" x14ac:dyDescent="0.25">
      <c r="A11378" s="118">
        <v>63210</v>
      </c>
      <c r="B11378" s="110" t="s">
        <v>14193</v>
      </c>
    </row>
    <row r="11379" spans="1:2" x14ac:dyDescent="0.25">
      <c r="A11379" s="118">
        <v>35200</v>
      </c>
      <c r="B11379" s="110" t="s">
        <v>14194</v>
      </c>
    </row>
    <row r="11380" spans="1:2" x14ac:dyDescent="0.25">
      <c r="A11380" s="118">
        <v>31620</v>
      </c>
      <c r="B11380" s="110" t="s">
        <v>14195</v>
      </c>
    </row>
    <row r="11381" spans="1:2" x14ac:dyDescent="0.25">
      <c r="A11381" s="118">
        <v>35200</v>
      </c>
      <c r="B11381" s="110" t="s">
        <v>14196</v>
      </c>
    </row>
    <row r="11382" spans="1:2" x14ac:dyDescent="0.25">
      <c r="A11382" s="118">
        <v>26610</v>
      </c>
      <c r="B11382" s="110" t="s">
        <v>14197</v>
      </c>
    </row>
    <row r="11383" spans="1:2" x14ac:dyDescent="0.25">
      <c r="A11383" s="118">
        <v>20100</v>
      </c>
      <c r="B11383" s="110" t="s">
        <v>14198</v>
      </c>
    </row>
    <row r="11384" spans="1:2" x14ac:dyDescent="0.25">
      <c r="A11384" s="118">
        <v>60101</v>
      </c>
      <c r="B11384" s="110" t="s">
        <v>14199</v>
      </c>
    </row>
    <row r="11385" spans="1:2" x14ac:dyDescent="0.25">
      <c r="A11385" s="118">
        <v>55239</v>
      </c>
      <c r="B11385" s="110" t="s">
        <v>14200</v>
      </c>
    </row>
    <row r="11386" spans="1:2" x14ac:dyDescent="0.25">
      <c r="A11386" s="118">
        <v>63210</v>
      </c>
      <c r="B11386" s="110" t="s">
        <v>14201</v>
      </c>
    </row>
    <row r="11387" spans="1:2" x14ac:dyDescent="0.25">
      <c r="A11387" s="118">
        <v>35200</v>
      </c>
      <c r="B11387" s="110" t="s">
        <v>14202</v>
      </c>
    </row>
    <row r="11388" spans="1:2" x14ac:dyDescent="0.25">
      <c r="A11388" s="118">
        <v>35200</v>
      </c>
      <c r="B11388" s="110" t="s">
        <v>14203</v>
      </c>
    </row>
    <row r="11389" spans="1:2" x14ac:dyDescent="0.25">
      <c r="A11389" s="118">
        <v>28750</v>
      </c>
      <c r="B11389" s="110" t="s">
        <v>14204</v>
      </c>
    </row>
    <row r="11390" spans="1:2" x14ac:dyDescent="0.25">
      <c r="A11390" s="121">
        <v>35200</v>
      </c>
      <c r="B11390" s="110" t="s">
        <v>14205</v>
      </c>
    </row>
    <row r="11391" spans="1:2" x14ac:dyDescent="0.25">
      <c r="A11391" s="118">
        <v>45213</v>
      </c>
      <c r="B11391" s="110" t="s">
        <v>14206</v>
      </c>
    </row>
    <row r="11392" spans="1:2" x14ac:dyDescent="0.25">
      <c r="A11392" s="118">
        <v>45213</v>
      </c>
      <c r="B11392" s="110" t="s">
        <v>14207</v>
      </c>
    </row>
    <row r="11393" spans="1:2" x14ac:dyDescent="0.25">
      <c r="A11393" s="118">
        <v>35200</v>
      </c>
      <c r="B11393" s="110" t="s">
        <v>14208</v>
      </c>
    </row>
    <row r="11394" spans="1:2" x14ac:dyDescent="0.25">
      <c r="A11394" s="118">
        <v>35200</v>
      </c>
      <c r="B11394" s="110" t="s">
        <v>14209</v>
      </c>
    </row>
    <row r="11395" spans="1:2" x14ac:dyDescent="0.25">
      <c r="A11395" s="118">
        <v>24610</v>
      </c>
      <c r="B11395" s="110" t="s">
        <v>14210</v>
      </c>
    </row>
    <row r="11396" spans="1:2" x14ac:dyDescent="0.25">
      <c r="A11396" s="118">
        <v>90010</v>
      </c>
      <c r="B11396" s="110" t="s">
        <v>14211</v>
      </c>
    </row>
    <row r="11397" spans="1:2" x14ac:dyDescent="0.25">
      <c r="A11397" s="118">
        <v>18221</v>
      </c>
      <c r="B11397" s="110" t="s">
        <v>14212</v>
      </c>
    </row>
    <row r="11398" spans="1:2" x14ac:dyDescent="0.25">
      <c r="A11398" s="118">
        <v>18222</v>
      </c>
      <c r="B11398" s="110" t="s">
        <v>14213</v>
      </c>
    </row>
    <row r="11399" spans="1:2" x14ac:dyDescent="0.25">
      <c r="A11399" s="118">
        <v>18222</v>
      </c>
      <c r="B11399" s="110" t="s">
        <v>14214</v>
      </c>
    </row>
    <row r="11400" spans="1:2" x14ac:dyDescent="0.25">
      <c r="A11400" s="118">
        <v>18221</v>
      </c>
      <c r="B11400" s="110" t="s">
        <v>14215</v>
      </c>
    </row>
    <row r="11401" spans="1:2" x14ac:dyDescent="0.25">
      <c r="A11401" s="118">
        <v>18222</v>
      </c>
      <c r="B11401" s="110" t="s">
        <v>14216</v>
      </c>
    </row>
    <row r="11402" spans="1:2" x14ac:dyDescent="0.25">
      <c r="A11402" s="118">
        <v>29540</v>
      </c>
      <c r="B11402" s="110" t="s">
        <v>14217</v>
      </c>
    </row>
    <row r="11403" spans="1:2" x14ac:dyDescent="0.25">
      <c r="A11403" s="118">
        <v>28620</v>
      </c>
      <c r="B11403" s="110" t="s">
        <v>14218</v>
      </c>
    </row>
    <row r="11404" spans="1:2" x14ac:dyDescent="0.25">
      <c r="A11404" s="118">
        <v>20510</v>
      </c>
      <c r="B11404" s="110" t="s">
        <v>14219</v>
      </c>
    </row>
    <row r="11405" spans="1:2" x14ac:dyDescent="0.25">
      <c r="A11405" s="118">
        <v>1110</v>
      </c>
      <c r="B11405" s="110" t="s">
        <v>14220</v>
      </c>
    </row>
    <row r="11406" spans="1:2" x14ac:dyDescent="0.25">
      <c r="A11406" s="118">
        <v>17250</v>
      </c>
      <c r="B11406" s="110" t="s">
        <v>14221</v>
      </c>
    </row>
    <row r="11407" spans="1:2" x14ac:dyDescent="0.25">
      <c r="A11407" s="118">
        <v>26260</v>
      </c>
      <c r="B11407" s="110" t="s">
        <v>14222</v>
      </c>
    </row>
    <row r="11408" spans="1:2" x14ac:dyDescent="0.25">
      <c r="A11408" s="118">
        <v>33201</v>
      </c>
      <c r="B11408" s="110" t="s">
        <v>14223</v>
      </c>
    </row>
    <row r="11409" spans="1:2" x14ac:dyDescent="0.25">
      <c r="A11409" s="118">
        <v>33202</v>
      </c>
      <c r="B11409" s="110" t="s">
        <v>14224</v>
      </c>
    </row>
    <row r="11410" spans="1:2" x14ac:dyDescent="0.25">
      <c r="A11410" s="118">
        <v>33202</v>
      </c>
      <c r="B11410" s="110" t="s">
        <v>14225</v>
      </c>
    </row>
    <row r="11411" spans="1:2" x14ac:dyDescent="0.25">
      <c r="A11411" s="118">
        <v>33201</v>
      </c>
      <c r="B11411" s="110" t="s">
        <v>14226</v>
      </c>
    </row>
    <row r="11412" spans="1:2" x14ac:dyDescent="0.25">
      <c r="A11412" s="118">
        <v>29521</v>
      </c>
      <c r="B11412" s="110" t="s">
        <v>14227</v>
      </c>
    </row>
    <row r="11413" spans="1:2" x14ac:dyDescent="0.25">
      <c r="A11413" s="118">
        <v>1110</v>
      </c>
      <c r="B11413" s="110" t="s">
        <v>14228</v>
      </c>
    </row>
    <row r="11414" spans="1:2" x14ac:dyDescent="0.25">
      <c r="A11414" s="118">
        <v>15410</v>
      </c>
      <c r="B11414" s="110" t="s">
        <v>14229</v>
      </c>
    </row>
    <row r="11415" spans="1:2" x14ac:dyDescent="0.25">
      <c r="A11415" s="118">
        <v>15420</v>
      </c>
      <c r="B11415" s="110" t="s">
        <v>14230</v>
      </c>
    </row>
    <row r="11416" spans="1:2" x14ac:dyDescent="0.25">
      <c r="A11416" s="118">
        <v>15410</v>
      </c>
      <c r="B11416" s="110" t="s">
        <v>14231</v>
      </c>
    </row>
    <row r="11417" spans="1:2" x14ac:dyDescent="0.25">
      <c r="A11417" s="118">
        <v>24110</v>
      </c>
      <c r="B11417" s="110" t="s">
        <v>14232</v>
      </c>
    </row>
    <row r="11418" spans="1:2" x14ac:dyDescent="0.25">
      <c r="A11418" s="118">
        <v>17541</v>
      </c>
      <c r="B11418" s="110" t="s">
        <v>14233</v>
      </c>
    </row>
    <row r="11419" spans="1:2" x14ac:dyDescent="0.25">
      <c r="A11419" s="118">
        <v>28620</v>
      </c>
      <c r="B11419" s="110" t="s">
        <v>14234</v>
      </c>
    </row>
    <row r="11420" spans="1:2" x14ac:dyDescent="0.25">
      <c r="A11420" s="118">
        <v>1139</v>
      </c>
      <c r="B11420" s="110" t="s">
        <v>14235</v>
      </c>
    </row>
    <row r="11421" spans="1:2" x14ac:dyDescent="0.25">
      <c r="A11421" s="118">
        <v>74703</v>
      </c>
      <c r="B11421" s="110" t="s">
        <v>14236</v>
      </c>
    </row>
    <row r="11422" spans="1:2" x14ac:dyDescent="0.25">
      <c r="A11422" s="118">
        <v>1410</v>
      </c>
      <c r="B11422" s="110" t="s">
        <v>14237</v>
      </c>
    </row>
    <row r="11423" spans="1:2" x14ac:dyDescent="0.25">
      <c r="A11423" s="118">
        <v>15850</v>
      </c>
      <c r="B11423" s="110" t="s">
        <v>14238</v>
      </c>
    </row>
    <row r="11424" spans="1:2" x14ac:dyDescent="0.25">
      <c r="A11424" s="118">
        <v>15112</v>
      </c>
      <c r="B11424" s="110" t="s">
        <v>14239</v>
      </c>
    </row>
    <row r="11425" spans="1:2" x14ac:dyDescent="0.25">
      <c r="A11425" s="118">
        <v>17300</v>
      </c>
      <c r="B11425" s="110" t="s">
        <v>14240</v>
      </c>
    </row>
    <row r="11426" spans="1:2" x14ac:dyDescent="0.25">
      <c r="A11426" s="118">
        <v>51120</v>
      </c>
      <c r="B11426" s="110" t="s">
        <v>14241</v>
      </c>
    </row>
    <row r="11427" spans="1:2" x14ac:dyDescent="0.25">
      <c r="A11427" s="118">
        <v>1250</v>
      </c>
      <c r="B11427" s="110" t="s">
        <v>14242</v>
      </c>
    </row>
    <row r="11428" spans="1:2" x14ac:dyDescent="0.25">
      <c r="A11428" s="118">
        <v>17300</v>
      </c>
      <c r="B11428" s="110" t="s">
        <v>14243</v>
      </c>
    </row>
    <row r="11429" spans="1:2" x14ac:dyDescent="0.25">
      <c r="A11429" s="118">
        <v>51210</v>
      </c>
      <c r="B11429" s="110" t="s">
        <v>14244</v>
      </c>
    </row>
    <row r="11430" spans="1:2" x14ac:dyDescent="0.25">
      <c r="A11430" s="118">
        <v>24700</v>
      </c>
      <c r="B11430" s="110" t="s">
        <v>14245</v>
      </c>
    </row>
    <row r="11431" spans="1:2" x14ac:dyDescent="0.25">
      <c r="A11431" s="118">
        <v>29710</v>
      </c>
      <c r="B11431" s="110" t="s">
        <v>14246</v>
      </c>
    </row>
    <row r="11432" spans="1:2" x14ac:dyDescent="0.25">
      <c r="A11432" s="118">
        <v>28610</v>
      </c>
      <c r="B11432" s="110" t="s">
        <v>14247</v>
      </c>
    </row>
    <row r="11433" spans="1:2" x14ac:dyDescent="0.25">
      <c r="A11433" s="118">
        <v>28610</v>
      </c>
      <c r="B11433" s="110" t="s">
        <v>14248</v>
      </c>
    </row>
    <row r="11434" spans="1:2" x14ac:dyDescent="0.25">
      <c r="A11434" s="118">
        <v>28610</v>
      </c>
      <c r="B11434" s="110" t="s">
        <v>14249</v>
      </c>
    </row>
    <row r="11435" spans="1:2" x14ac:dyDescent="0.25">
      <c r="A11435" s="118">
        <v>28610</v>
      </c>
      <c r="B11435" s="110" t="s">
        <v>14250</v>
      </c>
    </row>
    <row r="11436" spans="1:2" x14ac:dyDescent="0.25">
      <c r="A11436" s="118">
        <v>29540</v>
      </c>
      <c r="B11436" s="110" t="s">
        <v>14251</v>
      </c>
    </row>
    <row r="11437" spans="1:2" x14ac:dyDescent="0.25">
      <c r="A11437" s="118">
        <v>28300</v>
      </c>
      <c r="B11437" s="110" t="s">
        <v>14252</v>
      </c>
    </row>
    <row r="11438" spans="1:2" x14ac:dyDescent="0.25">
      <c r="A11438" s="118">
        <v>31100</v>
      </c>
      <c r="B11438" s="110" t="s">
        <v>14253</v>
      </c>
    </row>
    <row r="11439" spans="1:2" x14ac:dyDescent="0.25">
      <c r="A11439" s="118">
        <v>28300</v>
      </c>
      <c r="B11439" s="110" t="s">
        <v>14254</v>
      </c>
    </row>
    <row r="11440" spans="1:2" x14ac:dyDescent="0.25">
      <c r="A11440" s="118">
        <v>33401</v>
      </c>
      <c r="B11440" s="110" t="s">
        <v>14255</v>
      </c>
    </row>
    <row r="11441" spans="1:2" x14ac:dyDescent="0.25">
      <c r="A11441" s="118">
        <v>92510</v>
      </c>
      <c r="B11441" s="110" t="s">
        <v>14256</v>
      </c>
    </row>
    <row r="11442" spans="1:2" x14ac:dyDescent="0.25">
      <c r="A11442" s="118">
        <v>72220</v>
      </c>
      <c r="B11442" s="110" t="s">
        <v>14257</v>
      </c>
    </row>
    <row r="11443" spans="1:2" x14ac:dyDescent="0.25">
      <c r="A11443" s="118">
        <v>72210</v>
      </c>
      <c r="B11443" s="110" t="s">
        <v>14258</v>
      </c>
    </row>
    <row r="11444" spans="1:2" x14ac:dyDescent="0.25">
      <c r="A11444" s="118">
        <v>26630</v>
      </c>
      <c r="B11444" s="110" t="s">
        <v>14259</v>
      </c>
    </row>
    <row r="11445" spans="1:2" x14ac:dyDescent="0.25">
      <c r="A11445" s="118">
        <v>26640</v>
      </c>
      <c r="B11445" s="110" t="s">
        <v>14260</v>
      </c>
    </row>
    <row r="11446" spans="1:2" x14ac:dyDescent="0.25">
      <c r="A11446" s="118">
        <v>70310</v>
      </c>
      <c r="B11446" s="110" t="s">
        <v>14261</v>
      </c>
    </row>
    <row r="11447" spans="1:2" x14ac:dyDescent="0.25">
      <c r="A11447" s="118">
        <v>70120</v>
      </c>
      <c r="B11447" s="110" t="s">
        <v>14262</v>
      </c>
    </row>
    <row r="11448" spans="1:2" x14ac:dyDescent="0.25">
      <c r="A11448" s="118">
        <v>70310</v>
      </c>
      <c r="B11448" s="110" t="s">
        <v>14263</v>
      </c>
    </row>
    <row r="11449" spans="1:2" x14ac:dyDescent="0.25">
      <c r="A11449" s="118">
        <v>65231</v>
      </c>
      <c r="B11449" s="110" t="s">
        <v>14264</v>
      </c>
    </row>
    <row r="11450" spans="1:2" x14ac:dyDescent="0.25">
      <c r="A11450" s="118">
        <v>70320</v>
      </c>
      <c r="B11450" s="110" t="s">
        <v>14265</v>
      </c>
    </row>
    <row r="11451" spans="1:2" x14ac:dyDescent="0.25">
      <c r="A11451" s="118">
        <v>74819</v>
      </c>
      <c r="B11451" s="110" t="s">
        <v>14266</v>
      </c>
    </row>
    <row r="11452" spans="1:2" x14ac:dyDescent="0.25">
      <c r="A11452" s="118">
        <v>70110</v>
      </c>
      <c r="B11452" s="110" t="s">
        <v>14267</v>
      </c>
    </row>
    <row r="11453" spans="1:2" x14ac:dyDescent="0.25">
      <c r="A11453" s="118">
        <v>74879</v>
      </c>
      <c r="B11453" s="110" t="s">
        <v>14268</v>
      </c>
    </row>
    <row r="11454" spans="1:2" x14ac:dyDescent="0.25">
      <c r="A11454" s="118">
        <v>28620</v>
      </c>
      <c r="B11454" s="110" t="s">
        <v>14269</v>
      </c>
    </row>
    <row r="11455" spans="1:2" x14ac:dyDescent="0.25">
      <c r="A11455" s="118">
        <v>17520</v>
      </c>
      <c r="B11455" s="110" t="s">
        <v>14270</v>
      </c>
    </row>
    <row r="11456" spans="1:2" x14ac:dyDescent="0.25">
      <c r="A11456" s="118">
        <v>29522</v>
      </c>
      <c r="B11456" s="110" t="s">
        <v>14271</v>
      </c>
    </row>
    <row r="11457" spans="1:2" x14ac:dyDescent="0.25">
      <c r="A11457" s="118">
        <v>29522</v>
      </c>
      <c r="B11457" s="110" t="s">
        <v>14272</v>
      </c>
    </row>
    <row r="11458" spans="1:2" x14ac:dyDescent="0.25">
      <c r="A11458" s="118">
        <v>20100</v>
      </c>
      <c r="B11458" s="110" t="s">
        <v>14273</v>
      </c>
    </row>
    <row r="11459" spans="1:2" x14ac:dyDescent="0.25">
      <c r="A11459" s="118">
        <v>32100</v>
      </c>
      <c r="B11459" s="110" t="s">
        <v>14274</v>
      </c>
    </row>
    <row r="11460" spans="1:2" x14ac:dyDescent="0.25">
      <c r="A11460" s="118">
        <v>32300</v>
      </c>
      <c r="B11460" s="110" t="s">
        <v>14275</v>
      </c>
    </row>
    <row r="11461" spans="1:2" x14ac:dyDescent="0.25">
      <c r="A11461" s="118">
        <v>32300</v>
      </c>
      <c r="B11461" s="110" t="s">
        <v>14276</v>
      </c>
    </row>
    <row r="11462" spans="1:2" x14ac:dyDescent="0.25">
      <c r="A11462" s="118">
        <v>74879</v>
      </c>
      <c r="B11462" s="110" t="s">
        <v>14277</v>
      </c>
    </row>
    <row r="11463" spans="1:2" x14ac:dyDescent="0.25">
      <c r="A11463" s="118">
        <v>74879</v>
      </c>
      <c r="B11463" s="110" t="s">
        <v>14278</v>
      </c>
    </row>
    <row r="11464" spans="1:2" x14ac:dyDescent="0.25">
      <c r="A11464" s="118">
        <v>74879</v>
      </c>
      <c r="B11464" s="110" t="s">
        <v>14279</v>
      </c>
    </row>
    <row r="11465" spans="1:2" x14ac:dyDescent="0.25">
      <c r="A11465" s="118">
        <v>74879</v>
      </c>
      <c r="B11465" s="110" t="s">
        <v>14280</v>
      </c>
    </row>
    <row r="11466" spans="1:2" x14ac:dyDescent="0.25">
      <c r="A11466" s="118">
        <v>74879</v>
      </c>
      <c r="B11466" s="110" t="s">
        <v>14281</v>
      </c>
    </row>
    <row r="11467" spans="1:2" x14ac:dyDescent="0.25">
      <c r="A11467" s="118">
        <v>51860</v>
      </c>
      <c r="B11467" s="110" t="s">
        <v>14282</v>
      </c>
    </row>
    <row r="11468" spans="1:2" x14ac:dyDescent="0.25">
      <c r="A11468" s="118">
        <v>32202</v>
      </c>
      <c r="B11468" s="110" t="s">
        <v>14283</v>
      </c>
    </row>
    <row r="11469" spans="1:2" x14ac:dyDescent="0.25">
      <c r="A11469" s="118">
        <v>29122</v>
      </c>
      <c r="B11469" s="110" t="s">
        <v>14284</v>
      </c>
    </row>
    <row r="11470" spans="1:2" x14ac:dyDescent="0.25">
      <c r="A11470" s="118">
        <v>51870</v>
      </c>
      <c r="B11470" s="110" t="s">
        <v>14285</v>
      </c>
    </row>
    <row r="11471" spans="1:2" x14ac:dyDescent="0.25">
      <c r="A11471" s="118">
        <v>51870</v>
      </c>
      <c r="B11471" s="110" t="s">
        <v>14286</v>
      </c>
    </row>
    <row r="11472" spans="1:2" x14ac:dyDescent="0.25">
      <c r="A11472" s="118">
        <v>37100</v>
      </c>
      <c r="B11472" s="110" t="s">
        <v>14287</v>
      </c>
    </row>
    <row r="11473" spans="1:2" x14ac:dyDescent="0.25">
      <c r="A11473" s="118">
        <v>37200</v>
      </c>
      <c r="B11473" s="110" t="s">
        <v>14288</v>
      </c>
    </row>
    <row r="11474" spans="1:2" x14ac:dyDescent="0.25">
      <c r="A11474" s="118">
        <v>92510</v>
      </c>
      <c r="B11474" s="110" t="s">
        <v>14289</v>
      </c>
    </row>
    <row r="11475" spans="1:2" x14ac:dyDescent="0.25">
      <c r="A11475" s="118">
        <v>32300</v>
      </c>
      <c r="B11475" s="110" t="s">
        <v>14290</v>
      </c>
    </row>
    <row r="11476" spans="1:2" x14ac:dyDescent="0.25">
      <c r="A11476" s="118">
        <v>32300</v>
      </c>
      <c r="B11476" s="110" t="s">
        <v>14291</v>
      </c>
    </row>
    <row r="11477" spans="1:2" x14ac:dyDescent="0.25">
      <c r="A11477" s="118">
        <v>32300</v>
      </c>
      <c r="B11477" s="110" t="s">
        <v>14292</v>
      </c>
    </row>
    <row r="11478" spans="1:2" x14ac:dyDescent="0.25">
      <c r="A11478" s="118">
        <v>52450</v>
      </c>
      <c r="B11478" s="110" t="s">
        <v>14293</v>
      </c>
    </row>
    <row r="11479" spans="1:2" x14ac:dyDescent="0.25">
      <c r="A11479" s="118">
        <v>51431</v>
      </c>
      <c r="B11479" s="110" t="s">
        <v>14294</v>
      </c>
    </row>
    <row r="11480" spans="1:2" x14ac:dyDescent="0.25">
      <c r="A11480" s="118">
        <v>32300</v>
      </c>
      <c r="B11480" s="110" t="s">
        <v>14295</v>
      </c>
    </row>
    <row r="11481" spans="1:2" x14ac:dyDescent="0.25">
      <c r="A11481" s="118">
        <v>51431</v>
      </c>
      <c r="B11481" s="110" t="s">
        <v>14296</v>
      </c>
    </row>
    <row r="11482" spans="1:2" x14ac:dyDescent="0.25">
      <c r="A11482" s="118">
        <v>36300</v>
      </c>
      <c r="B11482" s="110" t="s">
        <v>14297</v>
      </c>
    </row>
    <row r="11483" spans="1:2" x14ac:dyDescent="0.25">
      <c r="A11483" s="118">
        <v>92201</v>
      </c>
      <c r="B11483" s="110" t="s">
        <v>14298</v>
      </c>
    </row>
    <row r="11484" spans="1:2" x14ac:dyDescent="0.25">
      <c r="A11484" s="118">
        <v>92202</v>
      </c>
      <c r="B11484" s="110" t="s">
        <v>14299</v>
      </c>
    </row>
    <row r="11485" spans="1:2" x14ac:dyDescent="0.25">
      <c r="A11485" s="118">
        <v>71404</v>
      </c>
      <c r="B11485" s="110" t="s">
        <v>14300</v>
      </c>
    </row>
    <row r="11486" spans="1:2" x14ac:dyDescent="0.25">
      <c r="A11486" s="118">
        <v>52450</v>
      </c>
      <c r="B11486" s="110" t="s">
        <v>14301</v>
      </c>
    </row>
    <row r="11487" spans="1:2" x14ac:dyDescent="0.25">
      <c r="A11487" s="118">
        <v>17120</v>
      </c>
      <c r="B11487" s="110" t="s">
        <v>14302</v>
      </c>
    </row>
    <row r="11488" spans="1:2" x14ac:dyDescent="0.25">
      <c r="A11488" s="121">
        <v>37200</v>
      </c>
      <c r="B11488" s="110" t="s">
        <v>14303</v>
      </c>
    </row>
    <row r="11489" spans="1:2" x14ac:dyDescent="0.25">
      <c r="A11489" s="118">
        <v>29600</v>
      </c>
      <c r="B11489" s="110" t="s">
        <v>14304</v>
      </c>
    </row>
    <row r="11490" spans="1:2" x14ac:dyDescent="0.25">
      <c r="A11490" s="118">
        <v>92729</v>
      </c>
      <c r="B11490" s="110" t="s">
        <v>14305</v>
      </c>
    </row>
    <row r="11491" spans="1:2" x14ac:dyDescent="0.25">
      <c r="A11491" s="118">
        <v>71401</v>
      </c>
      <c r="B11491" s="110" t="s">
        <v>14306</v>
      </c>
    </row>
    <row r="11492" spans="1:2" x14ac:dyDescent="0.25">
      <c r="A11492" s="118">
        <v>18221</v>
      </c>
      <c r="B11492" s="110" t="s">
        <v>14307</v>
      </c>
    </row>
    <row r="11493" spans="1:2" x14ac:dyDescent="0.25">
      <c r="A11493" s="118">
        <v>18222</v>
      </c>
      <c r="B11493" s="110" t="s">
        <v>14308</v>
      </c>
    </row>
    <row r="11494" spans="1:2" x14ac:dyDescent="0.25">
      <c r="A11494" s="118">
        <v>91330</v>
      </c>
      <c r="B11494" s="110" t="s">
        <v>14309</v>
      </c>
    </row>
    <row r="11495" spans="1:2" x14ac:dyDescent="0.25">
      <c r="A11495" s="118">
        <v>75120</v>
      </c>
      <c r="B11495" s="110" t="s">
        <v>14310</v>
      </c>
    </row>
    <row r="11496" spans="1:2" x14ac:dyDescent="0.25">
      <c r="A11496" s="118">
        <v>55220</v>
      </c>
      <c r="B11496" s="110" t="s">
        <v>14311</v>
      </c>
    </row>
    <row r="11497" spans="1:2" x14ac:dyDescent="0.25">
      <c r="A11497" s="118">
        <v>71219</v>
      </c>
      <c r="B11497" s="110" t="s">
        <v>14312</v>
      </c>
    </row>
    <row r="11498" spans="1:2" x14ac:dyDescent="0.25">
      <c r="A11498" s="118">
        <v>18221</v>
      </c>
      <c r="B11498" s="110" t="s">
        <v>14313</v>
      </c>
    </row>
    <row r="11499" spans="1:2" x14ac:dyDescent="0.25">
      <c r="A11499" s="118">
        <v>18222</v>
      </c>
      <c r="B11499" s="110" t="s">
        <v>14314</v>
      </c>
    </row>
    <row r="11500" spans="1:2" x14ac:dyDescent="0.25">
      <c r="A11500" s="118">
        <v>27220</v>
      </c>
      <c r="B11500" s="110" t="s">
        <v>14315</v>
      </c>
    </row>
    <row r="11501" spans="1:2" x14ac:dyDescent="0.25">
      <c r="A11501" s="118">
        <v>15910</v>
      </c>
      <c r="B11501" s="110" t="s">
        <v>14316</v>
      </c>
    </row>
    <row r="11502" spans="1:2" x14ac:dyDescent="0.25">
      <c r="A11502" s="118">
        <v>31100</v>
      </c>
      <c r="B11502" s="110" t="s">
        <v>14317</v>
      </c>
    </row>
    <row r="11503" spans="1:2" x14ac:dyDescent="0.25">
      <c r="A11503" s="118">
        <v>32100</v>
      </c>
      <c r="B11503" s="110" t="s">
        <v>14318</v>
      </c>
    </row>
    <row r="11504" spans="1:2" x14ac:dyDescent="0.25">
      <c r="A11504" s="118">
        <v>29240</v>
      </c>
      <c r="B11504" s="110" t="s">
        <v>14319</v>
      </c>
    </row>
    <row r="11505" spans="1:2" x14ac:dyDescent="0.25">
      <c r="A11505" s="118">
        <v>32100</v>
      </c>
      <c r="B11505" s="110" t="s">
        <v>14320</v>
      </c>
    </row>
    <row r="11506" spans="1:2" x14ac:dyDescent="0.25">
      <c r="A11506" s="118">
        <v>21110</v>
      </c>
      <c r="B11506" s="110" t="s">
        <v>14321</v>
      </c>
    </row>
    <row r="11507" spans="1:2" x14ac:dyDescent="0.25">
      <c r="A11507" s="121">
        <v>90020</v>
      </c>
      <c r="B11507" s="110" t="s">
        <v>14322</v>
      </c>
    </row>
    <row r="11508" spans="1:2" x14ac:dyDescent="0.25">
      <c r="A11508" s="118">
        <v>85321</v>
      </c>
      <c r="B11508" s="110" t="s">
        <v>14323</v>
      </c>
    </row>
    <row r="11509" spans="1:2" x14ac:dyDescent="0.25">
      <c r="A11509" s="118">
        <v>1139</v>
      </c>
      <c r="B11509" s="110" t="s">
        <v>14324</v>
      </c>
    </row>
    <row r="11510" spans="1:2" x14ac:dyDescent="0.25">
      <c r="A11510" s="118">
        <v>11200</v>
      </c>
      <c r="B11510" s="110" t="s">
        <v>14325</v>
      </c>
    </row>
    <row r="11511" spans="1:2" x14ac:dyDescent="0.25">
      <c r="A11511" s="118">
        <v>36509</v>
      </c>
      <c r="B11511" s="110" t="s">
        <v>14326</v>
      </c>
    </row>
    <row r="11512" spans="1:2" x14ac:dyDescent="0.25">
      <c r="A11512" s="118">
        <v>36509</v>
      </c>
      <c r="B11512" s="110" t="s">
        <v>14327</v>
      </c>
    </row>
    <row r="11513" spans="1:2" x14ac:dyDescent="0.25">
      <c r="A11513" s="118">
        <v>36509</v>
      </c>
      <c r="B11513" s="110" t="s">
        <v>14328</v>
      </c>
    </row>
    <row r="11514" spans="1:2" x14ac:dyDescent="0.25">
      <c r="A11514" s="118">
        <v>33403</v>
      </c>
      <c r="B11514" s="110" t="s">
        <v>14329</v>
      </c>
    </row>
    <row r="11515" spans="1:2" x14ac:dyDescent="0.25">
      <c r="A11515" s="118">
        <v>93040</v>
      </c>
      <c r="B11515" s="110" t="s">
        <v>14330</v>
      </c>
    </row>
    <row r="11516" spans="1:2" x14ac:dyDescent="0.25">
      <c r="A11516" s="118">
        <v>29130</v>
      </c>
      <c r="B11516" s="110" t="s">
        <v>14331</v>
      </c>
    </row>
    <row r="11517" spans="1:2" x14ac:dyDescent="0.25">
      <c r="A11517" s="118">
        <v>29560</v>
      </c>
      <c r="B11517" s="110" t="s">
        <v>14332</v>
      </c>
    </row>
    <row r="11518" spans="1:2" x14ac:dyDescent="0.25">
      <c r="A11518" s="118">
        <v>29540</v>
      </c>
      <c r="B11518" s="110" t="s">
        <v>14333</v>
      </c>
    </row>
    <row r="11519" spans="1:2" x14ac:dyDescent="0.25">
      <c r="A11519" s="118">
        <v>20520</v>
      </c>
      <c r="B11519" s="110" t="s">
        <v>14334</v>
      </c>
    </row>
    <row r="11520" spans="1:2" x14ac:dyDescent="0.25">
      <c r="A11520" s="118">
        <v>2010</v>
      </c>
      <c r="B11520" s="110" t="s">
        <v>14335</v>
      </c>
    </row>
    <row r="11521" spans="1:2" x14ac:dyDescent="0.25">
      <c r="A11521" s="118">
        <v>36300</v>
      </c>
      <c r="B11521" s="110" t="s">
        <v>14336</v>
      </c>
    </row>
    <row r="11522" spans="1:2" x14ac:dyDescent="0.25">
      <c r="A11522" s="118">
        <v>20520</v>
      </c>
      <c r="B11522" s="110" t="s">
        <v>14337</v>
      </c>
    </row>
    <row r="11523" spans="1:2" x14ac:dyDescent="0.25">
      <c r="A11523" s="118">
        <v>17150</v>
      </c>
      <c r="B11523" s="110" t="s">
        <v>14338</v>
      </c>
    </row>
    <row r="11524" spans="1:2" x14ac:dyDescent="0.25">
      <c r="A11524" s="118">
        <v>29540</v>
      </c>
      <c r="B11524" s="110" t="s">
        <v>14339</v>
      </c>
    </row>
    <row r="11525" spans="1:2" x14ac:dyDescent="0.25">
      <c r="A11525" s="118">
        <v>25220</v>
      </c>
      <c r="B11525" s="110" t="s">
        <v>14340</v>
      </c>
    </row>
    <row r="11526" spans="1:2" x14ac:dyDescent="0.25">
      <c r="A11526" s="118">
        <v>20510</v>
      </c>
      <c r="B11526" s="110" t="s">
        <v>14341</v>
      </c>
    </row>
    <row r="11527" spans="1:2" x14ac:dyDescent="0.25">
      <c r="A11527" s="118">
        <v>74119</v>
      </c>
      <c r="B11527" s="110" t="s">
        <v>14342</v>
      </c>
    </row>
    <row r="11528" spans="1:2" x14ac:dyDescent="0.25">
      <c r="A11528" s="118">
        <v>24140</v>
      </c>
      <c r="B11528" s="110" t="s">
        <v>14343</v>
      </c>
    </row>
    <row r="11529" spans="1:2" x14ac:dyDescent="0.25">
      <c r="A11529" s="118">
        <v>51511</v>
      </c>
      <c r="B11529" s="110" t="s">
        <v>14344</v>
      </c>
    </row>
    <row r="11530" spans="1:2" x14ac:dyDescent="0.25">
      <c r="A11530" s="118">
        <v>51120</v>
      </c>
      <c r="B11530" s="110" t="s">
        <v>14345</v>
      </c>
    </row>
    <row r="11531" spans="1:2" x14ac:dyDescent="0.25">
      <c r="A11531" s="118">
        <v>51550</v>
      </c>
      <c r="B11531" s="110" t="s">
        <v>14346</v>
      </c>
    </row>
    <row r="11532" spans="1:2" x14ac:dyDescent="0.25">
      <c r="A11532" s="118">
        <v>23201</v>
      </c>
      <c r="B11532" s="110" t="s">
        <v>14347</v>
      </c>
    </row>
    <row r="11533" spans="1:2" x14ac:dyDescent="0.25">
      <c r="A11533" s="118">
        <v>35120</v>
      </c>
      <c r="B11533" s="110" t="s">
        <v>14348</v>
      </c>
    </row>
    <row r="11534" spans="1:2" x14ac:dyDescent="0.25">
      <c r="A11534" s="118">
        <v>35110</v>
      </c>
      <c r="B11534" s="110" t="s">
        <v>14349</v>
      </c>
    </row>
    <row r="11535" spans="1:2" x14ac:dyDescent="0.25">
      <c r="A11535" s="118">
        <v>33100</v>
      </c>
      <c r="B11535" s="110" t="s">
        <v>14350</v>
      </c>
    </row>
    <row r="11536" spans="1:2" x14ac:dyDescent="0.25">
      <c r="A11536" s="118">
        <v>85140</v>
      </c>
      <c r="B11536" s="110" t="s">
        <v>14351</v>
      </c>
    </row>
    <row r="11537" spans="1:2" x14ac:dyDescent="0.25">
      <c r="A11537" s="118">
        <v>28300</v>
      </c>
      <c r="B11537" s="110" t="s">
        <v>14352</v>
      </c>
    </row>
    <row r="11538" spans="1:2" x14ac:dyDescent="0.25">
      <c r="A11538" s="118">
        <v>33201</v>
      </c>
      <c r="B11538" s="110" t="s">
        <v>14353</v>
      </c>
    </row>
    <row r="11539" spans="1:2" x14ac:dyDescent="0.25">
      <c r="A11539" s="118">
        <v>33202</v>
      </c>
      <c r="B11539" s="110" t="s">
        <v>14354</v>
      </c>
    </row>
    <row r="11540" spans="1:2" x14ac:dyDescent="0.25">
      <c r="A11540" s="118">
        <v>26260</v>
      </c>
      <c r="B11540" s="110" t="s">
        <v>14355</v>
      </c>
    </row>
    <row r="11541" spans="1:2" x14ac:dyDescent="0.25">
      <c r="A11541" s="118">
        <v>26260</v>
      </c>
      <c r="B11541" s="110" t="s">
        <v>14356</v>
      </c>
    </row>
    <row r="11542" spans="1:2" x14ac:dyDescent="0.25">
      <c r="A11542" s="118">
        <v>26260</v>
      </c>
      <c r="B11542" s="110" t="s">
        <v>14357</v>
      </c>
    </row>
    <row r="11543" spans="1:2" x14ac:dyDescent="0.25">
      <c r="A11543" s="118">
        <v>26260</v>
      </c>
      <c r="B11543" s="110" t="s">
        <v>14358</v>
      </c>
    </row>
    <row r="11544" spans="1:2" x14ac:dyDescent="0.25">
      <c r="A11544" s="118">
        <v>26260</v>
      </c>
      <c r="B11544" s="110" t="s">
        <v>14359</v>
      </c>
    </row>
    <row r="11545" spans="1:2" x14ac:dyDescent="0.25">
      <c r="A11545" s="118">
        <v>14220</v>
      </c>
      <c r="B11545" s="110" t="s">
        <v>14360</v>
      </c>
    </row>
    <row r="11546" spans="1:2" x14ac:dyDescent="0.25">
      <c r="A11546" s="118">
        <v>26260</v>
      </c>
      <c r="B11546" s="110" t="s">
        <v>14361</v>
      </c>
    </row>
    <row r="11547" spans="1:2" x14ac:dyDescent="0.25">
      <c r="A11547" s="118">
        <v>26260</v>
      </c>
      <c r="B11547" s="110" t="s">
        <v>14362</v>
      </c>
    </row>
    <row r="11548" spans="1:2" x14ac:dyDescent="0.25">
      <c r="A11548" s="118">
        <v>26260</v>
      </c>
      <c r="B11548" s="110" t="s">
        <v>14363</v>
      </c>
    </row>
    <row r="11549" spans="1:2" x14ac:dyDescent="0.25">
      <c r="A11549" s="118">
        <v>26260</v>
      </c>
      <c r="B11549" s="110" t="s">
        <v>14364</v>
      </c>
    </row>
    <row r="11550" spans="1:2" x14ac:dyDescent="0.25">
      <c r="A11550" s="118">
        <v>26260</v>
      </c>
      <c r="B11550" s="110" t="s">
        <v>14365</v>
      </c>
    </row>
    <row r="11551" spans="1:2" x14ac:dyDescent="0.25">
      <c r="A11551" s="118">
        <v>26260</v>
      </c>
      <c r="B11551" s="110" t="s">
        <v>14366</v>
      </c>
    </row>
    <row r="11552" spans="1:2" x14ac:dyDescent="0.25">
      <c r="A11552" s="118">
        <v>26260</v>
      </c>
      <c r="B11552" s="110" t="s">
        <v>14367</v>
      </c>
    </row>
    <row r="11553" spans="1:2" x14ac:dyDescent="0.25">
      <c r="A11553" s="118">
        <v>55302</v>
      </c>
      <c r="B11553" s="110" t="s">
        <v>14368</v>
      </c>
    </row>
    <row r="11554" spans="1:2" x14ac:dyDescent="0.25">
      <c r="A11554" s="118">
        <v>24110</v>
      </c>
      <c r="B11554" s="110" t="s">
        <v>14369</v>
      </c>
    </row>
    <row r="11555" spans="1:2" x14ac:dyDescent="0.25">
      <c r="A11555" s="118">
        <v>60249</v>
      </c>
      <c r="B11555" s="110" t="s">
        <v>14370</v>
      </c>
    </row>
    <row r="11556" spans="1:2" x14ac:dyDescent="0.25">
      <c r="A11556" s="118">
        <v>34100</v>
      </c>
      <c r="B11556" s="110" t="s">
        <v>14371</v>
      </c>
    </row>
    <row r="11557" spans="1:2" x14ac:dyDescent="0.25">
      <c r="A11557" s="118">
        <v>29230</v>
      </c>
      <c r="B11557" s="110" t="s">
        <v>14372</v>
      </c>
    </row>
    <row r="11558" spans="1:2" x14ac:dyDescent="0.25">
      <c r="A11558" s="118">
        <v>35200</v>
      </c>
      <c r="B11558" s="110" t="s">
        <v>14373</v>
      </c>
    </row>
    <row r="11559" spans="1:2" x14ac:dyDescent="0.25">
      <c r="A11559" s="118">
        <v>63121</v>
      </c>
      <c r="B11559" s="110" t="s">
        <v>14374</v>
      </c>
    </row>
    <row r="11560" spans="1:2" x14ac:dyDescent="0.25">
      <c r="A11560" s="118">
        <v>63121</v>
      </c>
      <c r="B11560" s="110" t="s">
        <v>14375</v>
      </c>
    </row>
    <row r="11561" spans="1:2" x14ac:dyDescent="0.25">
      <c r="A11561" s="118">
        <v>63121</v>
      </c>
      <c r="B11561" s="110" t="s">
        <v>14376</v>
      </c>
    </row>
    <row r="11562" spans="1:2" x14ac:dyDescent="0.25">
      <c r="A11562" s="118">
        <v>51870</v>
      </c>
      <c r="B11562" s="110" t="s">
        <v>14377</v>
      </c>
    </row>
    <row r="11563" spans="1:2" x14ac:dyDescent="0.25">
      <c r="A11563" s="118">
        <v>29230</v>
      </c>
      <c r="B11563" s="110" t="s">
        <v>14378</v>
      </c>
    </row>
    <row r="11564" spans="1:2" x14ac:dyDescent="0.25">
      <c r="A11564" s="118">
        <v>29230</v>
      </c>
      <c r="B11564" s="110" t="s">
        <v>14379</v>
      </c>
    </row>
    <row r="11565" spans="1:2" x14ac:dyDescent="0.25">
      <c r="A11565" s="118">
        <v>29230</v>
      </c>
      <c r="B11565" s="110" t="s">
        <v>14380</v>
      </c>
    </row>
    <row r="11566" spans="1:2" x14ac:dyDescent="0.25">
      <c r="A11566" s="118">
        <v>29230</v>
      </c>
      <c r="B11566" s="110" t="s">
        <v>14381</v>
      </c>
    </row>
    <row r="11567" spans="1:2" x14ac:dyDescent="0.25">
      <c r="A11567" s="118">
        <v>29710</v>
      </c>
      <c r="B11567" s="110" t="s">
        <v>14382</v>
      </c>
    </row>
    <row r="11568" spans="1:2" x14ac:dyDescent="0.25">
      <c r="A11568" s="118">
        <v>29720</v>
      </c>
      <c r="B11568" s="110" t="s">
        <v>14383</v>
      </c>
    </row>
    <row r="11569" spans="1:2" x14ac:dyDescent="0.25">
      <c r="A11569" s="118">
        <v>51439</v>
      </c>
      <c r="B11569" s="110" t="s">
        <v>14384</v>
      </c>
    </row>
    <row r="11570" spans="1:2" x14ac:dyDescent="0.25">
      <c r="A11570" s="118">
        <v>75210</v>
      </c>
      <c r="B11570" s="110" t="s">
        <v>14385</v>
      </c>
    </row>
    <row r="11571" spans="1:2" x14ac:dyDescent="0.25">
      <c r="A11571" s="118">
        <v>85321</v>
      </c>
      <c r="B11571" s="110" t="s">
        <v>14386</v>
      </c>
    </row>
    <row r="11572" spans="1:2" x14ac:dyDescent="0.25">
      <c r="A11572" s="118">
        <v>85322</v>
      </c>
      <c r="B11572" s="110" t="s">
        <v>14387</v>
      </c>
    </row>
    <row r="11573" spans="1:2" x14ac:dyDescent="0.25">
      <c r="A11573" s="118">
        <v>85321</v>
      </c>
      <c r="B11573" s="110" t="s">
        <v>14388</v>
      </c>
    </row>
    <row r="11574" spans="1:2" x14ac:dyDescent="0.25">
      <c r="A11574" s="118">
        <v>85322</v>
      </c>
      <c r="B11574" s="110" t="s">
        <v>14389</v>
      </c>
    </row>
    <row r="11575" spans="1:2" x14ac:dyDescent="0.25">
      <c r="A11575" s="118">
        <v>90020</v>
      </c>
      <c r="B11575" s="110" t="s">
        <v>14390</v>
      </c>
    </row>
    <row r="11576" spans="1:2" x14ac:dyDescent="0.25">
      <c r="A11576" s="118">
        <v>29240</v>
      </c>
      <c r="B11576" s="110" t="s">
        <v>14391</v>
      </c>
    </row>
    <row r="11577" spans="1:2" x14ac:dyDescent="0.25">
      <c r="A11577" s="118">
        <v>90020</v>
      </c>
      <c r="B11577" s="110" t="s">
        <v>14392</v>
      </c>
    </row>
    <row r="11578" spans="1:2" x14ac:dyDescent="0.25">
      <c r="A11578" s="118">
        <v>90020</v>
      </c>
      <c r="B11578" s="110" t="s">
        <v>14393</v>
      </c>
    </row>
    <row r="11579" spans="1:2" x14ac:dyDescent="0.25">
      <c r="A11579" s="118">
        <v>34100</v>
      </c>
      <c r="B11579" s="110" t="s">
        <v>14394</v>
      </c>
    </row>
    <row r="11580" spans="1:2" x14ac:dyDescent="0.25">
      <c r="A11580" s="118">
        <v>92729</v>
      </c>
      <c r="B11580" s="110" t="s">
        <v>14395</v>
      </c>
    </row>
    <row r="11581" spans="1:2" x14ac:dyDescent="0.25">
      <c r="A11581" s="118">
        <v>75240</v>
      </c>
      <c r="B11581" s="110" t="s">
        <v>14396</v>
      </c>
    </row>
    <row r="11582" spans="1:2" x14ac:dyDescent="0.25">
      <c r="A11582" s="118">
        <v>22220</v>
      </c>
      <c r="B11582" s="110" t="s">
        <v>14397</v>
      </c>
    </row>
    <row r="11583" spans="1:2" x14ac:dyDescent="0.25">
      <c r="A11583" s="118">
        <v>85200</v>
      </c>
      <c r="B11583" s="110" t="s">
        <v>14398</v>
      </c>
    </row>
    <row r="11584" spans="1:2" x14ac:dyDescent="0.25">
      <c r="A11584" s="118">
        <v>75230</v>
      </c>
      <c r="B11584" s="110" t="s">
        <v>14399</v>
      </c>
    </row>
    <row r="11585" spans="1:2" x14ac:dyDescent="0.25">
      <c r="A11585" s="118">
        <v>34300</v>
      </c>
      <c r="B11585" s="110" t="s">
        <v>14400</v>
      </c>
    </row>
    <row r="11586" spans="1:2" x14ac:dyDescent="0.25">
      <c r="A11586" s="118">
        <v>62201</v>
      </c>
      <c r="B11586" s="110" t="s">
        <v>14401</v>
      </c>
    </row>
    <row r="11587" spans="1:2" x14ac:dyDescent="0.25">
      <c r="A11587" s="118">
        <v>85112</v>
      </c>
      <c r="B11587" s="110" t="s">
        <v>14402</v>
      </c>
    </row>
    <row r="11588" spans="1:2" x14ac:dyDescent="0.25">
      <c r="A11588" s="118">
        <v>85111</v>
      </c>
      <c r="B11588" s="110" t="s">
        <v>14403</v>
      </c>
    </row>
    <row r="11589" spans="1:2" x14ac:dyDescent="0.25">
      <c r="A11589" s="118">
        <v>75230</v>
      </c>
      <c r="B11589" s="110" t="s">
        <v>14404</v>
      </c>
    </row>
    <row r="11590" spans="1:2" x14ac:dyDescent="0.25">
      <c r="A11590" s="118">
        <v>29210</v>
      </c>
      <c r="B11590" s="110" t="s">
        <v>14405</v>
      </c>
    </row>
    <row r="11591" spans="1:2" x14ac:dyDescent="0.25">
      <c r="A11591" s="118">
        <v>45250</v>
      </c>
      <c r="B11591" s="110" t="s">
        <v>14406</v>
      </c>
    </row>
    <row r="11592" spans="1:2" x14ac:dyDescent="0.25">
      <c r="A11592" s="118">
        <v>26610</v>
      </c>
      <c r="B11592" s="110" t="s">
        <v>14407</v>
      </c>
    </row>
    <row r="11593" spans="1:2" x14ac:dyDescent="0.25">
      <c r="A11593" s="118">
        <v>25130</v>
      </c>
      <c r="B11593" s="110" t="s">
        <v>14408</v>
      </c>
    </row>
    <row r="11594" spans="1:2" x14ac:dyDescent="0.25">
      <c r="A11594" s="118">
        <v>66032</v>
      </c>
      <c r="B11594" s="110" t="s">
        <v>14409</v>
      </c>
    </row>
    <row r="11595" spans="1:2" x14ac:dyDescent="0.25">
      <c r="A11595" s="118">
        <v>32202</v>
      </c>
      <c r="B11595" s="110" t="s">
        <v>14410</v>
      </c>
    </row>
    <row r="11596" spans="1:2" x14ac:dyDescent="0.25">
      <c r="A11596" s="118">
        <v>32202</v>
      </c>
      <c r="B11596" s="110" t="s">
        <v>14411</v>
      </c>
    </row>
    <row r="11597" spans="1:2" x14ac:dyDescent="0.25">
      <c r="A11597" s="121">
        <v>31200</v>
      </c>
      <c r="B11597" s="110" t="s">
        <v>14412</v>
      </c>
    </row>
    <row r="11598" spans="1:2" x14ac:dyDescent="0.25">
      <c r="A11598" s="118">
        <v>22230</v>
      </c>
      <c r="B11598" s="110" t="s">
        <v>14413</v>
      </c>
    </row>
    <row r="11599" spans="1:2" x14ac:dyDescent="0.25">
      <c r="A11599" s="118">
        <v>29130</v>
      </c>
      <c r="B11599" s="110" t="s">
        <v>14414</v>
      </c>
    </row>
    <row r="11600" spans="1:2" x14ac:dyDescent="0.25">
      <c r="A11600" s="118">
        <v>91310</v>
      </c>
      <c r="B11600" s="110" t="s">
        <v>14415</v>
      </c>
    </row>
    <row r="11601" spans="1:2" x14ac:dyDescent="0.25">
      <c r="A11601" s="118">
        <v>52489</v>
      </c>
      <c r="B11601" s="110" t="s">
        <v>14416</v>
      </c>
    </row>
    <row r="11602" spans="1:2" x14ac:dyDescent="0.25">
      <c r="A11602" s="118">
        <v>80429</v>
      </c>
      <c r="B11602" s="110" t="s">
        <v>14417</v>
      </c>
    </row>
    <row r="11603" spans="1:2" x14ac:dyDescent="0.25">
      <c r="A11603" s="118">
        <v>91310</v>
      </c>
      <c r="B11603" s="110" t="s">
        <v>14418</v>
      </c>
    </row>
    <row r="11604" spans="1:2" x14ac:dyDescent="0.25">
      <c r="A11604" s="118">
        <v>91310</v>
      </c>
      <c r="B11604" s="110" t="s">
        <v>14419</v>
      </c>
    </row>
    <row r="11605" spans="1:2" x14ac:dyDescent="0.25">
      <c r="A11605" s="118">
        <v>75120</v>
      </c>
      <c r="B11605" s="110" t="s">
        <v>14420</v>
      </c>
    </row>
    <row r="11606" spans="1:2" x14ac:dyDescent="0.25">
      <c r="A11606" s="118">
        <v>22110</v>
      </c>
      <c r="B11606" s="110" t="s">
        <v>14421</v>
      </c>
    </row>
    <row r="11607" spans="1:2" x14ac:dyDescent="0.25">
      <c r="A11607" s="118">
        <v>15870</v>
      </c>
      <c r="B11607" s="110" t="s">
        <v>14422</v>
      </c>
    </row>
    <row r="11608" spans="1:2" x14ac:dyDescent="0.25">
      <c r="A11608" s="118">
        <v>74879</v>
      </c>
      <c r="B11608" s="110" t="s">
        <v>14423</v>
      </c>
    </row>
    <row r="11609" spans="1:2" x14ac:dyDescent="0.25">
      <c r="A11609" s="118">
        <v>75230</v>
      </c>
      <c r="B11609" s="110" t="s">
        <v>14424</v>
      </c>
    </row>
    <row r="11610" spans="1:2" x14ac:dyDescent="0.25">
      <c r="A11610" s="118">
        <v>50200</v>
      </c>
      <c r="B11610" s="110" t="s">
        <v>14425</v>
      </c>
    </row>
    <row r="11611" spans="1:2" x14ac:dyDescent="0.25">
      <c r="A11611" s="118">
        <v>90030</v>
      </c>
      <c r="B11611" s="110" t="s">
        <v>14426</v>
      </c>
    </row>
    <row r="11612" spans="1:2" x14ac:dyDescent="0.25">
      <c r="A11612" s="118">
        <v>27420</v>
      </c>
      <c r="B11612" s="110" t="s">
        <v>14427</v>
      </c>
    </row>
    <row r="11613" spans="1:2" x14ac:dyDescent="0.25">
      <c r="A11613" s="118">
        <v>27100</v>
      </c>
      <c r="B11613" s="110" t="s">
        <v>14428</v>
      </c>
    </row>
    <row r="11614" spans="1:2" x14ac:dyDescent="0.25">
      <c r="A11614" s="118">
        <v>27100</v>
      </c>
      <c r="B11614" s="110" t="s">
        <v>14429</v>
      </c>
    </row>
    <row r="11615" spans="1:2" x14ac:dyDescent="0.25">
      <c r="A11615" s="118">
        <v>45212</v>
      </c>
      <c r="B11615" s="110" t="s">
        <v>14430</v>
      </c>
    </row>
    <row r="11616" spans="1:2" x14ac:dyDescent="0.25">
      <c r="A11616" s="118">
        <v>60241</v>
      </c>
      <c r="B11616" s="110" t="s">
        <v>14431</v>
      </c>
    </row>
    <row r="11617" spans="1:2" x14ac:dyDescent="0.25">
      <c r="A11617" s="118">
        <v>60241</v>
      </c>
      <c r="B11617" s="110" t="s">
        <v>14432</v>
      </c>
    </row>
    <row r="11618" spans="1:2" x14ac:dyDescent="0.25">
      <c r="A11618" s="118">
        <v>21110</v>
      </c>
      <c r="B11618" s="110" t="s">
        <v>14433</v>
      </c>
    </row>
    <row r="11619" spans="1:2" x14ac:dyDescent="0.25">
      <c r="A11619" s="121">
        <v>15112</v>
      </c>
      <c r="B11619" s="110" t="s">
        <v>14434</v>
      </c>
    </row>
    <row r="11620" spans="1:2" x14ac:dyDescent="0.25">
      <c r="A11620" s="118">
        <v>15112</v>
      </c>
      <c r="B11620" s="110" t="s">
        <v>14435</v>
      </c>
    </row>
    <row r="11621" spans="1:2" x14ac:dyDescent="0.25">
      <c r="A11621" s="118">
        <v>15519</v>
      </c>
      <c r="B11621" s="110" t="s">
        <v>14436</v>
      </c>
    </row>
    <row r="11622" spans="1:2" x14ac:dyDescent="0.25">
      <c r="A11622" s="118">
        <v>52740</v>
      </c>
      <c r="B11622" s="110" t="s">
        <v>14437</v>
      </c>
    </row>
    <row r="11623" spans="1:2" x14ac:dyDescent="0.25">
      <c r="A11623" s="118">
        <v>70320</v>
      </c>
      <c r="B11623" s="110" t="s">
        <v>14438</v>
      </c>
    </row>
    <row r="11624" spans="1:2" x14ac:dyDescent="0.25">
      <c r="A11624" s="118">
        <v>90030</v>
      </c>
      <c r="B11624" s="110" t="s">
        <v>14439</v>
      </c>
    </row>
    <row r="11625" spans="1:2" x14ac:dyDescent="0.25">
      <c r="A11625" s="118">
        <v>70209</v>
      </c>
      <c r="B11625" s="110" t="s">
        <v>14440</v>
      </c>
    </row>
    <row r="11626" spans="1:2" x14ac:dyDescent="0.25">
      <c r="A11626" s="118">
        <v>61201</v>
      </c>
      <c r="B11626" s="110" t="s">
        <v>14441</v>
      </c>
    </row>
    <row r="11627" spans="1:2" x14ac:dyDescent="0.25">
      <c r="A11627" s="118">
        <v>61102</v>
      </c>
      <c r="B11627" s="110" t="s">
        <v>14442</v>
      </c>
    </row>
    <row r="11628" spans="1:2" x14ac:dyDescent="0.25">
      <c r="A11628" s="118">
        <v>61102</v>
      </c>
      <c r="B11628" s="110" t="s">
        <v>14443</v>
      </c>
    </row>
    <row r="11629" spans="1:2" x14ac:dyDescent="0.25">
      <c r="A11629" s="118">
        <v>71401</v>
      </c>
      <c r="B11629" s="110" t="s">
        <v>14444</v>
      </c>
    </row>
    <row r="11630" spans="1:2" x14ac:dyDescent="0.25">
      <c r="A11630" s="118">
        <v>70209</v>
      </c>
      <c r="B11630" s="110" t="s">
        <v>14445</v>
      </c>
    </row>
    <row r="11631" spans="1:2" x14ac:dyDescent="0.25">
      <c r="A11631" s="118">
        <v>70209</v>
      </c>
      <c r="B11631" s="110" t="s">
        <v>14446</v>
      </c>
    </row>
    <row r="11632" spans="1:2" x14ac:dyDescent="0.25">
      <c r="A11632" s="118">
        <v>45500</v>
      </c>
      <c r="B11632" s="110" t="s">
        <v>14447</v>
      </c>
    </row>
    <row r="11633" spans="1:2" x14ac:dyDescent="0.25">
      <c r="A11633" s="118">
        <v>92729</v>
      </c>
      <c r="B11633" s="110" t="s">
        <v>14448</v>
      </c>
    </row>
    <row r="11634" spans="1:2" x14ac:dyDescent="0.25">
      <c r="A11634" s="118">
        <v>45500</v>
      </c>
      <c r="B11634" s="110" t="s">
        <v>14449</v>
      </c>
    </row>
    <row r="11635" spans="1:2" x14ac:dyDescent="0.25">
      <c r="A11635" s="118">
        <v>45250</v>
      </c>
      <c r="B11635" s="110" t="s">
        <v>14450</v>
      </c>
    </row>
    <row r="11636" spans="1:2" x14ac:dyDescent="0.25">
      <c r="A11636" s="118">
        <v>52740</v>
      </c>
      <c r="B11636" s="110" t="s">
        <v>14451</v>
      </c>
    </row>
    <row r="11637" spans="1:2" x14ac:dyDescent="0.25">
      <c r="A11637" s="118">
        <v>11200</v>
      </c>
      <c r="B11637" s="110" t="s">
        <v>14452</v>
      </c>
    </row>
    <row r="11638" spans="1:2" x14ac:dyDescent="0.25">
      <c r="A11638" s="118">
        <v>28750</v>
      </c>
      <c r="B11638" s="110" t="s">
        <v>14453</v>
      </c>
    </row>
    <row r="11639" spans="1:2" x14ac:dyDescent="0.25">
      <c r="A11639" s="118">
        <v>45213</v>
      </c>
      <c r="B11639" s="110" t="s">
        <v>14454</v>
      </c>
    </row>
    <row r="11640" spans="1:2" x14ac:dyDescent="0.25">
      <c r="A11640" s="118">
        <v>72500</v>
      </c>
      <c r="B11640" s="110" t="s">
        <v>14455</v>
      </c>
    </row>
    <row r="11641" spans="1:2" x14ac:dyDescent="0.25">
      <c r="A11641" s="118">
        <v>35300</v>
      </c>
      <c r="B11641" s="110" t="s">
        <v>14456</v>
      </c>
    </row>
    <row r="11642" spans="1:2" x14ac:dyDescent="0.25">
      <c r="A11642" s="118">
        <v>35300</v>
      </c>
      <c r="B11642" s="110" t="s">
        <v>14457</v>
      </c>
    </row>
    <row r="11643" spans="1:2" x14ac:dyDescent="0.25">
      <c r="A11643" s="118">
        <v>29320</v>
      </c>
      <c r="B11643" s="110" t="s">
        <v>14458</v>
      </c>
    </row>
    <row r="11644" spans="1:2" x14ac:dyDescent="0.25">
      <c r="A11644" s="118">
        <v>29310</v>
      </c>
      <c r="B11644" s="110" t="s">
        <v>14459</v>
      </c>
    </row>
    <row r="11645" spans="1:2" x14ac:dyDescent="0.25">
      <c r="A11645" s="118">
        <v>35300</v>
      </c>
      <c r="B11645" s="110" t="s">
        <v>14460</v>
      </c>
    </row>
    <row r="11646" spans="1:2" x14ac:dyDescent="0.25">
      <c r="A11646" s="118">
        <v>35300</v>
      </c>
      <c r="B11646" s="110" t="s">
        <v>14461</v>
      </c>
    </row>
    <row r="11647" spans="1:2" x14ac:dyDescent="0.25">
      <c r="A11647" s="118">
        <v>33201</v>
      </c>
      <c r="B11647" s="110" t="s">
        <v>14462</v>
      </c>
    </row>
    <row r="11648" spans="1:2" x14ac:dyDescent="0.25">
      <c r="A11648" s="118">
        <v>35300</v>
      </c>
      <c r="B11648" s="110" t="s">
        <v>14463</v>
      </c>
    </row>
    <row r="11649" spans="1:2" x14ac:dyDescent="0.25">
      <c r="A11649" s="118">
        <v>35500</v>
      </c>
      <c r="B11649" s="110" t="s">
        <v>14464</v>
      </c>
    </row>
    <row r="11650" spans="1:2" x14ac:dyDescent="0.25">
      <c r="A11650" s="118">
        <v>50200</v>
      </c>
      <c r="B11650" s="110" t="s">
        <v>14465</v>
      </c>
    </row>
    <row r="11651" spans="1:2" x14ac:dyDescent="0.25">
      <c r="A11651" s="118">
        <v>72500</v>
      </c>
      <c r="B11651" s="110" t="s">
        <v>14466</v>
      </c>
    </row>
    <row r="11652" spans="1:2" x14ac:dyDescent="0.25">
      <c r="A11652" s="118">
        <v>33201</v>
      </c>
      <c r="B11652" s="110" t="s">
        <v>14467</v>
      </c>
    </row>
    <row r="11653" spans="1:2" x14ac:dyDescent="0.25">
      <c r="A11653" s="118">
        <v>28300</v>
      </c>
      <c r="B11653" s="110" t="s">
        <v>14468</v>
      </c>
    </row>
    <row r="11654" spans="1:2" x14ac:dyDescent="0.25">
      <c r="A11654" s="118">
        <v>28300</v>
      </c>
      <c r="B11654" s="110" t="s">
        <v>14469</v>
      </c>
    </row>
    <row r="11655" spans="1:2" x14ac:dyDescent="0.25">
      <c r="A11655" s="118">
        <v>28300</v>
      </c>
      <c r="B11655" s="110" t="s">
        <v>14470</v>
      </c>
    </row>
    <row r="11656" spans="1:2" x14ac:dyDescent="0.25">
      <c r="A11656" s="118">
        <v>28300</v>
      </c>
      <c r="B11656" s="110" t="s">
        <v>14471</v>
      </c>
    </row>
    <row r="11657" spans="1:2" x14ac:dyDescent="0.25">
      <c r="A11657" s="118">
        <v>28300</v>
      </c>
      <c r="B11657" s="110" t="s">
        <v>14472</v>
      </c>
    </row>
    <row r="11658" spans="1:2" x14ac:dyDescent="0.25">
      <c r="A11658" s="118">
        <v>72500</v>
      </c>
      <c r="B11658" s="110" t="s">
        <v>14473</v>
      </c>
    </row>
    <row r="11659" spans="1:2" x14ac:dyDescent="0.25">
      <c r="A11659" s="118">
        <v>35120</v>
      </c>
      <c r="B11659" s="110" t="s">
        <v>14474</v>
      </c>
    </row>
    <row r="11660" spans="1:2" x14ac:dyDescent="0.25">
      <c r="A11660" s="118">
        <v>32201</v>
      </c>
      <c r="B11660" s="110" t="s">
        <v>14475</v>
      </c>
    </row>
    <row r="11661" spans="1:2" x14ac:dyDescent="0.25">
      <c r="A11661" s="118">
        <v>72500</v>
      </c>
      <c r="B11661" s="110" t="s">
        <v>14476</v>
      </c>
    </row>
    <row r="11662" spans="1:2" x14ac:dyDescent="0.25">
      <c r="A11662" s="118">
        <v>72500</v>
      </c>
      <c r="B11662" s="110" t="s">
        <v>14477</v>
      </c>
    </row>
    <row r="11663" spans="1:2" x14ac:dyDescent="0.25">
      <c r="A11663" s="118">
        <v>52740</v>
      </c>
      <c r="B11663" s="110" t="s">
        <v>14478</v>
      </c>
    </row>
    <row r="11664" spans="1:2" x14ac:dyDescent="0.25">
      <c r="A11664" s="118">
        <v>26400</v>
      </c>
      <c r="B11664" s="110" t="s">
        <v>14479</v>
      </c>
    </row>
    <row r="11665" spans="1:2" x14ac:dyDescent="0.25">
      <c r="A11665" s="118">
        <v>33500</v>
      </c>
      <c r="B11665" s="110" t="s">
        <v>14480</v>
      </c>
    </row>
    <row r="11666" spans="1:2" x14ac:dyDescent="0.25">
      <c r="A11666" s="118">
        <v>32202</v>
      </c>
      <c r="B11666" s="110" t="s">
        <v>14481</v>
      </c>
    </row>
    <row r="11667" spans="1:2" x14ac:dyDescent="0.25">
      <c r="A11667" s="118">
        <v>50200</v>
      </c>
      <c r="B11667" s="110" t="s">
        <v>14482</v>
      </c>
    </row>
    <row r="11668" spans="1:2" x14ac:dyDescent="0.25">
      <c r="A11668" s="118">
        <v>32202</v>
      </c>
      <c r="B11668" s="110" t="s">
        <v>14483</v>
      </c>
    </row>
    <row r="11669" spans="1:2" x14ac:dyDescent="0.25">
      <c r="A11669" s="118">
        <v>29240</v>
      </c>
      <c r="B11669" s="110" t="s">
        <v>14484</v>
      </c>
    </row>
    <row r="11670" spans="1:2" x14ac:dyDescent="0.25">
      <c r="A11670" s="118">
        <v>32201</v>
      </c>
      <c r="B11670" s="110" t="s">
        <v>14485</v>
      </c>
    </row>
    <row r="11671" spans="1:2" x14ac:dyDescent="0.25">
      <c r="A11671" s="118">
        <v>32201</v>
      </c>
      <c r="B11671" s="110" t="s">
        <v>14486</v>
      </c>
    </row>
    <row r="11672" spans="1:2" x14ac:dyDescent="0.25">
      <c r="A11672" s="118">
        <v>32201</v>
      </c>
      <c r="B11672" s="110" t="s">
        <v>14487</v>
      </c>
    </row>
    <row r="11673" spans="1:2" x14ac:dyDescent="0.25">
      <c r="A11673" s="118">
        <v>29122</v>
      </c>
      <c r="B11673" s="110" t="s">
        <v>14488</v>
      </c>
    </row>
    <row r="11674" spans="1:2" x14ac:dyDescent="0.25">
      <c r="A11674" s="118">
        <v>72500</v>
      </c>
      <c r="B11674" s="110" t="s">
        <v>14489</v>
      </c>
    </row>
    <row r="11675" spans="1:2" x14ac:dyDescent="0.25">
      <c r="A11675" s="118">
        <v>72500</v>
      </c>
      <c r="B11675" s="110" t="s">
        <v>14490</v>
      </c>
    </row>
    <row r="11676" spans="1:2" x14ac:dyDescent="0.25">
      <c r="A11676" s="118">
        <v>72500</v>
      </c>
      <c r="B11676" s="110" t="s">
        <v>14491</v>
      </c>
    </row>
    <row r="11677" spans="1:2" x14ac:dyDescent="0.25">
      <c r="A11677" s="118">
        <v>72500</v>
      </c>
      <c r="B11677" s="110" t="s">
        <v>14492</v>
      </c>
    </row>
    <row r="11678" spans="1:2" x14ac:dyDescent="0.25">
      <c r="A11678" s="118">
        <v>29522</v>
      </c>
      <c r="B11678" s="110" t="s">
        <v>14493</v>
      </c>
    </row>
    <row r="11679" spans="1:2" x14ac:dyDescent="0.25">
      <c r="A11679" s="118">
        <v>29523</v>
      </c>
      <c r="B11679" s="110" t="s">
        <v>14494</v>
      </c>
    </row>
    <row r="11680" spans="1:2" x14ac:dyDescent="0.25">
      <c r="A11680" s="118">
        <v>34202</v>
      </c>
      <c r="B11680" s="110" t="s">
        <v>14495</v>
      </c>
    </row>
    <row r="11681" spans="1:2" x14ac:dyDescent="0.25">
      <c r="A11681" s="118">
        <v>72500</v>
      </c>
      <c r="B11681" s="110" t="s">
        <v>14496</v>
      </c>
    </row>
    <row r="11682" spans="1:2" x14ac:dyDescent="0.25">
      <c r="A11682" s="118">
        <v>72500</v>
      </c>
      <c r="B11682" s="110" t="s">
        <v>14497</v>
      </c>
    </row>
    <row r="11683" spans="1:2" x14ac:dyDescent="0.25">
      <c r="A11683" s="118">
        <v>45330</v>
      </c>
      <c r="B11683" s="110" t="s">
        <v>14498</v>
      </c>
    </row>
    <row r="11684" spans="1:2" x14ac:dyDescent="0.25">
      <c r="A11684" s="118">
        <v>45330</v>
      </c>
      <c r="B11684" s="110" t="s">
        <v>14499</v>
      </c>
    </row>
    <row r="11685" spans="1:2" x14ac:dyDescent="0.25">
      <c r="A11685" s="118">
        <v>52740</v>
      </c>
      <c r="B11685" s="110" t="s">
        <v>14500</v>
      </c>
    </row>
    <row r="11686" spans="1:2" x14ac:dyDescent="0.25">
      <c r="A11686" s="118">
        <v>52740</v>
      </c>
      <c r="B11686" s="110" t="s">
        <v>14501</v>
      </c>
    </row>
    <row r="11687" spans="1:2" x14ac:dyDescent="0.25">
      <c r="A11687" s="118">
        <v>52740</v>
      </c>
      <c r="B11687" s="110" t="s">
        <v>14502</v>
      </c>
    </row>
    <row r="11688" spans="1:2" x14ac:dyDescent="0.25">
      <c r="A11688" s="118">
        <v>29522</v>
      </c>
      <c r="B11688" s="110" t="s">
        <v>14503</v>
      </c>
    </row>
    <row r="11689" spans="1:2" x14ac:dyDescent="0.25">
      <c r="A11689" s="118">
        <v>31500</v>
      </c>
      <c r="B11689" s="110" t="s">
        <v>14504</v>
      </c>
    </row>
    <row r="11690" spans="1:2" x14ac:dyDescent="0.25">
      <c r="A11690" s="118">
        <v>31620</v>
      </c>
      <c r="B11690" s="110" t="s">
        <v>14505</v>
      </c>
    </row>
    <row r="11691" spans="1:2" x14ac:dyDescent="0.25">
      <c r="A11691" s="118">
        <v>31200</v>
      </c>
      <c r="B11691" s="110" t="s">
        <v>14506</v>
      </c>
    </row>
    <row r="11692" spans="1:2" x14ac:dyDescent="0.25">
      <c r="A11692" s="118">
        <v>40130</v>
      </c>
      <c r="B11692" s="110" t="s">
        <v>14507</v>
      </c>
    </row>
    <row r="11693" spans="1:2" x14ac:dyDescent="0.25">
      <c r="A11693" s="118">
        <v>33100</v>
      </c>
      <c r="B11693" s="110" t="s">
        <v>14508</v>
      </c>
    </row>
    <row r="11694" spans="1:2" x14ac:dyDescent="0.25">
      <c r="A11694" s="118">
        <v>33100</v>
      </c>
      <c r="B11694" s="110" t="s">
        <v>14509</v>
      </c>
    </row>
    <row r="11695" spans="1:2" x14ac:dyDescent="0.25">
      <c r="A11695" s="118">
        <v>33201</v>
      </c>
      <c r="B11695" s="110" t="s">
        <v>14510</v>
      </c>
    </row>
    <row r="11696" spans="1:2" x14ac:dyDescent="0.25">
      <c r="A11696" s="118">
        <v>29220</v>
      </c>
      <c r="B11696" s="110" t="s">
        <v>14511</v>
      </c>
    </row>
    <row r="11697" spans="1:2" x14ac:dyDescent="0.25">
      <c r="A11697" s="118">
        <v>29110</v>
      </c>
      <c r="B11697" s="110" t="s">
        <v>14512</v>
      </c>
    </row>
    <row r="11698" spans="1:2" x14ac:dyDescent="0.25">
      <c r="A11698" s="118">
        <v>29523</v>
      </c>
      <c r="B11698" s="110" t="s">
        <v>14513</v>
      </c>
    </row>
    <row r="11699" spans="1:2" x14ac:dyDescent="0.25">
      <c r="A11699" s="118">
        <v>32201</v>
      </c>
      <c r="B11699" s="110" t="s">
        <v>14514</v>
      </c>
    </row>
    <row r="11700" spans="1:2" x14ac:dyDescent="0.25">
      <c r="A11700" s="118">
        <v>29600</v>
      </c>
      <c r="B11700" s="110" t="s">
        <v>14515</v>
      </c>
    </row>
    <row r="11701" spans="1:2" x14ac:dyDescent="0.25">
      <c r="A11701" s="118">
        <v>29122</v>
      </c>
      <c r="B11701" s="110" t="s">
        <v>14516</v>
      </c>
    </row>
    <row r="11702" spans="1:2" x14ac:dyDescent="0.25">
      <c r="A11702" s="118">
        <v>29121</v>
      </c>
      <c r="B11702" s="110" t="s">
        <v>14517</v>
      </c>
    </row>
    <row r="11703" spans="1:2" x14ac:dyDescent="0.25">
      <c r="A11703" s="118">
        <v>29320</v>
      </c>
      <c r="B11703" s="110" t="s">
        <v>14518</v>
      </c>
    </row>
    <row r="11704" spans="1:2" x14ac:dyDescent="0.25">
      <c r="A11704" s="118">
        <v>29210</v>
      </c>
      <c r="B11704" s="110" t="s">
        <v>14519</v>
      </c>
    </row>
    <row r="11705" spans="1:2" x14ac:dyDescent="0.25">
      <c r="A11705" s="118">
        <v>40220</v>
      </c>
      <c r="B11705" s="110" t="s">
        <v>14520</v>
      </c>
    </row>
    <row r="11706" spans="1:2" x14ac:dyDescent="0.25">
      <c r="A11706" s="118">
        <v>40220</v>
      </c>
      <c r="B11706" s="110" t="s">
        <v>14521</v>
      </c>
    </row>
    <row r="11707" spans="1:2" x14ac:dyDescent="0.25">
      <c r="A11707" s="118">
        <v>29110</v>
      </c>
      <c r="B11707" s="110" t="s">
        <v>14522</v>
      </c>
    </row>
    <row r="11708" spans="1:2" x14ac:dyDescent="0.25">
      <c r="A11708" s="118">
        <v>29240</v>
      </c>
      <c r="B11708" s="110" t="s">
        <v>14523</v>
      </c>
    </row>
    <row r="11709" spans="1:2" x14ac:dyDescent="0.25">
      <c r="A11709" s="118">
        <v>26150</v>
      </c>
      <c r="B11709" s="110" t="s">
        <v>14524</v>
      </c>
    </row>
    <row r="11710" spans="1:2" x14ac:dyDescent="0.25">
      <c r="A11710" s="118">
        <v>72500</v>
      </c>
      <c r="B11710" s="110" t="s">
        <v>14525</v>
      </c>
    </row>
    <row r="11711" spans="1:2" x14ac:dyDescent="0.25">
      <c r="A11711" s="118">
        <v>33100</v>
      </c>
      <c r="B11711" s="110" t="s">
        <v>14526</v>
      </c>
    </row>
    <row r="11712" spans="1:2" x14ac:dyDescent="0.25">
      <c r="A11712" s="118">
        <v>35300</v>
      </c>
      <c r="B11712" s="110" t="s">
        <v>14527</v>
      </c>
    </row>
    <row r="11713" spans="1:2" x14ac:dyDescent="0.25">
      <c r="A11713" s="118">
        <v>29210</v>
      </c>
      <c r="B11713" s="110" t="s">
        <v>14528</v>
      </c>
    </row>
    <row r="11714" spans="1:2" x14ac:dyDescent="0.25">
      <c r="A11714" s="118">
        <v>29230</v>
      </c>
      <c r="B11714" s="110" t="s">
        <v>14529</v>
      </c>
    </row>
    <row r="11715" spans="1:2" x14ac:dyDescent="0.25">
      <c r="A11715" s="118">
        <v>33500</v>
      </c>
      <c r="B11715" s="110" t="s">
        <v>14530</v>
      </c>
    </row>
    <row r="11716" spans="1:2" x14ac:dyDescent="0.25">
      <c r="A11716" s="118">
        <v>29230</v>
      </c>
      <c r="B11716" s="110" t="s">
        <v>14531</v>
      </c>
    </row>
    <row r="11717" spans="1:2" x14ac:dyDescent="0.25">
      <c r="A11717" s="118">
        <v>72500</v>
      </c>
      <c r="B11717" s="110" t="s">
        <v>14532</v>
      </c>
    </row>
    <row r="11718" spans="1:2" x14ac:dyDescent="0.25">
      <c r="A11718" s="118">
        <v>35430</v>
      </c>
      <c r="B11718" s="110" t="s">
        <v>14533</v>
      </c>
    </row>
    <row r="11719" spans="1:2" x14ac:dyDescent="0.25">
      <c r="A11719" s="118">
        <v>33100</v>
      </c>
      <c r="B11719" s="110" t="s">
        <v>14534</v>
      </c>
    </row>
    <row r="11720" spans="1:2" x14ac:dyDescent="0.25">
      <c r="A11720" s="118">
        <v>72500</v>
      </c>
      <c r="B11720" s="110" t="s">
        <v>14535</v>
      </c>
    </row>
    <row r="11721" spans="1:2" x14ac:dyDescent="0.25">
      <c r="A11721" s="118">
        <v>72500</v>
      </c>
      <c r="B11721" s="110" t="s">
        <v>14536</v>
      </c>
    </row>
    <row r="11722" spans="1:2" x14ac:dyDescent="0.25">
      <c r="A11722" s="118">
        <v>29220</v>
      </c>
      <c r="B11722" s="110" t="s">
        <v>14537</v>
      </c>
    </row>
    <row r="11723" spans="1:2" x14ac:dyDescent="0.25">
      <c r="A11723" s="118">
        <v>29220</v>
      </c>
      <c r="B11723" s="110" t="s">
        <v>14538</v>
      </c>
    </row>
    <row r="11724" spans="1:2" x14ac:dyDescent="0.25">
      <c r="A11724" s="118">
        <v>29220</v>
      </c>
      <c r="B11724" s="110" t="s">
        <v>14539</v>
      </c>
    </row>
    <row r="11725" spans="1:2" x14ac:dyDescent="0.25">
      <c r="A11725" s="118">
        <v>29560</v>
      </c>
      <c r="B11725" s="110" t="s">
        <v>14540</v>
      </c>
    </row>
    <row r="11726" spans="1:2" x14ac:dyDescent="0.25">
      <c r="A11726" s="118">
        <v>29530</v>
      </c>
      <c r="B11726" s="110" t="s">
        <v>14541</v>
      </c>
    </row>
    <row r="11727" spans="1:2" x14ac:dyDescent="0.25">
      <c r="A11727" s="118">
        <v>29510</v>
      </c>
      <c r="B11727" s="110" t="s">
        <v>14542</v>
      </c>
    </row>
    <row r="11728" spans="1:2" x14ac:dyDescent="0.25">
      <c r="A11728" s="118">
        <v>29521</v>
      </c>
      <c r="B11728" s="110" t="s">
        <v>14543</v>
      </c>
    </row>
    <row r="11729" spans="1:2" x14ac:dyDescent="0.25">
      <c r="A11729" s="118">
        <v>29550</v>
      </c>
      <c r="B11729" s="110" t="s">
        <v>14544</v>
      </c>
    </row>
    <row r="11730" spans="1:2" x14ac:dyDescent="0.25">
      <c r="A11730" s="118">
        <v>29560</v>
      </c>
      <c r="B11730" s="110" t="s">
        <v>14545</v>
      </c>
    </row>
    <row r="11731" spans="1:2" x14ac:dyDescent="0.25">
      <c r="A11731" s="118">
        <v>29540</v>
      </c>
      <c r="B11731" s="110" t="s">
        <v>14546</v>
      </c>
    </row>
    <row r="11732" spans="1:2" x14ac:dyDescent="0.25">
      <c r="A11732" s="118">
        <v>29560</v>
      </c>
      <c r="B11732" s="110" t="s">
        <v>14547</v>
      </c>
    </row>
    <row r="11733" spans="1:2" x14ac:dyDescent="0.25">
      <c r="A11733" s="118">
        <v>72500</v>
      </c>
      <c r="B11733" s="110" t="s">
        <v>14548</v>
      </c>
    </row>
    <row r="11734" spans="1:2" x14ac:dyDescent="0.25">
      <c r="A11734" s="118">
        <v>72500</v>
      </c>
      <c r="B11734" s="110" t="s">
        <v>14549</v>
      </c>
    </row>
    <row r="11735" spans="1:2" x14ac:dyDescent="0.25">
      <c r="A11735" s="118">
        <v>33100</v>
      </c>
      <c r="B11735" s="110" t="s">
        <v>14550</v>
      </c>
    </row>
    <row r="11736" spans="1:2" x14ac:dyDescent="0.25">
      <c r="A11736" s="118">
        <v>29110</v>
      </c>
      <c r="B11736" s="110" t="s">
        <v>14551</v>
      </c>
    </row>
    <row r="11737" spans="1:2" x14ac:dyDescent="0.25">
      <c r="A11737" s="118">
        <v>33201</v>
      </c>
      <c r="B11737" s="110" t="s">
        <v>14552</v>
      </c>
    </row>
    <row r="11738" spans="1:2" x14ac:dyDescent="0.25">
      <c r="A11738" s="118">
        <v>33100</v>
      </c>
      <c r="B11738" s="110" t="s">
        <v>14553</v>
      </c>
    </row>
    <row r="11739" spans="1:2" x14ac:dyDescent="0.25">
      <c r="A11739" s="118">
        <v>33100</v>
      </c>
      <c r="B11739" s="110" t="s">
        <v>14554</v>
      </c>
    </row>
    <row r="11740" spans="1:2" x14ac:dyDescent="0.25">
      <c r="A11740" s="118">
        <v>33100</v>
      </c>
      <c r="B11740" s="110" t="s">
        <v>14555</v>
      </c>
    </row>
    <row r="11741" spans="1:2" x14ac:dyDescent="0.25">
      <c r="A11741" s="118">
        <v>29420</v>
      </c>
      <c r="B11741" s="110" t="s">
        <v>14556</v>
      </c>
    </row>
    <row r="11742" spans="1:2" x14ac:dyDescent="0.25">
      <c r="A11742" s="118">
        <v>29420</v>
      </c>
      <c r="B11742" s="110" t="s">
        <v>14557</v>
      </c>
    </row>
    <row r="11743" spans="1:2" x14ac:dyDescent="0.25">
      <c r="A11743" s="118">
        <v>33201</v>
      </c>
      <c r="B11743" s="110" t="s">
        <v>14558</v>
      </c>
    </row>
    <row r="11744" spans="1:2" x14ac:dyDescent="0.25">
      <c r="A11744" s="118">
        <v>72500</v>
      </c>
      <c r="B11744" s="110" t="s">
        <v>14559</v>
      </c>
    </row>
    <row r="11745" spans="1:2" x14ac:dyDescent="0.25">
      <c r="A11745" s="118">
        <v>26810</v>
      </c>
      <c r="B11745" s="110" t="s">
        <v>14560</v>
      </c>
    </row>
    <row r="11746" spans="1:2" x14ac:dyDescent="0.25">
      <c r="A11746" s="118">
        <v>50400</v>
      </c>
      <c r="B11746" s="110" t="s">
        <v>14561</v>
      </c>
    </row>
    <row r="11747" spans="1:2" x14ac:dyDescent="0.25">
      <c r="A11747" s="118">
        <v>31100</v>
      </c>
      <c r="B11747" s="110" t="s">
        <v>14562</v>
      </c>
    </row>
    <row r="11748" spans="1:2" x14ac:dyDescent="0.25">
      <c r="A11748" s="118">
        <v>28220</v>
      </c>
      <c r="B11748" s="110" t="s">
        <v>14563</v>
      </c>
    </row>
    <row r="11749" spans="1:2" x14ac:dyDescent="0.25">
      <c r="A11749" s="118">
        <v>29230</v>
      </c>
      <c r="B11749" s="110" t="s">
        <v>14564</v>
      </c>
    </row>
    <row r="11750" spans="1:2" x14ac:dyDescent="0.25">
      <c r="A11750" s="118">
        <v>29560</v>
      </c>
      <c r="B11750" s="110" t="s">
        <v>14565</v>
      </c>
    </row>
    <row r="11751" spans="1:2" x14ac:dyDescent="0.25">
      <c r="A11751" s="118">
        <v>33202</v>
      </c>
      <c r="B11751" s="110" t="s">
        <v>14566</v>
      </c>
    </row>
    <row r="11752" spans="1:2" x14ac:dyDescent="0.25">
      <c r="A11752" s="118">
        <v>28300</v>
      </c>
      <c r="B11752" s="110" t="s">
        <v>14567</v>
      </c>
    </row>
    <row r="11753" spans="1:2" x14ac:dyDescent="0.25">
      <c r="A11753" s="118">
        <v>72500</v>
      </c>
      <c r="B11753" s="110" t="s">
        <v>14568</v>
      </c>
    </row>
    <row r="11754" spans="1:2" x14ac:dyDescent="0.25">
      <c r="A11754" s="118">
        <v>45330</v>
      </c>
      <c r="B11754" s="110" t="s">
        <v>14569</v>
      </c>
    </row>
    <row r="11755" spans="1:2" x14ac:dyDescent="0.25">
      <c r="A11755" s="118">
        <v>29521</v>
      </c>
      <c r="B11755" s="110" t="s">
        <v>14570</v>
      </c>
    </row>
    <row r="11756" spans="1:2" x14ac:dyDescent="0.25">
      <c r="A11756" s="118">
        <v>72500</v>
      </c>
      <c r="B11756" s="110" t="s">
        <v>14571</v>
      </c>
    </row>
    <row r="11757" spans="1:2" x14ac:dyDescent="0.25">
      <c r="A11757" s="118">
        <v>33402</v>
      </c>
      <c r="B11757" s="110" t="s">
        <v>14572</v>
      </c>
    </row>
    <row r="11758" spans="1:2" x14ac:dyDescent="0.25">
      <c r="A11758" s="118">
        <v>29430</v>
      </c>
      <c r="B11758" s="110" t="s">
        <v>14573</v>
      </c>
    </row>
    <row r="11759" spans="1:2" x14ac:dyDescent="0.25">
      <c r="A11759" s="118">
        <v>29420</v>
      </c>
      <c r="B11759" s="110" t="s">
        <v>14574</v>
      </c>
    </row>
    <row r="11760" spans="1:2" x14ac:dyDescent="0.25">
      <c r="A11760" s="118">
        <v>25130</v>
      </c>
      <c r="B11760" s="110" t="s">
        <v>14575</v>
      </c>
    </row>
    <row r="11761" spans="1:2" x14ac:dyDescent="0.25">
      <c r="A11761" s="118">
        <v>33100</v>
      </c>
      <c r="B11761" s="110" t="s">
        <v>14576</v>
      </c>
    </row>
    <row r="11762" spans="1:2" x14ac:dyDescent="0.25">
      <c r="A11762" s="118">
        <v>29550</v>
      </c>
      <c r="B11762" s="110" t="s">
        <v>14577</v>
      </c>
    </row>
    <row r="11763" spans="1:2" x14ac:dyDescent="0.25">
      <c r="A11763" s="118">
        <v>28300</v>
      </c>
      <c r="B11763" s="110" t="s">
        <v>14578</v>
      </c>
    </row>
    <row r="11764" spans="1:2" x14ac:dyDescent="0.25">
      <c r="A11764" s="118">
        <v>72500</v>
      </c>
      <c r="B11764" s="110" t="s">
        <v>14579</v>
      </c>
    </row>
    <row r="11765" spans="1:2" x14ac:dyDescent="0.25">
      <c r="A11765" s="118">
        <v>29560</v>
      </c>
      <c r="B11765" s="110" t="s">
        <v>14580</v>
      </c>
    </row>
    <row r="11766" spans="1:2" x14ac:dyDescent="0.25">
      <c r="A11766" s="118">
        <v>25210</v>
      </c>
      <c r="B11766" s="110" t="s">
        <v>14581</v>
      </c>
    </row>
    <row r="11767" spans="1:2" x14ac:dyDescent="0.25">
      <c r="A11767" s="118">
        <v>35120</v>
      </c>
      <c r="B11767" s="110" t="s">
        <v>14582</v>
      </c>
    </row>
    <row r="11768" spans="1:2" x14ac:dyDescent="0.25">
      <c r="A11768" s="118">
        <v>72500</v>
      </c>
      <c r="B11768" s="110" t="s">
        <v>14583</v>
      </c>
    </row>
    <row r="11769" spans="1:2" x14ac:dyDescent="0.25">
      <c r="A11769" s="118">
        <v>31400</v>
      </c>
      <c r="B11769" s="110" t="s">
        <v>14584</v>
      </c>
    </row>
    <row r="11770" spans="1:2" x14ac:dyDescent="0.25">
      <c r="A11770" s="118">
        <v>72500</v>
      </c>
      <c r="B11770" s="110" t="s">
        <v>14585</v>
      </c>
    </row>
    <row r="11771" spans="1:2" x14ac:dyDescent="0.25">
      <c r="A11771" s="118">
        <v>29710</v>
      </c>
      <c r="B11771" s="110" t="s">
        <v>14586</v>
      </c>
    </row>
    <row r="11772" spans="1:2" x14ac:dyDescent="0.25">
      <c r="A11772" s="118">
        <v>33403</v>
      </c>
      <c r="B11772" s="110" t="s">
        <v>14587</v>
      </c>
    </row>
    <row r="11773" spans="1:2" x14ac:dyDescent="0.25">
      <c r="A11773" s="118">
        <v>32300</v>
      </c>
      <c r="B11773" s="110" t="s">
        <v>14588</v>
      </c>
    </row>
    <row r="11774" spans="1:2" x14ac:dyDescent="0.25">
      <c r="A11774" s="118">
        <v>29121</v>
      </c>
      <c r="B11774" s="110" t="s">
        <v>14589</v>
      </c>
    </row>
    <row r="11775" spans="1:2" x14ac:dyDescent="0.25">
      <c r="A11775" s="118">
        <v>33201</v>
      </c>
      <c r="B11775" s="110" t="s">
        <v>14590</v>
      </c>
    </row>
    <row r="11776" spans="1:2" x14ac:dyDescent="0.25">
      <c r="A11776" s="118">
        <v>32202</v>
      </c>
      <c r="B11776" s="110" t="s">
        <v>14591</v>
      </c>
    </row>
    <row r="11777" spans="1:2" x14ac:dyDescent="0.25">
      <c r="A11777" s="118">
        <v>32201</v>
      </c>
      <c r="B11777" s="110" t="s">
        <v>14592</v>
      </c>
    </row>
    <row r="11778" spans="1:2" x14ac:dyDescent="0.25">
      <c r="A11778" s="118">
        <v>35200</v>
      </c>
      <c r="B11778" s="110" t="s">
        <v>14593</v>
      </c>
    </row>
    <row r="11779" spans="1:2" x14ac:dyDescent="0.25">
      <c r="A11779" s="118">
        <v>29110</v>
      </c>
      <c r="B11779" s="110" t="s">
        <v>14594</v>
      </c>
    </row>
    <row r="11780" spans="1:2" x14ac:dyDescent="0.25">
      <c r="A11780" s="118">
        <v>35200</v>
      </c>
      <c r="B11780" s="110" t="s">
        <v>14595</v>
      </c>
    </row>
    <row r="11781" spans="1:2" x14ac:dyDescent="0.25">
      <c r="A11781" s="118">
        <v>35200</v>
      </c>
      <c r="B11781" s="110" t="s">
        <v>14596</v>
      </c>
    </row>
    <row r="11782" spans="1:2" x14ac:dyDescent="0.25">
      <c r="A11782" s="118">
        <v>31200</v>
      </c>
      <c r="B11782" s="110" t="s">
        <v>14597</v>
      </c>
    </row>
    <row r="11783" spans="1:2" x14ac:dyDescent="0.25">
      <c r="A11783" s="118">
        <v>72500</v>
      </c>
      <c r="B11783" s="110" t="s">
        <v>14598</v>
      </c>
    </row>
    <row r="11784" spans="1:2" x14ac:dyDescent="0.25">
      <c r="A11784" s="118">
        <v>31620</v>
      </c>
      <c r="B11784" s="110" t="s">
        <v>14599</v>
      </c>
    </row>
    <row r="11785" spans="1:2" x14ac:dyDescent="0.25">
      <c r="A11785" s="118">
        <v>63210</v>
      </c>
      <c r="B11785" s="110" t="s">
        <v>14600</v>
      </c>
    </row>
    <row r="11786" spans="1:2" x14ac:dyDescent="0.25">
      <c r="A11786" s="118">
        <v>72500</v>
      </c>
      <c r="B11786" s="110" t="s">
        <v>14601</v>
      </c>
    </row>
    <row r="11787" spans="1:2" x14ac:dyDescent="0.25">
      <c r="A11787" s="118">
        <v>35500</v>
      </c>
      <c r="B11787" s="110" t="s">
        <v>14602</v>
      </c>
    </row>
    <row r="11788" spans="1:2" x14ac:dyDescent="0.25">
      <c r="A11788" s="118">
        <v>72500</v>
      </c>
      <c r="B11788" s="110" t="s">
        <v>14603</v>
      </c>
    </row>
    <row r="11789" spans="1:2" x14ac:dyDescent="0.25">
      <c r="A11789" s="118">
        <v>35300</v>
      </c>
      <c r="B11789" s="110" t="s">
        <v>14604</v>
      </c>
    </row>
    <row r="11790" spans="1:2" x14ac:dyDescent="0.25">
      <c r="A11790" s="118">
        <v>29560</v>
      </c>
      <c r="B11790" s="110" t="s">
        <v>14605</v>
      </c>
    </row>
    <row r="11791" spans="1:2" x14ac:dyDescent="0.25">
      <c r="A11791" s="118">
        <v>29600</v>
      </c>
      <c r="B11791" s="110" t="s">
        <v>14606</v>
      </c>
    </row>
    <row r="11792" spans="1:2" x14ac:dyDescent="0.25">
      <c r="A11792" s="118">
        <v>28300</v>
      </c>
      <c r="B11792" s="110" t="s">
        <v>14607</v>
      </c>
    </row>
    <row r="11793" spans="1:2" x14ac:dyDescent="0.25">
      <c r="A11793" s="118">
        <v>28300</v>
      </c>
      <c r="B11793" s="110" t="s">
        <v>14608</v>
      </c>
    </row>
    <row r="11794" spans="1:2" x14ac:dyDescent="0.25">
      <c r="A11794" s="118">
        <v>29110</v>
      </c>
      <c r="B11794" s="110" t="s">
        <v>14609</v>
      </c>
    </row>
    <row r="11795" spans="1:2" x14ac:dyDescent="0.25">
      <c r="A11795" s="118">
        <v>33201</v>
      </c>
      <c r="B11795" s="110" t="s">
        <v>14610</v>
      </c>
    </row>
    <row r="11796" spans="1:2" x14ac:dyDescent="0.25">
      <c r="A11796" s="118">
        <v>31200</v>
      </c>
      <c r="B11796" s="110" t="s">
        <v>14611</v>
      </c>
    </row>
    <row r="11797" spans="1:2" x14ac:dyDescent="0.25">
      <c r="A11797" s="118">
        <v>28210</v>
      </c>
      <c r="B11797" s="110" t="s">
        <v>14612</v>
      </c>
    </row>
    <row r="11798" spans="1:2" x14ac:dyDescent="0.25">
      <c r="A11798" s="118">
        <v>29130</v>
      </c>
      <c r="B11798" s="110" t="s">
        <v>14613</v>
      </c>
    </row>
    <row r="11799" spans="1:2" x14ac:dyDescent="0.25">
      <c r="A11799" s="118">
        <v>32300</v>
      </c>
      <c r="B11799" s="110" t="s">
        <v>14614</v>
      </c>
    </row>
    <row r="11800" spans="1:2" x14ac:dyDescent="0.25">
      <c r="A11800" s="118">
        <v>32201</v>
      </c>
      <c r="B11800" s="110" t="s">
        <v>14615</v>
      </c>
    </row>
    <row r="11801" spans="1:2" x14ac:dyDescent="0.25">
      <c r="A11801" s="118">
        <v>32201</v>
      </c>
      <c r="B11801" s="110" t="s">
        <v>14616</v>
      </c>
    </row>
    <row r="11802" spans="1:2" x14ac:dyDescent="0.25">
      <c r="A11802" s="118">
        <v>50200</v>
      </c>
      <c r="B11802" s="110" t="s">
        <v>14617</v>
      </c>
    </row>
    <row r="11803" spans="1:2" x14ac:dyDescent="0.25">
      <c r="A11803" s="118">
        <v>35200</v>
      </c>
      <c r="B11803" s="110" t="s">
        <v>14618</v>
      </c>
    </row>
    <row r="11804" spans="1:2" x14ac:dyDescent="0.25">
      <c r="A11804" s="118">
        <v>35200</v>
      </c>
      <c r="B11804" s="110" t="s">
        <v>14619</v>
      </c>
    </row>
    <row r="11805" spans="1:2" x14ac:dyDescent="0.25">
      <c r="A11805" s="118">
        <v>32202</v>
      </c>
      <c r="B11805" s="110" t="s">
        <v>14620</v>
      </c>
    </row>
    <row r="11806" spans="1:2" x14ac:dyDescent="0.25">
      <c r="A11806" s="118">
        <v>45213</v>
      </c>
      <c r="B11806" s="110" t="s">
        <v>14621</v>
      </c>
    </row>
    <row r="11807" spans="1:2" x14ac:dyDescent="0.25">
      <c r="A11807" s="118">
        <v>29130</v>
      </c>
      <c r="B11807" s="110" t="s">
        <v>14622</v>
      </c>
    </row>
    <row r="11808" spans="1:2" x14ac:dyDescent="0.25">
      <c r="A11808" s="118">
        <v>29240</v>
      </c>
      <c r="B11808" s="110" t="s">
        <v>14623</v>
      </c>
    </row>
    <row r="11809" spans="1:2" x14ac:dyDescent="0.25">
      <c r="A11809" s="118">
        <v>72500</v>
      </c>
      <c r="B11809" s="110" t="s">
        <v>14624</v>
      </c>
    </row>
    <row r="11810" spans="1:2" x14ac:dyDescent="0.25">
      <c r="A11810" s="118">
        <v>29600</v>
      </c>
      <c r="B11810" s="110" t="s">
        <v>14625</v>
      </c>
    </row>
    <row r="11811" spans="1:2" x14ac:dyDescent="0.25">
      <c r="A11811" s="118">
        <v>29240</v>
      </c>
      <c r="B11811" s="110" t="s">
        <v>14626</v>
      </c>
    </row>
    <row r="11812" spans="1:2" x14ac:dyDescent="0.25">
      <c r="A11812" s="118">
        <v>31200</v>
      </c>
      <c r="B11812" s="110" t="s">
        <v>14627</v>
      </c>
    </row>
    <row r="11813" spans="1:2" x14ac:dyDescent="0.25">
      <c r="A11813" s="118">
        <v>20510</v>
      </c>
      <c r="B11813" s="110" t="s">
        <v>14628</v>
      </c>
    </row>
    <row r="11814" spans="1:2" x14ac:dyDescent="0.25">
      <c r="A11814" s="118">
        <v>35110</v>
      </c>
      <c r="B11814" s="110" t="s">
        <v>14629</v>
      </c>
    </row>
    <row r="11815" spans="1:2" x14ac:dyDescent="0.25">
      <c r="A11815" s="118">
        <v>36300</v>
      </c>
      <c r="B11815" s="110" t="s">
        <v>14630</v>
      </c>
    </row>
    <row r="11816" spans="1:2" x14ac:dyDescent="0.25">
      <c r="A11816" s="118">
        <v>36300</v>
      </c>
      <c r="B11816" s="110" t="s">
        <v>14631</v>
      </c>
    </row>
    <row r="11817" spans="1:2" x14ac:dyDescent="0.25">
      <c r="A11817" s="118">
        <v>36110</v>
      </c>
      <c r="B11817" s="110" t="s">
        <v>14632</v>
      </c>
    </row>
    <row r="11818" spans="1:2" x14ac:dyDescent="0.25">
      <c r="A11818" s="118">
        <v>36140</v>
      </c>
      <c r="B11818" s="110" t="s">
        <v>14633</v>
      </c>
    </row>
    <row r="11819" spans="1:2" x14ac:dyDescent="0.25">
      <c r="A11819" s="118">
        <v>36150</v>
      </c>
      <c r="B11819" s="110" t="s">
        <v>14634</v>
      </c>
    </row>
    <row r="11820" spans="1:2" x14ac:dyDescent="0.25">
      <c r="A11820" s="118">
        <v>36130</v>
      </c>
      <c r="B11820" s="110" t="s">
        <v>14635</v>
      </c>
    </row>
    <row r="11821" spans="1:2" x14ac:dyDescent="0.25">
      <c r="A11821" s="118">
        <v>36120</v>
      </c>
      <c r="B11821" s="110" t="s">
        <v>14636</v>
      </c>
    </row>
    <row r="11822" spans="1:2" x14ac:dyDescent="0.25">
      <c r="A11822" s="118">
        <v>92319</v>
      </c>
      <c r="B11822" s="110" t="s">
        <v>14637</v>
      </c>
    </row>
    <row r="11823" spans="1:2" x14ac:dyDescent="0.25">
      <c r="A11823" s="118">
        <v>31100</v>
      </c>
      <c r="B11823" s="110" t="s">
        <v>14638</v>
      </c>
    </row>
    <row r="11824" spans="1:2" x14ac:dyDescent="0.25">
      <c r="A11824" s="118">
        <v>35120</v>
      </c>
      <c r="B11824" s="110" t="s">
        <v>14639</v>
      </c>
    </row>
    <row r="11825" spans="1:2" x14ac:dyDescent="0.25">
      <c r="A11825" s="118">
        <v>35110</v>
      </c>
      <c r="B11825" s="110" t="s">
        <v>14640</v>
      </c>
    </row>
    <row r="11826" spans="1:2" x14ac:dyDescent="0.25">
      <c r="A11826" s="118">
        <v>50200</v>
      </c>
      <c r="B11826" s="110" t="s">
        <v>14641</v>
      </c>
    </row>
    <row r="11827" spans="1:2" x14ac:dyDescent="0.25">
      <c r="A11827" s="118">
        <v>27220</v>
      </c>
      <c r="B11827" s="110" t="s">
        <v>14642</v>
      </c>
    </row>
    <row r="11828" spans="1:2" x14ac:dyDescent="0.25">
      <c r="A11828" s="118">
        <v>25130</v>
      </c>
      <c r="B11828" s="110" t="s">
        <v>14643</v>
      </c>
    </row>
    <row r="11829" spans="1:2" x14ac:dyDescent="0.25">
      <c r="A11829" s="118">
        <v>45340</v>
      </c>
      <c r="B11829" s="110" t="s">
        <v>14644</v>
      </c>
    </row>
    <row r="11830" spans="1:2" x14ac:dyDescent="0.25">
      <c r="A11830" s="118">
        <v>52740</v>
      </c>
      <c r="B11830" s="110" t="s">
        <v>14645</v>
      </c>
    </row>
    <row r="11831" spans="1:2" x14ac:dyDescent="0.25">
      <c r="A11831" s="118">
        <v>33402</v>
      </c>
      <c r="B11831" s="110" t="s">
        <v>14646</v>
      </c>
    </row>
    <row r="11832" spans="1:2" x14ac:dyDescent="0.25">
      <c r="A11832" s="118">
        <v>52740</v>
      </c>
      <c r="B11832" s="110" t="s">
        <v>14647</v>
      </c>
    </row>
    <row r="11833" spans="1:2" x14ac:dyDescent="0.25">
      <c r="A11833" s="118">
        <v>52710</v>
      </c>
      <c r="B11833" s="110" t="s">
        <v>14648</v>
      </c>
    </row>
    <row r="11834" spans="1:2" x14ac:dyDescent="0.25">
      <c r="A11834" s="118">
        <v>72500</v>
      </c>
      <c r="B11834" s="110" t="s">
        <v>14649</v>
      </c>
    </row>
    <row r="11835" spans="1:2" x14ac:dyDescent="0.25">
      <c r="A11835" s="118">
        <v>17402</v>
      </c>
      <c r="B11835" s="110" t="s">
        <v>14650</v>
      </c>
    </row>
    <row r="11836" spans="1:2" x14ac:dyDescent="0.25">
      <c r="A11836" s="118">
        <v>17402</v>
      </c>
      <c r="B11836" s="110" t="s">
        <v>14651</v>
      </c>
    </row>
    <row r="11837" spans="1:2" x14ac:dyDescent="0.25">
      <c r="A11837" s="118">
        <v>50200</v>
      </c>
      <c r="B11837" s="110" t="s">
        <v>14652</v>
      </c>
    </row>
    <row r="11838" spans="1:2" x14ac:dyDescent="0.25">
      <c r="A11838" s="118">
        <v>50200</v>
      </c>
      <c r="B11838" s="110" t="s">
        <v>14653</v>
      </c>
    </row>
    <row r="11839" spans="1:2" x14ac:dyDescent="0.25">
      <c r="A11839" s="118">
        <v>50200</v>
      </c>
      <c r="B11839" s="110" t="s">
        <v>14654</v>
      </c>
    </row>
    <row r="11840" spans="1:2" x14ac:dyDescent="0.25">
      <c r="A11840" s="118">
        <v>34203</v>
      </c>
      <c r="B11840" s="110" t="s">
        <v>14655</v>
      </c>
    </row>
    <row r="11841" spans="1:2" x14ac:dyDescent="0.25">
      <c r="A11841" s="118">
        <v>52720</v>
      </c>
      <c r="B11841" s="110" t="s">
        <v>14656</v>
      </c>
    </row>
    <row r="11842" spans="1:2" x14ac:dyDescent="0.25">
      <c r="A11842" s="118">
        <v>52730</v>
      </c>
      <c r="B11842" s="110" t="s">
        <v>14657</v>
      </c>
    </row>
    <row r="11843" spans="1:2" x14ac:dyDescent="0.25">
      <c r="A11843" s="118">
        <v>52730</v>
      </c>
      <c r="B11843" s="110" t="s">
        <v>14658</v>
      </c>
    </row>
    <row r="11844" spans="1:2" x14ac:dyDescent="0.25">
      <c r="A11844" s="118">
        <v>52730</v>
      </c>
      <c r="B11844" s="110" t="s">
        <v>14659</v>
      </c>
    </row>
    <row r="11845" spans="1:2" x14ac:dyDescent="0.25">
      <c r="A11845" s="118">
        <v>52720</v>
      </c>
      <c r="B11845" s="110" t="s">
        <v>14660</v>
      </c>
    </row>
    <row r="11846" spans="1:2" x14ac:dyDescent="0.25">
      <c r="A11846" s="118">
        <v>72500</v>
      </c>
      <c r="B11846" s="110" t="s">
        <v>14661</v>
      </c>
    </row>
    <row r="11847" spans="1:2" x14ac:dyDescent="0.25">
      <c r="A11847" s="118">
        <v>52720</v>
      </c>
      <c r="B11847" s="110" t="s">
        <v>14662</v>
      </c>
    </row>
    <row r="11848" spans="1:2" x14ac:dyDescent="0.25">
      <c r="A11848" s="118">
        <v>32201</v>
      </c>
      <c r="B11848" s="110" t="s">
        <v>14663</v>
      </c>
    </row>
    <row r="11849" spans="1:2" x14ac:dyDescent="0.25">
      <c r="A11849" s="118">
        <v>28610</v>
      </c>
      <c r="B11849" s="110" t="s">
        <v>14664</v>
      </c>
    </row>
    <row r="11850" spans="1:2" x14ac:dyDescent="0.25">
      <c r="A11850" s="118">
        <v>52740</v>
      </c>
      <c r="B11850" s="110" t="s">
        <v>14665</v>
      </c>
    </row>
    <row r="11851" spans="1:2" x14ac:dyDescent="0.25">
      <c r="A11851" s="118">
        <v>52720</v>
      </c>
      <c r="B11851" s="110" t="s">
        <v>14666</v>
      </c>
    </row>
    <row r="11852" spans="1:2" x14ac:dyDescent="0.25">
      <c r="A11852" s="118">
        <v>52720</v>
      </c>
      <c r="B11852" s="110" t="s">
        <v>14667</v>
      </c>
    </row>
    <row r="11853" spans="1:2" x14ac:dyDescent="0.25">
      <c r="A11853" s="118">
        <v>52740</v>
      </c>
      <c r="B11853" s="110" t="s">
        <v>14668</v>
      </c>
    </row>
    <row r="11854" spans="1:2" x14ac:dyDescent="0.25">
      <c r="A11854" s="118">
        <v>52720</v>
      </c>
      <c r="B11854" s="110" t="s">
        <v>14669</v>
      </c>
    </row>
    <row r="11855" spans="1:2" x14ac:dyDescent="0.25">
      <c r="A11855" s="118">
        <v>33402</v>
      </c>
      <c r="B11855" s="110" t="s">
        <v>14670</v>
      </c>
    </row>
    <row r="11856" spans="1:2" x14ac:dyDescent="0.25">
      <c r="A11856" s="118">
        <v>31100</v>
      </c>
      <c r="B11856" s="110" t="s">
        <v>14671</v>
      </c>
    </row>
    <row r="11857" spans="1:2" x14ac:dyDescent="0.25">
      <c r="A11857" s="118">
        <v>32100</v>
      </c>
      <c r="B11857" s="110" t="s">
        <v>14672</v>
      </c>
    </row>
    <row r="11858" spans="1:2" x14ac:dyDescent="0.25">
      <c r="A11858" s="118">
        <v>17520</v>
      </c>
      <c r="B11858" s="110" t="s">
        <v>14673</v>
      </c>
    </row>
    <row r="11859" spans="1:2" x14ac:dyDescent="0.25">
      <c r="A11859" s="118">
        <v>52710</v>
      </c>
      <c r="B11859" s="110" t="s">
        <v>14674</v>
      </c>
    </row>
    <row r="11860" spans="1:2" x14ac:dyDescent="0.25">
      <c r="A11860" s="118">
        <v>50200</v>
      </c>
      <c r="B11860" s="110" t="s">
        <v>14675</v>
      </c>
    </row>
    <row r="11861" spans="1:2" x14ac:dyDescent="0.25">
      <c r="A11861" s="118">
        <v>52720</v>
      </c>
      <c r="B11861" s="110" t="s">
        <v>14676</v>
      </c>
    </row>
    <row r="11862" spans="1:2" x14ac:dyDescent="0.25">
      <c r="A11862" s="118">
        <v>52720</v>
      </c>
      <c r="B11862" s="110" t="s">
        <v>14677</v>
      </c>
    </row>
    <row r="11863" spans="1:2" x14ac:dyDescent="0.25">
      <c r="A11863" s="118">
        <v>29140</v>
      </c>
      <c r="B11863" s="110" t="s">
        <v>14678</v>
      </c>
    </row>
    <row r="11864" spans="1:2" x14ac:dyDescent="0.25">
      <c r="A11864" s="118">
        <v>52710</v>
      </c>
      <c r="B11864" s="110" t="s">
        <v>14679</v>
      </c>
    </row>
    <row r="11865" spans="1:2" x14ac:dyDescent="0.25">
      <c r="A11865" s="118">
        <v>32300</v>
      </c>
      <c r="B11865" s="110" t="s">
        <v>14680</v>
      </c>
    </row>
    <row r="11866" spans="1:2" x14ac:dyDescent="0.25">
      <c r="A11866" s="121">
        <v>20510</v>
      </c>
      <c r="B11866" s="110" t="s">
        <v>14681</v>
      </c>
    </row>
    <row r="11867" spans="1:2" x14ac:dyDescent="0.25">
      <c r="A11867" s="118">
        <v>52740</v>
      </c>
      <c r="B11867" s="110" t="s">
        <v>14682</v>
      </c>
    </row>
    <row r="11868" spans="1:2" x14ac:dyDescent="0.25">
      <c r="A11868" s="118">
        <v>52720</v>
      </c>
      <c r="B11868" s="110" t="s">
        <v>14683</v>
      </c>
    </row>
    <row r="11869" spans="1:2" x14ac:dyDescent="0.25">
      <c r="A11869" s="118">
        <v>52730</v>
      </c>
      <c r="B11869" s="110" t="s">
        <v>14684</v>
      </c>
    </row>
    <row r="11870" spans="1:2" x14ac:dyDescent="0.25">
      <c r="A11870" s="118">
        <v>29240</v>
      </c>
      <c r="B11870" s="110" t="s">
        <v>14685</v>
      </c>
    </row>
    <row r="11871" spans="1:2" x14ac:dyDescent="0.25">
      <c r="A11871" s="118">
        <v>29320</v>
      </c>
      <c r="B11871" s="110" t="s">
        <v>14686</v>
      </c>
    </row>
    <row r="11872" spans="1:2" x14ac:dyDescent="0.25">
      <c r="A11872" s="118">
        <v>28630</v>
      </c>
      <c r="B11872" s="110" t="s">
        <v>14687</v>
      </c>
    </row>
    <row r="11873" spans="1:2" x14ac:dyDescent="0.25">
      <c r="A11873" s="118">
        <v>52710</v>
      </c>
      <c r="B11873" s="110" t="s">
        <v>14688</v>
      </c>
    </row>
    <row r="11874" spans="1:2" x14ac:dyDescent="0.25">
      <c r="A11874" s="118">
        <v>28110</v>
      </c>
      <c r="B11874" s="110" t="s">
        <v>14689</v>
      </c>
    </row>
    <row r="11875" spans="1:2" x14ac:dyDescent="0.25">
      <c r="A11875" s="118">
        <v>33402</v>
      </c>
      <c r="B11875" s="110" t="s">
        <v>14690</v>
      </c>
    </row>
    <row r="11876" spans="1:2" x14ac:dyDescent="0.25">
      <c r="A11876" s="118">
        <v>31620</v>
      </c>
      <c r="B11876" s="110" t="s">
        <v>14691</v>
      </c>
    </row>
    <row r="11877" spans="1:2" x14ac:dyDescent="0.25">
      <c r="A11877" s="118">
        <v>52740</v>
      </c>
      <c r="B11877" s="110" t="s">
        <v>14692</v>
      </c>
    </row>
    <row r="11878" spans="1:2" x14ac:dyDescent="0.25">
      <c r="A11878" s="118">
        <v>50200</v>
      </c>
      <c r="B11878" s="110" t="s">
        <v>14693</v>
      </c>
    </row>
    <row r="11879" spans="1:2" x14ac:dyDescent="0.25">
      <c r="A11879" s="118">
        <v>50200</v>
      </c>
      <c r="B11879" s="110" t="s">
        <v>14694</v>
      </c>
    </row>
    <row r="11880" spans="1:2" x14ac:dyDescent="0.25">
      <c r="A11880" s="118">
        <v>50200</v>
      </c>
      <c r="B11880" s="110" t="s">
        <v>14695</v>
      </c>
    </row>
    <row r="11881" spans="1:2" x14ac:dyDescent="0.25">
      <c r="A11881" s="118">
        <v>50200</v>
      </c>
      <c r="B11881" s="110" t="s">
        <v>14696</v>
      </c>
    </row>
    <row r="11882" spans="1:2" x14ac:dyDescent="0.25">
      <c r="A11882" s="118">
        <v>50200</v>
      </c>
      <c r="B11882" s="110" t="s">
        <v>14697</v>
      </c>
    </row>
    <row r="11883" spans="1:2" x14ac:dyDescent="0.25">
      <c r="A11883" s="118">
        <v>50200</v>
      </c>
      <c r="B11883" s="110" t="s">
        <v>14698</v>
      </c>
    </row>
    <row r="11884" spans="1:2" x14ac:dyDescent="0.25">
      <c r="A11884" s="118">
        <v>17520</v>
      </c>
      <c r="B11884" s="110" t="s">
        <v>14699</v>
      </c>
    </row>
    <row r="11885" spans="1:2" x14ac:dyDescent="0.25">
      <c r="A11885" s="118">
        <v>52740</v>
      </c>
      <c r="B11885" s="110" t="s">
        <v>14700</v>
      </c>
    </row>
    <row r="11886" spans="1:2" x14ac:dyDescent="0.25">
      <c r="A11886" s="118">
        <v>52740</v>
      </c>
      <c r="B11886" s="110" t="s">
        <v>14701</v>
      </c>
    </row>
    <row r="11887" spans="1:2" x14ac:dyDescent="0.25">
      <c r="A11887" s="118">
        <v>29410</v>
      </c>
      <c r="B11887" s="110" t="s">
        <v>14702</v>
      </c>
    </row>
    <row r="11888" spans="1:2" x14ac:dyDescent="0.25">
      <c r="A11888" s="118">
        <v>33403</v>
      </c>
      <c r="B11888" s="110" t="s">
        <v>14703</v>
      </c>
    </row>
    <row r="11889" spans="1:2" x14ac:dyDescent="0.25">
      <c r="A11889" s="118">
        <v>36300</v>
      </c>
      <c r="B11889" s="110" t="s">
        <v>14704</v>
      </c>
    </row>
    <row r="11890" spans="1:2" x14ac:dyDescent="0.25">
      <c r="A11890" s="118">
        <v>36501</v>
      </c>
      <c r="B11890" s="110" t="s">
        <v>14705</v>
      </c>
    </row>
    <row r="11891" spans="1:2" x14ac:dyDescent="0.25">
      <c r="A11891" s="118">
        <v>25240</v>
      </c>
      <c r="B11891" s="110" t="s">
        <v>14706</v>
      </c>
    </row>
    <row r="11892" spans="1:2" x14ac:dyDescent="0.25">
      <c r="A11892" s="118">
        <v>33401</v>
      </c>
      <c r="B11892" s="110" t="s">
        <v>14707</v>
      </c>
    </row>
    <row r="11893" spans="1:2" x14ac:dyDescent="0.25">
      <c r="A11893" s="118">
        <v>52720</v>
      </c>
      <c r="B11893" s="110" t="s">
        <v>14708</v>
      </c>
    </row>
    <row r="11894" spans="1:2" x14ac:dyDescent="0.25">
      <c r="A11894" s="118">
        <v>52720</v>
      </c>
      <c r="B11894" s="110" t="s">
        <v>14709</v>
      </c>
    </row>
    <row r="11895" spans="1:2" x14ac:dyDescent="0.25">
      <c r="A11895" s="118">
        <v>17520</v>
      </c>
      <c r="B11895" s="110" t="s">
        <v>14710</v>
      </c>
    </row>
    <row r="11896" spans="1:2" x14ac:dyDescent="0.25">
      <c r="A11896" s="118">
        <v>52720</v>
      </c>
      <c r="B11896" s="110" t="s">
        <v>14711</v>
      </c>
    </row>
    <row r="11897" spans="1:2" x14ac:dyDescent="0.25">
      <c r="A11897" s="118">
        <v>17520</v>
      </c>
      <c r="B11897" s="110" t="s">
        <v>14712</v>
      </c>
    </row>
    <row r="11898" spans="1:2" x14ac:dyDescent="0.25">
      <c r="A11898" s="118">
        <v>17402</v>
      </c>
      <c r="B11898" s="110" t="s">
        <v>14713</v>
      </c>
    </row>
    <row r="11899" spans="1:2" x14ac:dyDescent="0.25">
      <c r="A11899" s="118">
        <v>45213</v>
      </c>
      <c r="B11899" s="110" t="s">
        <v>14714</v>
      </c>
    </row>
    <row r="11900" spans="1:2" x14ac:dyDescent="0.25">
      <c r="A11900" s="118">
        <v>52710</v>
      </c>
      <c r="B11900" s="110" t="s">
        <v>14715</v>
      </c>
    </row>
    <row r="11901" spans="1:2" x14ac:dyDescent="0.25">
      <c r="A11901" s="118">
        <v>52720</v>
      </c>
      <c r="B11901" s="110" t="s">
        <v>14716</v>
      </c>
    </row>
    <row r="11902" spans="1:2" x14ac:dyDescent="0.25">
      <c r="A11902" s="118">
        <v>52740</v>
      </c>
      <c r="B11902" s="110" t="s">
        <v>14717</v>
      </c>
    </row>
    <row r="11903" spans="1:2" x14ac:dyDescent="0.25">
      <c r="A11903" s="118">
        <v>28710</v>
      </c>
      <c r="B11903" s="110" t="s">
        <v>14718</v>
      </c>
    </row>
    <row r="11904" spans="1:2" x14ac:dyDescent="0.25">
      <c r="A11904" s="118">
        <v>52720</v>
      </c>
      <c r="B11904" s="110" t="s">
        <v>14719</v>
      </c>
    </row>
    <row r="11905" spans="1:2" x14ac:dyDescent="0.25">
      <c r="A11905" s="118">
        <v>17402</v>
      </c>
      <c r="B11905" s="110" t="s">
        <v>14720</v>
      </c>
    </row>
    <row r="11906" spans="1:2" x14ac:dyDescent="0.25">
      <c r="A11906" s="118">
        <v>33402</v>
      </c>
      <c r="B11906" s="110" t="s">
        <v>14721</v>
      </c>
    </row>
    <row r="11907" spans="1:2" x14ac:dyDescent="0.25">
      <c r="A11907" s="118">
        <v>52720</v>
      </c>
      <c r="B11907" s="110" t="s">
        <v>14722</v>
      </c>
    </row>
    <row r="11908" spans="1:2" x14ac:dyDescent="0.25">
      <c r="A11908" s="118">
        <v>28620</v>
      </c>
      <c r="B11908" s="110" t="s">
        <v>14723</v>
      </c>
    </row>
    <row r="11909" spans="1:2" x14ac:dyDescent="0.25">
      <c r="A11909" s="118">
        <v>52740</v>
      </c>
      <c r="B11909" s="110" t="s">
        <v>14724</v>
      </c>
    </row>
    <row r="11910" spans="1:2" x14ac:dyDescent="0.25">
      <c r="A11910" s="118">
        <v>72500</v>
      </c>
      <c r="B11910" s="110" t="s">
        <v>14725</v>
      </c>
    </row>
    <row r="11911" spans="1:2" x14ac:dyDescent="0.25">
      <c r="A11911" s="118">
        <v>25120</v>
      </c>
      <c r="B11911" s="110" t="s">
        <v>14726</v>
      </c>
    </row>
    <row r="11912" spans="1:2" x14ac:dyDescent="0.25">
      <c r="A11912" s="118">
        <v>50200</v>
      </c>
      <c r="B11912" s="110" t="s">
        <v>14727</v>
      </c>
    </row>
    <row r="11913" spans="1:2" x14ac:dyDescent="0.25">
      <c r="A11913" s="118">
        <v>52740</v>
      </c>
      <c r="B11913" s="110" t="s">
        <v>14728</v>
      </c>
    </row>
    <row r="11914" spans="1:2" x14ac:dyDescent="0.25">
      <c r="A11914" s="118">
        <v>29130</v>
      </c>
      <c r="B11914" s="110" t="s">
        <v>14729</v>
      </c>
    </row>
    <row r="11915" spans="1:2" x14ac:dyDescent="0.25">
      <c r="A11915" s="118">
        <v>52720</v>
      </c>
      <c r="B11915" s="110" t="s">
        <v>14730</v>
      </c>
    </row>
    <row r="11916" spans="1:2" x14ac:dyDescent="0.25">
      <c r="A11916" s="118">
        <v>52720</v>
      </c>
      <c r="B11916" s="110" t="s">
        <v>14731</v>
      </c>
    </row>
    <row r="11917" spans="1:2" x14ac:dyDescent="0.25">
      <c r="A11917" s="118">
        <v>52730</v>
      </c>
      <c r="B11917" s="110" t="s">
        <v>14732</v>
      </c>
    </row>
    <row r="11918" spans="1:2" x14ac:dyDescent="0.25">
      <c r="A11918" s="118">
        <v>52730</v>
      </c>
      <c r="B11918" s="110" t="s">
        <v>14733</v>
      </c>
    </row>
    <row r="11919" spans="1:2" x14ac:dyDescent="0.25">
      <c r="A11919" s="118">
        <v>20400</v>
      </c>
      <c r="B11919" s="110" t="s">
        <v>14734</v>
      </c>
    </row>
    <row r="11920" spans="1:2" x14ac:dyDescent="0.25">
      <c r="A11920" s="118">
        <v>50200</v>
      </c>
      <c r="B11920" s="110" t="s">
        <v>14735</v>
      </c>
    </row>
    <row r="11921" spans="1:2" x14ac:dyDescent="0.25">
      <c r="A11921" s="118">
        <v>31100</v>
      </c>
      <c r="B11921" s="110" t="s">
        <v>14736</v>
      </c>
    </row>
    <row r="11922" spans="1:2" x14ac:dyDescent="0.25">
      <c r="A11922" s="118">
        <v>92311</v>
      </c>
      <c r="B11922" s="110" t="s">
        <v>14737</v>
      </c>
    </row>
    <row r="11923" spans="1:2" x14ac:dyDescent="0.25">
      <c r="A11923" s="118">
        <v>63129</v>
      </c>
      <c r="B11923" s="110" t="s">
        <v>14738</v>
      </c>
    </row>
    <row r="11924" spans="1:2" x14ac:dyDescent="0.25">
      <c r="A11924" s="118">
        <v>74879</v>
      </c>
      <c r="B11924" s="110" t="s">
        <v>14739</v>
      </c>
    </row>
    <row r="11925" spans="1:2" x14ac:dyDescent="0.25">
      <c r="A11925" s="118">
        <v>22240</v>
      </c>
      <c r="B11925" s="110" t="s">
        <v>14740</v>
      </c>
    </row>
    <row r="11926" spans="1:2" x14ac:dyDescent="0.25">
      <c r="A11926" s="118">
        <v>22150</v>
      </c>
      <c r="B11926" s="110" t="s">
        <v>14741</v>
      </c>
    </row>
    <row r="11927" spans="1:2" x14ac:dyDescent="0.25">
      <c r="A11927" s="118">
        <v>74850</v>
      </c>
      <c r="B11927" s="110" t="s">
        <v>14742</v>
      </c>
    </row>
    <row r="11928" spans="1:2" x14ac:dyDescent="0.25">
      <c r="A11928" s="118">
        <v>22250</v>
      </c>
      <c r="B11928" s="110" t="s">
        <v>14743</v>
      </c>
    </row>
    <row r="11929" spans="1:2" x14ac:dyDescent="0.25">
      <c r="A11929" s="118">
        <v>22250</v>
      </c>
      <c r="B11929" s="110" t="s">
        <v>14744</v>
      </c>
    </row>
    <row r="11930" spans="1:2" x14ac:dyDescent="0.25">
      <c r="A11930" s="118">
        <v>22250</v>
      </c>
      <c r="B11930" s="110" t="s">
        <v>14745</v>
      </c>
    </row>
    <row r="11931" spans="1:2" x14ac:dyDescent="0.25">
      <c r="A11931" s="118">
        <v>22250</v>
      </c>
      <c r="B11931" s="110" t="s">
        <v>14746</v>
      </c>
    </row>
    <row r="11932" spans="1:2" x14ac:dyDescent="0.25">
      <c r="A11932" s="118">
        <v>19100</v>
      </c>
      <c r="B11932" s="110" t="s">
        <v>14747</v>
      </c>
    </row>
    <row r="11933" spans="1:2" x14ac:dyDescent="0.25">
      <c r="A11933" s="118">
        <v>1500</v>
      </c>
      <c r="B11933" s="110" t="s">
        <v>14748</v>
      </c>
    </row>
    <row r="11934" spans="1:2" x14ac:dyDescent="0.25">
      <c r="A11934" s="118">
        <v>1250</v>
      </c>
      <c r="B11934" s="110" t="s">
        <v>14749</v>
      </c>
    </row>
    <row r="11935" spans="1:2" x14ac:dyDescent="0.25">
      <c r="A11935" s="118">
        <v>73100</v>
      </c>
      <c r="B11935" s="110" t="s">
        <v>14750</v>
      </c>
    </row>
    <row r="11936" spans="1:2" x14ac:dyDescent="0.25">
      <c r="A11936" s="118">
        <v>73100</v>
      </c>
      <c r="B11936" s="110" t="s">
        <v>14751</v>
      </c>
    </row>
    <row r="11937" spans="1:2" x14ac:dyDescent="0.25">
      <c r="A11937" s="118">
        <v>73100</v>
      </c>
      <c r="B11937" s="110" t="s">
        <v>14752</v>
      </c>
    </row>
    <row r="11938" spans="1:2" x14ac:dyDescent="0.25">
      <c r="A11938" s="118">
        <v>73100</v>
      </c>
      <c r="B11938" s="110" t="s">
        <v>14753</v>
      </c>
    </row>
    <row r="11939" spans="1:2" x14ac:dyDescent="0.25">
      <c r="A11939" s="118">
        <v>73100</v>
      </c>
      <c r="B11939" s="110" t="s">
        <v>14754</v>
      </c>
    </row>
    <row r="11940" spans="1:2" x14ac:dyDescent="0.25">
      <c r="A11940" s="118">
        <v>73100</v>
      </c>
      <c r="B11940" s="110" t="s">
        <v>14755</v>
      </c>
    </row>
    <row r="11941" spans="1:2" x14ac:dyDescent="0.25">
      <c r="A11941" s="118">
        <v>73100</v>
      </c>
      <c r="B11941" s="110" t="s">
        <v>14756</v>
      </c>
    </row>
    <row r="11942" spans="1:2" x14ac:dyDescent="0.25">
      <c r="A11942" s="118">
        <v>73100</v>
      </c>
      <c r="B11942" s="110" t="s">
        <v>14757</v>
      </c>
    </row>
    <row r="11943" spans="1:2" x14ac:dyDescent="0.25">
      <c r="A11943" s="118">
        <v>73100</v>
      </c>
      <c r="B11943" s="110" t="s">
        <v>14758</v>
      </c>
    </row>
    <row r="11944" spans="1:2" x14ac:dyDescent="0.25">
      <c r="A11944" s="118">
        <v>73100</v>
      </c>
      <c r="B11944" s="110" t="s">
        <v>14759</v>
      </c>
    </row>
    <row r="11945" spans="1:2" x14ac:dyDescent="0.25">
      <c r="A11945" s="118">
        <v>73100</v>
      </c>
      <c r="B11945" s="110" t="s">
        <v>14760</v>
      </c>
    </row>
    <row r="11946" spans="1:2" x14ac:dyDescent="0.25">
      <c r="A11946" s="118">
        <v>73100</v>
      </c>
      <c r="B11946" s="110" t="s">
        <v>14761</v>
      </c>
    </row>
    <row r="11947" spans="1:2" x14ac:dyDescent="0.25">
      <c r="A11947" s="118">
        <v>35110</v>
      </c>
      <c r="B11947" s="110" t="s">
        <v>14762</v>
      </c>
    </row>
    <row r="11948" spans="1:2" x14ac:dyDescent="0.25">
      <c r="A11948" s="118">
        <v>29122</v>
      </c>
      <c r="B11948" s="110" t="s">
        <v>14763</v>
      </c>
    </row>
    <row r="11949" spans="1:2" x14ac:dyDescent="0.25">
      <c r="A11949" s="118">
        <v>29122</v>
      </c>
      <c r="B11949" s="110" t="s">
        <v>14764</v>
      </c>
    </row>
    <row r="11950" spans="1:2" x14ac:dyDescent="0.25">
      <c r="A11950" s="118">
        <v>74704</v>
      </c>
      <c r="B11950" s="110" t="s">
        <v>14765</v>
      </c>
    </row>
    <row r="11951" spans="1:2" x14ac:dyDescent="0.25">
      <c r="A11951" s="118">
        <v>45240</v>
      </c>
      <c r="B11951" s="110" t="s">
        <v>14766</v>
      </c>
    </row>
    <row r="11952" spans="1:2" x14ac:dyDescent="0.25">
      <c r="A11952" s="118">
        <v>26650</v>
      </c>
      <c r="B11952" s="110" t="s">
        <v>14767</v>
      </c>
    </row>
    <row r="11953" spans="1:2" x14ac:dyDescent="0.25">
      <c r="A11953" s="118">
        <v>28210</v>
      </c>
      <c r="B11953" s="110" t="s">
        <v>14768</v>
      </c>
    </row>
    <row r="11954" spans="1:2" x14ac:dyDescent="0.25">
      <c r="A11954" s="118">
        <v>25239</v>
      </c>
      <c r="B11954" s="110" t="s">
        <v>14769</v>
      </c>
    </row>
    <row r="11955" spans="1:2" x14ac:dyDescent="0.25">
      <c r="A11955" s="118">
        <v>51870</v>
      </c>
      <c r="B11955" s="110" t="s">
        <v>14770</v>
      </c>
    </row>
    <row r="11956" spans="1:2" x14ac:dyDescent="0.25">
      <c r="A11956" s="118">
        <v>51540</v>
      </c>
      <c r="B11956" s="110" t="s">
        <v>14771</v>
      </c>
    </row>
    <row r="11957" spans="1:2" x14ac:dyDescent="0.25">
      <c r="A11957" s="118">
        <v>85140</v>
      </c>
      <c r="B11957" s="110" t="s">
        <v>14772</v>
      </c>
    </row>
    <row r="11958" spans="1:2" x14ac:dyDescent="0.25">
      <c r="A11958" s="118">
        <v>85140</v>
      </c>
      <c r="B11958" s="110" t="s">
        <v>14773</v>
      </c>
    </row>
    <row r="11959" spans="1:2" x14ac:dyDescent="0.25">
      <c r="A11959" s="118">
        <v>85140</v>
      </c>
      <c r="B11959" s="110" t="s">
        <v>14774</v>
      </c>
    </row>
    <row r="11960" spans="1:2" x14ac:dyDescent="0.25">
      <c r="A11960" s="118">
        <v>85140</v>
      </c>
      <c r="B11960" s="110" t="s">
        <v>14775</v>
      </c>
    </row>
    <row r="11961" spans="1:2" x14ac:dyDescent="0.25">
      <c r="A11961" s="118">
        <v>85311</v>
      </c>
      <c r="B11961" s="110" t="s">
        <v>14776</v>
      </c>
    </row>
    <row r="11962" spans="1:2" x14ac:dyDescent="0.25">
      <c r="A11962" s="118">
        <v>85312</v>
      </c>
      <c r="B11962" s="110" t="s">
        <v>14777</v>
      </c>
    </row>
    <row r="11963" spans="1:2" x14ac:dyDescent="0.25">
      <c r="A11963" s="118">
        <v>85311</v>
      </c>
      <c r="B11963" s="110" t="s">
        <v>14778</v>
      </c>
    </row>
    <row r="11964" spans="1:2" x14ac:dyDescent="0.25">
      <c r="A11964" s="118">
        <v>85312</v>
      </c>
      <c r="B11964" s="110" t="s">
        <v>14779</v>
      </c>
    </row>
    <row r="11965" spans="1:2" x14ac:dyDescent="0.25">
      <c r="A11965" s="118">
        <v>85311</v>
      </c>
      <c r="B11965" s="110" t="s">
        <v>14780</v>
      </c>
    </row>
    <row r="11966" spans="1:2" x14ac:dyDescent="0.25">
      <c r="A11966" s="118">
        <v>85312</v>
      </c>
      <c r="B11966" s="110" t="s">
        <v>14781</v>
      </c>
    </row>
    <row r="11967" spans="1:2" x14ac:dyDescent="0.25">
      <c r="A11967" s="118">
        <v>85311</v>
      </c>
      <c r="B11967" s="110" t="s">
        <v>14782</v>
      </c>
    </row>
    <row r="11968" spans="1:2" x14ac:dyDescent="0.25">
      <c r="A11968" s="118">
        <v>85312</v>
      </c>
      <c r="B11968" s="110" t="s">
        <v>14783</v>
      </c>
    </row>
    <row r="11969" spans="1:2" x14ac:dyDescent="0.25">
      <c r="A11969" s="118">
        <v>85140</v>
      </c>
      <c r="B11969" s="110" t="s">
        <v>14784</v>
      </c>
    </row>
    <row r="11970" spans="1:2" x14ac:dyDescent="0.25">
      <c r="A11970" s="118">
        <v>85140</v>
      </c>
      <c r="B11970" s="110" t="s">
        <v>14785</v>
      </c>
    </row>
    <row r="11971" spans="1:2" x14ac:dyDescent="0.25">
      <c r="A11971" s="118">
        <v>85140</v>
      </c>
      <c r="B11971" s="110" t="s">
        <v>14786</v>
      </c>
    </row>
    <row r="11972" spans="1:2" x14ac:dyDescent="0.25">
      <c r="A11972" s="118">
        <v>85311</v>
      </c>
      <c r="B11972" s="110" t="s">
        <v>14787</v>
      </c>
    </row>
    <row r="11973" spans="1:2" x14ac:dyDescent="0.25">
      <c r="A11973" s="118">
        <v>85312</v>
      </c>
      <c r="B11973" s="110" t="s">
        <v>14788</v>
      </c>
    </row>
    <row r="11974" spans="1:2" x14ac:dyDescent="0.25">
      <c r="A11974" s="118">
        <v>85311</v>
      </c>
      <c r="B11974" s="110" t="s">
        <v>14789</v>
      </c>
    </row>
    <row r="11975" spans="1:2" x14ac:dyDescent="0.25">
      <c r="A11975" s="118">
        <v>85312</v>
      </c>
      <c r="B11975" s="110" t="s">
        <v>14790</v>
      </c>
    </row>
    <row r="11976" spans="1:2" x14ac:dyDescent="0.25">
      <c r="A11976" s="118">
        <v>85311</v>
      </c>
      <c r="B11976" s="110" t="s">
        <v>14791</v>
      </c>
    </row>
    <row r="11977" spans="1:2" x14ac:dyDescent="0.25">
      <c r="A11977" s="118">
        <v>85312</v>
      </c>
      <c r="B11977" s="110" t="s">
        <v>14792</v>
      </c>
    </row>
    <row r="11978" spans="1:2" x14ac:dyDescent="0.25">
      <c r="A11978" s="118">
        <v>85311</v>
      </c>
      <c r="B11978" s="110" t="s">
        <v>14793</v>
      </c>
    </row>
    <row r="11979" spans="1:2" x14ac:dyDescent="0.25">
      <c r="A11979" s="118">
        <v>85312</v>
      </c>
      <c r="B11979" s="110" t="s">
        <v>14794</v>
      </c>
    </row>
    <row r="11980" spans="1:2" x14ac:dyDescent="0.25">
      <c r="A11980" s="118">
        <v>85311</v>
      </c>
      <c r="B11980" s="117" t="s">
        <v>14795</v>
      </c>
    </row>
    <row r="11981" spans="1:2" x14ac:dyDescent="0.25">
      <c r="A11981" s="118">
        <v>85312</v>
      </c>
      <c r="B11981" s="117" t="s">
        <v>14796</v>
      </c>
    </row>
    <row r="11982" spans="1:2" x14ac:dyDescent="0.25">
      <c r="A11982" s="118">
        <v>85311</v>
      </c>
      <c r="B11982" s="110" t="s">
        <v>14797</v>
      </c>
    </row>
    <row r="11983" spans="1:2" x14ac:dyDescent="0.25">
      <c r="A11983" s="118">
        <v>85312</v>
      </c>
      <c r="B11983" s="110" t="s">
        <v>14798</v>
      </c>
    </row>
    <row r="11984" spans="1:2" x14ac:dyDescent="0.25">
      <c r="A11984" s="118">
        <v>85112</v>
      </c>
      <c r="B11984" s="110" t="s">
        <v>14799</v>
      </c>
    </row>
    <row r="11985" spans="1:2" x14ac:dyDescent="0.25">
      <c r="A11985" s="118">
        <v>85111</v>
      </c>
      <c r="B11985" s="110" t="s">
        <v>14800</v>
      </c>
    </row>
    <row r="11986" spans="1:2" x14ac:dyDescent="0.25">
      <c r="A11986" s="118">
        <v>85112</v>
      </c>
      <c r="B11986" s="110" t="s">
        <v>14801</v>
      </c>
    </row>
    <row r="11987" spans="1:2" x14ac:dyDescent="0.25">
      <c r="A11987" s="118">
        <v>85111</v>
      </c>
      <c r="B11987" s="110" t="s">
        <v>14802</v>
      </c>
    </row>
    <row r="11988" spans="1:2" x14ac:dyDescent="0.25">
      <c r="A11988" s="118">
        <v>70209</v>
      </c>
      <c r="B11988" s="110" t="s">
        <v>14803</v>
      </c>
    </row>
    <row r="11989" spans="1:2" x14ac:dyDescent="0.25">
      <c r="A11989" s="118">
        <v>70209</v>
      </c>
      <c r="B11989" s="110" t="s">
        <v>14804</v>
      </c>
    </row>
    <row r="11990" spans="1:2" x14ac:dyDescent="0.25">
      <c r="A11990" s="118">
        <v>85311</v>
      </c>
      <c r="B11990" s="110" t="s">
        <v>14805</v>
      </c>
    </row>
    <row r="11991" spans="1:2" x14ac:dyDescent="0.25">
      <c r="A11991" s="118">
        <v>85312</v>
      </c>
      <c r="B11991" s="110" t="s">
        <v>14806</v>
      </c>
    </row>
    <row r="11992" spans="1:2" x14ac:dyDescent="0.25">
      <c r="A11992" s="118">
        <v>85140</v>
      </c>
      <c r="B11992" s="110" t="s">
        <v>14807</v>
      </c>
    </row>
    <row r="11993" spans="1:2" x14ac:dyDescent="0.25">
      <c r="A11993" s="118">
        <v>85140</v>
      </c>
      <c r="B11993" s="110" t="s">
        <v>14808</v>
      </c>
    </row>
    <row r="11994" spans="1:2" x14ac:dyDescent="0.25">
      <c r="A11994" s="118">
        <v>70320</v>
      </c>
      <c r="B11994" s="110" t="s">
        <v>14809</v>
      </c>
    </row>
    <row r="11995" spans="1:2" x14ac:dyDescent="0.25">
      <c r="A11995" s="118">
        <v>25240</v>
      </c>
      <c r="B11995" s="110" t="s">
        <v>14810</v>
      </c>
    </row>
    <row r="11996" spans="1:2" x14ac:dyDescent="0.25">
      <c r="A11996" s="118">
        <v>2010</v>
      </c>
      <c r="B11996" s="110" t="s">
        <v>14811</v>
      </c>
    </row>
    <row r="11997" spans="1:2" x14ac:dyDescent="0.25">
      <c r="A11997" s="118">
        <v>24630</v>
      </c>
      <c r="B11997" s="110" t="s">
        <v>14812</v>
      </c>
    </row>
    <row r="11998" spans="1:2" x14ac:dyDescent="0.25">
      <c r="A11998" s="118">
        <v>24160</v>
      </c>
      <c r="B11998" s="110" t="s">
        <v>14813</v>
      </c>
    </row>
    <row r="11999" spans="1:2" x14ac:dyDescent="0.25">
      <c r="A11999" s="118">
        <v>24160</v>
      </c>
      <c r="B11999" s="110" t="s">
        <v>14814</v>
      </c>
    </row>
    <row r="12000" spans="1:2" x14ac:dyDescent="0.25">
      <c r="A12000" s="118">
        <v>33201</v>
      </c>
      <c r="B12000" s="110" t="s">
        <v>14815</v>
      </c>
    </row>
    <row r="12001" spans="1:2" x14ac:dyDescent="0.25">
      <c r="A12001" s="118">
        <v>32100</v>
      </c>
      <c r="B12001" s="110" t="s">
        <v>14816</v>
      </c>
    </row>
    <row r="12002" spans="1:2" x14ac:dyDescent="0.25">
      <c r="A12002" s="118">
        <v>32100</v>
      </c>
      <c r="B12002" s="110" t="s">
        <v>14817</v>
      </c>
    </row>
    <row r="12003" spans="1:2" x14ac:dyDescent="0.25">
      <c r="A12003" s="118">
        <v>24620</v>
      </c>
      <c r="B12003" s="110" t="s">
        <v>14818</v>
      </c>
    </row>
    <row r="12004" spans="1:2" x14ac:dyDescent="0.25">
      <c r="A12004" s="118">
        <v>33100</v>
      </c>
      <c r="B12004" s="110" t="s">
        <v>14819</v>
      </c>
    </row>
    <row r="12005" spans="1:2" x14ac:dyDescent="0.25">
      <c r="A12005" s="120">
        <v>33100</v>
      </c>
      <c r="B12005" s="111" t="s">
        <v>14820</v>
      </c>
    </row>
    <row r="12006" spans="1:2" x14ac:dyDescent="0.25">
      <c r="A12006" s="119">
        <v>51180</v>
      </c>
      <c r="B12006" s="111" t="s">
        <v>14821</v>
      </c>
    </row>
    <row r="12007" spans="1:2" x14ac:dyDescent="0.25">
      <c r="A12007" s="119">
        <v>51460</v>
      </c>
      <c r="B12007" s="111" t="s">
        <v>14822</v>
      </c>
    </row>
    <row r="12008" spans="1:2" x14ac:dyDescent="0.25">
      <c r="A12008" s="118">
        <v>85140</v>
      </c>
      <c r="B12008" s="110" t="s">
        <v>14823</v>
      </c>
    </row>
    <row r="12009" spans="1:2" x14ac:dyDescent="0.25">
      <c r="A12009" s="118">
        <v>85311</v>
      </c>
      <c r="B12009" s="110" t="s">
        <v>14824</v>
      </c>
    </row>
    <row r="12010" spans="1:2" x14ac:dyDescent="0.25">
      <c r="A12010" s="118">
        <v>85312</v>
      </c>
      <c r="B12010" s="110" t="s">
        <v>14825</v>
      </c>
    </row>
    <row r="12011" spans="1:2" x14ac:dyDescent="0.25">
      <c r="A12011" s="118">
        <v>55301</v>
      </c>
      <c r="B12011" s="110" t="s">
        <v>14826</v>
      </c>
    </row>
    <row r="12012" spans="1:2" x14ac:dyDescent="0.25">
      <c r="A12012" s="118">
        <v>55302</v>
      </c>
      <c r="B12012" s="110" t="s">
        <v>14827</v>
      </c>
    </row>
    <row r="12013" spans="1:2" x14ac:dyDescent="0.25">
      <c r="A12013" s="118">
        <v>74879</v>
      </c>
      <c r="B12013" s="110" t="s">
        <v>14828</v>
      </c>
    </row>
    <row r="12014" spans="1:2" x14ac:dyDescent="0.25">
      <c r="A12014" s="118">
        <v>74814</v>
      </c>
      <c r="B12014" s="110" t="s">
        <v>14829</v>
      </c>
    </row>
    <row r="12015" spans="1:2" x14ac:dyDescent="0.25">
      <c r="A12015" s="118">
        <v>36300</v>
      </c>
      <c r="B12015" s="110" t="s">
        <v>14830</v>
      </c>
    </row>
    <row r="12016" spans="1:2" x14ac:dyDescent="0.25">
      <c r="A12016" s="118">
        <v>33100</v>
      </c>
      <c r="B12016" s="110" t="s">
        <v>14831</v>
      </c>
    </row>
    <row r="12017" spans="1:2" x14ac:dyDescent="0.25">
      <c r="A12017" s="118">
        <v>52630</v>
      </c>
      <c r="B12017" s="110" t="s">
        <v>14832</v>
      </c>
    </row>
    <row r="12018" spans="1:2" x14ac:dyDescent="0.25">
      <c r="A12018" s="118">
        <v>52630</v>
      </c>
      <c r="B12018" s="110" t="s">
        <v>14833</v>
      </c>
    </row>
    <row r="12019" spans="1:2" x14ac:dyDescent="0.25">
      <c r="A12019" s="118">
        <v>52630</v>
      </c>
      <c r="B12019" s="110" t="s">
        <v>14834</v>
      </c>
    </row>
    <row r="12020" spans="1:2" x14ac:dyDescent="0.25">
      <c r="A12020" s="118">
        <v>66020</v>
      </c>
      <c r="B12020" s="110" t="s">
        <v>14835</v>
      </c>
    </row>
    <row r="12021" spans="1:2" x14ac:dyDescent="0.25">
      <c r="A12021" s="118">
        <v>66020</v>
      </c>
      <c r="B12021" s="110" t="s">
        <v>14836</v>
      </c>
    </row>
    <row r="12022" spans="1:2" x14ac:dyDescent="0.25">
      <c r="A12022" s="118">
        <v>51120</v>
      </c>
      <c r="B12022" s="110" t="s">
        <v>14837</v>
      </c>
    </row>
    <row r="12023" spans="1:2" x14ac:dyDescent="0.25">
      <c r="A12023" s="118">
        <v>26260</v>
      </c>
      <c r="B12023" s="110" t="s">
        <v>14838</v>
      </c>
    </row>
    <row r="12024" spans="1:2" x14ac:dyDescent="0.25">
      <c r="A12024" s="118">
        <v>26260</v>
      </c>
      <c r="B12024" s="110" t="s">
        <v>14839</v>
      </c>
    </row>
    <row r="12025" spans="1:2" x14ac:dyDescent="0.25">
      <c r="A12025" s="118">
        <v>26260</v>
      </c>
      <c r="B12025" s="110" t="s">
        <v>14840</v>
      </c>
    </row>
    <row r="12026" spans="1:2" x14ac:dyDescent="0.25">
      <c r="A12026" s="118">
        <v>22220</v>
      </c>
      <c r="B12026" s="110" t="s">
        <v>14841</v>
      </c>
    </row>
    <row r="12027" spans="1:2" x14ac:dyDescent="0.25">
      <c r="A12027" s="118">
        <v>22130</v>
      </c>
      <c r="B12027" s="110" t="s">
        <v>14842</v>
      </c>
    </row>
    <row r="12028" spans="1:2" x14ac:dyDescent="0.25">
      <c r="A12028" s="118">
        <v>51870</v>
      </c>
      <c r="B12028" s="110" t="s">
        <v>14843</v>
      </c>
    </row>
    <row r="12029" spans="1:2" x14ac:dyDescent="0.25">
      <c r="A12029" s="118">
        <v>33201</v>
      </c>
      <c r="B12029" s="110" t="s">
        <v>14844</v>
      </c>
    </row>
    <row r="12030" spans="1:2" x14ac:dyDescent="0.25">
      <c r="A12030" s="118">
        <v>33202</v>
      </c>
      <c r="B12030" s="110" t="s">
        <v>14845</v>
      </c>
    </row>
    <row r="12031" spans="1:2" x14ac:dyDescent="0.25">
      <c r="A12031" s="118">
        <v>29600</v>
      </c>
      <c r="B12031" s="110" t="s">
        <v>14846</v>
      </c>
    </row>
    <row r="12032" spans="1:2" x14ac:dyDescent="0.25">
      <c r="A12032" s="118">
        <v>51870</v>
      </c>
      <c r="B12032" s="110" t="s">
        <v>14847</v>
      </c>
    </row>
    <row r="12033" spans="1:2" x14ac:dyDescent="0.25">
      <c r="A12033" s="118">
        <v>28120</v>
      </c>
      <c r="B12033" s="110" t="s">
        <v>14848</v>
      </c>
    </row>
    <row r="12034" spans="1:2" x14ac:dyDescent="0.25">
      <c r="A12034" s="118">
        <v>92311</v>
      </c>
      <c r="B12034" s="110" t="s">
        <v>14849</v>
      </c>
    </row>
    <row r="12035" spans="1:2" x14ac:dyDescent="0.25">
      <c r="A12035" s="118">
        <v>31100</v>
      </c>
      <c r="B12035" s="110" t="s">
        <v>14850</v>
      </c>
    </row>
    <row r="12036" spans="1:2" x14ac:dyDescent="0.25">
      <c r="A12036" s="118">
        <v>31100</v>
      </c>
      <c r="B12036" s="110" t="s">
        <v>14851</v>
      </c>
    </row>
    <row r="12037" spans="1:2" x14ac:dyDescent="0.25">
      <c r="A12037" s="118">
        <v>27410</v>
      </c>
      <c r="B12037" s="110" t="s">
        <v>14852</v>
      </c>
    </row>
    <row r="12038" spans="1:2" x14ac:dyDescent="0.25">
      <c r="A12038" s="118">
        <v>36631</v>
      </c>
      <c r="B12038" s="110" t="s">
        <v>14853</v>
      </c>
    </row>
    <row r="12039" spans="1:2" x14ac:dyDescent="0.25">
      <c r="A12039" s="118">
        <v>17542</v>
      </c>
      <c r="B12039" s="110" t="s">
        <v>14854</v>
      </c>
    </row>
    <row r="12040" spans="1:2" x14ac:dyDescent="0.25">
      <c r="A12040" s="119">
        <v>51180</v>
      </c>
      <c r="B12040" s="111" t="s">
        <v>14855</v>
      </c>
    </row>
    <row r="12041" spans="1:2" x14ac:dyDescent="0.25">
      <c r="A12041" s="120">
        <v>33201</v>
      </c>
      <c r="B12041" s="111" t="s">
        <v>14856</v>
      </c>
    </row>
    <row r="12042" spans="1:2" x14ac:dyDescent="0.25">
      <c r="A12042" s="119">
        <v>51460</v>
      </c>
      <c r="B12042" s="111" t="s">
        <v>14857</v>
      </c>
    </row>
    <row r="12043" spans="1:2" x14ac:dyDescent="0.25">
      <c r="A12043" s="119">
        <v>51180</v>
      </c>
      <c r="B12043" s="111" t="s">
        <v>14858</v>
      </c>
    </row>
    <row r="12044" spans="1:2" x14ac:dyDescent="0.25">
      <c r="A12044" s="120">
        <v>33202</v>
      </c>
      <c r="B12044" s="111" t="s">
        <v>14859</v>
      </c>
    </row>
    <row r="12045" spans="1:2" x14ac:dyDescent="0.25">
      <c r="A12045" s="119">
        <v>51460</v>
      </c>
      <c r="B12045" s="111" t="s">
        <v>14860</v>
      </c>
    </row>
    <row r="12046" spans="1:2" x14ac:dyDescent="0.25">
      <c r="A12046" s="119">
        <v>51180</v>
      </c>
      <c r="B12046" s="111" t="s">
        <v>14861</v>
      </c>
    </row>
    <row r="12047" spans="1:2" x14ac:dyDescent="0.25">
      <c r="A12047" s="120">
        <v>33402</v>
      </c>
      <c r="B12047" s="111" t="s">
        <v>14862</v>
      </c>
    </row>
    <row r="12048" spans="1:2" x14ac:dyDescent="0.25">
      <c r="A12048" s="119">
        <v>51439</v>
      </c>
      <c r="B12048" s="111" t="s">
        <v>14863</v>
      </c>
    </row>
    <row r="12049" spans="1:2" x14ac:dyDescent="0.25">
      <c r="A12049" s="118">
        <v>15612</v>
      </c>
      <c r="B12049" s="110" t="s">
        <v>14864</v>
      </c>
    </row>
    <row r="12050" spans="1:2" x14ac:dyDescent="0.25">
      <c r="A12050" s="118">
        <v>15612</v>
      </c>
      <c r="B12050" s="110" t="s">
        <v>14865</v>
      </c>
    </row>
    <row r="12051" spans="1:2" x14ac:dyDescent="0.25">
      <c r="A12051" s="118">
        <v>15612</v>
      </c>
      <c r="B12051" s="110" t="s">
        <v>14866</v>
      </c>
    </row>
    <row r="12052" spans="1:2" x14ac:dyDescent="0.25">
      <c r="A12052" s="118">
        <v>1110</v>
      </c>
      <c r="B12052" s="110" t="s">
        <v>14867</v>
      </c>
    </row>
    <row r="12053" spans="1:2" x14ac:dyDescent="0.25">
      <c r="A12053" s="118">
        <v>29530</v>
      </c>
      <c r="B12053" s="110" t="s">
        <v>14868</v>
      </c>
    </row>
    <row r="12054" spans="1:2" x14ac:dyDescent="0.25">
      <c r="A12054" s="118">
        <v>15612</v>
      </c>
      <c r="B12054" s="110" t="s">
        <v>14869</v>
      </c>
    </row>
    <row r="12055" spans="1:2" x14ac:dyDescent="0.25">
      <c r="A12055" s="118">
        <v>15612</v>
      </c>
      <c r="B12055" s="110" t="s">
        <v>14870</v>
      </c>
    </row>
    <row r="12056" spans="1:2" x14ac:dyDescent="0.25">
      <c r="A12056" s="118">
        <v>15899</v>
      </c>
      <c r="B12056" s="110" t="s">
        <v>14871</v>
      </c>
    </row>
    <row r="12057" spans="1:2" x14ac:dyDescent="0.25">
      <c r="A12057" s="118">
        <v>15612</v>
      </c>
      <c r="B12057" s="110" t="s">
        <v>14872</v>
      </c>
    </row>
    <row r="12058" spans="1:2" x14ac:dyDescent="0.25">
      <c r="A12058" s="118">
        <v>15620</v>
      </c>
      <c r="B12058" s="110" t="s">
        <v>14873</v>
      </c>
    </row>
    <row r="12059" spans="1:2" x14ac:dyDescent="0.25">
      <c r="A12059" s="118">
        <v>1410</v>
      </c>
      <c r="B12059" s="110" t="s">
        <v>14874</v>
      </c>
    </row>
    <row r="12060" spans="1:2" x14ac:dyDescent="0.25">
      <c r="A12060" s="118">
        <v>1410</v>
      </c>
      <c r="B12060" s="110" t="s">
        <v>14875</v>
      </c>
    </row>
    <row r="12061" spans="1:2" x14ac:dyDescent="0.25">
      <c r="A12061" s="118">
        <v>92729</v>
      </c>
      <c r="B12061" s="110" t="s">
        <v>14876</v>
      </c>
    </row>
    <row r="12062" spans="1:2" x14ac:dyDescent="0.25">
      <c r="A12062" s="118">
        <v>17402</v>
      </c>
      <c r="B12062" s="110" t="s">
        <v>14877</v>
      </c>
    </row>
    <row r="12063" spans="1:2" x14ac:dyDescent="0.25">
      <c r="A12063" s="118">
        <v>18241</v>
      </c>
      <c r="B12063" s="110" t="s">
        <v>14878</v>
      </c>
    </row>
    <row r="12064" spans="1:2" x14ac:dyDescent="0.25">
      <c r="A12064" s="118">
        <v>36639</v>
      </c>
      <c r="B12064" s="110" t="s">
        <v>14879</v>
      </c>
    </row>
    <row r="12065" spans="1:2" x14ac:dyDescent="0.25">
      <c r="A12065" s="118">
        <v>92629</v>
      </c>
      <c r="B12065" s="110" t="s">
        <v>14880</v>
      </c>
    </row>
    <row r="12066" spans="1:2" x14ac:dyDescent="0.25">
      <c r="A12066" s="118">
        <v>92629</v>
      </c>
      <c r="B12066" s="110" t="s">
        <v>14881</v>
      </c>
    </row>
    <row r="12067" spans="1:2" x14ac:dyDescent="0.25">
      <c r="A12067" s="118">
        <v>92629</v>
      </c>
      <c r="B12067" s="110" t="s">
        <v>14882</v>
      </c>
    </row>
    <row r="12068" spans="1:2" x14ac:dyDescent="0.25">
      <c r="A12068" s="118">
        <v>28730</v>
      </c>
      <c r="B12068" s="110" t="s">
        <v>14883</v>
      </c>
    </row>
    <row r="12069" spans="1:2" x14ac:dyDescent="0.25">
      <c r="A12069" s="118">
        <v>29540</v>
      </c>
      <c r="B12069" s="110" t="s">
        <v>14884</v>
      </c>
    </row>
    <row r="12070" spans="1:2" x14ac:dyDescent="0.25">
      <c r="A12070" s="118">
        <v>24650</v>
      </c>
      <c r="B12070" s="110" t="s">
        <v>14885</v>
      </c>
    </row>
    <row r="12071" spans="1:2" x14ac:dyDescent="0.25">
      <c r="A12071" s="118">
        <v>25210</v>
      </c>
      <c r="B12071" s="110" t="s">
        <v>14886</v>
      </c>
    </row>
    <row r="12072" spans="1:2" x14ac:dyDescent="0.25">
      <c r="A12072" s="118">
        <v>25240</v>
      </c>
      <c r="B12072" s="110" t="s">
        <v>14887</v>
      </c>
    </row>
    <row r="12073" spans="1:2" x14ac:dyDescent="0.25">
      <c r="A12073" s="118">
        <v>28740</v>
      </c>
      <c r="B12073" s="110" t="s">
        <v>14888</v>
      </c>
    </row>
    <row r="12074" spans="1:2" x14ac:dyDescent="0.25">
      <c r="A12074" s="118">
        <v>29540</v>
      </c>
      <c r="B12074" s="110" t="s">
        <v>14889</v>
      </c>
    </row>
    <row r="12075" spans="1:2" x14ac:dyDescent="0.25">
      <c r="A12075" s="118">
        <v>25130</v>
      </c>
      <c r="B12075" s="110" t="s">
        <v>14890</v>
      </c>
    </row>
    <row r="12076" spans="1:2" x14ac:dyDescent="0.25">
      <c r="A12076" s="118">
        <v>26821</v>
      </c>
      <c r="B12076" s="110" t="s">
        <v>14891</v>
      </c>
    </row>
    <row r="12077" spans="1:2" x14ac:dyDescent="0.25">
      <c r="A12077" s="118">
        <v>36610</v>
      </c>
      <c r="B12077" s="110" t="s">
        <v>14892</v>
      </c>
    </row>
    <row r="12078" spans="1:2" x14ac:dyDescent="0.25">
      <c r="A12078" s="118">
        <v>29522</v>
      </c>
      <c r="B12078" s="110" t="s">
        <v>14893</v>
      </c>
    </row>
    <row r="12079" spans="1:2" x14ac:dyDescent="0.25">
      <c r="A12079" s="118">
        <v>29521</v>
      </c>
      <c r="B12079" s="110" t="s">
        <v>14894</v>
      </c>
    </row>
    <row r="12080" spans="1:2" x14ac:dyDescent="0.25">
      <c r="A12080" s="118">
        <v>45240</v>
      </c>
      <c r="B12080" s="110" t="s">
        <v>14895</v>
      </c>
    </row>
    <row r="12081" spans="1:2" x14ac:dyDescent="0.25">
      <c r="A12081" s="118">
        <v>28740</v>
      </c>
      <c r="B12081" s="110" t="s">
        <v>14896</v>
      </c>
    </row>
    <row r="12082" spans="1:2" x14ac:dyDescent="0.25">
      <c r="A12082" s="118">
        <v>92510</v>
      </c>
      <c r="B12082" s="110" t="s">
        <v>14897</v>
      </c>
    </row>
    <row r="12083" spans="1:2" x14ac:dyDescent="0.25">
      <c r="A12083" s="118">
        <v>25240</v>
      </c>
      <c r="B12083" s="110" t="s">
        <v>14898</v>
      </c>
    </row>
    <row r="12084" spans="1:2" x14ac:dyDescent="0.25">
      <c r="A12084" s="118">
        <v>45230</v>
      </c>
      <c r="B12084" s="110" t="s">
        <v>14899</v>
      </c>
    </row>
    <row r="12085" spans="1:2" x14ac:dyDescent="0.25">
      <c r="A12085" s="118">
        <v>23201</v>
      </c>
      <c r="B12085" s="110" t="s">
        <v>14900</v>
      </c>
    </row>
    <row r="12086" spans="1:2" x14ac:dyDescent="0.25">
      <c r="A12086" s="118">
        <v>60249</v>
      </c>
      <c r="B12086" s="110" t="s">
        <v>14901</v>
      </c>
    </row>
    <row r="12087" spans="1:2" x14ac:dyDescent="0.25">
      <c r="A12087" s="118">
        <v>60249</v>
      </c>
      <c r="B12087" s="110" t="s">
        <v>14902</v>
      </c>
    </row>
    <row r="12088" spans="1:2" x14ac:dyDescent="0.25">
      <c r="A12088" s="118">
        <v>14210</v>
      </c>
      <c r="B12088" s="110" t="s">
        <v>14903</v>
      </c>
    </row>
    <row r="12089" spans="1:2" x14ac:dyDescent="0.25">
      <c r="A12089" s="118">
        <v>29521</v>
      </c>
      <c r="B12089" s="110" t="s">
        <v>14904</v>
      </c>
    </row>
    <row r="12090" spans="1:2" x14ac:dyDescent="0.25">
      <c r="A12090" s="118">
        <v>29523</v>
      </c>
      <c r="B12090" s="110" t="s">
        <v>14905</v>
      </c>
    </row>
    <row r="12091" spans="1:2" x14ac:dyDescent="0.25">
      <c r="A12091" s="118">
        <v>51820</v>
      </c>
      <c r="B12091" s="110" t="s">
        <v>14906</v>
      </c>
    </row>
    <row r="12092" spans="1:2" x14ac:dyDescent="0.25">
      <c r="A12092" s="118">
        <v>25240</v>
      </c>
      <c r="B12092" s="110" t="s">
        <v>14907</v>
      </c>
    </row>
    <row r="12093" spans="1:2" x14ac:dyDescent="0.25">
      <c r="A12093" s="118">
        <v>45230</v>
      </c>
      <c r="B12093" s="110" t="s">
        <v>14908</v>
      </c>
    </row>
    <row r="12094" spans="1:2" x14ac:dyDescent="0.25">
      <c r="A12094" s="118">
        <v>34100</v>
      </c>
      <c r="B12094" s="110" t="s">
        <v>14909</v>
      </c>
    </row>
    <row r="12095" spans="1:2" x14ac:dyDescent="0.25">
      <c r="A12095" s="118">
        <v>34202</v>
      </c>
      <c r="B12095" s="110" t="s">
        <v>14910</v>
      </c>
    </row>
    <row r="12096" spans="1:2" x14ac:dyDescent="0.25">
      <c r="A12096" s="118">
        <v>34100</v>
      </c>
      <c r="B12096" s="110" t="s">
        <v>14911</v>
      </c>
    </row>
    <row r="12097" spans="1:2" x14ac:dyDescent="0.25">
      <c r="A12097" s="118">
        <v>71219</v>
      </c>
      <c r="B12097" s="110" t="s">
        <v>14912</v>
      </c>
    </row>
    <row r="12098" spans="1:2" x14ac:dyDescent="0.25">
      <c r="A12098" s="118">
        <v>60249</v>
      </c>
      <c r="B12098" s="110" t="s">
        <v>14913</v>
      </c>
    </row>
    <row r="12099" spans="1:2" x14ac:dyDescent="0.25">
      <c r="A12099" s="118">
        <v>34300</v>
      </c>
      <c r="B12099" s="110" t="s">
        <v>14914</v>
      </c>
    </row>
    <row r="12100" spans="1:2" x14ac:dyDescent="0.25">
      <c r="A12100" s="118">
        <v>63210</v>
      </c>
      <c r="B12100" s="110" t="s">
        <v>14915</v>
      </c>
    </row>
    <row r="12101" spans="1:2" x14ac:dyDescent="0.25">
      <c r="A12101" s="118">
        <v>74300</v>
      </c>
      <c r="B12101" s="110" t="s">
        <v>14916</v>
      </c>
    </row>
    <row r="12102" spans="1:2" x14ac:dyDescent="0.25">
      <c r="A12102" s="118">
        <v>50200</v>
      </c>
      <c r="B12102" s="110" t="s">
        <v>14917</v>
      </c>
    </row>
    <row r="12103" spans="1:2" x14ac:dyDescent="0.25">
      <c r="A12103" s="118">
        <v>14210</v>
      </c>
      <c r="B12103" s="110" t="s">
        <v>14918</v>
      </c>
    </row>
    <row r="12104" spans="1:2" x14ac:dyDescent="0.25">
      <c r="A12104" s="118">
        <v>51120</v>
      </c>
      <c r="B12104" s="110" t="s">
        <v>14919</v>
      </c>
    </row>
    <row r="12105" spans="1:2" x14ac:dyDescent="0.25">
      <c r="A12105" s="118">
        <v>51550</v>
      </c>
      <c r="B12105" s="110" t="s">
        <v>14920</v>
      </c>
    </row>
    <row r="12106" spans="1:2" x14ac:dyDescent="0.25">
      <c r="A12106" s="118">
        <v>29710</v>
      </c>
      <c r="B12106" s="110" t="s">
        <v>14921</v>
      </c>
    </row>
    <row r="12107" spans="1:2" x14ac:dyDescent="0.25">
      <c r="A12107" s="118">
        <v>15899</v>
      </c>
      <c r="B12107" s="110" t="s">
        <v>14922</v>
      </c>
    </row>
    <row r="12108" spans="1:2" x14ac:dyDescent="0.25">
      <c r="A12108" s="118">
        <v>18210</v>
      </c>
      <c r="B12108" s="110" t="s">
        <v>14923</v>
      </c>
    </row>
    <row r="12109" spans="1:2" x14ac:dyDescent="0.25">
      <c r="A12109" s="118">
        <v>29220</v>
      </c>
      <c r="B12109" s="110" t="s">
        <v>14924</v>
      </c>
    </row>
    <row r="12110" spans="1:2" x14ac:dyDescent="0.25">
      <c r="A12110" s="118">
        <v>29560</v>
      </c>
      <c r="B12110" s="110" t="s">
        <v>14925</v>
      </c>
    </row>
    <row r="12111" spans="1:2" x14ac:dyDescent="0.25">
      <c r="A12111" s="118">
        <v>36400</v>
      </c>
      <c r="B12111" s="110" t="s">
        <v>14926</v>
      </c>
    </row>
    <row r="12112" spans="1:2" x14ac:dyDescent="0.25">
      <c r="A12112" s="118">
        <v>29521</v>
      </c>
      <c r="B12112" s="110" t="s">
        <v>14927</v>
      </c>
    </row>
    <row r="12113" spans="1:2" x14ac:dyDescent="0.25">
      <c r="A12113" s="118">
        <v>29410</v>
      </c>
      <c r="B12113" s="110" t="s">
        <v>14928</v>
      </c>
    </row>
    <row r="12114" spans="1:2" x14ac:dyDescent="0.25">
      <c r="A12114" s="118">
        <v>28620</v>
      </c>
      <c r="B12114" s="110" t="s">
        <v>14929</v>
      </c>
    </row>
    <row r="12115" spans="1:2" x14ac:dyDescent="0.25">
      <c r="A12115" s="118">
        <v>29521</v>
      </c>
      <c r="B12115" s="110" t="s">
        <v>14930</v>
      </c>
    </row>
    <row r="12116" spans="1:2" x14ac:dyDescent="0.25">
      <c r="A12116" s="118">
        <v>45110</v>
      </c>
      <c r="B12116" s="110" t="s">
        <v>14931</v>
      </c>
    </row>
    <row r="12117" spans="1:2" x14ac:dyDescent="0.25">
      <c r="A12117" s="118">
        <v>14400</v>
      </c>
      <c r="B12117" s="110" t="s">
        <v>14932</v>
      </c>
    </row>
    <row r="12118" spans="1:2" x14ac:dyDescent="0.25">
      <c r="A12118" s="118">
        <v>29521</v>
      </c>
      <c r="B12118" s="110" t="s">
        <v>14933</v>
      </c>
    </row>
    <row r="12119" spans="1:2" x14ac:dyDescent="0.25">
      <c r="A12119" s="118">
        <v>35300</v>
      </c>
      <c r="B12119" s="110" t="s">
        <v>14934</v>
      </c>
    </row>
    <row r="12120" spans="1:2" x14ac:dyDescent="0.25">
      <c r="A12120" s="118">
        <v>29600</v>
      </c>
      <c r="B12120" s="110" t="s">
        <v>14935</v>
      </c>
    </row>
    <row r="12121" spans="1:2" x14ac:dyDescent="0.25">
      <c r="A12121" s="118">
        <v>35300</v>
      </c>
      <c r="B12121" s="110" t="s">
        <v>14936</v>
      </c>
    </row>
    <row r="12122" spans="1:2" x14ac:dyDescent="0.25">
      <c r="A12122" s="118">
        <v>26210</v>
      </c>
      <c r="B12122" s="110" t="s">
        <v>14937</v>
      </c>
    </row>
    <row r="12123" spans="1:2" x14ac:dyDescent="0.25">
      <c r="A12123" s="118">
        <v>26829</v>
      </c>
      <c r="B12123" s="110" t="s">
        <v>14938</v>
      </c>
    </row>
    <row r="12124" spans="1:2" x14ac:dyDescent="0.25">
      <c r="A12124" s="118">
        <v>74703</v>
      </c>
      <c r="B12124" s="110" t="s">
        <v>14939</v>
      </c>
    </row>
    <row r="12125" spans="1:2" x14ac:dyDescent="0.25">
      <c r="A12125" s="118">
        <v>1410</v>
      </c>
      <c r="B12125" s="110" t="s">
        <v>14940</v>
      </c>
    </row>
    <row r="12126" spans="1:2" x14ac:dyDescent="0.25">
      <c r="A12126" s="118">
        <v>24200</v>
      </c>
      <c r="B12126" s="110" t="s">
        <v>14941</v>
      </c>
    </row>
    <row r="12127" spans="1:2" x14ac:dyDescent="0.25">
      <c r="A12127" s="118">
        <v>92349</v>
      </c>
      <c r="B12127" s="110" t="s">
        <v>14942</v>
      </c>
    </row>
    <row r="12128" spans="1:2" x14ac:dyDescent="0.25">
      <c r="A12128" s="118">
        <v>27420</v>
      </c>
      <c r="B12128" s="110" t="s">
        <v>14943</v>
      </c>
    </row>
    <row r="12129" spans="1:2" x14ac:dyDescent="0.25">
      <c r="A12129" s="118">
        <v>27440</v>
      </c>
      <c r="B12129" s="110" t="s">
        <v>14944</v>
      </c>
    </row>
    <row r="12130" spans="1:2" x14ac:dyDescent="0.25">
      <c r="A12130" s="118">
        <v>27440</v>
      </c>
      <c r="B12130" s="110" t="s">
        <v>14945</v>
      </c>
    </row>
    <row r="12131" spans="1:2" x14ac:dyDescent="0.25">
      <c r="A12131" s="118">
        <v>26150</v>
      </c>
      <c r="B12131" s="110" t="s">
        <v>14946</v>
      </c>
    </row>
    <row r="12132" spans="1:2" x14ac:dyDescent="0.25">
      <c r="A12132" s="118">
        <v>25130</v>
      </c>
      <c r="B12132" s="110" t="s">
        <v>14947</v>
      </c>
    </row>
    <row r="12133" spans="1:2" x14ac:dyDescent="0.25">
      <c r="A12133" s="118">
        <v>27100</v>
      </c>
      <c r="B12133" s="110" t="s">
        <v>14948</v>
      </c>
    </row>
    <row r="12134" spans="1:2" x14ac:dyDescent="0.25">
      <c r="A12134" s="118">
        <v>27100</v>
      </c>
      <c r="B12134" s="110" t="s">
        <v>14949</v>
      </c>
    </row>
    <row r="12135" spans="1:2" x14ac:dyDescent="0.25">
      <c r="A12135" s="118">
        <v>28730</v>
      </c>
      <c r="B12135" s="110" t="s">
        <v>14950</v>
      </c>
    </row>
    <row r="12136" spans="1:2" x14ac:dyDescent="0.25">
      <c r="A12136" s="118">
        <v>15209</v>
      </c>
      <c r="B12136" s="110" t="s">
        <v>14951</v>
      </c>
    </row>
    <row r="12137" spans="1:2" x14ac:dyDescent="0.25">
      <c r="A12137" s="118">
        <v>29560</v>
      </c>
      <c r="B12137" s="110" t="s">
        <v>14952</v>
      </c>
    </row>
    <row r="12138" spans="1:2" x14ac:dyDescent="0.25">
      <c r="A12138" s="118">
        <v>26110</v>
      </c>
      <c r="B12138" s="110" t="s">
        <v>14953</v>
      </c>
    </row>
    <row r="12139" spans="1:2" x14ac:dyDescent="0.25">
      <c r="A12139" s="118">
        <v>27420</v>
      </c>
      <c r="B12139" s="110" t="s">
        <v>14954</v>
      </c>
    </row>
    <row r="12140" spans="1:2" x14ac:dyDescent="0.25">
      <c r="A12140" s="118">
        <v>27440</v>
      </c>
      <c r="B12140" s="110" t="s">
        <v>14955</v>
      </c>
    </row>
    <row r="12141" spans="1:2" x14ac:dyDescent="0.25">
      <c r="A12141" s="118">
        <v>29540</v>
      </c>
      <c r="B12141" s="110" t="s">
        <v>14956</v>
      </c>
    </row>
    <row r="12142" spans="1:2" x14ac:dyDescent="0.25">
      <c r="A12142" s="118">
        <v>29140</v>
      </c>
      <c r="B12142" s="110" t="s">
        <v>14957</v>
      </c>
    </row>
    <row r="12143" spans="1:2" x14ac:dyDescent="0.25">
      <c r="A12143" s="118">
        <v>17402</v>
      </c>
      <c r="B12143" s="110" t="s">
        <v>14958</v>
      </c>
    </row>
    <row r="12144" spans="1:2" x14ac:dyDescent="0.25">
      <c r="A12144" s="118">
        <v>20510</v>
      </c>
      <c r="B12144" s="110" t="s">
        <v>14959</v>
      </c>
    </row>
    <row r="12145" spans="1:2" x14ac:dyDescent="0.25">
      <c r="A12145" s="118">
        <v>25130</v>
      </c>
      <c r="B12145" s="110" t="s">
        <v>14960</v>
      </c>
    </row>
    <row r="12146" spans="1:2" x14ac:dyDescent="0.25">
      <c r="A12146" s="118">
        <v>25130</v>
      </c>
      <c r="B12146" s="110" t="s">
        <v>14961</v>
      </c>
    </row>
    <row r="12147" spans="1:2" x14ac:dyDescent="0.25">
      <c r="A12147" s="118">
        <v>29320</v>
      </c>
      <c r="B12147" s="110" t="s">
        <v>14962</v>
      </c>
    </row>
    <row r="12148" spans="1:2" x14ac:dyDescent="0.25">
      <c r="A12148" s="118">
        <v>36631</v>
      </c>
      <c r="B12148" s="110" t="s">
        <v>14963</v>
      </c>
    </row>
    <row r="12149" spans="1:2" x14ac:dyDescent="0.25">
      <c r="A12149" s="118">
        <v>22220</v>
      </c>
      <c r="B12149" s="110" t="s">
        <v>14964</v>
      </c>
    </row>
    <row r="12150" spans="1:2" x14ac:dyDescent="0.25">
      <c r="A12150" s="118">
        <v>36400</v>
      </c>
      <c r="B12150" s="110" t="s">
        <v>14965</v>
      </c>
    </row>
    <row r="12151" spans="1:2" x14ac:dyDescent="0.25">
      <c r="A12151" s="118">
        <v>92611</v>
      </c>
      <c r="B12151" s="110" t="s">
        <v>14966</v>
      </c>
    </row>
    <row r="12152" spans="1:2" x14ac:dyDescent="0.25">
      <c r="A12152" s="118">
        <v>19200</v>
      </c>
      <c r="B12152" s="110" t="s">
        <v>14967</v>
      </c>
    </row>
    <row r="12153" spans="1:2" x14ac:dyDescent="0.25">
      <c r="A12153" s="118">
        <v>17403</v>
      </c>
      <c r="B12153" s="110" t="s">
        <v>14968</v>
      </c>
    </row>
    <row r="12154" spans="1:2" x14ac:dyDescent="0.25">
      <c r="A12154" s="118">
        <v>36620</v>
      </c>
      <c r="B12154" s="110" t="s">
        <v>14969</v>
      </c>
    </row>
    <row r="12155" spans="1:2" x14ac:dyDescent="0.25">
      <c r="A12155" s="118">
        <v>27420</v>
      </c>
      <c r="B12155" s="110" t="s">
        <v>14970</v>
      </c>
    </row>
    <row r="12156" spans="1:2" x14ac:dyDescent="0.25">
      <c r="A12156" s="118">
        <v>29510</v>
      </c>
      <c r="B12156" s="110" t="s">
        <v>14971</v>
      </c>
    </row>
    <row r="12157" spans="1:2" x14ac:dyDescent="0.25">
      <c r="A12157" s="118">
        <v>20510</v>
      </c>
      <c r="B12157" s="110" t="s">
        <v>14972</v>
      </c>
    </row>
    <row r="12158" spans="1:2" x14ac:dyDescent="0.25">
      <c r="A12158" s="118">
        <v>35200</v>
      </c>
      <c r="B12158" s="110" t="s">
        <v>14973</v>
      </c>
    </row>
    <row r="12159" spans="1:2" x14ac:dyDescent="0.25">
      <c r="A12159" s="118">
        <v>36300</v>
      </c>
      <c r="B12159" s="110" t="s">
        <v>14974</v>
      </c>
    </row>
    <row r="12160" spans="1:2" x14ac:dyDescent="0.25">
      <c r="A12160" s="118">
        <v>28400</v>
      </c>
      <c r="B12160" s="110" t="s">
        <v>14975</v>
      </c>
    </row>
    <row r="12161" spans="1:2" x14ac:dyDescent="0.25">
      <c r="A12161" s="118">
        <v>29510</v>
      </c>
      <c r="B12161" s="110" t="s">
        <v>14976</v>
      </c>
    </row>
    <row r="12162" spans="1:2" x14ac:dyDescent="0.25">
      <c r="A12162" s="118">
        <v>28750</v>
      </c>
      <c r="B12162" s="110" t="s">
        <v>14977</v>
      </c>
    </row>
    <row r="12163" spans="1:2" x14ac:dyDescent="0.25">
      <c r="A12163" s="118">
        <v>17401</v>
      </c>
      <c r="B12163" s="110" t="s">
        <v>14978</v>
      </c>
    </row>
    <row r="12164" spans="1:2" x14ac:dyDescent="0.25">
      <c r="A12164" s="118">
        <v>91310</v>
      </c>
      <c r="B12164" s="110" t="s">
        <v>14979</v>
      </c>
    </row>
    <row r="12165" spans="1:2" x14ac:dyDescent="0.25">
      <c r="A12165" s="118">
        <v>45220</v>
      </c>
      <c r="B12165" s="110" t="s">
        <v>14980</v>
      </c>
    </row>
    <row r="12166" spans="1:2" x14ac:dyDescent="0.25">
      <c r="A12166" s="118">
        <v>45220</v>
      </c>
      <c r="B12166" s="110" t="s">
        <v>14981</v>
      </c>
    </row>
    <row r="12167" spans="1:2" x14ac:dyDescent="0.25">
      <c r="A12167" s="118">
        <v>45320</v>
      </c>
      <c r="B12167" s="110" t="s">
        <v>14982</v>
      </c>
    </row>
    <row r="12168" spans="1:2" x14ac:dyDescent="0.25">
      <c r="A12168" s="118">
        <v>25239</v>
      </c>
      <c r="B12168" s="110" t="s">
        <v>14983</v>
      </c>
    </row>
    <row r="12169" spans="1:2" x14ac:dyDescent="0.25">
      <c r="A12169" s="118">
        <v>70209</v>
      </c>
      <c r="B12169" s="110" t="s">
        <v>14984</v>
      </c>
    </row>
    <row r="12170" spans="1:2" x14ac:dyDescent="0.25">
      <c r="A12170" s="118">
        <v>20300</v>
      </c>
      <c r="B12170" s="110" t="s">
        <v>14985</v>
      </c>
    </row>
    <row r="12171" spans="1:2" x14ac:dyDescent="0.25">
      <c r="A12171" s="118">
        <v>29521</v>
      </c>
      <c r="B12171" s="110" t="s">
        <v>14986</v>
      </c>
    </row>
    <row r="12172" spans="1:2" x14ac:dyDescent="0.25">
      <c r="A12172" s="118">
        <v>28110</v>
      </c>
      <c r="B12172" s="110" t="s">
        <v>14987</v>
      </c>
    </row>
    <row r="12173" spans="1:2" x14ac:dyDescent="0.25">
      <c r="A12173" s="118">
        <v>26610</v>
      </c>
      <c r="B12173" s="110" t="s">
        <v>14988</v>
      </c>
    </row>
    <row r="12174" spans="1:2" x14ac:dyDescent="0.25">
      <c r="A12174" s="118">
        <v>28740</v>
      </c>
      <c r="B12174" s="110" t="s">
        <v>14989</v>
      </c>
    </row>
    <row r="12175" spans="1:2" x14ac:dyDescent="0.25">
      <c r="A12175" s="118">
        <v>45220</v>
      </c>
      <c r="B12175" s="110" t="s">
        <v>14990</v>
      </c>
    </row>
    <row r="12176" spans="1:2" x14ac:dyDescent="0.25">
      <c r="A12176" s="118">
        <v>26400</v>
      </c>
      <c r="B12176" s="110" t="s">
        <v>14991</v>
      </c>
    </row>
    <row r="12177" spans="1:2" x14ac:dyDescent="0.25">
      <c r="A12177" s="118">
        <v>26610</v>
      </c>
      <c r="B12177" s="110" t="s">
        <v>14992</v>
      </c>
    </row>
    <row r="12178" spans="1:2" x14ac:dyDescent="0.25">
      <c r="A12178" s="118">
        <v>26400</v>
      </c>
      <c r="B12178" s="110" t="s">
        <v>14993</v>
      </c>
    </row>
    <row r="12179" spans="1:2" x14ac:dyDescent="0.25">
      <c r="A12179" s="118">
        <v>36140</v>
      </c>
      <c r="B12179" s="110" t="s">
        <v>14994</v>
      </c>
    </row>
    <row r="12180" spans="1:2" x14ac:dyDescent="0.25">
      <c r="A12180" s="118">
        <v>28120</v>
      </c>
      <c r="B12180" s="110" t="s">
        <v>14995</v>
      </c>
    </row>
    <row r="12181" spans="1:2" x14ac:dyDescent="0.25">
      <c r="A12181" s="118">
        <v>55239</v>
      </c>
      <c r="B12181" s="110" t="s">
        <v>14996</v>
      </c>
    </row>
    <row r="12182" spans="1:2" x14ac:dyDescent="0.25">
      <c r="A12182" s="118">
        <v>29320</v>
      </c>
      <c r="B12182" s="110" t="s">
        <v>14997</v>
      </c>
    </row>
    <row r="12183" spans="1:2" x14ac:dyDescent="0.25">
      <c r="A12183" s="118">
        <v>1120</v>
      </c>
      <c r="B12183" s="110" t="s">
        <v>14998</v>
      </c>
    </row>
    <row r="12184" spans="1:2" x14ac:dyDescent="0.25">
      <c r="A12184" s="118">
        <v>29522</v>
      </c>
      <c r="B12184" s="110" t="s">
        <v>14999</v>
      </c>
    </row>
    <row r="12185" spans="1:2" x14ac:dyDescent="0.25">
      <c r="A12185" s="118">
        <v>1110</v>
      </c>
      <c r="B12185" s="110" t="s">
        <v>15000</v>
      </c>
    </row>
    <row r="12186" spans="1:2" x14ac:dyDescent="0.25">
      <c r="A12186" s="118">
        <v>51410</v>
      </c>
      <c r="B12186" s="110" t="s">
        <v>15001</v>
      </c>
    </row>
    <row r="12187" spans="1:2" x14ac:dyDescent="0.25">
      <c r="A12187" s="118">
        <v>17520</v>
      </c>
      <c r="B12187" s="110" t="s">
        <v>15002</v>
      </c>
    </row>
    <row r="12188" spans="1:2" x14ac:dyDescent="0.25">
      <c r="A12188" s="118">
        <v>26821</v>
      </c>
      <c r="B12188" s="110" t="s">
        <v>15003</v>
      </c>
    </row>
    <row r="12189" spans="1:2" x14ac:dyDescent="0.25">
      <c r="A12189" s="118">
        <v>17520</v>
      </c>
      <c r="B12189" s="110" t="s">
        <v>15004</v>
      </c>
    </row>
    <row r="12190" spans="1:2" x14ac:dyDescent="0.25">
      <c r="A12190" s="118">
        <v>25130</v>
      </c>
      <c r="B12190" s="110" t="s">
        <v>15005</v>
      </c>
    </row>
    <row r="12191" spans="1:2" x14ac:dyDescent="0.25">
      <c r="A12191" s="118">
        <v>28730</v>
      </c>
      <c r="B12191" s="110" t="s">
        <v>15006</v>
      </c>
    </row>
    <row r="12192" spans="1:2" x14ac:dyDescent="0.25">
      <c r="A12192" s="118">
        <v>29560</v>
      </c>
      <c r="B12192" s="110" t="s">
        <v>15007</v>
      </c>
    </row>
    <row r="12193" spans="1:2" x14ac:dyDescent="0.25">
      <c r="A12193" s="118">
        <v>17520</v>
      </c>
      <c r="B12193" s="110" t="s">
        <v>15008</v>
      </c>
    </row>
    <row r="12194" spans="1:2" x14ac:dyDescent="0.25">
      <c r="A12194" s="118">
        <v>17520</v>
      </c>
      <c r="B12194" s="110" t="s">
        <v>15009</v>
      </c>
    </row>
    <row r="12195" spans="1:2" x14ac:dyDescent="0.25">
      <c r="A12195" s="118">
        <v>17520</v>
      </c>
      <c r="B12195" s="110" t="s">
        <v>15010</v>
      </c>
    </row>
    <row r="12196" spans="1:2" x14ac:dyDescent="0.25">
      <c r="A12196" s="118">
        <v>17520</v>
      </c>
      <c r="B12196" s="110" t="s">
        <v>15011</v>
      </c>
    </row>
    <row r="12197" spans="1:2" x14ac:dyDescent="0.25">
      <c r="A12197" s="118">
        <v>17520</v>
      </c>
      <c r="B12197" s="110" t="s">
        <v>15012</v>
      </c>
    </row>
    <row r="12198" spans="1:2" x14ac:dyDescent="0.25">
      <c r="A12198" s="118">
        <v>17520</v>
      </c>
      <c r="B12198" s="110" t="s">
        <v>15013</v>
      </c>
    </row>
    <row r="12199" spans="1:2" x14ac:dyDescent="0.25">
      <c r="A12199" s="118">
        <v>17520</v>
      </c>
      <c r="B12199" s="110" t="s">
        <v>15014</v>
      </c>
    </row>
    <row r="12200" spans="1:2" x14ac:dyDescent="0.25">
      <c r="A12200" s="118">
        <v>17520</v>
      </c>
      <c r="B12200" s="110" t="s">
        <v>15015</v>
      </c>
    </row>
    <row r="12201" spans="1:2" x14ac:dyDescent="0.25">
      <c r="A12201" s="118">
        <v>24140</v>
      </c>
      <c r="B12201" s="110" t="s">
        <v>15016</v>
      </c>
    </row>
    <row r="12202" spans="1:2" x14ac:dyDescent="0.25">
      <c r="A12202" s="118">
        <v>91330</v>
      </c>
      <c r="B12202" s="110" t="s">
        <v>15017</v>
      </c>
    </row>
    <row r="12203" spans="1:2" x14ac:dyDescent="0.25">
      <c r="A12203" s="118">
        <v>51870</v>
      </c>
      <c r="B12203" s="110" t="s">
        <v>15018</v>
      </c>
    </row>
    <row r="12204" spans="1:2" x14ac:dyDescent="0.25">
      <c r="A12204" s="118">
        <v>29121</v>
      </c>
      <c r="B12204" s="110" t="s">
        <v>15019</v>
      </c>
    </row>
    <row r="12205" spans="1:2" x14ac:dyDescent="0.25">
      <c r="A12205" s="118">
        <v>51870</v>
      </c>
      <c r="B12205" s="110" t="s">
        <v>15020</v>
      </c>
    </row>
    <row r="12206" spans="1:2" x14ac:dyDescent="0.25">
      <c r="A12206" s="118">
        <v>29521</v>
      </c>
      <c r="B12206" s="110" t="s">
        <v>15021</v>
      </c>
    </row>
    <row r="12207" spans="1:2" x14ac:dyDescent="0.25">
      <c r="A12207" s="118">
        <v>29122</v>
      </c>
      <c r="B12207" s="110" t="s">
        <v>15022</v>
      </c>
    </row>
    <row r="12208" spans="1:2" x14ac:dyDescent="0.25">
      <c r="A12208" s="118">
        <v>35300</v>
      </c>
      <c r="B12208" s="110" t="s">
        <v>15023</v>
      </c>
    </row>
    <row r="12209" spans="1:2" x14ac:dyDescent="0.25">
      <c r="A12209" s="118">
        <v>29220</v>
      </c>
      <c r="B12209" s="110" t="s">
        <v>15024</v>
      </c>
    </row>
    <row r="12210" spans="1:2" x14ac:dyDescent="0.25">
      <c r="A12210" s="118">
        <v>14110</v>
      </c>
      <c r="B12210" s="110" t="s">
        <v>15025</v>
      </c>
    </row>
    <row r="12211" spans="1:2" x14ac:dyDescent="0.25">
      <c r="A12211" s="118">
        <v>91330</v>
      </c>
      <c r="B12211" s="110" t="s">
        <v>15026</v>
      </c>
    </row>
    <row r="12212" spans="1:2" x14ac:dyDescent="0.25">
      <c r="A12212" s="118">
        <v>36639</v>
      </c>
      <c r="B12212" s="110" t="s">
        <v>15027</v>
      </c>
    </row>
    <row r="12213" spans="1:2" x14ac:dyDescent="0.25">
      <c r="A12213" s="118">
        <v>27100</v>
      </c>
      <c r="B12213" s="110" t="s">
        <v>15028</v>
      </c>
    </row>
    <row r="12214" spans="1:2" x14ac:dyDescent="0.25">
      <c r="A12214" s="118">
        <v>2010</v>
      </c>
      <c r="B12214" s="110" t="s">
        <v>15029</v>
      </c>
    </row>
    <row r="12215" spans="1:2" x14ac:dyDescent="0.25">
      <c r="A12215" s="118">
        <v>2010</v>
      </c>
      <c r="B12215" s="110" t="s">
        <v>15030</v>
      </c>
    </row>
    <row r="12216" spans="1:2" x14ac:dyDescent="0.25">
      <c r="A12216" s="118">
        <v>32201</v>
      </c>
      <c r="B12216" s="110" t="s">
        <v>15031</v>
      </c>
    </row>
    <row r="12217" spans="1:2" x14ac:dyDescent="0.25">
      <c r="A12217" s="118">
        <v>29540</v>
      </c>
      <c r="B12217" s="110" t="s">
        <v>15032</v>
      </c>
    </row>
    <row r="12218" spans="1:2" x14ac:dyDescent="0.25">
      <c r="A12218" s="118">
        <v>35120</v>
      </c>
      <c r="B12218" s="110" t="s">
        <v>15033</v>
      </c>
    </row>
    <row r="12219" spans="1:2" x14ac:dyDescent="0.25">
      <c r="A12219" s="118">
        <v>92629</v>
      </c>
      <c r="B12219" s="110" t="s">
        <v>15034</v>
      </c>
    </row>
    <row r="12220" spans="1:2" x14ac:dyDescent="0.25">
      <c r="A12220" s="118">
        <v>91120</v>
      </c>
      <c r="B12220" s="110" t="s">
        <v>15035</v>
      </c>
    </row>
    <row r="12221" spans="1:2" x14ac:dyDescent="0.25">
      <c r="A12221" s="118">
        <v>80220</v>
      </c>
      <c r="B12221" s="110" t="s">
        <v>15036</v>
      </c>
    </row>
    <row r="12222" spans="1:2" x14ac:dyDescent="0.25">
      <c r="A12222" s="118">
        <v>91120</v>
      </c>
      <c r="B12222" s="110" t="s">
        <v>15037</v>
      </c>
    </row>
    <row r="12223" spans="1:2" x14ac:dyDescent="0.25">
      <c r="A12223" s="118">
        <v>91120</v>
      </c>
      <c r="B12223" s="110" t="s">
        <v>15038</v>
      </c>
    </row>
    <row r="12224" spans="1:2" x14ac:dyDescent="0.25">
      <c r="A12224" s="118">
        <v>75220</v>
      </c>
      <c r="B12224" s="110" t="s">
        <v>15039</v>
      </c>
    </row>
    <row r="12225" spans="1:2" x14ac:dyDescent="0.25">
      <c r="A12225" s="118">
        <v>75220</v>
      </c>
      <c r="B12225" s="110" t="s">
        <v>15040</v>
      </c>
    </row>
    <row r="12226" spans="1:2" x14ac:dyDescent="0.25">
      <c r="A12226" s="118">
        <v>91330</v>
      </c>
      <c r="B12226" s="110" t="s">
        <v>15041</v>
      </c>
    </row>
    <row r="12227" spans="1:2" x14ac:dyDescent="0.25">
      <c r="A12227" s="118">
        <v>50200</v>
      </c>
      <c r="B12227" s="110" t="s">
        <v>15042</v>
      </c>
    </row>
    <row r="12228" spans="1:2" x14ac:dyDescent="0.25">
      <c r="A12228" s="118">
        <v>92530</v>
      </c>
      <c r="B12228" s="110" t="s">
        <v>15043</v>
      </c>
    </row>
    <row r="12229" spans="1:2" x14ac:dyDescent="0.25">
      <c r="A12229" s="118">
        <v>91120</v>
      </c>
      <c r="B12229" s="110" t="s">
        <v>15044</v>
      </c>
    </row>
    <row r="12230" spans="1:2" x14ac:dyDescent="0.25">
      <c r="A12230" s="118">
        <v>91120</v>
      </c>
      <c r="B12230" s="110" t="s">
        <v>15045</v>
      </c>
    </row>
    <row r="12231" spans="1:2" x14ac:dyDescent="0.25">
      <c r="A12231" s="118">
        <v>91120</v>
      </c>
      <c r="B12231" s="110" t="s">
        <v>15046</v>
      </c>
    </row>
    <row r="12232" spans="1:2" x14ac:dyDescent="0.25">
      <c r="A12232" s="118">
        <v>91120</v>
      </c>
      <c r="B12232" s="110" t="s">
        <v>15047</v>
      </c>
    </row>
    <row r="12233" spans="1:2" x14ac:dyDescent="0.25">
      <c r="A12233" s="118">
        <v>61102</v>
      </c>
      <c r="B12233" s="110" t="s">
        <v>15048</v>
      </c>
    </row>
    <row r="12234" spans="1:2" x14ac:dyDescent="0.25">
      <c r="A12234" s="118">
        <v>91120</v>
      </c>
      <c r="B12234" s="110" t="s">
        <v>15049</v>
      </c>
    </row>
    <row r="12235" spans="1:2" x14ac:dyDescent="0.25">
      <c r="A12235" s="118">
        <v>91330</v>
      </c>
      <c r="B12235" s="110" t="s">
        <v>15050</v>
      </c>
    </row>
    <row r="12236" spans="1:2" x14ac:dyDescent="0.25">
      <c r="A12236" s="118">
        <v>91120</v>
      </c>
      <c r="B12236" s="110" t="s">
        <v>15051</v>
      </c>
    </row>
    <row r="12237" spans="1:2" x14ac:dyDescent="0.25">
      <c r="A12237" s="118">
        <v>91120</v>
      </c>
      <c r="B12237" s="110" t="s">
        <v>15052</v>
      </c>
    </row>
    <row r="12238" spans="1:2" x14ac:dyDescent="0.25">
      <c r="A12238" s="118">
        <v>75220</v>
      </c>
      <c r="B12238" s="110" t="s">
        <v>15053</v>
      </c>
    </row>
    <row r="12239" spans="1:2" x14ac:dyDescent="0.25">
      <c r="A12239" s="118">
        <v>85321</v>
      </c>
      <c r="B12239" s="110" t="s">
        <v>15054</v>
      </c>
    </row>
    <row r="12240" spans="1:2" x14ac:dyDescent="0.25">
      <c r="A12240" s="118">
        <v>75220</v>
      </c>
      <c r="B12240" s="110" t="s">
        <v>15055</v>
      </c>
    </row>
    <row r="12241" spans="1:2" x14ac:dyDescent="0.25">
      <c r="A12241" s="118">
        <v>75220</v>
      </c>
      <c r="B12241" s="110" t="s">
        <v>15056</v>
      </c>
    </row>
    <row r="12242" spans="1:2" x14ac:dyDescent="0.25">
      <c r="A12242" s="118">
        <v>73100</v>
      </c>
      <c r="B12242" s="110" t="s">
        <v>15057</v>
      </c>
    </row>
    <row r="12243" spans="1:2" x14ac:dyDescent="0.25">
      <c r="A12243" s="118">
        <v>92729</v>
      </c>
      <c r="B12243" s="110" t="s">
        <v>15058</v>
      </c>
    </row>
    <row r="12244" spans="1:2" x14ac:dyDescent="0.25">
      <c r="A12244" s="118">
        <v>91330</v>
      </c>
      <c r="B12244" s="110" t="s">
        <v>15059</v>
      </c>
    </row>
    <row r="12245" spans="1:2" x14ac:dyDescent="0.25">
      <c r="A12245" s="118">
        <v>91120</v>
      </c>
      <c r="B12245" s="110" t="s">
        <v>15060</v>
      </c>
    </row>
    <row r="12246" spans="1:2" x14ac:dyDescent="0.25">
      <c r="A12246" s="118">
        <v>91120</v>
      </c>
      <c r="B12246" s="110" t="s">
        <v>15061</v>
      </c>
    </row>
    <row r="12247" spans="1:2" x14ac:dyDescent="0.25">
      <c r="A12247" s="118">
        <v>91330</v>
      </c>
      <c r="B12247" s="110" t="s">
        <v>15062</v>
      </c>
    </row>
    <row r="12248" spans="1:2" x14ac:dyDescent="0.25">
      <c r="A12248" s="118">
        <v>91330</v>
      </c>
      <c r="B12248" s="110" t="s">
        <v>15063</v>
      </c>
    </row>
    <row r="12249" spans="1:2" x14ac:dyDescent="0.25">
      <c r="A12249" s="118">
        <v>91120</v>
      </c>
      <c r="B12249" s="110" t="s">
        <v>15064</v>
      </c>
    </row>
    <row r="12250" spans="1:2" x14ac:dyDescent="0.25">
      <c r="A12250" s="118">
        <v>91120</v>
      </c>
      <c r="B12250" s="110" t="s">
        <v>15065</v>
      </c>
    </row>
    <row r="12251" spans="1:2" x14ac:dyDescent="0.25">
      <c r="A12251" s="118">
        <v>91120</v>
      </c>
      <c r="B12251" s="110" t="s">
        <v>15066</v>
      </c>
    </row>
    <row r="12252" spans="1:2" x14ac:dyDescent="0.25">
      <c r="A12252" s="118">
        <v>25130</v>
      </c>
      <c r="B12252" s="110" t="s">
        <v>15067</v>
      </c>
    </row>
    <row r="12253" spans="1:2" x14ac:dyDescent="0.25">
      <c r="A12253" s="118">
        <v>51550</v>
      </c>
      <c r="B12253" s="110" t="s">
        <v>15068</v>
      </c>
    </row>
    <row r="12254" spans="1:2" x14ac:dyDescent="0.25">
      <c r="A12254" s="118">
        <v>24660</v>
      </c>
      <c r="B12254" s="110" t="s">
        <v>15069</v>
      </c>
    </row>
    <row r="12255" spans="1:2" x14ac:dyDescent="0.25">
      <c r="A12255" s="118">
        <v>24620</v>
      </c>
      <c r="B12255" s="110" t="s">
        <v>15070</v>
      </c>
    </row>
    <row r="12256" spans="1:2" x14ac:dyDescent="0.25">
      <c r="A12256" s="118">
        <v>24301</v>
      </c>
      <c r="B12256" s="110" t="s">
        <v>15071</v>
      </c>
    </row>
    <row r="12257" spans="1:2" x14ac:dyDescent="0.25">
      <c r="A12257" s="118">
        <v>17520</v>
      </c>
      <c r="B12257" s="110" t="s">
        <v>15072</v>
      </c>
    </row>
    <row r="12258" spans="1:2" x14ac:dyDescent="0.25">
      <c r="A12258" s="118">
        <v>28510</v>
      </c>
      <c r="B12258" s="110" t="s">
        <v>15073</v>
      </c>
    </row>
    <row r="12259" spans="1:2" x14ac:dyDescent="0.25">
      <c r="A12259" s="118">
        <v>25130</v>
      </c>
      <c r="B12259" s="110" t="s">
        <v>15074</v>
      </c>
    </row>
    <row r="12260" spans="1:2" x14ac:dyDescent="0.25">
      <c r="A12260" s="119">
        <v>51160</v>
      </c>
      <c r="B12260" s="111" t="s">
        <v>15075</v>
      </c>
    </row>
    <row r="12261" spans="1:2" x14ac:dyDescent="0.25">
      <c r="A12261" s="119">
        <v>52610</v>
      </c>
      <c r="B12261" s="111" t="s">
        <v>15076</v>
      </c>
    </row>
    <row r="12262" spans="1:2" x14ac:dyDescent="0.25">
      <c r="A12262" s="120">
        <v>25130</v>
      </c>
      <c r="B12262" s="111" t="s">
        <v>15077</v>
      </c>
    </row>
    <row r="12263" spans="1:2" x14ac:dyDescent="0.25">
      <c r="A12263" s="118">
        <v>25130</v>
      </c>
      <c r="B12263" s="110" t="s">
        <v>15078</v>
      </c>
    </row>
    <row r="12264" spans="1:2" x14ac:dyDescent="0.25">
      <c r="A12264" s="119">
        <v>52329</v>
      </c>
      <c r="B12264" s="111" t="s">
        <v>15079</v>
      </c>
    </row>
    <row r="12265" spans="1:2" x14ac:dyDescent="0.25">
      <c r="A12265" s="119">
        <v>51479</v>
      </c>
      <c r="B12265" s="111" t="s">
        <v>15080</v>
      </c>
    </row>
    <row r="12266" spans="1:2" x14ac:dyDescent="0.25">
      <c r="A12266" s="118">
        <v>51870</v>
      </c>
      <c r="B12266" s="110" t="s">
        <v>15081</v>
      </c>
    </row>
    <row r="12267" spans="1:2" x14ac:dyDescent="0.25">
      <c r="A12267" s="121">
        <v>37200</v>
      </c>
      <c r="B12267" s="110" t="s">
        <v>15082</v>
      </c>
    </row>
    <row r="12268" spans="1:2" x14ac:dyDescent="0.25">
      <c r="A12268" s="118">
        <v>24660</v>
      </c>
      <c r="B12268" s="110" t="s">
        <v>15083</v>
      </c>
    </row>
    <row r="12269" spans="1:2" x14ac:dyDescent="0.25">
      <c r="A12269" s="118">
        <v>25130</v>
      </c>
      <c r="B12269" s="110" t="s">
        <v>15084</v>
      </c>
    </row>
    <row r="12270" spans="1:2" x14ac:dyDescent="0.25">
      <c r="A12270" s="118">
        <v>25130</v>
      </c>
      <c r="B12270" s="110" t="s">
        <v>15085</v>
      </c>
    </row>
    <row r="12271" spans="1:2" x14ac:dyDescent="0.25">
      <c r="A12271" s="118">
        <v>17542</v>
      </c>
      <c r="B12271" s="110" t="s">
        <v>15086</v>
      </c>
    </row>
    <row r="12272" spans="1:2" x14ac:dyDescent="0.25">
      <c r="A12272" s="118">
        <v>17542</v>
      </c>
      <c r="B12272" s="110" t="s">
        <v>15087</v>
      </c>
    </row>
    <row r="12273" spans="1:2" x14ac:dyDescent="0.25">
      <c r="A12273" s="118">
        <v>1110</v>
      </c>
      <c r="B12273" s="110" t="s">
        <v>15088</v>
      </c>
    </row>
    <row r="12274" spans="1:2" x14ac:dyDescent="0.25">
      <c r="A12274" s="118">
        <v>25110</v>
      </c>
      <c r="B12274" s="110" t="s">
        <v>15089</v>
      </c>
    </row>
    <row r="12275" spans="1:2" x14ac:dyDescent="0.25">
      <c r="A12275" s="118">
        <v>25110</v>
      </c>
      <c r="B12275" s="110" t="s">
        <v>15090</v>
      </c>
    </row>
    <row r="12276" spans="1:2" x14ac:dyDescent="0.25">
      <c r="A12276" s="118">
        <v>25110</v>
      </c>
      <c r="B12276" s="110" t="s">
        <v>15091</v>
      </c>
    </row>
    <row r="12277" spans="1:2" x14ac:dyDescent="0.25">
      <c r="A12277" s="118">
        <v>29560</v>
      </c>
      <c r="B12277" s="110" t="s">
        <v>15092</v>
      </c>
    </row>
    <row r="12278" spans="1:2" x14ac:dyDescent="0.25">
      <c r="A12278" s="118">
        <v>25130</v>
      </c>
      <c r="B12278" s="110" t="s">
        <v>15093</v>
      </c>
    </row>
    <row r="12279" spans="1:2" x14ac:dyDescent="0.25">
      <c r="A12279" s="118">
        <v>25130</v>
      </c>
      <c r="B12279" s="110" t="s">
        <v>15094</v>
      </c>
    </row>
    <row r="12280" spans="1:2" x14ac:dyDescent="0.25">
      <c r="A12280" s="118">
        <v>25130</v>
      </c>
      <c r="B12280" s="110" t="s">
        <v>15095</v>
      </c>
    </row>
    <row r="12281" spans="1:2" x14ac:dyDescent="0.25">
      <c r="A12281" s="118">
        <v>17300</v>
      </c>
      <c r="B12281" s="110" t="s">
        <v>15096</v>
      </c>
    </row>
    <row r="12282" spans="1:2" x14ac:dyDescent="0.25">
      <c r="A12282" s="118">
        <v>24170</v>
      </c>
      <c r="B12282" s="110" t="s">
        <v>15097</v>
      </c>
    </row>
    <row r="12283" spans="1:2" x14ac:dyDescent="0.25">
      <c r="A12283" s="118">
        <v>14500</v>
      </c>
      <c r="B12283" s="110" t="s">
        <v>15098</v>
      </c>
    </row>
    <row r="12284" spans="1:2" x14ac:dyDescent="0.25">
      <c r="A12284" s="118">
        <v>90020</v>
      </c>
      <c r="B12284" s="110" t="s">
        <v>15099</v>
      </c>
    </row>
    <row r="12285" spans="1:2" x14ac:dyDescent="0.25">
      <c r="A12285" s="118">
        <v>52410</v>
      </c>
      <c r="B12285" s="110" t="s">
        <v>15100</v>
      </c>
    </row>
    <row r="12286" spans="1:2" x14ac:dyDescent="0.25">
      <c r="A12286" s="118">
        <v>93010</v>
      </c>
      <c r="B12286" s="110" t="s">
        <v>15101</v>
      </c>
    </row>
    <row r="12287" spans="1:2" x14ac:dyDescent="0.25">
      <c r="A12287" s="118">
        <v>17512</v>
      </c>
      <c r="B12287" s="110" t="s">
        <v>15102</v>
      </c>
    </row>
    <row r="12288" spans="1:2" x14ac:dyDescent="0.25">
      <c r="A12288" s="118">
        <v>17511</v>
      </c>
      <c r="B12288" s="110" t="s">
        <v>15103</v>
      </c>
    </row>
    <row r="12289" spans="1:2" x14ac:dyDescent="0.25">
      <c r="A12289" s="118">
        <v>92629</v>
      </c>
      <c r="B12289" s="110" t="s">
        <v>15104</v>
      </c>
    </row>
    <row r="12290" spans="1:2" x14ac:dyDescent="0.25">
      <c r="A12290" s="118">
        <v>92629</v>
      </c>
      <c r="B12290" s="110" t="s">
        <v>15105</v>
      </c>
    </row>
    <row r="12291" spans="1:2" x14ac:dyDescent="0.25">
      <c r="A12291" s="118">
        <v>17519</v>
      </c>
      <c r="B12291" s="110" t="s">
        <v>15106</v>
      </c>
    </row>
    <row r="12292" spans="1:2" x14ac:dyDescent="0.25">
      <c r="A12292" s="118">
        <v>52481</v>
      </c>
      <c r="B12292" s="110" t="s">
        <v>15107</v>
      </c>
    </row>
    <row r="12293" spans="1:2" x14ac:dyDescent="0.25">
      <c r="A12293" s="118">
        <v>51479</v>
      </c>
      <c r="B12293" s="110" t="s">
        <v>15108</v>
      </c>
    </row>
    <row r="12294" spans="1:2" x14ac:dyDescent="0.25">
      <c r="A12294" s="118">
        <v>17519</v>
      </c>
      <c r="B12294" s="110" t="s">
        <v>15109</v>
      </c>
    </row>
    <row r="12295" spans="1:2" x14ac:dyDescent="0.25">
      <c r="A12295" s="118">
        <v>17519</v>
      </c>
      <c r="B12295" s="110" t="s">
        <v>15110</v>
      </c>
    </row>
    <row r="12296" spans="1:2" x14ac:dyDescent="0.25">
      <c r="A12296" s="118">
        <v>18300</v>
      </c>
      <c r="B12296" s="110" t="s">
        <v>15111</v>
      </c>
    </row>
    <row r="12297" spans="1:2" x14ac:dyDescent="0.25">
      <c r="A12297" s="118">
        <v>18300</v>
      </c>
      <c r="B12297" s="110" t="s">
        <v>15112</v>
      </c>
    </row>
    <row r="12298" spans="1:2" x14ac:dyDescent="0.25">
      <c r="A12298" s="118">
        <v>33202</v>
      </c>
      <c r="B12298" s="110" t="s">
        <v>15113</v>
      </c>
    </row>
    <row r="12299" spans="1:2" x14ac:dyDescent="0.25">
      <c r="A12299" s="118">
        <v>25240</v>
      </c>
      <c r="B12299" s="110" t="s">
        <v>15114</v>
      </c>
    </row>
    <row r="12300" spans="1:2" x14ac:dyDescent="0.25">
      <c r="A12300" s="118">
        <v>29560</v>
      </c>
      <c r="B12300" s="110" t="s">
        <v>15115</v>
      </c>
    </row>
    <row r="12301" spans="1:2" x14ac:dyDescent="0.25">
      <c r="A12301" s="118">
        <v>15910</v>
      </c>
      <c r="B12301" s="110" t="s">
        <v>15116</v>
      </c>
    </row>
    <row r="12302" spans="1:2" x14ac:dyDescent="0.25">
      <c r="A12302" s="118">
        <v>34300</v>
      </c>
      <c r="B12302" s="110" t="s">
        <v>15117</v>
      </c>
    </row>
    <row r="12303" spans="1:2" x14ac:dyDescent="0.25">
      <c r="A12303" s="118">
        <v>20520</v>
      </c>
      <c r="B12303" s="110" t="s">
        <v>15118</v>
      </c>
    </row>
    <row r="12304" spans="1:2" x14ac:dyDescent="0.25">
      <c r="A12304" s="118">
        <v>15820</v>
      </c>
      <c r="B12304" s="110" t="s">
        <v>15119</v>
      </c>
    </row>
    <row r="12305" spans="1:2" x14ac:dyDescent="0.25">
      <c r="A12305" s="118">
        <v>93040</v>
      </c>
      <c r="B12305" s="110" t="s">
        <v>15120</v>
      </c>
    </row>
    <row r="12306" spans="1:2" x14ac:dyDescent="0.25">
      <c r="A12306" s="118">
        <v>36140</v>
      </c>
      <c r="B12306" s="110" t="s">
        <v>15121</v>
      </c>
    </row>
    <row r="12307" spans="1:2" x14ac:dyDescent="0.25">
      <c r="A12307" s="118">
        <v>15611</v>
      </c>
      <c r="B12307" s="110" t="s">
        <v>15122</v>
      </c>
    </row>
    <row r="12308" spans="1:2" x14ac:dyDescent="0.25">
      <c r="A12308" s="118">
        <v>15611</v>
      </c>
      <c r="B12308" s="110" t="s">
        <v>15123</v>
      </c>
    </row>
    <row r="12309" spans="1:2" x14ac:dyDescent="0.25">
      <c r="A12309" s="118">
        <v>15611</v>
      </c>
      <c r="B12309" s="110" t="s">
        <v>15124</v>
      </c>
    </row>
    <row r="12310" spans="1:2" x14ac:dyDescent="0.25">
      <c r="A12310" s="118">
        <v>1110</v>
      </c>
      <c r="B12310" s="110" t="s">
        <v>15125</v>
      </c>
    </row>
    <row r="12311" spans="1:2" x14ac:dyDescent="0.25">
      <c r="A12311" s="118">
        <v>15611</v>
      </c>
      <c r="B12311" s="110" t="s">
        <v>15126</v>
      </c>
    </row>
    <row r="12312" spans="1:2" x14ac:dyDescent="0.25">
      <c r="A12312" s="118">
        <v>15611</v>
      </c>
      <c r="B12312" s="110" t="s">
        <v>15127</v>
      </c>
    </row>
    <row r="12313" spans="1:2" x14ac:dyDescent="0.25">
      <c r="A12313" s="118">
        <v>24140</v>
      </c>
      <c r="B12313" s="110" t="s">
        <v>15128</v>
      </c>
    </row>
    <row r="12314" spans="1:2" x14ac:dyDescent="0.25">
      <c r="A12314" s="118">
        <v>25220</v>
      </c>
      <c r="B12314" s="110" t="s">
        <v>15129</v>
      </c>
    </row>
    <row r="12315" spans="1:2" x14ac:dyDescent="0.25">
      <c r="A12315" s="118">
        <v>17402</v>
      </c>
      <c r="B12315" s="110" t="s">
        <v>15130</v>
      </c>
    </row>
    <row r="12316" spans="1:2" x14ac:dyDescent="0.25">
      <c r="A12316" s="118">
        <v>51410</v>
      </c>
      <c r="B12316" s="110" t="s">
        <v>15131</v>
      </c>
    </row>
    <row r="12317" spans="1:2" x14ac:dyDescent="0.25">
      <c r="A12317" s="118">
        <v>17402</v>
      </c>
      <c r="B12317" s="110" t="s">
        <v>15132</v>
      </c>
    </row>
    <row r="12318" spans="1:2" x14ac:dyDescent="0.25">
      <c r="A12318" s="118">
        <v>21211</v>
      </c>
      <c r="B12318" s="110" t="s">
        <v>15133</v>
      </c>
    </row>
    <row r="12319" spans="1:2" x14ac:dyDescent="0.25">
      <c r="A12319" s="118">
        <v>51160</v>
      </c>
      <c r="B12319" s="110" t="s">
        <v>15134</v>
      </c>
    </row>
    <row r="12320" spans="1:2" x14ac:dyDescent="0.25">
      <c r="A12320" s="118">
        <v>17402</v>
      </c>
      <c r="B12320" s="110" t="s">
        <v>15135</v>
      </c>
    </row>
    <row r="12321" spans="1:2" x14ac:dyDescent="0.25">
      <c r="A12321" s="118">
        <v>17402</v>
      </c>
      <c r="B12321" s="110" t="s">
        <v>15136</v>
      </c>
    </row>
    <row r="12322" spans="1:2" x14ac:dyDescent="0.25">
      <c r="A12322" s="118">
        <v>17402</v>
      </c>
      <c r="B12322" s="110" t="s">
        <v>15137</v>
      </c>
    </row>
    <row r="12323" spans="1:2" x14ac:dyDescent="0.25">
      <c r="A12323" s="118">
        <v>21120</v>
      </c>
      <c r="B12323" s="110" t="s">
        <v>15138</v>
      </c>
    </row>
    <row r="12324" spans="1:2" x14ac:dyDescent="0.25">
      <c r="A12324" s="118">
        <v>25220</v>
      </c>
      <c r="B12324" s="110" t="s">
        <v>15139</v>
      </c>
    </row>
    <row r="12325" spans="1:2" x14ac:dyDescent="0.25">
      <c r="A12325" s="118">
        <v>21211</v>
      </c>
      <c r="B12325" s="110" t="s">
        <v>15140</v>
      </c>
    </row>
    <row r="12326" spans="1:2" x14ac:dyDescent="0.25">
      <c r="A12326" s="118">
        <v>25220</v>
      </c>
      <c r="B12326" s="110" t="s">
        <v>15141</v>
      </c>
    </row>
    <row r="12327" spans="1:2" x14ac:dyDescent="0.25">
      <c r="A12327" s="118">
        <v>28750</v>
      </c>
      <c r="B12327" s="110" t="s">
        <v>15142</v>
      </c>
    </row>
    <row r="12328" spans="1:2" x14ac:dyDescent="0.25">
      <c r="A12328" s="118">
        <v>19200</v>
      </c>
      <c r="B12328" s="110" t="s">
        <v>15143</v>
      </c>
    </row>
    <row r="12329" spans="1:2" x14ac:dyDescent="0.25">
      <c r="A12329" s="118">
        <v>19200</v>
      </c>
      <c r="B12329" s="110" t="s">
        <v>15144</v>
      </c>
    </row>
    <row r="12330" spans="1:2" x14ac:dyDescent="0.25">
      <c r="A12330" s="118">
        <v>52432</v>
      </c>
      <c r="B12330" s="110" t="s">
        <v>15145</v>
      </c>
    </row>
    <row r="12331" spans="1:2" x14ac:dyDescent="0.25">
      <c r="A12331" s="118">
        <v>19200</v>
      </c>
      <c r="B12331" s="110" t="s">
        <v>15146</v>
      </c>
    </row>
    <row r="12332" spans="1:2" x14ac:dyDescent="0.25">
      <c r="A12332" s="118">
        <v>51479</v>
      </c>
      <c r="B12332" s="110" t="s">
        <v>15147</v>
      </c>
    </row>
    <row r="12333" spans="1:2" x14ac:dyDescent="0.25">
      <c r="A12333" s="118">
        <v>35410</v>
      </c>
      <c r="B12333" s="110" t="s">
        <v>15148</v>
      </c>
    </row>
    <row r="12334" spans="1:2" x14ac:dyDescent="0.25">
      <c r="A12334" s="118">
        <v>35420</v>
      </c>
      <c r="B12334" s="110" t="s">
        <v>15149</v>
      </c>
    </row>
    <row r="12335" spans="1:2" x14ac:dyDescent="0.25">
      <c r="A12335" s="118">
        <v>28750</v>
      </c>
      <c r="B12335" s="110" t="s">
        <v>15150</v>
      </c>
    </row>
    <row r="12336" spans="1:2" x14ac:dyDescent="0.25">
      <c r="A12336" s="118">
        <v>63129</v>
      </c>
      <c r="B12336" s="110" t="s">
        <v>15151</v>
      </c>
    </row>
    <row r="12337" spans="1:2" x14ac:dyDescent="0.25">
      <c r="A12337" s="118">
        <v>35300</v>
      </c>
      <c r="B12337" s="110" t="s">
        <v>15152</v>
      </c>
    </row>
    <row r="12338" spans="1:2" x14ac:dyDescent="0.25">
      <c r="A12338" s="118">
        <v>34300</v>
      </c>
      <c r="B12338" s="110" t="s">
        <v>15153</v>
      </c>
    </row>
    <row r="12339" spans="1:2" x14ac:dyDescent="0.25">
      <c r="A12339" s="118">
        <v>19300</v>
      </c>
      <c r="B12339" s="110" t="s">
        <v>15154</v>
      </c>
    </row>
    <row r="12340" spans="1:2" x14ac:dyDescent="0.25">
      <c r="A12340" s="118">
        <v>29310</v>
      </c>
      <c r="B12340" s="110" t="s">
        <v>15155</v>
      </c>
    </row>
    <row r="12341" spans="1:2" x14ac:dyDescent="0.25">
      <c r="A12341" s="118">
        <v>24610</v>
      </c>
      <c r="B12341" s="110" t="s">
        <v>15156</v>
      </c>
    </row>
    <row r="12342" spans="1:2" x14ac:dyDescent="0.25">
      <c r="A12342" s="118">
        <v>51120</v>
      </c>
      <c r="B12342" s="110" t="s">
        <v>15157</v>
      </c>
    </row>
    <row r="12343" spans="1:2" x14ac:dyDescent="0.25">
      <c r="A12343" s="118">
        <v>26120</v>
      </c>
      <c r="B12343" s="110" t="s">
        <v>15158</v>
      </c>
    </row>
    <row r="12344" spans="1:2" x14ac:dyDescent="0.25">
      <c r="A12344" s="118">
        <v>28750</v>
      </c>
      <c r="B12344" s="110" t="s">
        <v>15159</v>
      </c>
    </row>
    <row r="12345" spans="1:2" x14ac:dyDescent="0.25">
      <c r="A12345" s="118">
        <v>25240</v>
      </c>
      <c r="B12345" s="110" t="s">
        <v>15160</v>
      </c>
    </row>
    <row r="12346" spans="1:2" x14ac:dyDescent="0.25">
      <c r="A12346" s="118">
        <v>28730</v>
      </c>
      <c r="B12346" s="110" t="s">
        <v>15161</v>
      </c>
    </row>
    <row r="12347" spans="1:2" x14ac:dyDescent="0.25">
      <c r="A12347" s="118">
        <v>28610</v>
      </c>
      <c r="B12347" s="110" t="s">
        <v>15162</v>
      </c>
    </row>
    <row r="12348" spans="1:2" x14ac:dyDescent="0.25">
      <c r="A12348" s="118">
        <v>29130</v>
      </c>
      <c r="B12348" s="110" t="s">
        <v>15163</v>
      </c>
    </row>
    <row r="12349" spans="1:2" x14ac:dyDescent="0.25">
      <c r="A12349" s="118">
        <v>1110</v>
      </c>
      <c r="B12349" s="110" t="s">
        <v>15164</v>
      </c>
    </row>
    <row r="12350" spans="1:2" x14ac:dyDescent="0.25">
      <c r="A12350" s="118">
        <v>26260</v>
      </c>
      <c r="B12350" s="110" t="s">
        <v>15165</v>
      </c>
    </row>
    <row r="12351" spans="1:2" x14ac:dyDescent="0.25">
      <c r="A12351" s="118">
        <v>15612</v>
      </c>
      <c r="B12351" s="110" t="s">
        <v>15166</v>
      </c>
    </row>
    <row r="12352" spans="1:2" x14ac:dyDescent="0.25">
      <c r="A12352" s="118">
        <v>36400</v>
      </c>
      <c r="B12352" s="110" t="s">
        <v>15167</v>
      </c>
    </row>
    <row r="12353" spans="1:2" x14ac:dyDescent="0.25">
      <c r="A12353" s="118">
        <v>35120</v>
      </c>
      <c r="B12353" s="110" t="s">
        <v>15168</v>
      </c>
    </row>
    <row r="12354" spans="1:2" x14ac:dyDescent="0.25">
      <c r="A12354" s="118">
        <v>51479</v>
      </c>
      <c r="B12354" s="110" t="s">
        <v>15169</v>
      </c>
    </row>
    <row r="12355" spans="1:2" x14ac:dyDescent="0.25">
      <c r="A12355" s="118">
        <v>17250</v>
      </c>
      <c r="B12355" s="110" t="s">
        <v>15170</v>
      </c>
    </row>
    <row r="12356" spans="1:2" x14ac:dyDescent="0.25">
      <c r="A12356" s="118">
        <v>35120</v>
      </c>
      <c r="B12356" s="110" t="s">
        <v>15171</v>
      </c>
    </row>
    <row r="12357" spans="1:2" x14ac:dyDescent="0.25">
      <c r="A12357" s="118">
        <v>18221</v>
      </c>
      <c r="B12357" s="110" t="s">
        <v>15172</v>
      </c>
    </row>
    <row r="12358" spans="1:2" x14ac:dyDescent="0.25">
      <c r="A12358" s="118">
        <v>18222</v>
      </c>
      <c r="B12358" s="110" t="s">
        <v>15173</v>
      </c>
    </row>
    <row r="12359" spans="1:2" x14ac:dyDescent="0.25">
      <c r="A12359" s="118">
        <v>80410</v>
      </c>
      <c r="B12359" s="110" t="s">
        <v>15174</v>
      </c>
    </row>
    <row r="12360" spans="1:2" x14ac:dyDescent="0.25">
      <c r="A12360" s="118">
        <v>35300</v>
      </c>
      <c r="B12360" s="110" t="s">
        <v>15175</v>
      </c>
    </row>
    <row r="12361" spans="1:2" x14ac:dyDescent="0.25">
      <c r="A12361" s="118">
        <v>17402</v>
      </c>
      <c r="B12361" s="110" t="s">
        <v>15176</v>
      </c>
    </row>
    <row r="12362" spans="1:2" x14ac:dyDescent="0.25">
      <c r="A12362" s="118">
        <v>51479</v>
      </c>
      <c r="B12362" s="110" t="s">
        <v>15177</v>
      </c>
    </row>
    <row r="12363" spans="1:2" x14ac:dyDescent="0.25">
      <c r="A12363" s="118">
        <v>51180</v>
      </c>
      <c r="B12363" s="110" t="s">
        <v>15178</v>
      </c>
    </row>
    <row r="12364" spans="1:2" x14ac:dyDescent="0.25">
      <c r="A12364" s="118">
        <v>1110</v>
      </c>
      <c r="B12364" s="110" t="s">
        <v>15179</v>
      </c>
    </row>
    <row r="12365" spans="1:2" x14ac:dyDescent="0.25">
      <c r="A12365" s="118">
        <v>15949</v>
      </c>
      <c r="B12365" s="110" t="s">
        <v>15180</v>
      </c>
    </row>
    <row r="12366" spans="1:2" x14ac:dyDescent="0.25">
      <c r="A12366" s="118">
        <v>15870</v>
      </c>
      <c r="B12366" s="110" t="s">
        <v>15181</v>
      </c>
    </row>
    <row r="12367" spans="1:2" x14ac:dyDescent="0.25">
      <c r="A12367" s="118">
        <v>15870</v>
      </c>
      <c r="B12367" s="110" t="s">
        <v>15182</v>
      </c>
    </row>
    <row r="12368" spans="1:2" x14ac:dyDescent="0.25">
      <c r="A12368" s="118">
        <v>15139</v>
      </c>
      <c r="B12368" s="110" t="s">
        <v>15183</v>
      </c>
    </row>
    <row r="12369" spans="1:2" x14ac:dyDescent="0.25">
      <c r="A12369" s="118">
        <v>52620</v>
      </c>
      <c r="B12369" s="110" t="s">
        <v>15184</v>
      </c>
    </row>
    <row r="12370" spans="1:2" x14ac:dyDescent="0.25">
      <c r="A12370" s="118">
        <v>40220</v>
      </c>
      <c r="B12370" s="110" t="s">
        <v>15185</v>
      </c>
    </row>
    <row r="12371" spans="1:2" x14ac:dyDescent="0.25">
      <c r="A12371" s="118">
        <v>93030</v>
      </c>
      <c r="B12371" s="110" t="s">
        <v>15186</v>
      </c>
    </row>
    <row r="12372" spans="1:2" x14ac:dyDescent="0.25">
      <c r="A12372" s="118">
        <v>52620</v>
      </c>
      <c r="B12372" s="110" t="s">
        <v>15187</v>
      </c>
    </row>
    <row r="12373" spans="1:2" x14ac:dyDescent="0.25">
      <c r="A12373" s="118">
        <v>52620</v>
      </c>
      <c r="B12373" s="110" t="s">
        <v>15188</v>
      </c>
    </row>
    <row r="12374" spans="1:2" x14ac:dyDescent="0.25">
      <c r="A12374" s="118">
        <v>52620</v>
      </c>
      <c r="B12374" s="110" t="s">
        <v>15189</v>
      </c>
    </row>
    <row r="12375" spans="1:2" x14ac:dyDescent="0.25">
      <c r="A12375" s="118">
        <v>52620</v>
      </c>
      <c r="B12375" s="110" t="s">
        <v>15190</v>
      </c>
    </row>
    <row r="12376" spans="1:2" x14ac:dyDescent="0.25">
      <c r="A12376" s="118">
        <v>52620</v>
      </c>
      <c r="B12376" s="110" t="s">
        <v>15191</v>
      </c>
    </row>
    <row r="12377" spans="1:2" x14ac:dyDescent="0.25">
      <c r="A12377" s="118">
        <v>52620</v>
      </c>
      <c r="B12377" s="110" t="s">
        <v>15192</v>
      </c>
    </row>
    <row r="12378" spans="1:2" x14ac:dyDescent="0.25">
      <c r="A12378" s="118">
        <v>52620</v>
      </c>
      <c r="B12378" s="110" t="s">
        <v>15193</v>
      </c>
    </row>
    <row r="12379" spans="1:2" x14ac:dyDescent="0.25">
      <c r="A12379" s="118">
        <v>52620</v>
      </c>
      <c r="B12379" s="110" t="s">
        <v>15194</v>
      </c>
    </row>
    <row r="12380" spans="1:2" x14ac:dyDescent="0.25">
      <c r="A12380" s="118">
        <v>52620</v>
      </c>
      <c r="B12380" s="110" t="s">
        <v>15195</v>
      </c>
    </row>
    <row r="12381" spans="1:2" x14ac:dyDescent="0.25">
      <c r="A12381" s="118">
        <v>74500</v>
      </c>
      <c r="B12381" s="110" t="s">
        <v>15196</v>
      </c>
    </row>
    <row r="12382" spans="1:2" x14ac:dyDescent="0.25">
      <c r="A12382" s="119">
        <v>51180</v>
      </c>
      <c r="B12382" s="111" t="s">
        <v>15197</v>
      </c>
    </row>
    <row r="12383" spans="1:2" x14ac:dyDescent="0.25">
      <c r="A12383" s="119">
        <v>24410</v>
      </c>
      <c r="B12383" s="111" t="s">
        <v>15198</v>
      </c>
    </row>
    <row r="12384" spans="1:2" x14ac:dyDescent="0.25">
      <c r="A12384" s="119">
        <v>51460</v>
      </c>
      <c r="B12384" s="111" t="s">
        <v>15199</v>
      </c>
    </row>
    <row r="12385" spans="1:2" x14ac:dyDescent="0.25">
      <c r="A12385" s="118">
        <v>51180</v>
      </c>
      <c r="B12385" s="110" t="s">
        <v>15200</v>
      </c>
    </row>
    <row r="12386" spans="1:2" x14ac:dyDescent="0.25">
      <c r="A12386" s="118">
        <v>24410</v>
      </c>
      <c r="B12386" s="110" t="s">
        <v>15201</v>
      </c>
    </row>
    <row r="12387" spans="1:2" x14ac:dyDescent="0.25">
      <c r="A12387" s="118">
        <v>24410</v>
      </c>
      <c r="B12387" s="110" t="s">
        <v>15202</v>
      </c>
    </row>
    <row r="12388" spans="1:2" x14ac:dyDescent="0.25">
      <c r="A12388" s="118">
        <v>5020</v>
      </c>
      <c r="B12388" s="110" t="s">
        <v>15203</v>
      </c>
    </row>
    <row r="12389" spans="1:2" x14ac:dyDescent="0.25">
      <c r="A12389" s="118">
        <v>5020</v>
      </c>
      <c r="B12389" s="110" t="s">
        <v>15204</v>
      </c>
    </row>
    <row r="12390" spans="1:2" x14ac:dyDescent="0.25">
      <c r="A12390" s="118">
        <v>5010</v>
      </c>
      <c r="B12390" s="110" t="s">
        <v>15205</v>
      </c>
    </row>
    <row r="12391" spans="1:2" x14ac:dyDescent="0.25">
      <c r="A12391" s="118">
        <v>14400</v>
      </c>
      <c r="B12391" s="110" t="s">
        <v>15206</v>
      </c>
    </row>
    <row r="12392" spans="1:2" x14ac:dyDescent="0.25">
      <c r="A12392" s="118">
        <v>14400</v>
      </c>
      <c r="B12392" s="110" t="s">
        <v>15207</v>
      </c>
    </row>
    <row r="12393" spans="1:2" x14ac:dyDescent="0.25">
      <c r="A12393" s="118">
        <v>14400</v>
      </c>
      <c r="B12393" s="110" t="s">
        <v>15208</v>
      </c>
    </row>
    <row r="12394" spans="1:2" x14ac:dyDescent="0.25">
      <c r="A12394" s="118">
        <v>14400</v>
      </c>
      <c r="B12394" s="110" t="s">
        <v>15209</v>
      </c>
    </row>
    <row r="12395" spans="1:2" x14ac:dyDescent="0.25">
      <c r="A12395" s="118">
        <v>14400</v>
      </c>
      <c r="B12395" s="110" t="s">
        <v>15210</v>
      </c>
    </row>
    <row r="12396" spans="1:2" x14ac:dyDescent="0.25">
      <c r="A12396" s="118">
        <v>14400</v>
      </c>
      <c r="B12396" s="110" t="s">
        <v>15211</v>
      </c>
    </row>
    <row r="12397" spans="1:2" x14ac:dyDescent="0.25">
      <c r="A12397" s="118">
        <v>14400</v>
      </c>
      <c r="B12397" s="110" t="s">
        <v>15212</v>
      </c>
    </row>
    <row r="12398" spans="1:2" x14ac:dyDescent="0.25">
      <c r="A12398" s="118">
        <v>14400</v>
      </c>
      <c r="B12398" s="110" t="s">
        <v>15213</v>
      </c>
    </row>
    <row r="12399" spans="1:2" x14ac:dyDescent="0.25">
      <c r="A12399" s="118">
        <v>14400</v>
      </c>
      <c r="B12399" s="110" t="s">
        <v>15214</v>
      </c>
    </row>
    <row r="12400" spans="1:2" x14ac:dyDescent="0.25">
      <c r="A12400" s="118">
        <v>15820</v>
      </c>
      <c r="B12400" s="110" t="s">
        <v>15215</v>
      </c>
    </row>
    <row r="12401" spans="1:2" x14ac:dyDescent="0.25">
      <c r="A12401" s="118">
        <v>51120</v>
      </c>
      <c r="B12401" s="110" t="s">
        <v>15216</v>
      </c>
    </row>
    <row r="12402" spans="1:2" x14ac:dyDescent="0.25">
      <c r="A12402" s="118">
        <v>63220</v>
      </c>
      <c r="B12402" s="110" t="s">
        <v>15217</v>
      </c>
    </row>
    <row r="12403" spans="1:2" x14ac:dyDescent="0.25">
      <c r="A12403" s="118">
        <v>35110</v>
      </c>
      <c r="B12403" s="110" t="s">
        <v>15218</v>
      </c>
    </row>
    <row r="12404" spans="1:2" x14ac:dyDescent="0.25">
      <c r="A12404" s="118">
        <v>91310</v>
      </c>
      <c r="B12404" s="110" t="s">
        <v>15219</v>
      </c>
    </row>
    <row r="12405" spans="1:2" x14ac:dyDescent="0.25">
      <c r="A12405" s="118">
        <v>93059</v>
      </c>
      <c r="B12405" s="110" t="s">
        <v>15220</v>
      </c>
    </row>
    <row r="12406" spans="1:2" x14ac:dyDescent="0.25">
      <c r="A12406" s="118">
        <v>85311</v>
      </c>
      <c r="B12406" s="110" t="s">
        <v>15221</v>
      </c>
    </row>
    <row r="12407" spans="1:2" x14ac:dyDescent="0.25">
      <c r="A12407" s="118">
        <v>26210</v>
      </c>
      <c r="B12407" s="110" t="s">
        <v>15222</v>
      </c>
    </row>
    <row r="12408" spans="1:2" x14ac:dyDescent="0.25">
      <c r="A12408" s="118">
        <v>22230</v>
      </c>
      <c r="B12408" s="110" t="s">
        <v>15223</v>
      </c>
    </row>
    <row r="12409" spans="1:2" x14ac:dyDescent="0.25">
      <c r="A12409" s="118">
        <v>19200</v>
      </c>
      <c r="B12409" s="110" t="s">
        <v>15224</v>
      </c>
    </row>
    <row r="12410" spans="1:2" x14ac:dyDescent="0.25">
      <c r="A12410" s="118">
        <v>22230</v>
      </c>
      <c r="B12410" s="110" t="s">
        <v>15225</v>
      </c>
    </row>
    <row r="12411" spans="1:2" x14ac:dyDescent="0.25">
      <c r="A12411" s="118">
        <v>85112</v>
      </c>
      <c r="B12411" s="110" t="s">
        <v>15226</v>
      </c>
    </row>
    <row r="12412" spans="1:2" x14ac:dyDescent="0.25">
      <c r="A12412" s="118">
        <v>85111</v>
      </c>
      <c r="B12412" s="110" t="s">
        <v>15227</v>
      </c>
    </row>
    <row r="12413" spans="1:2" x14ac:dyDescent="0.25">
      <c r="A12413" s="118">
        <v>51530</v>
      </c>
      <c r="B12413" s="110" t="s">
        <v>15228</v>
      </c>
    </row>
    <row r="12414" spans="1:2" x14ac:dyDescent="0.25">
      <c r="A12414" s="118">
        <v>51530</v>
      </c>
      <c r="B12414" s="110" t="s">
        <v>15229</v>
      </c>
    </row>
    <row r="12415" spans="1:2" x14ac:dyDescent="0.25">
      <c r="A12415" s="118">
        <v>45250</v>
      </c>
      <c r="B12415" s="110" t="s">
        <v>15230</v>
      </c>
    </row>
    <row r="12416" spans="1:2" x14ac:dyDescent="0.25">
      <c r="A12416" s="118">
        <v>29240</v>
      </c>
      <c r="B12416" s="110" t="s">
        <v>15231</v>
      </c>
    </row>
    <row r="12417" spans="1:2" x14ac:dyDescent="0.25">
      <c r="A12417" s="118">
        <v>28510</v>
      </c>
      <c r="B12417" s="110" t="s">
        <v>15232</v>
      </c>
    </row>
    <row r="12418" spans="1:2" x14ac:dyDescent="0.25">
      <c r="A12418" s="118">
        <v>27540</v>
      </c>
      <c r="B12418" s="110" t="s">
        <v>15233</v>
      </c>
    </row>
    <row r="12419" spans="1:2" x14ac:dyDescent="0.25">
      <c r="A12419" s="118">
        <v>14210</v>
      </c>
      <c r="B12419" s="110" t="s">
        <v>15234</v>
      </c>
    </row>
    <row r="12420" spans="1:2" x14ac:dyDescent="0.25">
      <c r="A12420" s="118">
        <v>14210</v>
      </c>
      <c r="B12420" s="110" t="s">
        <v>15235</v>
      </c>
    </row>
    <row r="12421" spans="1:2" x14ac:dyDescent="0.25">
      <c r="A12421" s="118">
        <v>29560</v>
      </c>
      <c r="B12421" s="110" t="s">
        <v>15236</v>
      </c>
    </row>
    <row r="12422" spans="1:2" x14ac:dyDescent="0.25">
      <c r="A12422" s="118">
        <v>14210</v>
      </c>
      <c r="B12422" s="110" t="s">
        <v>15237</v>
      </c>
    </row>
    <row r="12423" spans="1:2" x14ac:dyDescent="0.25">
      <c r="A12423" s="118">
        <v>14210</v>
      </c>
      <c r="B12423" s="110" t="s">
        <v>15238</v>
      </c>
    </row>
    <row r="12424" spans="1:2" x14ac:dyDescent="0.25">
      <c r="A12424" s="118">
        <v>19300</v>
      </c>
      <c r="B12424" s="110" t="s">
        <v>15239</v>
      </c>
    </row>
    <row r="12425" spans="1:2" x14ac:dyDescent="0.25">
      <c r="A12425" s="118">
        <v>29430</v>
      </c>
      <c r="B12425" s="110" t="s">
        <v>15240</v>
      </c>
    </row>
    <row r="12426" spans="1:2" x14ac:dyDescent="0.25">
      <c r="A12426" s="118">
        <v>90030</v>
      </c>
      <c r="B12426" s="110" t="s">
        <v>15241</v>
      </c>
    </row>
    <row r="12427" spans="1:2" x14ac:dyDescent="0.25">
      <c r="A12427" s="118">
        <v>29410</v>
      </c>
      <c r="B12427" s="110" t="s">
        <v>15242</v>
      </c>
    </row>
    <row r="12428" spans="1:2" x14ac:dyDescent="0.25">
      <c r="A12428" s="118">
        <v>26810</v>
      </c>
      <c r="B12428" s="110" t="s">
        <v>15243</v>
      </c>
    </row>
    <row r="12429" spans="1:2" x14ac:dyDescent="0.25">
      <c r="A12429" s="118">
        <v>14110</v>
      </c>
      <c r="B12429" s="110" t="s">
        <v>15244</v>
      </c>
    </row>
    <row r="12430" spans="1:2" x14ac:dyDescent="0.25">
      <c r="A12430" s="118">
        <v>55303</v>
      </c>
      <c r="B12430" s="110" t="s">
        <v>15245</v>
      </c>
    </row>
    <row r="12431" spans="1:2" x14ac:dyDescent="0.25">
      <c r="A12431" s="118">
        <v>15820</v>
      </c>
      <c r="B12431" s="110" t="s">
        <v>15246</v>
      </c>
    </row>
    <row r="12432" spans="1:2" x14ac:dyDescent="0.25">
      <c r="A12432" s="118">
        <v>28110</v>
      </c>
      <c r="B12432" s="110" t="s">
        <v>15247</v>
      </c>
    </row>
    <row r="12433" spans="1:2" x14ac:dyDescent="0.25">
      <c r="A12433" s="118">
        <v>15870</v>
      </c>
      <c r="B12433" s="110" t="s">
        <v>15248</v>
      </c>
    </row>
    <row r="12434" spans="1:2" x14ac:dyDescent="0.25">
      <c r="A12434" s="118">
        <v>15512</v>
      </c>
      <c r="B12434" s="110" t="s">
        <v>15249</v>
      </c>
    </row>
    <row r="12435" spans="1:2" x14ac:dyDescent="0.25">
      <c r="A12435" s="118">
        <v>15899</v>
      </c>
      <c r="B12435" s="110" t="s">
        <v>15250</v>
      </c>
    </row>
    <row r="12436" spans="1:2" x14ac:dyDescent="0.25">
      <c r="A12436" s="118">
        <v>15209</v>
      </c>
      <c r="B12436" s="110" t="s">
        <v>15251</v>
      </c>
    </row>
    <row r="12437" spans="1:2" x14ac:dyDescent="0.25">
      <c r="A12437" s="118">
        <v>15139</v>
      </c>
      <c r="B12437" s="110" t="s">
        <v>15252</v>
      </c>
    </row>
    <row r="12438" spans="1:2" x14ac:dyDescent="0.25">
      <c r="A12438" s="118">
        <v>15139</v>
      </c>
      <c r="B12438" s="110" t="s">
        <v>15253</v>
      </c>
    </row>
    <row r="12439" spans="1:2" x14ac:dyDescent="0.25">
      <c r="A12439" s="118">
        <v>15330</v>
      </c>
      <c r="B12439" s="110" t="s">
        <v>15254</v>
      </c>
    </row>
    <row r="12440" spans="1:2" x14ac:dyDescent="0.25">
      <c r="A12440" s="118">
        <v>17300</v>
      </c>
      <c r="B12440" s="110" t="s">
        <v>15255</v>
      </c>
    </row>
    <row r="12441" spans="1:2" x14ac:dyDescent="0.25">
      <c r="A12441" s="118">
        <v>24512</v>
      </c>
      <c r="B12441" s="110" t="s">
        <v>15256</v>
      </c>
    </row>
    <row r="12442" spans="1:2" x14ac:dyDescent="0.25">
      <c r="A12442" s="118">
        <v>45330</v>
      </c>
      <c r="B12442" s="110" t="s">
        <v>15257</v>
      </c>
    </row>
    <row r="12443" spans="1:2" x14ac:dyDescent="0.25">
      <c r="A12443" s="118">
        <v>52460</v>
      </c>
      <c r="B12443" s="110" t="s">
        <v>15258</v>
      </c>
    </row>
    <row r="12444" spans="1:2" x14ac:dyDescent="0.25">
      <c r="A12444" s="118">
        <v>26220</v>
      </c>
      <c r="B12444" s="110" t="s">
        <v>15259</v>
      </c>
    </row>
    <row r="12445" spans="1:2" x14ac:dyDescent="0.25">
      <c r="A12445" s="118">
        <v>51540</v>
      </c>
      <c r="B12445" s="110" t="s">
        <v>15260</v>
      </c>
    </row>
    <row r="12446" spans="1:2" x14ac:dyDescent="0.25">
      <c r="A12446" s="118">
        <v>51540</v>
      </c>
      <c r="B12446" s="110" t="s">
        <v>15261</v>
      </c>
    </row>
    <row r="12447" spans="1:2" x14ac:dyDescent="0.25">
      <c r="A12447" s="118">
        <v>51540</v>
      </c>
      <c r="B12447" s="110" t="s">
        <v>15262</v>
      </c>
    </row>
    <row r="12448" spans="1:2" x14ac:dyDescent="0.25">
      <c r="A12448" s="118">
        <v>51540</v>
      </c>
      <c r="B12448" s="110" t="s">
        <v>15263</v>
      </c>
    </row>
    <row r="12449" spans="1:2" x14ac:dyDescent="0.25">
      <c r="A12449" s="118">
        <v>51530</v>
      </c>
      <c r="B12449" s="110" t="s">
        <v>15264</v>
      </c>
    </row>
    <row r="12450" spans="1:2" x14ac:dyDescent="0.25">
      <c r="A12450" s="118">
        <v>29130</v>
      </c>
      <c r="B12450" s="110" t="s">
        <v>15265</v>
      </c>
    </row>
    <row r="12451" spans="1:2" x14ac:dyDescent="0.25">
      <c r="A12451" s="118">
        <v>21220</v>
      </c>
      <c r="B12451" s="110" t="s">
        <v>15266</v>
      </c>
    </row>
    <row r="12452" spans="1:2" x14ac:dyDescent="0.25">
      <c r="A12452" s="118">
        <v>17549</v>
      </c>
      <c r="B12452" s="110" t="s">
        <v>15267</v>
      </c>
    </row>
    <row r="12453" spans="1:2" x14ac:dyDescent="0.25">
      <c r="A12453" s="118">
        <v>29130</v>
      </c>
      <c r="B12453" s="110" t="s">
        <v>15268</v>
      </c>
    </row>
    <row r="12454" spans="1:2" x14ac:dyDescent="0.25">
      <c r="A12454" s="118">
        <v>51530</v>
      </c>
      <c r="B12454" s="110" t="s">
        <v>15269</v>
      </c>
    </row>
    <row r="12455" spans="1:2" x14ac:dyDescent="0.25">
      <c r="A12455" s="118">
        <v>28750</v>
      </c>
      <c r="B12455" s="110" t="s">
        <v>15270</v>
      </c>
    </row>
    <row r="12456" spans="1:2" x14ac:dyDescent="0.25">
      <c r="A12456" s="118">
        <v>26220</v>
      </c>
      <c r="B12456" s="110" t="s">
        <v>15271</v>
      </c>
    </row>
    <row r="12457" spans="1:2" x14ac:dyDescent="0.25">
      <c r="A12457" s="118">
        <v>26220</v>
      </c>
      <c r="B12457" s="110" t="s">
        <v>15272</v>
      </c>
    </row>
    <row r="12458" spans="1:2" x14ac:dyDescent="0.25">
      <c r="A12458" s="118">
        <v>25239</v>
      </c>
      <c r="B12458" s="110" t="s">
        <v>15273</v>
      </c>
    </row>
    <row r="12459" spans="1:2" x14ac:dyDescent="0.25">
      <c r="A12459" s="118">
        <v>26220</v>
      </c>
      <c r="B12459" s="110" t="s">
        <v>15274</v>
      </c>
    </row>
    <row r="12460" spans="1:2" x14ac:dyDescent="0.25">
      <c r="A12460" s="118">
        <v>17520</v>
      </c>
      <c r="B12460" s="110" t="s">
        <v>15275</v>
      </c>
    </row>
    <row r="12461" spans="1:2" x14ac:dyDescent="0.25">
      <c r="A12461" s="118">
        <v>19200</v>
      </c>
      <c r="B12461" s="110" t="s">
        <v>15276</v>
      </c>
    </row>
    <row r="12462" spans="1:2" x14ac:dyDescent="0.25">
      <c r="A12462" s="118">
        <v>17210</v>
      </c>
      <c r="B12462" s="110" t="s">
        <v>15277</v>
      </c>
    </row>
    <row r="12463" spans="1:2" x14ac:dyDescent="0.25">
      <c r="A12463" s="118">
        <v>64200</v>
      </c>
      <c r="B12463" s="110" t="s">
        <v>15278</v>
      </c>
    </row>
    <row r="12464" spans="1:2" x14ac:dyDescent="0.25">
      <c r="A12464" s="118">
        <v>62300</v>
      </c>
      <c r="B12464" s="110" t="s">
        <v>15279</v>
      </c>
    </row>
    <row r="12465" spans="1:2" x14ac:dyDescent="0.25">
      <c r="A12465" s="118">
        <v>51860</v>
      </c>
      <c r="B12465" s="110" t="s">
        <v>15280</v>
      </c>
    </row>
    <row r="12466" spans="1:2" x14ac:dyDescent="0.25">
      <c r="A12466" s="118">
        <v>32202</v>
      </c>
      <c r="B12466" s="110" t="s">
        <v>15281</v>
      </c>
    </row>
    <row r="12467" spans="1:2" x14ac:dyDescent="0.25">
      <c r="A12467" s="118">
        <v>64200</v>
      </c>
      <c r="B12467" s="110" t="s">
        <v>15282</v>
      </c>
    </row>
    <row r="12468" spans="1:2" x14ac:dyDescent="0.25">
      <c r="A12468" s="118">
        <v>64200</v>
      </c>
      <c r="B12468" s="110" t="s">
        <v>15283</v>
      </c>
    </row>
    <row r="12469" spans="1:2" x14ac:dyDescent="0.25">
      <c r="A12469" s="118">
        <v>35300</v>
      </c>
      <c r="B12469" s="110" t="s">
        <v>15284</v>
      </c>
    </row>
    <row r="12470" spans="1:2" x14ac:dyDescent="0.25">
      <c r="A12470" s="118">
        <v>17240</v>
      </c>
      <c r="B12470" s="110" t="s">
        <v>15285</v>
      </c>
    </row>
    <row r="12471" spans="1:2" x14ac:dyDescent="0.25">
      <c r="A12471" s="118">
        <v>21120</v>
      </c>
      <c r="B12471" s="110" t="s">
        <v>15286</v>
      </c>
    </row>
    <row r="12472" spans="1:2" x14ac:dyDescent="0.25">
      <c r="A12472" s="118">
        <v>15870</v>
      </c>
      <c r="B12472" s="110" t="s">
        <v>15287</v>
      </c>
    </row>
    <row r="12473" spans="1:2" x14ac:dyDescent="0.25">
      <c r="A12473" s="118">
        <v>28750</v>
      </c>
      <c r="B12473" s="110" t="s">
        <v>15288</v>
      </c>
    </row>
    <row r="12474" spans="1:2" x14ac:dyDescent="0.25">
      <c r="A12474" s="118">
        <v>28750</v>
      </c>
      <c r="B12474" s="110" t="s">
        <v>15289</v>
      </c>
    </row>
    <row r="12475" spans="1:2" x14ac:dyDescent="0.25">
      <c r="A12475" s="118">
        <v>93040</v>
      </c>
      <c r="B12475" s="110" t="s">
        <v>15290</v>
      </c>
    </row>
    <row r="12476" spans="1:2" x14ac:dyDescent="0.25">
      <c r="A12476" s="118">
        <v>52460</v>
      </c>
      <c r="B12476" s="110" t="s">
        <v>15291</v>
      </c>
    </row>
    <row r="12477" spans="1:2" x14ac:dyDescent="0.25">
      <c r="A12477" s="118">
        <v>20300</v>
      </c>
      <c r="B12477" s="110" t="s">
        <v>15292</v>
      </c>
    </row>
    <row r="12478" spans="1:2" x14ac:dyDescent="0.25">
      <c r="A12478" s="118">
        <v>15820</v>
      </c>
      <c r="B12478" s="110" t="s">
        <v>15293</v>
      </c>
    </row>
    <row r="12479" spans="1:2" x14ac:dyDescent="0.25">
      <c r="A12479" s="118">
        <v>15139</v>
      </c>
      <c r="B12479" s="110" t="s">
        <v>15294</v>
      </c>
    </row>
    <row r="12480" spans="1:2" x14ac:dyDescent="0.25">
      <c r="A12480" s="118">
        <v>15139</v>
      </c>
      <c r="B12480" s="110" t="s">
        <v>15295</v>
      </c>
    </row>
    <row r="12481" spans="1:2" x14ac:dyDescent="0.25">
      <c r="A12481" s="118">
        <v>51320</v>
      </c>
      <c r="B12481" s="110" t="s">
        <v>15296</v>
      </c>
    </row>
    <row r="12482" spans="1:2" x14ac:dyDescent="0.25">
      <c r="A12482" s="118">
        <v>15112</v>
      </c>
      <c r="B12482" s="110" t="s">
        <v>15297</v>
      </c>
    </row>
    <row r="12483" spans="1:2" x14ac:dyDescent="0.25">
      <c r="A12483" s="118">
        <v>15139</v>
      </c>
      <c r="B12483" s="110" t="s">
        <v>15298</v>
      </c>
    </row>
    <row r="12484" spans="1:2" x14ac:dyDescent="0.25">
      <c r="A12484" s="118">
        <v>15139</v>
      </c>
      <c r="B12484" s="110" t="s">
        <v>15299</v>
      </c>
    </row>
    <row r="12485" spans="1:2" x14ac:dyDescent="0.25">
      <c r="A12485" s="118">
        <v>65121</v>
      </c>
      <c r="B12485" s="110" t="s">
        <v>15300</v>
      </c>
    </row>
    <row r="12486" spans="1:2" x14ac:dyDescent="0.25">
      <c r="A12486" s="118">
        <v>28620</v>
      </c>
      <c r="B12486" s="110" t="s">
        <v>15301</v>
      </c>
    </row>
    <row r="12487" spans="1:2" x14ac:dyDescent="0.25">
      <c r="A12487" s="118">
        <v>51570</v>
      </c>
      <c r="B12487" s="110" t="s">
        <v>15302</v>
      </c>
    </row>
    <row r="12488" spans="1:2" x14ac:dyDescent="0.25">
      <c r="A12488" s="118">
        <v>29420</v>
      </c>
      <c r="B12488" s="110" t="s">
        <v>15303</v>
      </c>
    </row>
    <row r="12489" spans="1:2" x14ac:dyDescent="0.25">
      <c r="A12489" s="118">
        <v>29430</v>
      </c>
      <c r="B12489" s="110" t="s">
        <v>15304</v>
      </c>
    </row>
    <row r="12490" spans="1:2" x14ac:dyDescent="0.25">
      <c r="A12490" s="118">
        <v>29430</v>
      </c>
      <c r="B12490" s="110" t="s">
        <v>15305</v>
      </c>
    </row>
    <row r="12491" spans="1:2" x14ac:dyDescent="0.25">
      <c r="A12491" s="118">
        <v>2010</v>
      </c>
      <c r="B12491" s="110" t="s">
        <v>15306</v>
      </c>
    </row>
    <row r="12492" spans="1:2" x14ac:dyDescent="0.25">
      <c r="A12492" s="118">
        <v>20100</v>
      </c>
      <c r="B12492" s="110" t="s">
        <v>15307</v>
      </c>
    </row>
    <row r="12493" spans="1:2" x14ac:dyDescent="0.25">
      <c r="A12493" s="118">
        <v>20100</v>
      </c>
      <c r="B12493" s="110" t="s">
        <v>15308</v>
      </c>
    </row>
    <row r="12494" spans="1:2" x14ac:dyDescent="0.25">
      <c r="A12494" s="118">
        <v>28620</v>
      </c>
      <c r="B12494" s="110" t="s">
        <v>15309</v>
      </c>
    </row>
    <row r="12495" spans="1:2" x14ac:dyDescent="0.25">
      <c r="A12495" s="118">
        <v>29410</v>
      </c>
      <c r="B12495" s="110" t="s">
        <v>15310</v>
      </c>
    </row>
    <row r="12496" spans="1:2" x14ac:dyDescent="0.25">
      <c r="A12496" s="118">
        <v>28620</v>
      </c>
      <c r="B12496" s="110" t="s">
        <v>15311</v>
      </c>
    </row>
    <row r="12497" spans="1:2" x14ac:dyDescent="0.25">
      <c r="A12497" s="118">
        <v>51540</v>
      </c>
      <c r="B12497" s="110" t="s">
        <v>15312</v>
      </c>
    </row>
    <row r="12498" spans="1:2" x14ac:dyDescent="0.25">
      <c r="A12498" s="118">
        <v>51540</v>
      </c>
      <c r="B12498" s="110" t="s">
        <v>15313</v>
      </c>
    </row>
    <row r="12499" spans="1:2" x14ac:dyDescent="0.25">
      <c r="A12499" s="118">
        <v>28110</v>
      </c>
      <c r="B12499" s="110" t="s">
        <v>15314</v>
      </c>
    </row>
    <row r="12500" spans="1:2" x14ac:dyDescent="0.25">
      <c r="A12500" s="118">
        <v>71320</v>
      </c>
      <c r="B12500" s="110" t="s">
        <v>15315</v>
      </c>
    </row>
    <row r="12501" spans="1:2" x14ac:dyDescent="0.25">
      <c r="A12501" s="118">
        <v>45250</v>
      </c>
      <c r="B12501" s="110" t="s">
        <v>15316</v>
      </c>
    </row>
    <row r="12502" spans="1:2" x14ac:dyDescent="0.25">
      <c r="A12502" s="118">
        <v>27220</v>
      </c>
      <c r="B12502" s="110" t="s">
        <v>15317</v>
      </c>
    </row>
    <row r="12503" spans="1:2" x14ac:dyDescent="0.25">
      <c r="A12503" s="118">
        <v>45250</v>
      </c>
      <c r="B12503" s="110" t="s">
        <v>15318</v>
      </c>
    </row>
    <row r="12504" spans="1:2" x14ac:dyDescent="0.25">
      <c r="A12504" s="121">
        <v>36639</v>
      </c>
      <c r="B12504" s="110" t="s">
        <v>15319</v>
      </c>
    </row>
    <row r="12505" spans="1:2" x14ac:dyDescent="0.25">
      <c r="A12505" s="118">
        <v>51477</v>
      </c>
      <c r="B12505" s="110" t="s">
        <v>15320</v>
      </c>
    </row>
    <row r="12506" spans="1:2" x14ac:dyDescent="0.25">
      <c r="A12506" s="118">
        <v>29240</v>
      </c>
      <c r="B12506" s="110" t="s">
        <v>15321</v>
      </c>
    </row>
    <row r="12507" spans="1:2" x14ac:dyDescent="0.25">
      <c r="A12507" s="118">
        <v>29240</v>
      </c>
      <c r="B12507" s="110" t="s">
        <v>15322</v>
      </c>
    </row>
    <row r="12508" spans="1:2" x14ac:dyDescent="0.25">
      <c r="A12508" s="118">
        <v>29240</v>
      </c>
      <c r="B12508" s="110" t="s">
        <v>15323</v>
      </c>
    </row>
    <row r="12509" spans="1:2" x14ac:dyDescent="0.25">
      <c r="A12509" s="118">
        <v>29240</v>
      </c>
      <c r="B12509" s="110" t="s">
        <v>15324</v>
      </c>
    </row>
    <row r="12510" spans="1:2" x14ac:dyDescent="0.25">
      <c r="A12510" s="118">
        <v>51120</v>
      </c>
      <c r="B12510" s="110" t="s">
        <v>15325</v>
      </c>
    </row>
    <row r="12511" spans="1:2" x14ac:dyDescent="0.25">
      <c r="A12511" s="118">
        <v>29560</v>
      </c>
      <c r="B12511" s="110" t="s">
        <v>15326</v>
      </c>
    </row>
    <row r="12512" spans="1:2" x14ac:dyDescent="0.25">
      <c r="A12512" s="118">
        <v>30020</v>
      </c>
      <c r="B12512" s="110" t="s">
        <v>15327</v>
      </c>
    </row>
    <row r="12513" spans="1:2" x14ac:dyDescent="0.25">
      <c r="A12513" s="118">
        <v>18249</v>
      </c>
      <c r="B12513" s="110" t="s">
        <v>15328</v>
      </c>
    </row>
    <row r="12514" spans="1:2" x14ac:dyDescent="0.25">
      <c r="A12514" s="118">
        <v>18249</v>
      </c>
      <c r="B12514" s="110" t="s">
        <v>15329</v>
      </c>
    </row>
    <row r="12515" spans="1:2" x14ac:dyDescent="0.25">
      <c r="A12515" s="118">
        <v>92319</v>
      </c>
      <c r="B12515" s="110" t="s">
        <v>15330</v>
      </c>
    </row>
    <row r="12516" spans="1:2" x14ac:dyDescent="0.25">
      <c r="A12516" s="118">
        <v>51870</v>
      </c>
      <c r="B12516" s="110" t="s">
        <v>15331</v>
      </c>
    </row>
    <row r="12517" spans="1:2" x14ac:dyDescent="0.25">
      <c r="A12517" s="118">
        <v>92311</v>
      </c>
      <c r="B12517" s="110" t="s">
        <v>15332</v>
      </c>
    </row>
    <row r="12518" spans="1:2" x14ac:dyDescent="0.25">
      <c r="A12518" s="118">
        <v>71401</v>
      </c>
      <c r="B12518" s="110" t="s">
        <v>15333</v>
      </c>
    </row>
    <row r="12519" spans="1:2" x14ac:dyDescent="0.25">
      <c r="A12519" s="118">
        <v>62201</v>
      </c>
      <c r="B12519" s="110" t="s">
        <v>15334</v>
      </c>
    </row>
    <row r="12520" spans="1:2" x14ac:dyDescent="0.25">
      <c r="A12520" s="118">
        <v>92319</v>
      </c>
      <c r="B12520" s="110" t="s">
        <v>15335</v>
      </c>
    </row>
    <row r="12521" spans="1:2" x14ac:dyDescent="0.25">
      <c r="A12521" s="118">
        <v>92311</v>
      </c>
      <c r="B12521" s="110" t="s">
        <v>15336</v>
      </c>
    </row>
    <row r="12522" spans="1:2" x14ac:dyDescent="0.25">
      <c r="A12522" s="118">
        <v>36639</v>
      </c>
      <c r="B12522" s="110" t="s">
        <v>15337</v>
      </c>
    </row>
    <row r="12523" spans="1:2" x14ac:dyDescent="0.25">
      <c r="A12523" s="118">
        <v>51550</v>
      </c>
      <c r="B12523" s="110" t="s">
        <v>15338</v>
      </c>
    </row>
    <row r="12524" spans="1:2" x14ac:dyDescent="0.25">
      <c r="A12524" s="118">
        <v>60211</v>
      </c>
      <c r="B12524" s="110" t="s">
        <v>15339</v>
      </c>
    </row>
    <row r="12525" spans="1:2" x14ac:dyDescent="0.25">
      <c r="A12525" s="118">
        <v>17541</v>
      </c>
      <c r="B12525" s="110" t="s">
        <v>15340</v>
      </c>
    </row>
    <row r="12526" spans="1:2" x14ac:dyDescent="0.25">
      <c r="A12526" s="118">
        <v>74143</v>
      </c>
      <c r="B12526" s="110" t="s">
        <v>15341</v>
      </c>
    </row>
    <row r="12527" spans="1:2" x14ac:dyDescent="0.25">
      <c r="A12527" s="118">
        <v>60219</v>
      </c>
      <c r="B12527" s="110" t="s">
        <v>15342</v>
      </c>
    </row>
    <row r="12528" spans="1:2" x14ac:dyDescent="0.25">
      <c r="A12528" s="118">
        <v>55510</v>
      </c>
      <c r="B12528" s="110" t="s">
        <v>15343</v>
      </c>
    </row>
    <row r="12529" spans="1:2" x14ac:dyDescent="0.25">
      <c r="A12529" s="118">
        <v>55520</v>
      </c>
      <c r="B12529" s="110" t="s">
        <v>15344</v>
      </c>
    </row>
    <row r="12530" spans="1:2" x14ac:dyDescent="0.25">
      <c r="A12530" s="118">
        <v>75240</v>
      </c>
      <c r="B12530" s="110" t="s">
        <v>15345</v>
      </c>
    </row>
    <row r="12531" spans="1:2" x14ac:dyDescent="0.25">
      <c r="A12531" s="118">
        <v>85140</v>
      </c>
      <c r="B12531" s="110" t="s">
        <v>15346</v>
      </c>
    </row>
    <row r="12532" spans="1:2" x14ac:dyDescent="0.25">
      <c r="A12532" s="118">
        <v>55239</v>
      </c>
      <c r="B12532" s="110" t="s">
        <v>15347</v>
      </c>
    </row>
    <row r="12533" spans="1:2" x14ac:dyDescent="0.25">
      <c r="A12533" s="118">
        <v>80210</v>
      </c>
      <c r="B12533" s="110" t="s">
        <v>15348</v>
      </c>
    </row>
    <row r="12534" spans="1:2" x14ac:dyDescent="0.25">
      <c r="A12534" s="118">
        <v>85140</v>
      </c>
      <c r="B12534" s="110" t="s">
        <v>15349</v>
      </c>
    </row>
    <row r="12535" spans="1:2" x14ac:dyDescent="0.25">
      <c r="A12535" s="118">
        <v>85140</v>
      </c>
      <c r="B12535" s="110" t="s">
        <v>15350</v>
      </c>
    </row>
    <row r="12536" spans="1:2" x14ac:dyDescent="0.25">
      <c r="A12536" s="118">
        <v>85120</v>
      </c>
      <c r="B12536" s="110" t="s">
        <v>15351</v>
      </c>
    </row>
    <row r="12537" spans="1:2" x14ac:dyDescent="0.25">
      <c r="A12537" s="118">
        <v>80220</v>
      </c>
      <c r="B12537" s="110" t="s">
        <v>15352</v>
      </c>
    </row>
    <row r="12538" spans="1:2" x14ac:dyDescent="0.25">
      <c r="A12538" s="118">
        <v>80301</v>
      </c>
      <c r="B12538" s="110" t="s">
        <v>15353</v>
      </c>
    </row>
    <row r="12539" spans="1:2" x14ac:dyDescent="0.25">
      <c r="A12539" s="118">
        <v>80410</v>
      </c>
      <c r="B12539" s="110" t="s">
        <v>15354</v>
      </c>
    </row>
    <row r="12540" spans="1:2" x14ac:dyDescent="0.25">
      <c r="A12540" s="118">
        <v>80220</v>
      </c>
      <c r="B12540" s="110" t="s">
        <v>15355</v>
      </c>
    </row>
    <row r="12541" spans="1:2" x14ac:dyDescent="0.25">
      <c r="A12541" s="118">
        <v>74812</v>
      </c>
      <c r="B12541" s="110" t="s">
        <v>15356</v>
      </c>
    </row>
    <row r="12542" spans="1:2" x14ac:dyDescent="0.25">
      <c r="A12542" s="118">
        <v>22220</v>
      </c>
      <c r="B12542" s="110" t="s">
        <v>15357</v>
      </c>
    </row>
    <row r="12543" spans="1:2" x14ac:dyDescent="0.25">
      <c r="A12543" s="118">
        <v>25240</v>
      </c>
      <c r="B12543" s="110" t="s">
        <v>15358</v>
      </c>
    </row>
    <row r="12544" spans="1:2" x14ac:dyDescent="0.25">
      <c r="A12544" s="118">
        <v>92521</v>
      </c>
      <c r="B12544" s="110" t="s">
        <v>15359</v>
      </c>
    </row>
    <row r="12545" spans="1:2" x14ac:dyDescent="0.25">
      <c r="A12545" s="118">
        <v>73100</v>
      </c>
      <c r="B12545" s="110" t="s">
        <v>15360</v>
      </c>
    </row>
    <row r="12546" spans="1:2" x14ac:dyDescent="0.25">
      <c r="A12546" s="118">
        <v>33202</v>
      </c>
      <c r="B12546" s="110" t="s">
        <v>15361</v>
      </c>
    </row>
    <row r="12547" spans="1:2" x14ac:dyDescent="0.25">
      <c r="A12547" s="118">
        <v>71340</v>
      </c>
      <c r="B12547" s="110" t="s">
        <v>15362</v>
      </c>
    </row>
    <row r="12548" spans="1:2" x14ac:dyDescent="0.25">
      <c r="A12548" s="118">
        <v>36639</v>
      </c>
      <c r="B12548" s="110" t="s">
        <v>15363</v>
      </c>
    </row>
    <row r="12549" spans="1:2" x14ac:dyDescent="0.25">
      <c r="A12549" s="118">
        <v>91120</v>
      </c>
      <c r="B12549" s="110" t="s">
        <v>15364</v>
      </c>
    </row>
    <row r="12550" spans="1:2" x14ac:dyDescent="0.25">
      <c r="A12550" s="118">
        <v>74879</v>
      </c>
      <c r="B12550" s="110" t="s">
        <v>15365</v>
      </c>
    </row>
    <row r="12551" spans="1:2" x14ac:dyDescent="0.25">
      <c r="A12551" s="118">
        <v>33100</v>
      </c>
      <c r="B12551" s="110" t="s">
        <v>15366</v>
      </c>
    </row>
    <row r="12552" spans="1:2" x14ac:dyDescent="0.25">
      <c r="A12552" s="118">
        <v>33100</v>
      </c>
      <c r="B12552" s="110" t="s">
        <v>15367</v>
      </c>
    </row>
    <row r="12553" spans="1:2" x14ac:dyDescent="0.25">
      <c r="A12553" s="118">
        <v>29220</v>
      </c>
      <c r="B12553" s="110" t="s">
        <v>15368</v>
      </c>
    </row>
    <row r="12554" spans="1:2" x14ac:dyDescent="0.25">
      <c r="A12554" s="118">
        <v>28610</v>
      </c>
      <c r="B12554" s="110" t="s">
        <v>15369</v>
      </c>
    </row>
    <row r="12555" spans="1:2" x14ac:dyDescent="0.25">
      <c r="A12555" s="118">
        <v>15820</v>
      </c>
      <c r="B12555" s="110" t="s">
        <v>15370</v>
      </c>
    </row>
    <row r="12556" spans="1:2" x14ac:dyDescent="0.25">
      <c r="A12556" s="118">
        <v>36509</v>
      </c>
      <c r="B12556" s="110" t="s">
        <v>15371</v>
      </c>
    </row>
    <row r="12557" spans="1:2" x14ac:dyDescent="0.25">
      <c r="A12557" s="118">
        <v>85140</v>
      </c>
      <c r="B12557" s="110" t="s">
        <v>15372</v>
      </c>
    </row>
    <row r="12558" spans="1:2" x14ac:dyDescent="0.25">
      <c r="A12558" s="118">
        <v>92521</v>
      </c>
      <c r="B12558" s="110" t="s">
        <v>15373</v>
      </c>
    </row>
    <row r="12559" spans="1:2" x14ac:dyDescent="0.25">
      <c r="A12559" s="118">
        <v>91320</v>
      </c>
      <c r="B12559" s="110" t="s">
        <v>15374</v>
      </c>
    </row>
    <row r="12560" spans="1:2" x14ac:dyDescent="0.25">
      <c r="A12560" s="118">
        <v>45212</v>
      </c>
      <c r="B12560" s="110" t="s">
        <v>15375</v>
      </c>
    </row>
    <row r="12561" spans="1:2" x14ac:dyDescent="0.25">
      <c r="A12561" s="118">
        <v>28750</v>
      </c>
      <c r="B12561" s="110" t="s">
        <v>15376</v>
      </c>
    </row>
    <row r="12562" spans="1:2" x14ac:dyDescent="0.25">
      <c r="A12562" s="118">
        <v>29540</v>
      </c>
      <c r="B12562" s="110" t="s">
        <v>15377</v>
      </c>
    </row>
    <row r="12563" spans="1:2" x14ac:dyDescent="0.25">
      <c r="A12563" s="118">
        <v>28750</v>
      </c>
      <c r="B12563" s="110" t="s">
        <v>15378</v>
      </c>
    </row>
    <row r="12564" spans="1:2" x14ac:dyDescent="0.25">
      <c r="A12564" s="118">
        <v>24512</v>
      </c>
      <c r="B12564" s="110" t="s">
        <v>15379</v>
      </c>
    </row>
    <row r="12565" spans="1:2" x14ac:dyDescent="0.25">
      <c r="A12565" s="118">
        <v>24512</v>
      </c>
      <c r="B12565" s="110" t="s">
        <v>15380</v>
      </c>
    </row>
    <row r="12566" spans="1:2" x14ac:dyDescent="0.25">
      <c r="A12566" s="118">
        <v>24512</v>
      </c>
      <c r="B12566" s="110" t="s">
        <v>15381</v>
      </c>
    </row>
    <row r="12567" spans="1:2" x14ac:dyDescent="0.25">
      <c r="A12567" s="118">
        <v>91330</v>
      </c>
      <c r="B12567" s="110" t="s">
        <v>15382</v>
      </c>
    </row>
    <row r="12568" spans="1:2" x14ac:dyDescent="0.25">
      <c r="A12568" s="118">
        <v>51570</v>
      </c>
      <c r="B12568" s="110" t="s">
        <v>15383</v>
      </c>
    </row>
    <row r="12569" spans="1:2" x14ac:dyDescent="0.25">
      <c r="A12569" s="118">
        <v>51570</v>
      </c>
      <c r="B12569" s="110" t="s">
        <v>15384</v>
      </c>
    </row>
    <row r="12570" spans="1:2" x14ac:dyDescent="0.25">
      <c r="A12570" s="118">
        <v>51570</v>
      </c>
      <c r="B12570" s="110" t="s">
        <v>15385</v>
      </c>
    </row>
    <row r="12571" spans="1:2" x14ac:dyDescent="0.25">
      <c r="A12571" s="118">
        <v>51570</v>
      </c>
      <c r="B12571" s="110" t="s">
        <v>15386</v>
      </c>
    </row>
    <row r="12572" spans="1:2" x14ac:dyDescent="0.25">
      <c r="A12572" s="118">
        <v>51570</v>
      </c>
      <c r="B12572" s="110" t="s">
        <v>15387</v>
      </c>
    </row>
    <row r="12573" spans="1:2" x14ac:dyDescent="0.25">
      <c r="A12573" s="118">
        <v>37100</v>
      </c>
      <c r="B12573" s="110" t="s">
        <v>15388</v>
      </c>
    </row>
    <row r="12574" spans="1:2" x14ac:dyDescent="0.25">
      <c r="A12574" s="118">
        <v>29522</v>
      </c>
      <c r="B12574" s="110" t="s">
        <v>15389</v>
      </c>
    </row>
    <row r="12575" spans="1:2" x14ac:dyDescent="0.25">
      <c r="A12575" s="118">
        <v>28620</v>
      </c>
      <c r="B12575" s="110" t="s">
        <v>15390</v>
      </c>
    </row>
    <row r="12576" spans="1:2" x14ac:dyDescent="0.25">
      <c r="A12576" s="118">
        <v>51820</v>
      </c>
      <c r="B12576" s="110" t="s">
        <v>15391</v>
      </c>
    </row>
    <row r="12577" spans="1:2" x14ac:dyDescent="0.25">
      <c r="A12577" s="118">
        <v>18300</v>
      </c>
      <c r="B12577" s="110" t="s">
        <v>15392</v>
      </c>
    </row>
    <row r="12578" spans="1:2" x14ac:dyDescent="0.25">
      <c r="A12578" s="118">
        <v>45250</v>
      </c>
      <c r="B12578" s="110" t="s">
        <v>15393</v>
      </c>
    </row>
    <row r="12579" spans="1:2" x14ac:dyDescent="0.25">
      <c r="A12579" s="118">
        <v>33403</v>
      </c>
      <c r="B12579" s="110" t="s">
        <v>15394</v>
      </c>
    </row>
    <row r="12580" spans="1:2" x14ac:dyDescent="0.25">
      <c r="A12580" s="118">
        <v>22220</v>
      </c>
      <c r="B12580" s="110" t="s">
        <v>15395</v>
      </c>
    </row>
    <row r="12581" spans="1:2" x14ac:dyDescent="0.25">
      <c r="A12581" s="118">
        <v>22220</v>
      </c>
      <c r="B12581" s="110" t="s">
        <v>15396</v>
      </c>
    </row>
    <row r="12582" spans="1:2" x14ac:dyDescent="0.25">
      <c r="A12582" s="118">
        <v>22220</v>
      </c>
      <c r="B12582" s="110" t="s">
        <v>15397</v>
      </c>
    </row>
    <row r="12583" spans="1:2" x14ac:dyDescent="0.25">
      <c r="A12583" s="118">
        <v>22220</v>
      </c>
      <c r="B12583" s="110" t="s">
        <v>15398</v>
      </c>
    </row>
    <row r="12584" spans="1:2" x14ac:dyDescent="0.25">
      <c r="A12584" s="118">
        <v>24302</v>
      </c>
      <c r="B12584" s="110" t="s">
        <v>15399</v>
      </c>
    </row>
    <row r="12585" spans="1:2" x14ac:dyDescent="0.25">
      <c r="A12585" s="118">
        <v>29240</v>
      </c>
      <c r="B12585" s="110" t="s">
        <v>15400</v>
      </c>
    </row>
    <row r="12586" spans="1:2" x14ac:dyDescent="0.25">
      <c r="A12586" s="118">
        <v>29240</v>
      </c>
      <c r="B12586" s="110" t="s">
        <v>15401</v>
      </c>
    </row>
    <row r="12587" spans="1:2" x14ac:dyDescent="0.25">
      <c r="A12587" s="118">
        <v>36120</v>
      </c>
      <c r="B12587" s="110" t="s">
        <v>15402</v>
      </c>
    </row>
    <row r="12588" spans="1:2" x14ac:dyDescent="0.25">
      <c r="A12588" s="118">
        <v>20520</v>
      </c>
      <c r="B12588" s="110" t="s">
        <v>15403</v>
      </c>
    </row>
    <row r="12589" spans="1:2" x14ac:dyDescent="0.25">
      <c r="A12589" s="118">
        <v>28720</v>
      </c>
      <c r="B12589" s="110" t="s">
        <v>15404</v>
      </c>
    </row>
    <row r="12590" spans="1:2" x14ac:dyDescent="0.25">
      <c r="A12590" s="118">
        <v>29122</v>
      </c>
      <c r="B12590" s="110" t="s">
        <v>15405</v>
      </c>
    </row>
    <row r="12591" spans="1:2" x14ac:dyDescent="0.25">
      <c r="A12591" s="118">
        <v>28740</v>
      </c>
      <c r="B12591" s="110" t="s">
        <v>15406</v>
      </c>
    </row>
    <row r="12592" spans="1:2" x14ac:dyDescent="0.25">
      <c r="A12592" s="118">
        <v>29121</v>
      </c>
      <c r="B12592" s="110" t="s">
        <v>15407</v>
      </c>
    </row>
    <row r="12593" spans="1:2" x14ac:dyDescent="0.25">
      <c r="A12593" s="118">
        <v>28620</v>
      </c>
      <c r="B12593" s="110" t="s">
        <v>15408</v>
      </c>
    </row>
    <row r="12594" spans="1:2" x14ac:dyDescent="0.25">
      <c r="A12594" s="118">
        <v>51540</v>
      </c>
      <c r="B12594" s="110" t="s">
        <v>15409</v>
      </c>
    </row>
    <row r="12595" spans="1:2" x14ac:dyDescent="0.25">
      <c r="A12595" s="118">
        <v>29420</v>
      </c>
      <c r="B12595" s="110" t="s">
        <v>15410</v>
      </c>
    </row>
    <row r="12596" spans="1:2" x14ac:dyDescent="0.25">
      <c r="A12596" s="118">
        <v>28740</v>
      </c>
      <c r="B12596" s="110" t="s">
        <v>15411</v>
      </c>
    </row>
    <row r="12597" spans="1:2" x14ac:dyDescent="0.25">
      <c r="A12597" s="118">
        <v>25240</v>
      </c>
      <c r="B12597" s="110" t="s">
        <v>15412</v>
      </c>
    </row>
    <row r="12598" spans="1:2" x14ac:dyDescent="0.25">
      <c r="A12598" s="118">
        <v>28740</v>
      </c>
      <c r="B12598" s="110" t="s">
        <v>15413</v>
      </c>
    </row>
    <row r="12599" spans="1:2" x14ac:dyDescent="0.25">
      <c r="A12599" s="118">
        <v>17250</v>
      </c>
      <c r="B12599" s="110" t="s">
        <v>15414</v>
      </c>
    </row>
    <row r="12600" spans="1:2" x14ac:dyDescent="0.25">
      <c r="A12600" s="118">
        <v>92311</v>
      </c>
      <c r="B12600" s="110" t="s">
        <v>15415</v>
      </c>
    </row>
    <row r="12601" spans="1:2" x14ac:dyDescent="0.25">
      <c r="A12601" s="118">
        <v>74119</v>
      </c>
      <c r="B12601" s="110" t="s">
        <v>15416</v>
      </c>
    </row>
    <row r="12602" spans="1:2" x14ac:dyDescent="0.25">
      <c r="A12602" s="118">
        <v>29230</v>
      </c>
      <c r="B12602" s="110" t="s">
        <v>15417</v>
      </c>
    </row>
    <row r="12603" spans="1:2" x14ac:dyDescent="0.25">
      <c r="A12603" s="118">
        <v>36620</v>
      </c>
      <c r="B12603" s="110" t="s">
        <v>15418</v>
      </c>
    </row>
    <row r="12604" spans="1:2" x14ac:dyDescent="0.25">
      <c r="A12604" s="118">
        <v>51479</v>
      </c>
      <c r="B12604" s="110" t="s">
        <v>15419</v>
      </c>
    </row>
    <row r="12605" spans="1:2" x14ac:dyDescent="0.25">
      <c r="A12605" s="118">
        <v>92319</v>
      </c>
      <c r="B12605" s="110" t="s">
        <v>15420</v>
      </c>
    </row>
    <row r="12606" spans="1:2" x14ac:dyDescent="0.25">
      <c r="A12606" s="118">
        <v>17140</v>
      </c>
      <c r="B12606" s="110" t="s">
        <v>15421</v>
      </c>
    </row>
    <row r="12607" spans="1:2" x14ac:dyDescent="0.25">
      <c r="A12607" s="118">
        <v>28620</v>
      </c>
      <c r="B12607" s="110" t="s">
        <v>15422</v>
      </c>
    </row>
    <row r="12608" spans="1:2" x14ac:dyDescent="0.25">
      <c r="A12608" s="118">
        <v>61101</v>
      </c>
      <c r="B12608" s="110" t="s">
        <v>15423</v>
      </c>
    </row>
    <row r="12609" spans="1:2" x14ac:dyDescent="0.25">
      <c r="A12609" s="118">
        <v>63400</v>
      </c>
      <c r="B12609" s="110" t="s">
        <v>15424</v>
      </c>
    </row>
    <row r="12610" spans="1:2" x14ac:dyDescent="0.25">
      <c r="A12610" s="118">
        <v>35110</v>
      </c>
      <c r="B12610" s="110" t="s">
        <v>15425</v>
      </c>
    </row>
    <row r="12611" spans="1:2" x14ac:dyDescent="0.25">
      <c r="A12611" s="118">
        <v>1500</v>
      </c>
      <c r="B12611" s="110" t="s">
        <v>15426</v>
      </c>
    </row>
    <row r="12612" spans="1:2" x14ac:dyDescent="0.25">
      <c r="A12612" s="118">
        <v>14400</v>
      </c>
      <c r="B12612" s="110" t="s">
        <v>15427</v>
      </c>
    </row>
    <row r="12613" spans="1:2" x14ac:dyDescent="0.25">
      <c r="A12613" s="118">
        <v>91330</v>
      </c>
      <c r="B12613" s="110" t="s">
        <v>15428</v>
      </c>
    </row>
    <row r="12614" spans="1:2" x14ac:dyDescent="0.25">
      <c r="A12614" s="118">
        <v>5010</v>
      </c>
      <c r="B12614" s="110" t="s">
        <v>15429</v>
      </c>
    </row>
    <row r="12615" spans="1:2" x14ac:dyDescent="0.25">
      <c r="A12615" s="118">
        <v>41000</v>
      </c>
      <c r="B12615" s="110" t="s">
        <v>15430</v>
      </c>
    </row>
    <row r="12616" spans="1:2" x14ac:dyDescent="0.25">
      <c r="A12616" s="118">
        <v>52230</v>
      </c>
      <c r="B12616" s="110" t="s">
        <v>15431</v>
      </c>
    </row>
    <row r="12617" spans="1:2" x14ac:dyDescent="0.25">
      <c r="A12617" s="118">
        <v>29530</v>
      </c>
      <c r="B12617" s="110" t="s">
        <v>15432</v>
      </c>
    </row>
    <row r="12618" spans="1:2" x14ac:dyDescent="0.25">
      <c r="A12618" s="118">
        <v>1500</v>
      </c>
      <c r="B12618" s="110" t="s">
        <v>15433</v>
      </c>
    </row>
    <row r="12619" spans="1:2" x14ac:dyDescent="0.25">
      <c r="A12619" s="118">
        <v>26829</v>
      </c>
      <c r="B12619" s="110" t="s">
        <v>15434</v>
      </c>
    </row>
    <row r="12620" spans="1:2" x14ac:dyDescent="0.25">
      <c r="A12620" s="118">
        <v>26829</v>
      </c>
      <c r="B12620" s="110" t="s">
        <v>15435</v>
      </c>
    </row>
    <row r="12621" spans="1:2" x14ac:dyDescent="0.25">
      <c r="A12621" s="118">
        <v>24303</v>
      </c>
      <c r="B12621" s="110" t="s">
        <v>15436</v>
      </c>
    </row>
    <row r="12622" spans="1:2" x14ac:dyDescent="0.25">
      <c r="A12622" s="118">
        <v>29240</v>
      </c>
      <c r="B12622" s="110" t="s">
        <v>15437</v>
      </c>
    </row>
    <row r="12623" spans="1:2" x14ac:dyDescent="0.25">
      <c r="A12623" s="118">
        <v>11200</v>
      </c>
      <c r="B12623" s="110" t="s">
        <v>15438</v>
      </c>
    </row>
    <row r="12624" spans="1:2" x14ac:dyDescent="0.25">
      <c r="A12624" s="118">
        <v>51479</v>
      </c>
      <c r="B12624" s="110" t="s">
        <v>15439</v>
      </c>
    </row>
    <row r="12625" spans="1:2" x14ac:dyDescent="0.25">
      <c r="A12625" s="118">
        <v>36631</v>
      </c>
      <c r="B12625" s="110" t="s">
        <v>15440</v>
      </c>
    </row>
    <row r="12626" spans="1:2" x14ac:dyDescent="0.25">
      <c r="A12626" s="118">
        <v>36631</v>
      </c>
      <c r="B12626" s="110" t="s">
        <v>15441</v>
      </c>
    </row>
    <row r="12627" spans="1:2" x14ac:dyDescent="0.25">
      <c r="A12627" s="118">
        <v>25130</v>
      </c>
      <c r="B12627" s="110" t="s">
        <v>15442</v>
      </c>
    </row>
    <row r="12628" spans="1:2" x14ac:dyDescent="0.25">
      <c r="A12628" s="118">
        <v>27520</v>
      </c>
      <c r="B12628" s="110" t="s">
        <v>15443</v>
      </c>
    </row>
    <row r="12629" spans="1:2" x14ac:dyDescent="0.25">
      <c r="A12629" s="118">
        <v>27520</v>
      </c>
      <c r="B12629" s="110" t="s">
        <v>15444</v>
      </c>
    </row>
    <row r="12630" spans="1:2" x14ac:dyDescent="0.25">
      <c r="A12630" s="118">
        <v>31500</v>
      </c>
      <c r="B12630" s="110" t="s">
        <v>15445</v>
      </c>
    </row>
    <row r="12631" spans="1:2" x14ac:dyDescent="0.25">
      <c r="A12631" s="118">
        <v>15870</v>
      </c>
      <c r="B12631" s="110" t="s">
        <v>15446</v>
      </c>
    </row>
    <row r="12632" spans="1:2" x14ac:dyDescent="0.25">
      <c r="A12632" s="118">
        <v>5010</v>
      </c>
      <c r="B12632" s="110" t="s">
        <v>15447</v>
      </c>
    </row>
    <row r="12633" spans="1:2" x14ac:dyDescent="0.25">
      <c r="A12633" s="118">
        <v>36110</v>
      </c>
      <c r="B12633" s="110" t="s">
        <v>15448</v>
      </c>
    </row>
    <row r="12634" spans="1:2" x14ac:dyDescent="0.25">
      <c r="A12634" s="118">
        <v>36110</v>
      </c>
      <c r="B12634" s="110" t="s">
        <v>15449</v>
      </c>
    </row>
    <row r="12635" spans="1:2" x14ac:dyDescent="0.25">
      <c r="A12635" s="118">
        <v>36110</v>
      </c>
      <c r="B12635" s="110" t="s">
        <v>15450</v>
      </c>
    </row>
    <row r="12636" spans="1:2" x14ac:dyDescent="0.25">
      <c r="A12636" s="118">
        <v>36110</v>
      </c>
      <c r="B12636" s="110" t="s">
        <v>15451</v>
      </c>
    </row>
    <row r="12637" spans="1:2" x14ac:dyDescent="0.25">
      <c r="A12637" s="118">
        <v>36110</v>
      </c>
      <c r="B12637" s="110" t="s">
        <v>15452</v>
      </c>
    </row>
    <row r="12638" spans="1:2" x14ac:dyDescent="0.25">
      <c r="A12638" s="118">
        <v>36110</v>
      </c>
      <c r="B12638" s="110" t="s">
        <v>15453</v>
      </c>
    </row>
    <row r="12639" spans="1:2" x14ac:dyDescent="0.25">
      <c r="A12639" s="118">
        <v>36110</v>
      </c>
      <c r="B12639" s="110" t="s">
        <v>15454</v>
      </c>
    </row>
    <row r="12640" spans="1:2" x14ac:dyDescent="0.25">
      <c r="A12640" s="118">
        <v>36110</v>
      </c>
      <c r="B12640" s="110" t="s">
        <v>15455</v>
      </c>
    </row>
    <row r="12641" spans="1:2" x14ac:dyDescent="0.25">
      <c r="A12641" s="118">
        <v>36639</v>
      </c>
      <c r="B12641" s="110" t="s">
        <v>15456</v>
      </c>
    </row>
    <row r="12642" spans="1:2" x14ac:dyDescent="0.25">
      <c r="A12642" s="118">
        <v>5010</v>
      </c>
      <c r="B12642" s="110" t="s">
        <v>15457</v>
      </c>
    </row>
    <row r="12643" spans="1:2" x14ac:dyDescent="0.25">
      <c r="A12643" s="118">
        <v>15209</v>
      </c>
      <c r="B12643" s="110" t="s">
        <v>15458</v>
      </c>
    </row>
    <row r="12644" spans="1:2" x14ac:dyDescent="0.25">
      <c r="A12644" s="118">
        <v>28620</v>
      </c>
      <c r="B12644" s="110" t="s">
        <v>15459</v>
      </c>
    </row>
    <row r="12645" spans="1:2" x14ac:dyDescent="0.25">
      <c r="A12645" s="118">
        <v>31400</v>
      </c>
      <c r="B12645" s="110" t="s">
        <v>15460</v>
      </c>
    </row>
    <row r="12646" spans="1:2" x14ac:dyDescent="0.25">
      <c r="A12646" s="118">
        <v>27440</v>
      </c>
      <c r="B12646" s="110" t="s">
        <v>15461</v>
      </c>
    </row>
    <row r="12647" spans="1:2" x14ac:dyDescent="0.25">
      <c r="A12647" s="118">
        <v>80210</v>
      </c>
      <c r="B12647" s="110" t="s">
        <v>15462</v>
      </c>
    </row>
    <row r="12648" spans="1:2" x14ac:dyDescent="0.25">
      <c r="A12648" s="118">
        <v>80210</v>
      </c>
      <c r="B12648" s="110" t="s">
        <v>15463</v>
      </c>
    </row>
    <row r="12649" spans="1:2" x14ac:dyDescent="0.25">
      <c r="A12649" s="118">
        <v>80210</v>
      </c>
      <c r="B12649" s="110" t="s">
        <v>15464</v>
      </c>
    </row>
    <row r="12650" spans="1:2" x14ac:dyDescent="0.25">
      <c r="A12650" s="118">
        <v>52509</v>
      </c>
      <c r="B12650" s="110" t="s">
        <v>15465</v>
      </c>
    </row>
    <row r="12651" spans="1:2" x14ac:dyDescent="0.25">
      <c r="A12651" s="118">
        <v>52509</v>
      </c>
      <c r="B12651" s="110" t="s">
        <v>15466</v>
      </c>
    </row>
    <row r="12652" spans="1:2" x14ac:dyDescent="0.25">
      <c r="A12652" s="118">
        <v>52509</v>
      </c>
      <c r="B12652" s="110" t="s">
        <v>15467</v>
      </c>
    </row>
    <row r="12653" spans="1:2" x14ac:dyDescent="0.25">
      <c r="A12653" s="118">
        <v>52509</v>
      </c>
      <c r="B12653" s="110" t="s">
        <v>15468</v>
      </c>
    </row>
    <row r="12654" spans="1:2" x14ac:dyDescent="0.25">
      <c r="A12654" s="118">
        <v>80220</v>
      </c>
      <c r="B12654" s="110" t="s">
        <v>15469</v>
      </c>
    </row>
    <row r="12655" spans="1:2" x14ac:dyDescent="0.25">
      <c r="A12655" s="118">
        <v>29230</v>
      </c>
      <c r="B12655" s="110" t="s">
        <v>15470</v>
      </c>
    </row>
    <row r="12656" spans="1:2" x14ac:dyDescent="0.25">
      <c r="A12656" s="118">
        <v>27330</v>
      </c>
      <c r="B12656" s="110" t="s">
        <v>15471</v>
      </c>
    </row>
    <row r="12657" spans="1:2" x14ac:dyDescent="0.25">
      <c r="A12657" s="118">
        <v>35110</v>
      </c>
      <c r="B12657" s="110" t="s">
        <v>15472</v>
      </c>
    </row>
    <row r="12658" spans="1:2" x14ac:dyDescent="0.25">
      <c r="A12658" s="118">
        <v>27420</v>
      </c>
      <c r="B12658" s="110" t="s">
        <v>15473</v>
      </c>
    </row>
    <row r="12659" spans="1:2" x14ac:dyDescent="0.25">
      <c r="A12659" s="118">
        <v>27440</v>
      </c>
      <c r="B12659" s="110" t="s">
        <v>15474</v>
      </c>
    </row>
    <row r="12660" spans="1:2" x14ac:dyDescent="0.25">
      <c r="A12660" s="118">
        <v>27440</v>
      </c>
      <c r="B12660" s="110" t="s">
        <v>15475</v>
      </c>
    </row>
    <row r="12661" spans="1:2" x14ac:dyDescent="0.25">
      <c r="A12661" s="118">
        <v>27100</v>
      </c>
      <c r="B12661" s="110" t="s">
        <v>15476</v>
      </c>
    </row>
    <row r="12662" spans="1:2" x14ac:dyDescent="0.25">
      <c r="A12662" s="118">
        <v>67122</v>
      </c>
      <c r="B12662" s="110" t="s">
        <v>15477</v>
      </c>
    </row>
    <row r="12663" spans="1:2" x14ac:dyDescent="0.25">
      <c r="A12663" s="118">
        <v>65233</v>
      </c>
      <c r="B12663" s="110" t="s">
        <v>15478</v>
      </c>
    </row>
    <row r="12664" spans="1:2" x14ac:dyDescent="0.25">
      <c r="A12664" s="118">
        <v>67122</v>
      </c>
      <c r="B12664" s="110" t="s">
        <v>15479</v>
      </c>
    </row>
    <row r="12665" spans="1:2" x14ac:dyDescent="0.25">
      <c r="A12665" s="118">
        <v>67110</v>
      </c>
      <c r="B12665" s="110" t="s">
        <v>15480</v>
      </c>
    </row>
    <row r="12666" spans="1:2" x14ac:dyDescent="0.25">
      <c r="A12666" s="118">
        <v>65239</v>
      </c>
      <c r="B12666" s="110" t="s">
        <v>15481</v>
      </c>
    </row>
    <row r="12667" spans="1:2" x14ac:dyDescent="0.25">
      <c r="A12667" s="118">
        <v>74602</v>
      </c>
      <c r="B12667" s="110" t="s">
        <v>15482</v>
      </c>
    </row>
    <row r="12668" spans="1:2" x14ac:dyDescent="0.25">
      <c r="A12668" s="118">
        <v>31620</v>
      </c>
      <c r="B12668" s="110" t="s">
        <v>15483</v>
      </c>
    </row>
    <row r="12669" spans="1:2" x14ac:dyDescent="0.25">
      <c r="A12669" s="118">
        <v>67122</v>
      </c>
      <c r="B12669" s="110" t="s">
        <v>15484</v>
      </c>
    </row>
    <row r="12670" spans="1:2" x14ac:dyDescent="0.25">
      <c r="A12670" s="118">
        <v>74602</v>
      </c>
      <c r="B12670" s="110" t="s">
        <v>15485</v>
      </c>
    </row>
    <row r="12671" spans="1:2" x14ac:dyDescent="0.25">
      <c r="A12671" s="118">
        <v>74602</v>
      </c>
      <c r="B12671" s="110" t="s">
        <v>15486</v>
      </c>
    </row>
    <row r="12672" spans="1:2" x14ac:dyDescent="0.25">
      <c r="A12672" s="118">
        <v>74602</v>
      </c>
      <c r="B12672" s="110" t="s">
        <v>15487</v>
      </c>
    </row>
    <row r="12673" spans="1:2" x14ac:dyDescent="0.25">
      <c r="A12673" s="118">
        <v>74820</v>
      </c>
      <c r="B12673" s="110" t="s">
        <v>15488</v>
      </c>
    </row>
    <row r="12674" spans="1:2" x14ac:dyDescent="0.25">
      <c r="A12674" s="118">
        <v>21120</v>
      </c>
      <c r="B12674" s="110" t="s">
        <v>15489</v>
      </c>
    </row>
    <row r="12675" spans="1:2" x14ac:dyDescent="0.25">
      <c r="A12675" s="118">
        <v>22220</v>
      </c>
      <c r="B12675" s="110" t="s">
        <v>15490</v>
      </c>
    </row>
    <row r="12676" spans="1:2" x14ac:dyDescent="0.25">
      <c r="A12676" s="118">
        <v>28110</v>
      </c>
      <c r="B12676" s="110" t="s">
        <v>15491</v>
      </c>
    </row>
    <row r="12677" spans="1:2" x14ac:dyDescent="0.25">
      <c r="A12677" s="118">
        <v>74602</v>
      </c>
      <c r="B12677" s="110" t="s">
        <v>15492</v>
      </c>
    </row>
    <row r="12678" spans="1:2" x14ac:dyDescent="0.25">
      <c r="A12678" s="118">
        <v>74602</v>
      </c>
      <c r="B12678" s="110" t="s">
        <v>15493</v>
      </c>
    </row>
    <row r="12679" spans="1:2" x14ac:dyDescent="0.25">
      <c r="A12679" s="118">
        <v>74602</v>
      </c>
      <c r="B12679" s="110" t="s">
        <v>15494</v>
      </c>
    </row>
    <row r="12680" spans="1:2" x14ac:dyDescent="0.25">
      <c r="A12680" s="118">
        <v>74602</v>
      </c>
      <c r="B12680" s="110" t="s">
        <v>15495</v>
      </c>
    </row>
    <row r="12681" spans="1:2" x14ac:dyDescent="0.25">
      <c r="A12681" s="118">
        <v>29240</v>
      </c>
      <c r="B12681" s="110" t="s">
        <v>15496</v>
      </c>
    </row>
    <row r="12682" spans="1:2" x14ac:dyDescent="0.25">
      <c r="A12682" s="118">
        <v>15410</v>
      </c>
      <c r="B12682" s="110" t="s">
        <v>15497</v>
      </c>
    </row>
    <row r="12683" spans="1:2" x14ac:dyDescent="0.25">
      <c r="A12683" s="121">
        <v>29530</v>
      </c>
      <c r="B12683" s="110" t="s">
        <v>15498</v>
      </c>
    </row>
    <row r="12684" spans="1:2" x14ac:dyDescent="0.25">
      <c r="A12684" s="118">
        <v>1110</v>
      </c>
      <c r="B12684" s="110" t="s">
        <v>15499</v>
      </c>
    </row>
    <row r="12685" spans="1:2" x14ac:dyDescent="0.25">
      <c r="A12685" s="118">
        <v>1410</v>
      </c>
      <c r="B12685" s="110" t="s">
        <v>15500</v>
      </c>
    </row>
    <row r="12686" spans="1:2" x14ac:dyDescent="0.25">
      <c r="A12686" s="118">
        <v>1139</v>
      </c>
      <c r="B12686" s="110" t="s">
        <v>15501</v>
      </c>
    </row>
    <row r="12687" spans="1:2" x14ac:dyDescent="0.25">
      <c r="A12687" s="118">
        <v>1120</v>
      </c>
      <c r="B12687" s="110" t="s">
        <v>15502</v>
      </c>
    </row>
    <row r="12688" spans="1:2" x14ac:dyDescent="0.25">
      <c r="A12688" s="121">
        <v>29530</v>
      </c>
      <c r="B12688" s="110" t="s">
        <v>15503</v>
      </c>
    </row>
    <row r="12689" spans="1:2" x14ac:dyDescent="0.25">
      <c r="A12689" s="118">
        <v>24200</v>
      </c>
      <c r="B12689" s="110" t="s">
        <v>15504</v>
      </c>
    </row>
    <row r="12690" spans="1:2" x14ac:dyDescent="0.25">
      <c r="A12690" s="118">
        <v>1110</v>
      </c>
      <c r="B12690" s="110" t="s">
        <v>15505</v>
      </c>
    </row>
    <row r="12691" spans="1:2" x14ac:dyDescent="0.25">
      <c r="A12691" s="118">
        <v>1410</v>
      </c>
      <c r="B12691" s="110" t="s">
        <v>15506</v>
      </c>
    </row>
    <row r="12692" spans="1:2" x14ac:dyDescent="0.25">
      <c r="A12692" s="118">
        <v>1139</v>
      </c>
      <c r="B12692" s="110" t="s">
        <v>15507</v>
      </c>
    </row>
    <row r="12693" spans="1:2" x14ac:dyDescent="0.25">
      <c r="A12693" s="118">
        <v>1120</v>
      </c>
      <c r="B12693" s="110" t="s">
        <v>15508</v>
      </c>
    </row>
    <row r="12694" spans="1:2" x14ac:dyDescent="0.25">
      <c r="A12694" s="118">
        <v>1110</v>
      </c>
      <c r="B12694" s="110" t="s">
        <v>15509</v>
      </c>
    </row>
    <row r="12695" spans="1:2" x14ac:dyDescent="0.25">
      <c r="A12695" s="118">
        <v>1410</v>
      </c>
      <c r="B12695" s="110" t="s">
        <v>15510</v>
      </c>
    </row>
    <row r="12696" spans="1:2" x14ac:dyDescent="0.25">
      <c r="A12696" s="118">
        <v>1139</v>
      </c>
      <c r="B12696" s="110" t="s">
        <v>15511</v>
      </c>
    </row>
    <row r="12697" spans="1:2" x14ac:dyDescent="0.25">
      <c r="A12697" s="118">
        <v>1120</v>
      </c>
      <c r="B12697" s="110" t="s">
        <v>15512</v>
      </c>
    </row>
    <row r="12698" spans="1:2" x14ac:dyDescent="0.25">
      <c r="A12698" s="118">
        <v>1110</v>
      </c>
      <c r="B12698" s="110" t="s">
        <v>15513</v>
      </c>
    </row>
    <row r="12699" spans="1:2" x14ac:dyDescent="0.25">
      <c r="A12699" s="118">
        <v>1410</v>
      </c>
      <c r="B12699" s="110" t="s">
        <v>15514</v>
      </c>
    </row>
    <row r="12700" spans="1:2" x14ac:dyDescent="0.25">
      <c r="A12700" s="118">
        <v>1139</v>
      </c>
      <c r="B12700" s="110" t="s">
        <v>15515</v>
      </c>
    </row>
    <row r="12701" spans="1:2" x14ac:dyDescent="0.25">
      <c r="A12701" s="118">
        <v>1120</v>
      </c>
      <c r="B12701" s="110" t="s">
        <v>15516</v>
      </c>
    </row>
    <row r="12702" spans="1:2" x14ac:dyDescent="0.25">
      <c r="A12702" s="118">
        <v>1110</v>
      </c>
      <c r="B12702" s="110" t="s">
        <v>15517</v>
      </c>
    </row>
    <row r="12703" spans="1:2" x14ac:dyDescent="0.25">
      <c r="A12703" s="118">
        <v>1410</v>
      </c>
      <c r="B12703" s="110" t="s">
        <v>15518</v>
      </c>
    </row>
    <row r="12704" spans="1:2" x14ac:dyDescent="0.25">
      <c r="A12704" s="118">
        <v>1139</v>
      </c>
      <c r="B12704" s="110" t="s">
        <v>15519</v>
      </c>
    </row>
    <row r="12705" spans="1:2" x14ac:dyDescent="0.25">
      <c r="A12705" s="118">
        <v>1120</v>
      </c>
      <c r="B12705" s="110" t="s">
        <v>15520</v>
      </c>
    </row>
    <row r="12706" spans="1:2" x14ac:dyDescent="0.25">
      <c r="A12706" s="118">
        <v>51210</v>
      </c>
      <c r="B12706" s="110" t="s">
        <v>15521</v>
      </c>
    </row>
    <row r="12707" spans="1:2" x14ac:dyDescent="0.25">
      <c r="A12707" s="118">
        <v>1110</v>
      </c>
      <c r="B12707" s="110" t="s">
        <v>15522</v>
      </c>
    </row>
    <row r="12708" spans="1:2" x14ac:dyDescent="0.25">
      <c r="A12708" s="118">
        <v>1410</v>
      </c>
      <c r="B12708" s="110" t="s">
        <v>15523</v>
      </c>
    </row>
    <row r="12709" spans="1:2" x14ac:dyDescent="0.25">
      <c r="A12709" s="118">
        <v>1139</v>
      </c>
      <c r="B12709" s="110" t="s">
        <v>15524</v>
      </c>
    </row>
    <row r="12710" spans="1:2" x14ac:dyDescent="0.25">
      <c r="A12710" s="118">
        <v>1120</v>
      </c>
      <c r="B12710" s="110" t="s">
        <v>15525</v>
      </c>
    </row>
    <row r="12711" spans="1:2" x14ac:dyDescent="0.25">
      <c r="A12711" s="118">
        <v>25240</v>
      </c>
      <c r="B12711" s="110" t="s">
        <v>15526</v>
      </c>
    </row>
    <row r="12712" spans="1:2" x14ac:dyDescent="0.25">
      <c r="A12712" s="118">
        <v>29320</v>
      </c>
      <c r="B12712" s="110" t="s">
        <v>15527</v>
      </c>
    </row>
    <row r="12713" spans="1:2" x14ac:dyDescent="0.25">
      <c r="A12713" s="118">
        <v>52489</v>
      </c>
      <c r="B12713" s="110" t="s">
        <v>15528</v>
      </c>
    </row>
    <row r="12714" spans="1:2" x14ac:dyDescent="0.25">
      <c r="A12714" s="118">
        <v>51210</v>
      </c>
      <c r="B12714" s="110" t="s">
        <v>15529</v>
      </c>
    </row>
    <row r="12715" spans="1:2" x14ac:dyDescent="0.25">
      <c r="A12715" s="118">
        <v>26810</v>
      </c>
      <c r="B12715" s="110" t="s">
        <v>15530</v>
      </c>
    </row>
    <row r="12716" spans="1:2" x14ac:dyDescent="0.25">
      <c r="A12716" s="118">
        <v>74206</v>
      </c>
      <c r="B12716" s="110" t="s">
        <v>15531</v>
      </c>
    </row>
    <row r="12717" spans="1:2" x14ac:dyDescent="0.25">
      <c r="A12717" s="118">
        <v>33201</v>
      </c>
      <c r="B12717" s="110" t="s">
        <v>15532</v>
      </c>
    </row>
    <row r="12718" spans="1:2" x14ac:dyDescent="0.25">
      <c r="A12718" s="118">
        <v>33202</v>
      </c>
      <c r="B12718" s="110" t="s">
        <v>15533</v>
      </c>
    </row>
    <row r="12719" spans="1:2" x14ac:dyDescent="0.25">
      <c r="A12719" s="118">
        <v>70209</v>
      </c>
      <c r="B12719" s="110" t="s">
        <v>15534</v>
      </c>
    </row>
    <row r="12720" spans="1:2" x14ac:dyDescent="0.25">
      <c r="A12720" s="118">
        <v>25240</v>
      </c>
      <c r="B12720" s="110" t="s">
        <v>15535</v>
      </c>
    </row>
    <row r="12721" spans="1:2" x14ac:dyDescent="0.25">
      <c r="A12721" s="118">
        <v>21230</v>
      </c>
      <c r="B12721" s="110" t="s">
        <v>15536</v>
      </c>
    </row>
    <row r="12722" spans="1:2" x14ac:dyDescent="0.25">
      <c r="A12722" s="118">
        <v>35200</v>
      </c>
      <c r="B12722" s="110" t="s">
        <v>15537</v>
      </c>
    </row>
    <row r="12723" spans="1:2" x14ac:dyDescent="0.25">
      <c r="A12723" s="118">
        <v>35200</v>
      </c>
      <c r="B12723" s="110" t="s">
        <v>15538</v>
      </c>
    </row>
    <row r="12724" spans="1:2" x14ac:dyDescent="0.25">
      <c r="A12724" s="118">
        <v>15611</v>
      </c>
      <c r="B12724" s="110" t="s">
        <v>15539</v>
      </c>
    </row>
    <row r="12725" spans="1:2" x14ac:dyDescent="0.25">
      <c r="A12725" s="118">
        <v>55301</v>
      </c>
      <c r="B12725" s="110" t="s">
        <v>15540</v>
      </c>
    </row>
    <row r="12726" spans="1:2" x14ac:dyDescent="0.25">
      <c r="A12726" s="118">
        <v>55302</v>
      </c>
      <c r="B12726" s="110" t="s">
        <v>15541</v>
      </c>
    </row>
    <row r="12727" spans="1:2" x14ac:dyDescent="0.25">
      <c r="A12727" s="118">
        <v>21110</v>
      </c>
      <c r="B12727" s="110" t="s">
        <v>15542</v>
      </c>
    </row>
    <row r="12728" spans="1:2" x14ac:dyDescent="0.25">
      <c r="A12728" s="118">
        <v>21110</v>
      </c>
      <c r="B12728" s="110" t="s">
        <v>15543</v>
      </c>
    </row>
    <row r="12729" spans="1:2" x14ac:dyDescent="0.25">
      <c r="A12729" s="118">
        <v>21110</v>
      </c>
      <c r="B12729" s="110" t="s">
        <v>15544</v>
      </c>
    </row>
    <row r="12730" spans="1:2" x14ac:dyDescent="0.25">
      <c r="A12730" s="118">
        <v>21110</v>
      </c>
      <c r="B12730" s="110" t="s">
        <v>15545</v>
      </c>
    </row>
    <row r="12731" spans="1:2" x14ac:dyDescent="0.25">
      <c r="A12731" s="118">
        <v>21110</v>
      </c>
      <c r="B12731" s="110" t="s">
        <v>15546</v>
      </c>
    </row>
    <row r="12732" spans="1:2" x14ac:dyDescent="0.25">
      <c r="A12732" s="118">
        <v>23100</v>
      </c>
      <c r="B12732" s="110" t="s">
        <v>15547</v>
      </c>
    </row>
    <row r="12733" spans="1:2" x14ac:dyDescent="0.25">
      <c r="A12733" s="118">
        <v>32100</v>
      </c>
      <c r="B12733" s="110" t="s">
        <v>15548</v>
      </c>
    </row>
    <row r="12734" spans="1:2" x14ac:dyDescent="0.25">
      <c r="A12734" s="118">
        <v>31100</v>
      </c>
      <c r="B12734" s="110" t="s">
        <v>15549</v>
      </c>
    </row>
    <row r="12735" spans="1:2" x14ac:dyDescent="0.25">
      <c r="A12735" s="118">
        <v>51860</v>
      </c>
      <c r="B12735" s="110" t="s">
        <v>15550</v>
      </c>
    </row>
    <row r="12736" spans="1:2" x14ac:dyDescent="0.25">
      <c r="A12736" s="118">
        <v>24660</v>
      </c>
      <c r="B12736" s="110" t="s">
        <v>15551</v>
      </c>
    </row>
    <row r="12737" spans="1:2" x14ac:dyDescent="0.25">
      <c r="A12737" s="118">
        <v>25130</v>
      </c>
      <c r="B12737" s="110" t="s">
        <v>15552</v>
      </c>
    </row>
    <row r="12738" spans="1:2" x14ac:dyDescent="0.25">
      <c r="A12738" s="118">
        <v>27100</v>
      </c>
      <c r="B12738" s="110" t="s">
        <v>15553</v>
      </c>
    </row>
    <row r="12739" spans="1:2" x14ac:dyDescent="0.25">
      <c r="A12739" s="118">
        <v>27440</v>
      </c>
      <c r="B12739" s="110" t="s">
        <v>15554</v>
      </c>
    </row>
    <row r="12740" spans="1:2" x14ac:dyDescent="0.25">
      <c r="A12740" s="118">
        <v>27450</v>
      </c>
      <c r="B12740" s="110" t="s">
        <v>15555</v>
      </c>
    </row>
    <row r="12741" spans="1:2" x14ac:dyDescent="0.25">
      <c r="A12741" s="118">
        <v>27450</v>
      </c>
      <c r="B12741" s="110" t="s">
        <v>15556</v>
      </c>
    </row>
    <row r="12742" spans="1:2" x14ac:dyDescent="0.25">
      <c r="A12742" s="118">
        <v>27450</v>
      </c>
      <c r="B12742" s="110" t="s">
        <v>15557</v>
      </c>
    </row>
    <row r="12743" spans="1:2" x14ac:dyDescent="0.25">
      <c r="A12743" s="118">
        <v>80220</v>
      </c>
      <c r="B12743" s="110" t="s">
        <v>15558</v>
      </c>
    </row>
    <row r="12744" spans="1:2" x14ac:dyDescent="0.25">
      <c r="A12744" s="118">
        <v>14500</v>
      </c>
      <c r="B12744" s="110" t="s">
        <v>15559</v>
      </c>
    </row>
    <row r="12745" spans="1:2" x14ac:dyDescent="0.25">
      <c r="A12745" s="118">
        <v>34202</v>
      </c>
      <c r="B12745" s="110" t="s">
        <v>15560</v>
      </c>
    </row>
    <row r="12746" spans="1:2" x14ac:dyDescent="0.25">
      <c r="A12746" s="118">
        <v>50101</v>
      </c>
      <c r="B12746" s="110" t="s">
        <v>15561</v>
      </c>
    </row>
    <row r="12747" spans="1:2" x14ac:dyDescent="0.25">
      <c r="A12747" s="118">
        <v>50102</v>
      </c>
      <c r="B12747" s="110" t="s">
        <v>15562</v>
      </c>
    </row>
    <row r="12748" spans="1:2" x14ac:dyDescent="0.25">
      <c r="A12748" s="118">
        <v>50102</v>
      </c>
      <c r="B12748" s="110" t="s">
        <v>15563</v>
      </c>
    </row>
    <row r="12749" spans="1:2" x14ac:dyDescent="0.25">
      <c r="A12749" s="118">
        <v>50101</v>
      </c>
      <c r="B12749" s="110" t="s">
        <v>15564</v>
      </c>
    </row>
    <row r="12750" spans="1:2" x14ac:dyDescent="0.25">
      <c r="A12750" s="118">
        <v>17130</v>
      </c>
      <c r="B12750" s="110" t="s">
        <v>15565</v>
      </c>
    </row>
    <row r="12751" spans="1:2" x14ac:dyDescent="0.25">
      <c r="A12751" s="118">
        <v>15611</v>
      </c>
      <c r="B12751" s="110" t="s">
        <v>15566</v>
      </c>
    </row>
    <row r="12752" spans="1:2" x14ac:dyDescent="0.25">
      <c r="A12752" s="118">
        <v>24640</v>
      </c>
      <c r="B12752" s="110" t="s">
        <v>15567</v>
      </c>
    </row>
    <row r="12753" spans="1:2" x14ac:dyDescent="0.25">
      <c r="A12753" s="118">
        <v>24640</v>
      </c>
      <c r="B12753" s="110" t="s">
        <v>15568</v>
      </c>
    </row>
    <row r="12754" spans="1:2" x14ac:dyDescent="0.25">
      <c r="A12754" s="118">
        <v>24640</v>
      </c>
      <c r="B12754" s="110" t="s">
        <v>15569</v>
      </c>
    </row>
    <row r="12755" spans="1:2" x14ac:dyDescent="0.25">
      <c r="A12755" s="118">
        <v>33302</v>
      </c>
      <c r="B12755" s="110" t="s">
        <v>15570</v>
      </c>
    </row>
    <row r="12756" spans="1:2" x14ac:dyDescent="0.25">
      <c r="A12756" s="118">
        <v>11200</v>
      </c>
      <c r="B12756" s="110" t="s">
        <v>15571</v>
      </c>
    </row>
    <row r="12757" spans="1:2" x14ac:dyDescent="0.25">
      <c r="A12757" s="118">
        <v>29530</v>
      </c>
      <c r="B12757" s="110" t="s">
        <v>15572</v>
      </c>
    </row>
    <row r="12758" spans="1:2" x14ac:dyDescent="0.25">
      <c r="A12758" s="118">
        <v>90010</v>
      </c>
      <c r="B12758" s="110" t="s">
        <v>15573</v>
      </c>
    </row>
    <row r="12759" spans="1:2" x14ac:dyDescent="0.25">
      <c r="A12759" s="118">
        <v>24421</v>
      </c>
      <c r="B12759" s="110" t="s">
        <v>15574</v>
      </c>
    </row>
    <row r="12760" spans="1:2" x14ac:dyDescent="0.25">
      <c r="A12760" s="118">
        <v>55510</v>
      </c>
      <c r="B12760" s="110" t="s">
        <v>15575</v>
      </c>
    </row>
    <row r="12761" spans="1:2" x14ac:dyDescent="0.25">
      <c r="A12761" s="118">
        <v>24421</v>
      </c>
      <c r="B12761" s="110" t="s">
        <v>15576</v>
      </c>
    </row>
    <row r="12762" spans="1:2" x14ac:dyDescent="0.25">
      <c r="A12762" s="118">
        <v>30020</v>
      </c>
      <c r="B12762" s="110" t="s">
        <v>15577</v>
      </c>
    </row>
    <row r="12763" spans="1:2" x14ac:dyDescent="0.25">
      <c r="A12763" s="118">
        <v>63230</v>
      </c>
      <c r="B12763" s="110" t="s">
        <v>15578</v>
      </c>
    </row>
    <row r="12764" spans="1:2" x14ac:dyDescent="0.25">
      <c r="A12764" s="118">
        <v>62300</v>
      </c>
      <c r="B12764" s="110" t="s">
        <v>15579</v>
      </c>
    </row>
    <row r="12765" spans="1:2" x14ac:dyDescent="0.25">
      <c r="A12765" s="118">
        <v>70209</v>
      </c>
      <c r="B12765" s="110" t="s">
        <v>15580</v>
      </c>
    </row>
    <row r="12766" spans="1:2" x14ac:dyDescent="0.25">
      <c r="A12766" s="121">
        <v>29530</v>
      </c>
      <c r="B12766" s="110" t="s">
        <v>15581</v>
      </c>
    </row>
    <row r="12767" spans="1:2" x14ac:dyDescent="0.25">
      <c r="A12767" s="118">
        <v>52720</v>
      </c>
      <c r="B12767" s="110" t="s">
        <v>15582</v>
      </c>
    </row>
    <row r="12768" spans="1:2" x14ac:dyDescent="0.25">
      <c r="A12768" s="118">
        <v>52720</v>
      </c>
      <c r="B12768" s="110" t="s">
        <v>15583</v>
      </c>
    </row>
    <row r="12769" spans="1:2" x14ac:dyDescent="0.25">
      <c r="A12769" s="118">
        <v>52720</v>
      </c>
      <c r="B12769" s="110" t="s">
        <v>15584</v>
      </c>
    </row>
    <row r="12770" spans="1:2" x14ac:dyDescent="0.25">
      <c r="A12770" s="118">
        <v>52720</v>
      </c>
      <c r="B12770" s="110" t="s">
        <v>15585</v>
      </c>
    </row>
    <row r="12771" spans="1:2" x14ac:dyDescent="0.25">
      <c r="A12771" s="118">
        <v>29320</v>
      </c>
      <c r="B12771" s="110" t="s">
        <v>15586</v>
      </c>
    </row>
    <row r="12772" spans="1:2" x14ac:dyDescent="0.25">
      <c r="A12772" s="118">
        <v>50200</v>
      </c>
      <c r="B12772" s="110" t="s">
        <v>15587</v>
      </c>
    </row>
    <row r="12773" spans="1:2" x14ac:dyDescent="0.25">
      <c r="A12773" s="118">
        <v>52720</v>
      </c>
      <c r="B12773" s="110" t="s">
        <v>15588</v>
      </c>
    </row>
    <row r="12774" spans="1:2" x14ac:dyDescent="0.25">
      <c r="A12774" s="118">
        <v>52720</v>
      </c>
      <c r="B12774" s="110" t="s">
        <v>15589</v>
      </c>
    </row>
    <row r="12775" spans="1:2" x14ac:dyDescent="0.25">
      <c r="A12775" s="118">
        <v>52720</v>
      </c>
      <c r="B12775" s="110" t="s">
        <v>15590</v>
      </c>
    </row>
    <row r="12776" spans="1:2" x14ac:dyDescent="0.25">
      <c r="A12776" s="118">
        <v>52720</v>
      </c>
      <c r="B12776" s="110" t="s">
        <v>15591</v>
      </c>
    </row>
    <row r="12777" spans="1:2" x14ac:dyDescent="0.25">
      <c r="A12777" s="118">
        <v>52720</v>
      </c>
      <c r="B12777" s="110" t="s">
        <v>15592</v>
      </c>
    </row>
    <row r="12778" spans="1:2" x14ac:dyDescent="0.25">
      <c r="A12778" s="118">
        <v>21220</v>
      </c>
      <c r="B12778" s="110" t="s">
        <v>15593</v>
      </c>
    </row>
    <row r="12779" spans="1:2" x14ac:dyDescent="0.25">
      <c r="A12779" s="118">
        <v>28750</v>
      </c>
      <c r="B12779" s="110" t="s">
        <v>15594</v>
      </c>
    </row>
    <row r="12780" spans="1:2" x14ac:dyDescent="0.25">
      <c r="A12780" s="118">
        <v>15420</v>
      </c>
      <c r="B12780" s="110" t="s">
        <v>15595</v>
      </c>
    </row>
    <row r="12781" spans="1:2" x14ac:dyDescent="0.25">
      <c r="A12781" s="118">
        <v>15410</v>
      </c>
      <c r="B12781" s="110" t="s">
        <v>15596</v>
      </c>
    </row>
    <row r="12782" spans="1:2" x14ac:dyDescent="0.25">
      <c r="A12782" s="118">
        <v>1110</v>
      </c>
      <c r="B12782" s="110" t="s">
        <v>15597</v>
      </c>
    </row>
    <row r="12783" spans="1:2" x14ac:dyDescent="0.25">
      <c r="A12783" s="118">
        <v>14110</v>
      </c>
      <c r="B12783" s="110" t="s">
        <v>15598</v>
      </c>
    </row>
    <row r="12784" spans="1:2" x14ac:dyDescent="0.25">
      <c r="A12784" s="118">
        <v>36110</v>
      </c>
      <c r="B12784" s="110" t="s">
        <v>15599</v>
      </c>
    </row>
    <row r="12785" spans="1:2" x14ac:dyDescent="0.25">
      <c r="A12785" s="118">
        <v>29240</v>
      </c>
      <c r="B12785" s="110" t="s">
        <v>15600</v>
      </c>
    </row>
    <row r="12786" spans="1:2" x14ac:dyDescent="0.25">
      <c r="A12786" s="118">
        <v>90010</v>
      </c>
      <c r="B12786" s="110" t="s">
        <v>15601</v>
      </c>
    </row>
    <row r="12787" spans="1:2" x14ac:dyDescent="0.25">
      <c r="A12787" s="118">
        <v>74206</v>
      </c>
      <c r="B12787" s="110" t="s">
        <v>15602</v>
      </c>
    </row>
    <row r="12788" spans="1:2" x14ac:dyDescent="0.25">
      <c r="A12788" s="118">
        <v>29240</v>
      </c>
      <c r="B12788" s="110" t="s">
        <v>15603</v>
      </c>
    </row>
    <row r="12789" spans="1:2" x14ac:dyDescent="0.25">
      <c r="A12789" s="118">
        <v>90010</v>
      </c>
      <c r="B12789" s="110" t="s">
        <v>15604</v>
      </c>
    </row>
    <row r="12790" spans="1:2" x14ac:dyDescent="0.25">
      <c r="A12790" s="118">
        <v>45213</v>
      </c>
      <c r="B12790" s="110" t="s">
        <v>15605</v>
      </c>
    </row>
    <row r="12791" spans="1:2" x14ac:dyDescent="0.25">
      <c r="A12791" s="118">
        <v>90010</v>
      </c>
      <c r="B12791" s="110" t="s">
        <v>15606</v>
      </c>
    </row>
    <row r="12792" spans="1:2" x14ac:dyDescent="0.25">
      <c r="A12792" s="118">
        <v>29540</v>
      </c>
      <c r="B12792" s="110" t="s">
        <v>15607</v>
      </c>
    </row>
    <row r="12793" spans="1:2" x14ac:dyDescent="0.25">
      <c r="A12793" s="118">
        <v>29540</v>
      </c>
      <c r="B12793" s="110" t="s">
        <v>15608</v>
      </c>
    </row>
    <row r="12794" spans="1:2" x14ac:dyDescent="0.25">
      <c r="A12794" s="118">
        <v>29560</v>
      </c>
      <c r="B12794" s="110" t="s">
        <v>15609</v>
      </c>
    </row>
    <row r="12795" spans="1:2" x14ac:dyDescent="0.25">
      <c r="A12795" s="118">
        <v>52450</v>
      </c>
      <c r="B12795" s="110" t="s">
        <v>15610</v>
      </c>
    </row>
    <row r="12796" spans="1:2" x14ac:dyDescent="0.25">
      <c r="A12796" s="118">
        <v>51830</v>
      </c>
      <c r="B12796" s="110" t="s">
        <v>15611</v>
      </c>
    </row>
    <row r="12797" spans="1:2" x14ac:dyDescent="0.25">
      <c r="A12797" s="118">
        <v>28730</v>
      </c>
      <c r="B12797" s="110" t="s">
        <v>15612</v>
      </c>
    </row>
    <row r="12798" spans="1:2" x14ac:dyDescent="0.25">
      <c r="A12798" s="118">
        <v>52410</v>
      </c>
      <c r="B12798" s="110" t="s">
        <v>15613</v>
      </c>
    </row>
    <row r="12799" spans="1:2" x14ac:dyDescent="0.25">
      <c r="A12799" s="118">
        <v>17160</v>
      </c>
      <c r="B12799" s="110" t="s">
        <v>15614</v>
      </c>
    </row>
    <row r="12800" spans="1:2" x14ac:dyDescent="0.25">
      <c r="A12800" s="118">
        <v>20510</v>
      </c>
      <c r="B12800" s="110" t="s">
        <v>15615</v>
      </c>
    </row>
    <row r="12801" spans="1:2" x14ac:dyDescent="0.25">
      <c r="A12801" s="118">
        <v>51410</v>
      </c>
      <c r="B12801" s="110" t="s">
        <v>15616</v>
      </c>
    </row>
    <row r="12802" spans="1:2" x14ac:dyDescent="0.25">
      <c r="A12802" s="118">
        <v>36639</v>
      </c>
      <c r="B12802" s="110" t="s">
        <v>15617</v>
      </c>
    </row>
    <row r="12803" spans="1:2" x14ac:dyDescent="0.25">
      <c r="A12803" s="118">
        <v>33201</v>
      </c>
      <c r="B12803" s="110" t="s">
        <v>15618</v>
      </c>
    </row>
    <row r="12804" spans="1:2" x14ac:dyDescent="0.25">
      <c r="A12804" s="118">
        <v>33202</v>
      </c>
      <c r="B12804" s="110" t="s">
        <v>15619</v>
      </c>
    </row>
    <row r="12805" spans="1:2" x14ac:dyDescent="0.25">
      <c r="A12805" s="118">
        <v>28750</v>
      </c>
      <c r="B12805" s="110" t="s">
        <v>15620</v>
      </c>
    </row>
    <row r="12806" spans="1:2" x14ac:dyDescent="0.25">
      <c r="A12806" s="118">
        <v>26150</v>
      </c>
      <c r="B12806" s="110" t="s">
        <v>15621</v>
      </c>
    </row>
    <row r="12807" spans="1:2" x14ac:dyDescent="0.25">
      <c r="A12807" s="118">
        <v>29140</v>
      </c>
      <c r="B12807" s="110" t="s">
        <v>15622</v>
      </c>
    </row>
    <row r="12808" spans="1:2" x14ac:dyDescent="0.25">
      <c r="A12808" s="118">
        <v>29140</v>
      </c>
      <c r="B12808" s="110" t="s">
        <v>15623</v>
      </c>
    </row>
    <row r="12809" spans="1:2" x14ac:dyDescent="0.25">
      <c r="A12809" s="118">
        <v>45250</v>
      </c>
      <c r="B12809" s="110" t="s">
        <v>15624</v>
      </c>
    </row>
    <row r="12810" spans="1:2" x14ac:dyDescent="0.25">
      <c r="A12810" s="118">
        <v>45250</v>
      </c>
      <c r="B12810" s="110" t="s">
        <v>15625</v>
      </c>
    </row>
    <row r="12811" spans="1:2" x14ac:dyDescent="0.25">
      <c r="A12811" s="118">
        <v>23201</v>
      </c>
      <c r="B12811" s="110" t="s">
        <v>15626</v>
      </c>
    </row>
    <row r="12812" spans="1:2" x14ac:dyDescent="0.25">
      <c r="A12812" s="118">
        <v>1120</v>
      </c>
      <c r="B12812" s="110" t="s">
        <v>15627</v>
      </c>
    </row>
    <row r="12813" spans="1:2" x14ac:dyDescent="0.25">
      <c r="A12813" s="118">
        <v>24520</v>
      </c>
      <c r="B12813" s="110" t="s">
        <v>15628</v>
      </c>
    </row>
    <row r="12814" spans="1:2" x14ac:dyDescent="0.25">
      <c r="A12814" s="118">
        <v>51180</v>
      </c>
      <c r="B12814" s="110" t="s">
        <v>15629</v>
      </c>
    </row>
    <row r="12815" spans="1:2" x14ac:dyDescent="0.25">
      <c r="A12815" s="118">
        <v>15980</v>
      </c>
      <c r="B12815" s="110" t="s">
        <v>15630</v>
      </c>
    </row>
    <row r="12816" spans="1:2" x14ac:dyDescent="0.25">
      <c r="A12816" s="118">
        <v>27100</v>
      </c>
      <c r="B12816" s="110" t="s">
        <v>15631</v>
      </c>
    </row>
    <row r="12817" spans="1:2" x14ac:dyDescent="0.25">
      <c r="A12817" s="118">
        <v>29420</v>
      </c>
      <c r="B12817" s="110" t="s">
        <v>15632</v>
      </c>
    </row>
    <row r="12818" spans="1:2" x14ac:dyDescent="0.25">
      <c r="A12818" s="118">
        <v>67122</v>
      </c>
      <c r="B12818" s="110" t="s">
        <v>15633</v>
      </c>
    </row>
    <row r="12819" spans="1:2" x14ac:dyDescent="0.25">
      <c r="A12819" s="118">
        <v>65233</v>
      </c>
      <c r="B12819" s="110" t="s">
        <v>15634</v>
      </c>
    </row>
    <row r="12820" spans="1:2" x14ac:dyDescent="0.25">
      <c r="A12820" s="118">
        <v>64200</v>
      </c>
      <c r="B12820" s="110" t="s">
        <v>15635</v>
      </c>
    </row>
    <row r="12821" spans="1:2" x14ac:dyDescent="0.25">
      <c r="A12821" s="118">
        <v>26810</v>
      </c>
      <c r="B12821" s="110" t="s">
        <v>15636</v>
      </c>
    </row>
    <row r="12822" spans="1:2" x14ac:dyDescent="0.25">
      <c r="A12822" s="118">
        <v>28620</v>
      </c>
      <c r="B12822" s="110" t="s">
        <v>15637</v>
      </c>
    </row>
    <row r="12823" spans="1:2" x14ac:dyDescent="0.25">
      <c r="A12823" s="118">
        <v>29710</v>
      </c>
      <c r="B12823" s="110" t="s">
        <v>15638</v>
      </c>
    </row>
    <row r="12824" spans="1:2" x14ac:dyDescent="0.25">
      <c r="A12824" s="118">
        <v>51439</v>
      </c>
      <c r="B12824" s="110" t="s">
        <v>15639</v>
      </c>
    </row>
    <row r="12825" spans="1:2" x14ac:dyDescent="0.25">
      <c r="A12825" s="118">
        <v>36620</v>
      </c>
      <c r="B12825" s="110" t="s">
        <v>15640</v>
      </c>
    </row>
    <row r="12826" spans="1:2" x14ac:dyDescent="0.25">
      <c r="A12826" s="118">
        <v>24520</v>
      </c>
      <c r="B12826" s="110" t="s">
        <v>15641</v>
      </c>
    </row>
    <row r="12827" spans="1:2" x14ac:dyDescent="0.25">
      <c r="A12827" s="118">
        <v>24520</v>
      </c>
      <c r="B12827" s="110" t="s">
        <v>15642</v>
      </c>
    </row>
    <row r="12828" spans="1:2" x14ac:dyDescent="0.25">
      <c r="A12828" s="118">
        <v>24520</v>
      </c>
      <c r="B12828" s="110" t="s">
        <v>15643</v>
      </c>
    </row>
    <row r="12829" spans="1:2" x14ac:dyDescent="0.25">
      <c r="A12829" s="118">
        <v>51180</v>
      </c>
      <c r="B12829" s="110" t="s">
        <v>15644</v>
      </c>
    </row>
    <row r="12830" spans="1:2" x14ac:dyDescent="0.25">
      <c r="A12830" s="118">
        <v>24511</v>
      </c>
      <c r="B12830" s="110" t="s">
        <v>15645</v>
      </c>
    </row>
    <row r="12831" spans="1:2" x14ac:dyDescent="0.25">
      <c r="A12831" s="118">
        <v>18249</v>
      </c>
      <c r="B12831" s="110" t="s">
        <v>15646</v>
      </c>
    </row>
    <row r="12832" spans="1:2" x14ac:dyDescent="0.25">
      <c r="A12832" s="118">
        <v>15420</v>
      </c>
      <c r="B12832" s="110" t="s">
        <v>15647</v>
      </c>
    </row>
    <row r="12833" spans="1:2" x14ac:dyDescent="0.25">
      <c r="A12833" s="118">
        <v>15410</v>
      </c>
      <c r="B12833" s="110" t="s">
        <v>15648</v>
      </c>
    </row>
    <row r="12834" spans="1:2" x14ac:dyDescent="0.25">
      <c r="A12834" s="118">
        <v>18300</v>
      </c>
      <c r="B12834" s="110" t="s">
        <v>15649</v>
      </c>
    </row>
    <row r="12835" spans="1:2" x14ac:dyDescent="0.25">
      <c r="A12835" s="118">
        <v>29420</v>
      </c>
      <c r="B12835" s="110" t="s">
        <v>15650</v>
      </c>
    </row>
    <row r="12836" spans="1:2" x14ac:dyDescent="0.25">
      <c r="A12836" s="118">
        <v>29540</v>
      </c>
      <c r="B12836" s="110" t="s">
        <v>15651</v>
      </c>
    </row>
    <row r="12837" spans="1:2" x14ac:dyDescent="0.25">
      <c r="A12837" s="118">
        <v>28620</v>
      </c>
      <c r="B12837" s="110" t="s">
        <v>15652</v>
      </c>
    </row>
    <row r="12838" spans="1:2" x14ac:dyDescent="0.25">
      <c r="A12838" s="118">
        <v>28620</v>
      </c>
      <c r="B12838" s="110" t="s">
        <v>15653</v>
      </c>
    </row>
    <row r="12839" spans="1:2" x14ac:dyDescent="0.25">
      <c r="A12839" s="118">
        <v>25130</v>
      </c>
      <c r="B12839" s="110" t="s">
        <v>15654</v>
      </c>
    </row>
    <row r="12840" spans="1:2" x14ac:dyDescent="0.25">
      <c r="A12840" s="118">
        <v>28610</v>
      </c>
      <c r="B12840" s="110" t="s">
        <v>15655</v>
      </c>
    </row>
    <row r="12841" spans="1:2" x14ac:dyDescent="0.25">
      <c r="A12841" s="118">
        <v>28110</v>
      </c>
      <c r="B12841" s="110" t="s">
        <v>15656</v>
      </c>
    </row>
    <row r="12842" spans="1:2" x14ac:dyDescent="0.25">
      <c r="A12842" s="118">
        <v>20300</v>
      </c>
      <c r="B12842" s="110" t="s">
        <v>15657</v>
      </c>
    </row>
    <row r="12843" spans="1:2" x14ac:dyDescent="0.25">
      <c r="A12843" s="118">
        <v>51230</v>
      </c>
      <c r="B12843" s="110" t="s">
        <v>15658</v>
      </c>
    </row>
    <row r="12844" spans="1:2" x14ac:dyDescent="0.25">
      <c r="A12844" s="118">
        <v>1429</v>
      </c>
      <c r="B12844" s="110" t="s">
        <v>15659</v>
      </c>
    </row>
    <row r="12845" spans="1:2" x14ac:dyDescent="0.25">
      <c r="A12845" s="118">
        <v>24422</v>
      </c>
      <c r="B12845" s="110" t="s">
        <v>15660</v>
      </c>
    </row>
    <row r="12846" spans="1:2" x14ac:dyDescent="0.25">
      <c r="A12846" s="118">
        <v>15113</v>
      </c>
      <c r="B12846" s="110" t="s">
        <v>15661</v>
      </c>
    </row>
    <row r="12847" spans="1:2" x14ac:dyDescent="0.25">
      <c r="A12847" s="118">
        <v>24200</v>
      </c>
      <c r="B12847" s="110" t="s">
        <v>15662</v>
      </c>
    </row>
    <row r="12848" spans="1:2" x14ac:dyDescent="0.25">
      <c r="A12848" s="118">
        <v>1220</v>
      </c>
      <c r="B12848" s="110" t="s">
        <v>15663</v>
      </c>
    </row>
    <row r="12849" spans="1:2" x14ac:dyDescent="0.25">
      <c r="A12849" s="118">
        <v>1220</v>
      </c>
      <c r="B12849" s="110" t="s">
        <v>15664</v>
      </c>
    </row>
    <row r="12850" spans="1:2" x14ac:dyDescent="0.25">
      <c r="A12850" s="118">
        <v>17520</v>
      </c>
      <c r="B12850" s="110" t="s">
        <v>15665</v>
      </c>
    </row>
    <row r="12851" spans="1:2" x14ac:dyDescent="0.25">
      <c r="A12851" s="118">
        <v>1220</v>
      </c>
      <c r="B12851" s="110" t="s">
        <v>15666</v>
      </c>
    </row>
    <row r="12852" spans="1:2" x14ac:dyDescent="0.25">
      <c r="A12852" s="118">
        <v>1429</v>
      </c>
      <c r="B12852" s="110" t="s">
        <v>15667</v>
      </c>
    </row>
    <row r="12853" spans="1:2" x14ac:dyDescent="0.25">
      <c r="A12853" s="118">
        <v>28620</v>
      </c>
      <c r="B12853" s="110" t="s">
        <v>15668</v>
      </c>
    </row>
    <row r="12854" spans="1:2" x14ac:dyDescent="0.25">
      <c r="A12854" s="118">
        <v>19100</v>
      </c>
      <c r="B12854" s="110" t="s">
        <v>15669</v>
      </c>
    </row>
    <row r="12855" spans="1:2" x14ac:dyDescent="0.25">
      <c r="A12855" s="118">
        <v>51530</v>
      </c>
      <c r="B12855" s="110" t="s">
        <v>15670</v>
      </c>
    </row>
    <row r="12856" spans="1:2" x14ac:dyDescent="0.25">
      <c r="A12856" s="118">
        <v>17403</v>
      </c>
      <c r="B12856" s="110" t="s">
        <v>15671</v>
      </c>
    </row>
    <row r="12857" spans="1:2" x14ac:dyDescent="0.25">
      <c r="A12857" s="118">
        <v>29420</v>
      </c>
      <c r="B12857" s="110" t="s">
        <v>15672</v>
      </c>
    </row>
    <row r="12858" spans="1:2" x14ac:dyDescent="0.25">
      <c r="A12858" s="118">
        <v>22220</v>
      </c>
      <c r="B12858" s="110" t="s">
        <v>15673</v>
      </c>
    </row>
    <row r="12859" spans="1:2" x14ac:dyDescent="0.25">
      <c r="A12859" s="118">
        <v>28520</v>
      </c>
      <c r="B12859" s="110" t="s">
        <v>15674</v>
      </c>
    </row>
    <row r="12860" spans="1:2" x14ac:dyDescent="0.25">
      <c r="A12860" s="118">
        <v>52450</v>
      </c>
      <c r="B12860" s="110" t="s">
        <v>15675</v>
      </c>
    </row>
    <row r="12861" spans="1:2" x14ac:dyDescent="0.25">
      <c r="A12861" s="118">
        <v>22220</v>
      </c>
      <c r="B12861" s="110" t="s">
        <v>15676</v>
      </c>
    </row>
    <row r="12862" spans="1:2" x14ac:dyDescent="0.25">
      <c r="A12862" s="118">
        <v>27100</v>
      </c>
      <c r="B12862" s="110" t="s">
        <v>15677</v>
      </c>
    </row>
    <row r="12863" spans="1:2" x14ac:dyDescent="0.25">
      <c r="A12863" s="118">
        <v>26821</v>
      </c>
      <c r="B12863" s="110" t="s">
        <v>15678</v>
      </c>
    </row>
    <row r="12864" spans="1:2" x14ac:dyDescent="0.25">
      <c r="A12864" s="118">
        <v>25239</v>
      </c>
      <c r="B12864" s="110" t="s">
        <v>15679</v>
      </c>
    </row>
    <row r="12865" spans="1:2" x14ac:dyDescent="0.25">
      <c r="A12865" s="118">
        <v>17250</v>
      </c>
      <c r="B12865" s="110" t="s">
        <v>15680</v>
      </c>
    </row>
    <row r="12866" spans="1:2" x14ac:dyDescent="0.25">
      <c r="A12866" s="118">
        <v>17210</v>
      </c>
      <c r="B12866" s="110" t="s">
        <v>15681</v>
      </c>
    </row>
    <row r="12867" spans="1:2" x14ac:dyDescent="0.25">
      <c r="A12867" s="118">
        <v>26821</v>
      </c>
      <c r="B12867" s="110" t="s">
        <v>15682</v>
      </c>
    </row>
    <row r="12868" spans="1:2" x14ac:dyDescent="0.25">
      <c r="A12868" s="118">
        <v>27420</v>
      </c>
      <c r="B12868" s="110" t="s">
        <v>15683</v>
      </c>
    </row>
    <row r="12869" spans="1:2" x14ac:dyDescent="0.25">
      <c r="A12869" s="118">
        <v>27440</v>
      </c>
      <c r="B12869" s="110" t="s">
        <v>15684</v>
      </c>
    </row>
    <row r="12870" spans="1:2" x14ac:dyDescent="0.25">
      <c r="A12870" s="118">
        <v>25210</v>
      </c>
      <c r="B12870" s="110" t="s">
        <v>15685</v>
      </c>
    </row>
    <row r="12871" spans="1:2" x14ac:dyDescent="0.25">
      <c r="A12871" s="118">
        <v>26610</v>
      </c>
      <c r="B12871" s="110" t="s">
        <v>15686</v>
      </c>
    </row>
    <row r="12872" spans="1:2" x14ac:dyDescent="0.25">
      <c r="A12872" s="118">
        <v>27440</v>
      </c>
      <c r="B12872" s="110" t="s">
        <v>15687</v>
      </c>
    </row>
    <row r="12873" spans="1:2" x14ac:dyDescent="0.25">
      <c r="A12873" s="118">
        <v>20520</v>
      </c>
      <c r="B12873" s="110" t="s">
        <v>15688</v>
      </c>
    </row>
    <row r="12874" spans="1:2" x14ac:dyDescent="0.25">
      <c r="A12874" s="118">
        <v>26650</v>
      </c>
      <c r="B12874" s="110" t="s">
        <v>15689</v>
      </c>
    </row>
    <row r="12875" spans="1:2" x14ac:dyDescent="0.25">
      <c r="A12875" s="118">
        <v>26140</v>
      </c>
      <c r="B12875" s="110" t="s">
        <v>15690</v>
      </c>
    </row>
    <row r="12876" spans="1:2" x14ac:dyDescent="0.25">
      <c r="A12876" s="118">
        <v>25210</v>
      </c>
      <c r="B12876" s="110" t="s">
        <v>15691</v>
      </c>
    </row>
    <row r="12877" spans="1:2" x14ac:dyDescent="0.25">
      <c r="A12877" s="118">
        <v>26620</v>
      </c>
      <c r="B12877" s="110" t="s">
        <v>15692</v>
      </c>
    </row>
    <row r="12878" spans="1:2" x14ac:dyDescent="0.25">
      <c r="A12878" s="118">
        <v>25210</v>
      </c>
      <c r="B12878" s="110" t="s">
        <v>15693</v>
      </c>
    </row>
    <row r="12879" spans="1:2" x14ac:dyDescent="0.25">
      <c r="A12879" s="118">
        <v>25210</v>
      </c>
      <c r="B12879" s="110" t="s">
        <v>15694</v>
      </c>
    </row>
    <row r="12880" spans="1:2" x14ac:dyDescent="0.25">
      <c r="A12880" s="118">
        <v>25210</v>
      </c>
      <c r="B12880" s="110" t="s">
        <v>15695</v>
      </c>
    </row>
    <row r="12881" spans="1:2" x14ac:dyDescent="0.25">
      <c r="A12881" s="118">
        <v>25210</v>
      </c>
      <c r="B12881" s="110" t="s">
        <v>15696</v>
      </c>
    </row>
    <row r="12882" spans="1:2" x14ac:dyDescent="0.25">
      <c r="A12882" s="118">
        <v>25130</v>
      </c>
      <c r="B12882" s="110" t="s">
        <v>15697</v>
      </c>
    </row>
    <row r="12883" spans="1:2" x14ac:dyDescent="0.25">
      <c r="A12883" s="118">
        <v>52410</v>
      </c>
      <c r="B12883" s="110" t="s">
        <v>15698</v>
      </c>
    </row>
    <row r="12884" spans="1:2" x14ac:dyDescent="0.25">
      <c r="A12884" s="118">
        <v>27330</v>
      </c>
      <c r="B12884" s="110" t="s">
        <v>15699</v>
      </c>
    </row>
    <row r="12885" spans="1:2" x14ac:dyDescent="0.25">
      <c r="A12885" s="118">
        <v>28300</v>
      </c>
      <c r="B12885" s="110" t="s">
        <v>15700</v>
      </c>
    </row>
    <row r="12886" spans="1:2" x14ac:dyDescent="0.25">
      <c r="A12886" s="118">
        <v>29600</v>
      </c>
      <c r="B12886" s="110" t="s">
        <v>15701</v>
      </c>
    </row>
    <row r="12887" spans="1:2" x14ac:dyDescent="0.25">
      <c r="A12887" s="118">
        <v>29530</v>
      </c>
      <c r="B12887" s="110" t="s">
        <v>15702</v>
      </c>
    </row>
    <row r="12888" spans="1:2" x14ac:dyDescent="0.25">
      <c r="A12888" s="118">
        <v>24301</v>
      </c>
      <c r="B12888" s="110" t="s">
        <v>15703</v>
      </c>
    </row>
    <row r="12889" spans="1:2" x14ac:dyDescent="0.25">
      <c r="A12889" s="118">
        <v>52230</v>
      </c>
      <c r="B12889" s="110" t="s">
        <v>15704</v>
      </c>
    </row>
    <row r="12890" spans="1:2" x14ac:dyDescent="0.25">
      <c r="A12890" s="118">
        <v>51380</v>
      </c>
      <c r="B12890" s="110" t="s">
        <v>15705</v>
      </c>
    </row>
    <row r="12891" spans="1:2" x14ac:dyDescent="0.25">
      <c r="A12891" s="118">
        <v>15201</v>
      </c>
      <c r="B12891" s="110" t="s">
        <v>15706</v>
      </c>
    </row>
    <row r="12892" spans="1:2" x14ac:dyDescent="0.25">
      <c r="A12892" s="118">
        <v>15209</v>
      </c>
      <c r="B12892" s="110" t="s">
        <v>15707</v>
      </c>
    </row>
    <row r="12893" spans="1:2" x14ac:dyDescent="0.25">
      <c r="A12893" s="121">
        <v>15330</v>
      </c>
      <c r="B12893" s="110" t="s">
        <v>15708</v>
      </c>
    </row>
    <row r="12894" spans="1:2" x14ac:dyDescent="0.25">
      <c r="A12894" s="118">
        <v>85311</v>
      </c>
      <c r="B12894" s="110" t="s">
        <v>15709</v>
      </c>
    </row>
    <row r="12895" spans="1:2" x14ac:dyDescent="0.25">
      <c r="A12895" s="118">
        <v>85312</v>
      </c>
      <c r="B12895" s="110" t="s">
        <v>15710</v>
      </c>
    </row>
    <row r="12896" spans="1:2" x14ac:dyDescent="0.25">
      <c r="A12896" s="118">
        <v>36120</v>
      </c>
      <c r="B12896" s="110" t="s">
        <v>15711</v>
      </c>
    </row>
    <row r="12897" spans="1:2" x14ac:dyDescent="0.25">
      <c r="A12897" s="118">
        <v>75230</v>
      </c>
      <c r="B12897" s="110" t="s">
        <v>15712</v>
      </c>
    </row>
    <row r="12898" spans="1:2" x14ac:dyDescent="0.25">
      <c r="A12898" s="118">
        <v>74119</v>
      </c>
      <c r="B12898" s="110" t="s">
        <v>15713</v>
      </c>
    </row>
    <row r="12899" spans="1:2" x14ac:dyDescent="0.25">
      <c r="A12899" s="118">
        <v>14210</v>
      </c>
      <c r="B12899" s="110" t="s">
        <v>15714</v>
      </c>
    </row>
    <row r="12900" spans="1:2" x14ac:dyDescent="0.25">
      <c r="A12900" s="118">
        <v>20300</v>
      </c>
      <c r="B12900" s="110" t="s">
        <v>15715</v>
      </c>
    </row>
    <row r="12901" spans="1:2" x14ac:dyDescent="0.25">
      <c r="A12901" s="118">
        <v>74703</v>
      </c>
      <c r="B12901" s="110" t="s">
        <v>15716</v>
      </c>
    </row>
    <row r="12902" spans="1:2" x14ac:dyDescent="0.25">
      <c r="A12902" s="118">
        <v>74703</v>
      </c>
      <c r="B12902" s="110" t="s">
        <v>15717</v>
      </c>
    </row>
    <row r="12903" spans="1:2" x14ac:dyDescent="0.25">
      <c r="A12903" s="118">
        <v>71229</v>
      </c>
      <c r="B12903" s="110" t="s">
        <v>15718</v>
      </c>
    </row>
    <row r="12904" spans="1:2" x14ac:dyDescent="0.25">
      <c r="A12904" s="118">
        <v>71221</v>
      </c>
      <c r="B12904" s="110" t="s">
        <v>15719</v>
      </c>
    </row>
    <row r="12905" spans="1:2" x14ac:dyDescent="0.25">
      <c r="A12905" s="118">
        <v>80410</v>
      </c>
      <c r="B12905" s="110" t="s">
        <v>15720</v>
      </c>
    </row>
    <row r="12906" spans="1:2" x14ac:dyDescent="0.25">
      <c r="A12906" s="118">
        <v>65223</v>
      </c>
      <c r="B12906" s="110" t="s">
        <v>15721</v>
      </c>
    </row>
    <row r="12907" spans="1:2" x14ac:dyDescent="0.25">
      <c r="A12907" s="118">
        <v>28750</v>
      </c>
      <c r="B12907" s="110" t="s">
        <v>15722</v>
      </c>
    </row>
    <row r="12908" spans="1:2" x14ac:dyDescent="0.25">
      <c r="A12908" s="118">
        <v>28750</v>
      </c>
      <c r="B12908" s="110" t="s">
        <v>15723</v>
      </c>
    </row>
    <row r="12909" spans="1:2" x14ac:dyDescent="0.25">
      <c r="A12909" s="118">
        <v>71221</v>
      </c>
      <c r="B12909" s="110" t="s">
        <v>15724</v>
      </c>
    </row>
    <row r="12910" spans="1:2" x14ac:dyDescent="0.25">
      <c r="A12910" s="118">
        <v>74300</v>
      </c>
      <c r="B12910" s="110" t="s">
        <v>15725</v>
      </c>
    </row>
    <row r="12911" spans="1:2" x14ac:dyDescent="0.25">
      <c r="A12911" s="118">
        <v>35110</v>
      </c>
      <c r="B12911" s="110" t="s">
        <v>15726</v>
      </c>
    </row>
    <row r="12912" spans="1:2" x14ac:dyDescent="0.25">
      <c r="A12912" s="118">
        <v>25239</v>
      </c>
      <c r="B12912" s="110" t="s">
        <v>15727</v>
      </c>
    </row>
    <row r="12913" spans="1:2" x14ac:dyDescent="0.25">
      <c r="A12913" s="118">
        <v>63400</v>
      </c>
      <c r="B12913" s="110" t="s">
        <v>15728</v>
      </c>
    </row>
    <row r="12914" spans="1:2" x14ac:dyDescent="0.25">
      <c r="A12914" s="118">
        <v>80410</v>
      </c>
      <c r="B12914" s="110" t="s">
        <v>15729</v>
      </c>
    </row>
    <row r="12915" spans="1:2" x14ac:dyDescent="0.25">
      <c r="A12915" s="118">
        <v>51140</v>
      </c>
      <c r="B12915" s="110" t="s">
        <v>15730</v>
      </c>
    </row>
    <row r="12916" spans="1:2" x14ac:dyDescent="0.25">
      <c r="A12916" s="118">
        <v>51870</v>
      </c>
      <c r="B12916" s="110" t="s">
        <v>15731</v>
      </c>
    </row>
    <row r="12917" spans="1:2" x14ac:dyDescent="0.25">
      <c r="A12917" s="118">
        <v>51870</v>
      </c>
      <c r="B12917" s="110" t="s">
        <v>15732</v>
      </c>
    </row>
    <row r="12918" spans="1:2" x14ac:dyDescent="0.25">
      <c r="A12918" s="118">
        <v>24301</v>
      </c>
      <c r="B12918" s="110" t="s">
        <v>15733</v>
      </c>
    </row>
    <row r="12919" spans="1:2" x14ac:dyDescent="0.25">
      <c r="A12919" s="118">
        <v>74300</v>
      </c>
      <c r="B12919" s="110" t="s">
        <v>15734</v>
      </c>
    </row>
    <row r="12920" spans="1:2" x14ac:dyDescent="0.25">
      <c r="A12920" s="118">
        <v>51900</v>
      </c>
      <c r="B12920" s="110" t="s">
        <v>15735</v>
      </c>
    </row>
    <row r="12921" spans="1:2" x14ac:dyDescent="0.25">
      <c r="A12921" s="118">
        <v>17520</v>
      </c>
      <c r="B12921" s="110" t="s">
        <v>15736</v>
      </c>
    </row>
    <row r="12922" spans="1:2" x14ac:dyDescent="0.25">
      <c r="A12922" s="118">
        <v>31300</v>
      </c>
      <c r="B12922" s="110" t="s">
        <v>15737</v>
      </c>
    </row>
    <row r="12923" spans="1:2" x14ac:dyDescent="0.25">
      <c r="A12923" s="118">
        <v>91330</v>
      </c>
      <c r="B12923" s="110" t="s">
        <v>15738</v>
      </c>
    </row>
    <row r="12924" spans="1:2" x14ac:dyDescent="0.25">
      <c r="A12924" s="118">
        <v>93010</v>
      </c>
      <c r="B12924" s="110" t="s">
        <v>15739</v>
      </c>
    </row>
    <row r="12925" spans="1:2" x14ac:dyDescent="0.25">
      <c r="A12925" s="118">
        <v>18249</v>
      </c>
      <c r="B12925" s="110" t="s">
        <v>15740</v>
      </c>
    </row>
    <row r="12926" spans="1:2" x14ac:dyDescent="0.25">
      <c r="A12926" s="118">
        <v>18249</v>
      </c>
      <c r="B12926" s="110" t="s">
        <v>15741</v>
      </c>
    </row>
    <row r="12927" spans="1:2" x14ac:dyDescent="0.25">
      <c r="A12927" s="118">
        <v>17250</v>
      </c>
      <c r="B12927" s="110" t="s">
        <v>15742</v>
      </c>
    </row>
    <row r="12928" spans="1:2" x14ac:dyDescent="0.25">
      <c r="A12928" s="118">
        <v>17210</v>
      </c>
      <c r="B12928" s="110" t="s">
        <v>15743</v>
      </c>
    </row>
    <row r="12929" spans="1:2" x14ac:dyDescent="0.25">
      <c r="A12929" s="118">
        <v>18210</v>
      </c>
      <c r="B12929" s="110" t="s">
        <v>15744</v>
      </c>
    </row>
    <row r="12930" spans="1:2" x14ac:dyDescent="0.25">
      <c r="A12930" s="118">
        <v>18231</v>
      </c>
      <c r="B12930" s="110" t="s">
        <v>15745</v>
      </c>
    </row>
    <row r="12931" spans="1:2" x14ac:dyDescent="0.25">
      <c r="A12931" s="118">
        <v>18232</v>
      </c>
      <c r="B12931" s="110" t="s">
        <v>15746</v>
      </c>
    </row>
    <row r="12932" spans="1:2" x14ac:dyDescent="0.25">
      <c r="A12932" s="118">
        <v>34300</v>
      </c>
      <c r="B12932" s="110" t="s">
        <v>15747</v>
      </c>
    </row>
    <row r="12933" spans="1:2" x14ac:dyDescent="0.25">
      <c r="A12933" s="118">
        <v>35200</v>
      </c>
      <c r="B12933" s="110" t="s">
        <v>15748</v>
      </c>
    </row>
    <row r="12934" spans="1:2" x14ac:dyDescent="0.25">
      <c r="A12934" s="118">
        <v>51560</v>
      </c>
      <c r="B12934" s="110" t="s">
        <v>15749</v>
      </c>
    </row>
    <row r="12935" spans="1:2" x14ac:dyDescent="0.25">
      <c r="A12935" s="118">
        <v>36620</v>
      </c>
      <c r="B12935" s="110" t="s">
        <v>15750</v>
      </c>
    </row>
    <row r="12936" spans="1:2" x14ac:dyDescent="0.25">
      <c r="A12936" s="121">
        <v>24301</v>
      </c>
      <c r="B12936" s="110" t="s">
        <v>15751</v>
      </c>
    </row>
    <row r="12937" spans="1:2" x14ac:dyDescent="0.25">
      <c r="A12937" s="118">
        <v>17542</v>
      </c>
      <c r="B12937" s="110" t="s">
        <v>15752</v>
      </c>
    </row>
    <row r="12938" spans="1:2" x14ac:dyDescent="0.25">
      <c r="A12938" s="118">
        <v>25240</v>
      </c>
      <c r="B12938" s="110" t="s">
        <v>15753</v>
      </c>
    </row>
    <row r="12939" spans="1:2" x14ac:dyDescent="0.25">
      <c r="A12939" s="118">
        <v>19300</v>
      </c>
      <c r="B12939" s="110" t="s">
        <v>15754</v>
      </c>
    </row>
    <row r="12940" spans="1:2" x14ac:dyDescent="0.25">
      <c r="A12940" s="118">
        <v>24512</v>
      </c>
      <c r="B12940" s="110" t="s">
        <v>15755</v>
      </c>
    </row>
    <row r="12941" spans="1:2" x14ac:dyDescent="0.25">
      <c r="A12941" s="118">
        <v>93059</v>
      </c>
      <c r="B12941" s="110" t="s">
        <v>15756</v>
      </c>
    </row>
    <row r="12942" spans="1:2" x14ac:dyDescent="0.25">
      <c r="A12942" s="118">
        <v>17542</v>
      </c>
      <c r="B12942" s="110" t="s">
        <v>15757</v>
      </c>
    </row>
    <row r="12943" spans="1:2" x14ac:dyDescent="0.25">
      <c r="A12943" s="118">
        <v>19300</v>
      </c>
      <c r="B12943" s="110" t="s">
        <v>15758</v>
      </c>
    </row>
    <row r="12944" spans="1:2" x14ac:dyDescent="0.25">
      <c r="A12944" s="118">
        <v>52431</v>
      </c>
      <c r="B12944" s="110" t="s">
        <v>15759</v>
      </c>
    </row>
    <row r="12945" spans="1:2" x14ac:dyDescent="0.25">
      <c r="A12945" s="118">
        <v>51423</v>
      </c>
      <c r="B12945" s="110" t="s">
        <v>15760</v>
      </c>
    </row>
    <row r="12946" spans="1:2" x14ac:dyDescent="0.25">
      <c r="A12946" s="118">
        <v>19300</v>
      </c>
      <c r="B12946" s="110" t="s">
        <v>15761</v>
      </c>
    </row>
    <row r="12947" spans="1:2" x14ac:dyDescent="0.25">
      <c r="A12947" s="118">
        <v>20510</v>
      </c>
      <c r="B12947" s="110" t="s">
        <v>15762</v>
      </c>
    </row>
    <row r="12948" spans="1:2" x14ac:dyDescent="0.25">
      <c r="A12948" s="118">
        <v>92629</v>
      </c>
      <c r="B12948" s="110" t="s">
        <v>15763</v>
      </c>
    </row>
    <row r="12949" spans="1:2" x14ac:dyDescent="0.25">
      <c r="A12949" s="118">
        <v>92349</v>
      </c>
      <c r="B12949" s="110" t="s">
        <v>15764</v>
      </c>
    </row>
    <row r="12950" spans="1:2" x14ac:dyDescent="0.25">
      <c r="A12950" s="118">
        <v>36639</v>
      </c>
      <c r="B12950" s="110" t="s">
        <v>15765</v>
      </c>
    </row>
    <row r="12951" spans="1:2" x14ac:dyDescent="0.25">
      <c r="A12951" s="118">
        <v>45420</v>
      </c>
      <c r="B12951" s="110" t="s">
        <v>15766</v>
      </c>
    </row>
    <row r="12952" spans="1:2" x14ac:dyDescent="0.25">
      <c r="A12952" s="118">
        <v>36120</v>
      </c>
      <c r="B12952" s="110" t="s">
        <v>15767</v>
      </c>
    </row>
    <row r="12953" spans="1:2" x14ac:dyDescent="0.25">
      <c r="A12953" s="118">
        <v>28120</v>
      </c>
      <c r="B12953" s="110" t="s">
        <v>15768</v>
      </c>
    </row>
    <row r="12954" spans="1:2" x14ac:dyDescent="0.25">
      <c r="A12954" s="118">
        <v>20300</v>
      </c>
      <c r="B12954" s="110" t="s">
        <v>15769</v>
      </c>
    </row>
    <row r="12955" spans="1:2" x14ac:dyDescent="0.25">
      <c r="A12955" s="118">
        <v>70209</v>
      </c>
      <c r="B12955" s="110" t="s">
        <v>15770</v>
      </c>
    </row>
    <row r="12956" spans="1:2" x14ac:dyDescent="0.25">
      <c r="A12956" s="118">
        <v>19200</v>
      </c>
      <c r="B12956" s="110" t="s">
        <v>15771</v>
      </c>
    </row>
    <row r="12957" spans="1:2" x14ac:dyDescent="0.25">
      <c r="A12957" s="118">
        <v>19200</v>
      </c>
      <c r="B12957" s="110" t="s">
        <v>15772</v>
      </c>
    </row>
    <row r="12958" spans="1:2" x14ac:dyDescent="0.25">
      <c r="A12958" s="118">
        <v>35500</v>
      </c>
      <c r="B12958" s="110" t="s">
        <v>15773</v>
      </c>
    </row>
    <row r="12959" spans="1:2" x14ac:dyDescent="0.25">
      <c r="A12959" s="118">
        <v>63220</v>
      </c>
      <c r="B12959" s="110" t="s">
        <v>15774</v>
      </c>
    </row>
    <row r="12960" spans="1:2" x14ac:dyDescent="0.25">
      <c r="A12960" s="118">
        <v>74850</v>
      </c>
      <c r="B12960" s="110" t="s">
        <v>15775</v>
      </c>
    </row>
    <row r="12961" spans="1:2" x14ac:dyDescent="0.25">
      <c r="A12961" s="118">
        <v>30010</v>
      </c>
      <c r="B12961" s="110" t="s">
        <v>15776</v>
      </c>
    </row>
    <row r="12962" spans="1:2" x14ac:dyDescent="0.25">
      <c r="A12962" s="118">
        <v>60109</v>
      </c>
      <c r="B12962" s="110" t="s">
        <v>15777</v>
      </c>
    </row>
    <row r="12963" spans="1:2" x14ac:dyDescent="0.25">
      <c r="A12963" s="118">
        <v>18221</v>
      </c>
      <c r="B12963" s="110" t="s">
        <v>15778</v>
      </c>
    </row>
    <row r="12964" spans="1:2" x14ac:dyDescent="0.25">
      <c r="A12964" s="118">
        <v>28510</v>
      </c>
      <c r="B12964" s="110" t="s">
        <v>15779</v>
      </c>
    </row>
    <row r="12965" spans="1:2" x14ac:dyDescent="0.25">
      <c r="A12965" s="118">
        <v>45250</v>
      </c>
      <c r="B12965" s="110" t="s">
        <v>15780</v>
      </c>
    </row>
    <row r="12966" spans="1:2" x14ac:dyDescent="0.25">
      <c r="A12966" s="118">
        <v>29522</v>
      </c>
      <c r="B12966" s="110" t="s">
        <v>15781</v>
      </c>
    </row>
    <row r="12967" spans="1:2" x14ac:dyDescent="0.25">
      <c r="A12967" s="118">
        <v>28620</v>
      </c>
      <c r="B12967" s="110" t="s">
        <v>15782</v>
      </c>
    </row>
    <row r="12968" spans="1:2" x14ac:dyDescent="0.25">
      <c r="A12968" s="118">
        <v>36120</v>
      </c>
      <c r="B12968" s="110" t="s">
        <v>15783</v>
      </c>
    </row>
    <row r="12969" spans="1:2" x14ac:dyDescent="0.25">
      <c r="A12969" s="118">
        <v>22220</v>
      </c>
      <c r="B12969" s="110" t="s">
        <v>15784</v>
      </c>
    </row>
    <row r="12970" spans="1:2" x14ac:dyDescent="0.25">
      <c r="A12970" s="118">
        <v>28750</v>
      </c>
      <c r="B12970" s="110" t="s">
        <v>15785</v>
      </c>
    </row>
    <row r="12971" spans="1:2" x14ac:dyDescent="0.25">
      <c r="A12971" s="118">
        <v>25239</v>
      </c>
      <c r="B12971" s="110" t="s">
        <v>15786</v>
      </c>
    </row>
    <row r="12972" spans="1:2" x14ac:dyDescent="0.25">
      <c r="A12972" s="118">
        <v>74402</v>
      </c>
      <c r="B12972" s="110" t="s">
        <v>15787</v>
      </c>
    </row>
    <row r="12973" spans="1:2" x14ac:dyDescent="0.25">
      <c r="A12973" s="118">
        <v>37100</v>
      </c>
      <c r="B12973" s="110" t="s">
        <v>15788</v>
      </c>
    </row>
    <row r="12974" spans="1:2" x14ac:dyDescent="0.25">
      <c r="A12974" s="118">
        <v>15209</v>
      </c>
      <c r="B12974" s="110" t="s">
        <v>15789</v>
      </c>
    </row>
    <row r="12975" spans="1:2" x14ac:dyDescent="0.25">
      <c r="A12975" s="118">
        <v>5020</v>
      </c>
      <c r="B12975" s="110" t="s">
        <v>15790</v>
      </c>
    </row>
    <row r="12976" spans="1:2" x14ac:dyDescent="0.25">
      <c r="A12976" s="118">
        <v>5020</v>
      </c>
      <c r="B12976" s="110" t="s">
        <v>15791</v>
      </c>
    </row>
    <row r="12977" spans="1:2" x14ac:dyDescent="0.25">
      <c r="A12977" s="118">
        <v>5010</v>
      </c>
      <c r="B12977" s="110" t="s">
        <v>15792</v>
      </c>
    </row>
    <row r="12978" spans="1:2" x14ac:dyDescent="0.25">
      <c r="A12978" s="118">
        <v>51380</v>
      </c>
      <c r="B12978" s="110" t="s">
        <v>15793</v>
      </c>
    </row>
    <row r="12979" spans="1:2" x14ac:dyDescent="0.25">
      <c r="A12979" s="118">
        <v>29540</v>
      </c>
      <c r="B12979" s="110" t="s">
        <v>15794</v>
      </c>
    </row>
    <row r="12980" spans="1:2" x14ac:dyDescent="0.25">
      <c r="A12980" s="118">
        <v>17300</v>
      </c>
      <c r="B12980" s="110" t="s">
        <v>15795</v>
      </c>
    </row>
    <row r="12981" spans="1:2" x14ac:dyDescent="0.25">
      <c r="A12981" s="118">
        <v>17403</v>
      </c>
      <c r="B12981" s="110" t="s">
        <v>15796</v>
      </c>
    </row>
    <row r="12982" spans="1:2" x14ac:dyDescent="0.25">
      <c r="A12982" s="118">
        <v>17402</v>
      </c>
      <c r="B12982" s="110" t="s">
        <v>15797</v>
      </c>
    </row>
    <row r="12983" spans="1:2" x14ac:dyDescent="0.25">
      <c r="A12983" s="118">
        <v>28110</v>
      </c>
      <c r="B12983" s="110" t="s">
        <v>15798</v>
      </c>
    </row>
    <row r="12984" spans="1:2" x14ac:dyDescent="0.25">
      <c r="A12984" s="118">
        <v>20300</v>
      </c>
      <c r="B12984" s="110" t="s">
        <v>15799</v>
      </c>
    </row>
    <row r="12985" spans="1:2" x14ac:dyDescent="0.25">
      <c r="A12985" s="118">
        <v>28120</v>
      </c>
      <c r="B12985" s="110" t="s">
        <v>15800</v>
      </c>
    </row>
    <row r="12986" spans="1:2" x14ac:dyDescent="0.25">
      <c r="A12986" s="118">
        <v>25239</v>
      </c>
      <c r="B12986" s="110" t="s">
        <v>15801</v>
      </c>
    </row>
    <row r="12987" spans="1:2" x14ac:dyDescent="0.25">
      <c r="A12987" s="118">
        <v>20300</v>
      </c>
      <c r="B12987" s="110" t="s">
        <v>15802</v>
      </c>
    </row>
    <row r="12988" spans="1:2" x14ac:dyDescent="0.25">
      <c r="A12988" s="118">
        <v>29540</v>
      </c>
      <c r="B12988" s="110" t="s">
        <v>15803</v>
      </c>
    </row>
    <row r="12989" spans="1:2" x14ac:dyDescent="0.25">
      <c r="A12989" s="118">
        <v>29540</v>
      </c>
      <c r="B12989" s="110" t="s">
        <v>15804</v>
      </c>
    </row>
    <row r="12990" spans="1:2" x14ac:dyDescent="0.25">
      <c r="A12990" s="118">
        <v>28620</v>
      </c>
      <c r="B12990" s="110" t="s">
        <v>15805</v>
      </c>
    </row>
    <row r="12991" spans="1:2" x14ac:dyDescent="0.25">
      <c r="A12991" s="118">
        <v>29220</v>
      </c>
      <c r="B12991" s="110" t="s">
        <v>15806</v>
      </c>
    </row>
    <row r="12992" spans="1:2" x14ac:dyDescent="0.25">
      <c r="A12992" s="118">
        <v>36140</v>
      </c>
      <c r="B12992" s="110" t="s">
        <v>15807</v>
      </c>
    </row>
    <row r="12993" spans="1:2" x14ac:dyDescent="0.25">
      <c r="A12993" s="118">
        <v>35410</v>
      </c>
      <c r="B12993" s="110" t="s">
        <v>15808</v>
      </c>
    </row>
    <row r="12994" spans="1:2" x14ac:dyDescent="0.25">
      <c r="A12994" s="118">
        <v>29530</v>
      </c>
      <c r="B12994" s="110" t="s">
        <v>15809</v>
      </c>
    </row>
    <row r="12995" spans="1:2" x14ac:dyDescent="0.25">
      <c r="A12995" s="118">
        <v>29530</v>
      </c>
      <c r="B12995" s="110" t="s">
        <v>15810</v>
      </c>
    </row>
    <row r="12996" spans="1:2" x14ac:dyDescent="0.25">
      <c r="A12996" s="118">
        <v>33402</v>
      </c>
      <c r="B12996" s="110" t="s">
        <v>15811</v>
      </c>
    </row>
    <row r="12997" spans="1:2" x14ac:dyDescent="0.25">
      <c r="A12997" s="118">
        <v>60231</v>
      </c>
      <c r="B12997" s="110" t="s">
        <v>15812</v>
      </c>
    </row>
    <row r="12998" spans="1:2" x14ac:dyDescent="0.25">
      <c r="A12998" s="118">
        <v>45340</v>
      </c>
      <c r="B12998" s="110" t="s">
        <v>15813</v>
      </c>
    </row>
    <row r="12999" spans="1:2" x14ac:dyDescent="0.25">
      <c r="A12999" s="118">
        <v>74850</v>
      </c>
      <c r="B12999" s="110" t="s">
        <v>15814</v>
      </c>
    </row>
    <row r="13000" spans="1:2" x14ac:dyDescent="0.25">
      <c r="A13000" s="118">
        <v>28750</v>
      </c>
      <c r="B13000" s="110" t="s">
        <v>15815</v>
      </c>
    </row>
    <row r="13001" spans="1:2" x14ac:dyDescent="0.25">
      <c r="A13001" s="118">
        <v>35200</v>
      </c>
      <c r="B13001" s="110" t="s">
        <v>15816</v>
      </c>
    </row>
    <row r="13002" spans="1:2" x14ac:dyDescent="0.25">
      <c r="A13002" s="118">
        <v>31620</v>
      </c>
      <c r="B13002" s="110" t="s">
        <v>15817</v>
      </c>
    </row>
    <row r="13003" spans="1:2" x14ac:dyDescent="0.25">
      <c r="A13003" s="118">
        <v>24610</v>
      </c>
      <c r="B13003" s="110" t="s">
        <v>15818</v>
      </c>
    </row>
    <row r="13004" spans="1:2" x14ac:dyDescent="0.25">
      <c r="A13004" s="118">
        <v>35200</v>
      </c>
      <c r="B13004" s="110" t="s">
        <v>15819</v>
      </c>
    </row>
    <row r="13005" spans="1:2" x14ac:dyDescent="0.25">
      <c r="A13005" s="118">
        <v>31620</v>
      </c>
      <c r="B13005" s="110" t="s">
        <v>15820</v>
      </c>
    </row>
    <row r="13006" spans="1:2" x14ac:dyDescent="0.25">
      <c r="A13006" s="118">
        <v>31620</v>
      </c>
      <c r="B13006" s="110" t="s">
        <v>15821</v>
      </c>
    </row>
    <row r="13007" spans="1:2" x14ac:dyDescent="0.25">
      <c r="A13007" s="118">
        <v>51120</v>
      </c>
      <c r="B13007" s="110" t="s">
        <v>15822</v>
      </c>
    </row>
    <row r="13008" spans="1:2" x14ac:dyDescent="0.25">
      <c r="A13008" s="118">
        <v>26150</v>
      </c>
      <c r="B13008" s="110" t="s">
        <v>15823</v>
      </c>
    </row>
    <row r="13009" spans="1:2" x14ac:dyDescent="0.25">
      <c r="A13009" s="118">
        <v>35200</v>
      </c>
      <c r="B13009" s="110" t="s">
        <v>15824</v>
      </c>
    </row>
    <row r="13010" spans="1:2" x14ac:dyDescent="0.25">
      <c r="A13010" s="118">
        <v>31620</v>
      </c>
      <c r="B13010" s="110" t="s">
        <v>15825</v>
      </c>
    </row>
    <row r="13011" spans="1:2" x14ac:dyDescent="0.25">
      <c r="A13011" s="118">
        <v>25240</v>
      </c>
      <c r="B13011" s="110" t="s">
        <v>15826</v>
      </c>
    </row>
    <row r="13012" spans="1:2" x14ac:dyDescent="0.25">
      <c r="A13012" s="118">
        <v>20510</v>
      </c>
      <c r="B13012" s="110" t="s">
        <v>15827</v>
      </c>
    </row>
    <row r="13013" spans="1:2" x14ac:dyDescent="0.25">
      <c r="A13013" s="118">
        <v>74402</v>
      </c>
      <c r="B13013" s="110" t="s">
        <v>15828</v>
      </c>
    </row>
    <row r="13014" spans="1:2" x14ac:dyDescent="0.25">
      <c r="A13014" s="118">
        <v>29320</v>
      </c>
      <c r="B13014" s="110" t="s">
        <v>15829</v>
      </c>
    </row>
    <row r="13015" spans="1:2" x14ac:dyDescent="0.25">
      <c r="A13015" s="118">
        <v>34300</v>
      </c>
      <c r="B13015" s="110" t="s">
        <v>15830</v>
      </c>
    </row>
    <row r="13016" spans="1:2" x14ac:dyDescent="0.25">
      <c r="A13016" s="118">
        <v>14500</v>
      </c>
      <c r="B13016" s="110" t="s">
        <v>15831</v>
      </c>
    </row>
    <row r="13017" spans="1:2" x14ac:dyDescent="0.25">
      <c r="A13017" s="118">
        <v>51550</v>
      </c>
      <c r="B13017" s="110" t="s">
        <v>15832</v>
      </c>
    </row>
    <row r="13018" spans="1:2" x14ac:dyDescent="0.25">
      <c r="A13018" s="118">
        <v>14500</v>
      </c>
      <c r="B13018" s="110" t="s">
        <v>15833</v>
      </c>
    </row>
    <row r="13019" spans="1:2" x14ac:dyDescent="0.25">
      <c r="A13019" s="118">
        <v>27100</v>
      </c>
      <c r="B13019" s="110" t="s">
        <v>15834</v>
      </c>
    </row>
    <row r="13020" spans="1:2" x14ac:dyDescent="0.25">
      <c r="A13020" s="118">
        <v>51120</v>
      </c>
      <c r="B13020" s="110" t="s">
        <v>15835</v>
      </c>
    </row>
    <row r="13021" spans="1:2" x14ac:dyDescent="0.25">
      <c r="A13021" s="118">
        <v>51550</v>
      </c>
      <c r="B13021" s="110" t="s">
        <v>15836</v>
      </c>
    </row>
    <row r="13022" spans="1:2" x14ac:dyDescent="0.25">
      <c r="A13022" s="118">
        <v>24160</v>
      </c>
      <c r="B13022" s="110" t="s">
        <v>15837</v>
      </c>
    </row>
    <row r="13023" spans="1:2" x14ac:dyDescent="0.25">
      <c r="A13023" s="118">
        <v>51120</v>
      </c>
      <c r="B13023" s="110" t="s">
        <v>15838</v>
      </c>
    </row>
    <row r="13024" spans="1:2" x14ac:dyDescent="0.25">
      <c r="A13024" s="118">
        <v>51550</v>
      </c>
      <c r="B13024" s="110" t="s">
        <v>15839</v>
      </c>
    </row>
    <row r="13025" spans="1:2" x14ac:dyDescent="0.25">
      <c r="A13025" s="118">
        <v>17300</v>
      </c>
      <c r="B13025" s="110" t="s">
        <v>15840</v>
      </c>
    </row>
    <row r="13026" spans="1:2" x14ac:dyDescent="0.25">
      <c r="A13026" s="118">
        <v>17150</v>
      </c>
      <c r="B13026" s="110" t="s">
        <v>15841</v>
      </c>
    </row>
    <row r="13027" spans="1:2" x14ac:dyDescent="0.25">
      <c r="A13027" s="118">
        <v>17300</v>
      </c>
      <c r="B13027" s="110" t="s">
        <v>15842</v>
      </c>
    </row>
    <row r="13028" spans="1:2" x14ac:dyDescent="0.25">
      <c r="A13028" s="118">
        <v>17300</v>
      </c>
      <c r="B13028" s="110" t="s">
        <v>15843</v>
      </c>
    </row>
    <row r="13029" spans="1:2" x14ac:dyDescent="0.25">
      <c r="A13029" s="118">
        <v>22220</v>
      </c>
      <c r="B13029" s="110" t="s">
        <v>15844</v>
      </c>
    </row>
    <row r="13030" spans="1:2" x14ac:dyDescent="0.25">
      <c r="A13030" s="118">
        <v>22220</v>
      </c>
      <c r="B13030" s="110" t="s">
        <v>15845</v>
      </c>
    </row>
    <row r="13031" spans="1:2" x14ac:dyDescent="0.25">
      <c r="A13031" s="118">
        <v>17150</v>
      </c>
      <c r="B13031" s="110" t="s">
        <v>15846</v>
      </c>
    </row>
    <row r="13032" spans="1:2" x14ac:dyDescent="0.25">
      <c r="A13032" s="118">
        <v>17150</v>
      </c>
      <c r="B13032" s="110" t="s">
        <v>15847</v>
      </c>
    </row>
    <row r="13033" spans="1:2" x14ac:dyDescent="0.25">
      <c r="A13033" s="118">
        <v>17240</v>
      </c>
      <c r="B13033" s="110" t="s">
        <v>15848</v>
      </c>
    </row>
    <row r="13034" spans="1:2" x14ac:dyDescent="0.25">
      <c r="A13034" s="118">
        <v>17150</v>
      </c>
      <c r="B13034" s="110" t="s">
        <v>15849</v>
      </c>
    </row>
    <row r="13035" spans="1:2" x14ac:dyDescent="0.25">
      <c r="A13035" s="118">
        <v>17150</v>
      </c>
      <c r="B13035" s="110" t="s">
        <v>15850</v>
      </c>
    </row>
    <row r="13036" spans="1:2" x14ac:dyDescent="0.25">
      <c r="A13036" s="118">
        <v>17150</v>
      </c>
      <c r="B13036" s="110" t="s">
        <v>15851</v>
      </c>
    </row>
    <row r="13037" spans="1:2" x14ac:dyDescent="0.25">
      <c r="A13037" s="118">
        <v>1250</v>
      </c>
      <c r="B13037" s="110" t="s">
        <v>15852</v>
      </c>
    </row>
    <row r="13038" spans="1:2" x14ac:dyDescent="0.25">
      <c r="A13038" s="118">
        <v>1250</v>
      </c>
      <c r="B13038" s="110" t="s">
        <v>15853</v>
      </c>
    </row>
    <row r="13039" spans="1:2" x14ac:dyDescent="0.25">
      <c r="A13039" s="118">
        <v>17240</v>
      </c>
      <c r="B13039" s="110" t="s">
        <v>15854</v>
      </c>
    </row>
    <row r="13040" spans="1:2" x14ac:dyDescent="0.25">
      <c r="A13040" s="118">
        <v>17150</v>
      </c>
      <c r="B13040" s="110" t="s">
        <v>15855</v>
      </c>
    </row>
    <row r="13041" spans="1:2" x14ac:dyDescent="0.25">
      <c r="A13041" s="118">
        <v>51410</v>
      </c>
      <c r="B13041" s="110" t="s">
        <v>15856</v>
      </c>
    </row>
    <row r="13042" spans="1:2" x14ac:dyDescent="0.25">
      <c r="A13042" s="118">
        <v>45211</v>
      </c>
      <c r="B13042" s="110" t="s">
        <v>15857</v>
      </c>
    </row>
    <row r="13043" spans="1:2" x14ac:dyDescent="0.25">
      <c r="A13043" s="118">
        <v>28210</v>
      </c>
      <c r="B13043" s="110" t="s">
        <v>15858</v>
      </c>
    </row>
    <row r="13044" spans="1:2" x14ac:dyDescent="0.25">
      <c r="A13044" s="118">
        <v>20300</v>
      </c>
      <c r="B13044" s="110" t="s">
        <v>15859</v>
      </c>
    </row>
    <row r="13045" spans="1:2" x14ac:dyDescent="0.25">
      <c r="A13045" s="118">
        <v>24160</v>
      </c>
      <c r="B13045" s="110" t="s">
        <v>15860</v>
      </c>
    </row>
    <row r="13046" spans="1:2" x14ac:dyDescent="0.25">
      <c r="A13046" s="118">
        <v>27410</v>
      </c>
      <c r="B13046" s="110" t="s">
        <v>15861</v>
      </c>
    </row>
    <row r="13047" spans="1:2" x14ac:dyDescent="0.25">
      <c r="A13047" s="118">
        <v>36220</v>
      </c>
      <c r="B13047" s="110" t="s">
        <v>15862</v>
      </c>
    </row>
    <row r="13048" spans="1:2" x14ac:dyDescent="0.25">
      <c r="A13048" s="118">
        <v>13200</v>
      </c>
      <c r="B13048" s="110" t="s">
        <v>15863</v>
      </c>
    </row>
    <row r="13049" spans="1:2" x14ac:dyDescent="0.25">
      <c r="A13049" s="118">
        <v>13200</v>
      </c>
      <c r="B13049" s="110" t="s">
        <v>15864</v>
      </c>
    </row>
    <row r="13050" spans="1:2" x14ac:dyDescent="0.25">
      <c r="A13050" s="118">
        <v>31400</v>
      </c>
      <c r="B13050" s="110" t="s">
        <v>15865</v>
      </c>
    </row>
    <row r="13051" spans="1:2" x14ac:dyDescent="0.25">
      <c r="A13051" s="118">
        <v>27410</v>
      </c>
      <c r="B13051" s="110" t="s">
        <v>15866</v>
      </c>
    </row>
    <row r="13052" spans="1:2" x14ac:dyDescent="0.25">
      <c r="A13052" s="118">
        <v>36220</v>
      </c>
      <c r="B13052" s="110" t="s">
        <v>15867</v>
      </c>
    </row>
    <row r="13053" spans="1:2" x14ac:dyDescent="0.25">
      <c r="A13053" s="118">
        <v>2010</v>
      </c>
      <c r="B13053" s="110" t="s">
        <v>15868</v>
      </c>
    </row>
    <row r="13054" spans="1:2" x14ac:dyDescent="0.25">
      <c r="A13054" s="118">
        <v>31620</v>
      </c>
      <c r="B13054" s="110" t="s">
        <v>15869</v>
      </c>
    </row>
    <row r="13055" spans="1:2" x14ac:dyDescent="0.25">
      <c r="A13055" s="118">
        <v>31620</v>
      </c>
      <c r="B13055" s="110" t="s">
        <v>15870</v>
      </c>
    </row>
    <row r="13056" spans="1:2" x14ac:dyDescent="0.25">
      <c r="A13056" s="118">
        <v>31620</v>
      </c>
      <c r="B13056" s="110" t="s">
        <v>15871</v>
      </c>
    </row>
    <row r="13057" spans="1:2" x14ac:dyDescent="0.25">
      <c r="A13057" s="118">
        <v>29540</v>
      </c>
      <c r="B13057" s="110" t="s">
        <v>15872</v>
      </c>
    </row>
    <row r="13058" spans="1:2" x14ac:dyDescent="0.25">
      <c r="A13058" s="118">
        <v>92311</v>
      </c>
      <c r="B13058" s="110" t="s">
        <v>15873</v>
      </c>
    </row>
    <row r="13059" spans="1:2" x14ac:dyDescent="0.25">
      <c r="A13059" s="118">
        <v>15710</v>
      </c>
      <c r="B13059" s="110" t="s">
        <v>15874</v>
      </c>
    </row>
    <row r="13060" spans="1:2" x14ac:dyDescent="0.25">
      <c r="A13060" s="118">
        <v>27340</v>
      </c>
      <c r="B13060" s="110" t="s">
        <v>15875</v>
      </c>
    </row>
    <row r="13061" spans="1:2" x14ac:dyDescent="0.25">
      <c r="A13061" s="118">
        <v>24700</v>
      </c>
      <c r="B13061" s="110" t="s">
        <v>15876</v>
      </c>
    </row>
    <row r="13062" spans="1:2" x14ac:dyDescent="0.25">
      <c r="A13062" s="119">
        <v>51460</v>
      </c>
      <c r="B13062" s="111" t="s">
        <v>15877</v>
      </c>
    </row>
    <row r="13063" spans="1:2" x14ac:dyDescent="0.25">
      <c r="A13063" s="119">
        <v>51180</v>
      </c>
      <c r="B13063" s="111" t="s">
        <v>15878</v>
      </c>
    </row>
    <row r="13064" spans="1:2" x14ac:dyDescent="0.25">
      <c r="A13064" s="120">
        <v>33100</v>
      </c>
      <c r="B13064" s="111" t="s">
        <v>15879</v>
      </c>
    </row>
    <row r="13065" spans="1:2" x14ac:dyDescent="0.25">
      <c r="A13065" s="118">
        <v>29521</v>
      </c>
      <c r="B13065" s="110" t="s">
        <v>15880</v>
      </c>
    </row>
    <row r="13066" spans="1:2" x14ac:dyDescent="0.25">
      <c r="A13066" s="118">
        <v>26220</v>
      </c>
      <c r="B13066" s="110" t="s">
        <v>15881</v>
      </c>
    </row>
    <row r="13067" spans="1:2" x14ac:dyDescent="0.25">
      <c r="A13067" s="118">
        <v>26650</v>
      </c>
      <c r="B13067" s="110" t="s">
        <v>15882</v>
      </c>
    </row>
    <row r="13068" spans="1:2" x14ac:dyDescent="0.25">
      <c r="A13068" s="118">
        <v>28750</v>
      </c>
      <c r="B13068" s="110" t="s">
        <v>15883</v>
      </c>
    </row>
    <row r="13069" spans="1:2" x14ac:dyDescent="0.25">
      <c r="A13069" s="118">
        <v>25239</v>
      </c>
      <c r="B13069" s="110" t="s">
        <v>15884</v>
      </c>
    </row>
    <row r="13070" spans="1:2" x14ac:dyDescent="0.25">
      <c r="A13070" s="118">
        <v>28400</v>
      </c>
      <c r="B13070" s="110" t="s">
        <v>15885</v>
      </c>
    </row>
    <row r="13071" spans="1:2" x14ac:dyDescent="0.25">
      <c r="A13071" s="118">
        <v>31610</v>
      </c>
      <c r="B13071" s="110" t="s">
        <v>15886</v>
      </c>
    </row>
    <row r="13072" spans="1:2" x14ac:dyDescent="0.25">
      <c r="A13072" s="118">
        <v>1110</v>
      </c>
      <c r="B13072" s="110" t="s">
        <v>15887</v>
      </c>
    </row>
    <row r="13073" spans="1:2" x14ac:dyDescent="0.25">
      <c r="A13073" s="118">
        <v>45110</v>
      </c>
      <c r="B13073" s="110" t="s">
        <v>15888</v>
      </c>
    </row>
    <row r="13074" spans="1:2" x14ac:dyDescent="0.25">
      <c r="A13074" s="118">
        <v>80210</v>
      </c>
      <c r="B13074" s="110" t="s">
        <v>15889</v>
      </c>
    </row>
    <row r="13075" spans="1:2" x14ac:dyDescent="0.25">
      <c r="A13075" s="118">
        <v>29560</v>
      </c>
      <c r="B13075" s="110" t="s">
        <v>15890</v>
      </c>
    </row>
    <row r="13076" spans="1:2" x14ac:dyDescent="0.25">
      <c r="A13076" s="118">
        <v>29560</v>
      </c>
      <c r="B13076" s="110" t="s">
        <v>15891</v>
      </c>
    </row>
    <row r="13077" spans="1:2" x14ac:dyDescent="0.25">
      <c r="A13077" s="118">
        <v>29540</v>
      </c>
      <c r="B13077" s="110" t="s">
        <v>15892</v>
      </c>
    </row>
    <row r="13078" spans="1:2" x14ac:dyDescent="0.25">
      <c r="A13078" s="118">
        <v>36400</v>
      </c>
      <c r="B13078" s="110" t="s">
        <v>15893</v>
      </c>
    </row>
    <row r="13079" spans="1:2" x14ac:dyDescent="0.25">
      <c r="A13079" s="118">
        <v>34202</v>
      </c>
      <c r="B13079" s="110" t="s">
        <v>15894</v>
      </c>
    </row>
    <row r="13080" spans="1:2" x14ac:dyDescent="0.25">
      <c r="A13080" s="118">
        <v>22250</v>
      </c>
      <c r="B13080" s="110" t="s">
        <v>15895</v>
      </c>
    </row>
    <row r="13081" spans="1:2" x14ac:dyDescent="0.25">
      <c r="A13081" s="118">
        <v>60239</v>
      </c>
      <c r="B13081" s="110" t="s">
        <v>15896</v>
      </c>
    </row>
    <row r="13082" spans="1:2" x14ac:dyDescent="0.25">
      <c r="A13082" s="118">
        <v>36400</v>
      </c>
      <c r="B13082" s="110" t="s">
        <v>15897</v>
      </c>
    </row>
    <row r="13083" spans="1:2" x14ac:dyDescent="0.25">
      <c r="A13083" s="118">
        <v>92629</v>
      </c>
      <c r="B13083" s="110" t="s">
        <v>15898</v>
      </c>
    </row>
    <row r="13084" spans="1:2" x14ac:dyDescent="0.25">
      <c r="A13084" s="118">
        <v>29220</v>
      </c>
      <c r="B13084" s="110" t="s">
        <v>15899</v>
      </c>
    </row>
    <row r="13085" spans="1:2" x14ac:dyDescent="0.25">
      <c r="A13085" s="118">
        <v>18249</v>
      </c>
      <c r="B13085" s="110" t="s">
        <v>15900</v>
      </c>
    </row>
    <row r="13086" spans="1:2" x14ac:dyDescent="0.25">
      <c r="A13086" s="118">
        <v>24512</v>
      </c>
      <c r="B13086" s="110" t="s">
        <v>15901</v>
      </c>
    </row>
    <row r="13087" spans="1:2" x14ac:dyDescent="0.25">
      <c r="A13087" s="118">
        <v>36400</v>
      </c>
      <c r="B13087" s="110" t="s">
        <v>15902</v>
      </c>
    </row>
    <row r="13088" spans="1:2" x14ac:dyDescent="0.25">
      <c r="A13088" s="118">
        <v>28740</v>
      </c>
      <c r="B13088" s="110" t="s">
        <v>15903</v>
      </c>
    </row>
    <row r="13089" spans="1:2" x14ac:dyDescent="0.25">
      <c r="A13089" s="118">
        <v>35120</v>
      </c>
      <c r="B13089" s="110" t="s">
        <v>15904</v>
      </c>
    </row>
    <row r="13090" spans="1:2" x14ac:dyDescent="0.25">
      <c r="A13090" s="118">
        <v>36400</v>
      </c>
      <c r="B13090" s="110" t="s">
        <v>15905</v>
      </c>
    </row>
    <row r="13091" spans="1:2" x14ac:dyDescent="0.25">
      <c r="A13091" s="118">
        <v>24520</v>
      </c>
      <c r="B13091" s="110" t="s">
        <v>15906</v>
      </c>
    </row>
    <row r="13092" spans="1:2" x14ac:dyDescent="0.25">
      <c r="A13092" s="118">
        <v>15111</v>
      </c>
      <c r="B13092" s="110" t="s">
        <v>15907</v>
      </c>
    </row>
    <row r="13093" spans="1:2" x14ac:dyDescent="0.25">
      <c r="A13093" s="118">
        <v>15111</v>
      </c>
      <c r="B13093" s="110" t="s">
        <v>15908</v>
      </c>
    </row>
    <row r="13094" spans="1:2" x14ac:dyDescent="0.25">
      <c r="A13094" s="118">
        <v>15111</v>
      </c>
      <c r="B13094" s="110" t="s">
        <v>15909</v>
      </c>
    </row>
    <row r="13095" spans="1:2" x14ac:dyDescent="0.25">
      <c r="A13095" s="118">
        <v>15111</v>
      </c>
      <c r="B13095" s="110" t="s">
        <v>15910</v>
      </c>
    </row>
    <row r="13096" spans="1:2" x14ac:dyDescent="0.25">
      <c r="A13096" s="118">
        <v>51249</v>
      </c>
      <c r="B13096" s="110" t="s">
        <v>15911</v>
      </c>
    </row>
    <row r="13097" spans="1:2" x14ac:dyDescent="0.25">
      <c r="A13097" s="118">
        <v>90020</v>
      </c>
      <c r="B13097" s="110" t="s">
        <v>15912</v>
      </c>
    </row>
    <row r="13098" spans="1:2" x14ac:dyDescent="0.25">
      <c r="A13098" s="118">
        <v>29521</v>
      </c>
      <c r="B13098" s="110" t="s">
        <v>15913</v>
      </c>
    </row>
    <row r="13099" spans="1:2" x14ac:dyDescent="0.25">
      <c r="A13099" s="118">
        <v>19200</v>
      </c>
      <c r="B13099" s="110" t="s">
        <v>15914</v>
      </c>
    </row>
    <row r="13100" spans="1:2" x14ac:dyDescent="0.25">
      <c r="A13100" s="118">
        <v>25239</v>
      </c>
      <c r="B13100" s="110" t="s">
        <v>15915</v>
      </c>
    </row>
    <row r="13101" spans="1:2" x14ac:dyDescent="0.25">
      <c r="A13101" s="118">
        <v>20100</v>
      </c>
      <c r="B13101" s="110" t="s">
        <v>15916</v>
      </c>
    </row>
    <row r="13102" spans="1:2" x14ac:dyDescent="0.25">
      <c r="A13102" s="118">
        <v>18222</v>
      </c>
      <c r="B13102" s="110" t="s">
        <v>15917</v>
      </c>
    </row>
    <row r="13103" spans="1:2" x14ac:dyDescent="0.25">
      <c r="A13103" s="118">
        <v>36400</v>
      </c>
      <c r="B13103" s="110" t="s">
        <v>15918</v>
      </c>
    </row>
    <row r="13104" spans="1:2" x14ac:dyDescent="0.25">
      <c r="A13104" s="118">
        <v>71401</v>
      </c>
      <c r="B13104" s="110" t="s">
        <v>15919</v>
      </c>
    </row>
    <row r="13105" spans="1:2" x14ac:dyDescent="0.25">
      <c r="A13105" s="118">
        <v>92629</v>
      </c>
      <c r="B13105" s="110" t="s">
        <v>15920</v>
      </c>
    </row>
    <row r="13106" spans="1:2" x14ac:dyDescent="0.25">
      <c r="A13106" s="118">
        <v>28120</v>
      </c>
      <c r="B13106" s="110" t="s">
        <v>15921</v>
      </c>
    </row>
    <row r="13107" spans="1:2" x14ac:dyDescent="0.25">
      <c r="A13107" s="118">
        <v>27440</v>
      </c>
      <c r="B13107" s="110" t="s">
        <v>15922</v>
      </c>
    </row>
    <row r="13108" spans="1:2" x14ac:dyDescent="0.25">
      <c r="A13108" s="118">
        <v>27440</v>
      </c>
      <c r="B13108" s="110" t="s">
        <v>15923</v>
      </c>
    </row>
    <row r="13109" spans="1:2" x14ac:dyDescent="0.25">
      <c r="A13109" s="118">
        <v>20520</v>
      </c>
      <c r="B13109" s="110" t="s">
        <v>15924</v>
      </c>
    </row>
    <row r="13110" spans="1:2" x14ac:dyDescent="0.25">
      <c r="A13110" s="118">
        <v>26140</v>
      </c>
      <c r="B13110" s="110" t="s">
        <v>15925</v>
      </c>
    </row>
    <row r="13111" spans="1:2" x14ac:dyDescent="0.25">
      <c r="A13111" s="118">
        <v>18222</v>
      </c>
      <c r="B13111" s="110" t="s">
        <v>15926</v>
      </c>
    </row>
    <row r="13112" spans="1:2" x14ac:dyDescent="0.25">
      <c r="A13112" s="118">
        <v>26510</v>
      </c>
      <c r="B13112" s="110" t="s">
        <v>15927</v>
      </c>
    </row>
    <row r="13113" spans="1:2" x14ac:dyDescent="0.25">
      <c r="A13113" s="118">
        <v>26829</v>
      </c>
      <c r="B13113" s="110" t="s">
        <v>15928</v>
      </c>
    </row>
    <row r="13114" spans="1:2" x14ac:dyDescent="0.25">
      <c r="A13114" s="118">
        <v>26520</v>
      </c>
      <c r="B13114" s="110" t="s">
        <v>15929</v>
      </c>
    </row>
    <row r="13115" spans="1:2" x14ac:dyDescent="0.25">
      <c r="A13115" s="118">
        <v>51530</v>
      </c>
      <c r="B13115" s="110" t="s">
        <v>15930</v>
      </c>
    </row>
    <row r="13116" spans="1:2" x14ac:dyDescent="0.25">
      <c r="A13116" s="118">
        <v>14130</v>
      </c>
      <c r="B13116" s="110" t="s">
        <v>15931</v>
      </c>
    </row>
    <row r="13117" spans="1:2" x14ac:dyDescent="0.25">
      <c r="A13117" s="118">
        <v>26700</v>
      </c>
      <c r="B13117" s="110" t="s">
        <v>15932</v>
      </c>
    </row>
    <row r="13118" spans="1:2" x14ac:dyDescent="0.25">
      <c r="A13118" s="118">
        <v>14130</v>
      </c>
      <c r="B13118" s="110" t="s">
        <v>15933</v>
      </c>
    </row>
    <row r="13119" spans="1:2" x14ac:dyDescent="0.25">
      <c r="A13119" s="118">
        <v>26700</v>
      </c>
      <c r="B13119" s="110" t="s">
        <v>15934</v>
      </c>
    </row>
    <row r="13120" spans="1:2" x14ac:dyDescent="0.25">
      <c r="A13120" s="118">
        <v>51530</v>
      </c>
      <c r="B13120" s="110" t="s">
        <v>15935</v>
      </c>
    </row>
    <row r="13121" spans="1:2" x14ac:dyDescent="0.25">
      <c r="A13121" s="118">
        <v>26700</v>
      </c>
      <c r="B13121" s="110" t="s">
        <v>15936</v>
      </c>
    </row>
    <row r="13122" spans="1:2" x14ac:dyDescent="0.25">
      <c r="A13122" s="118">
        <v>51479</v>
      </c>
      <c r="B13122" s="110" t="s">
        <v>15937</v>
      </c>
    </row>
    <row r="13123" spans="1:2" x14ac:dyDescent="0.25">
      <c r="A13123" s="118">
        <v>36631</v>
      </c>
      <c r="B13123" s="110" t="s">
        <v>15938</v>
      </c>
    </row>
    <row r="13124" spans="1:2" x14ac:dyDescent="0.25">
      <c r="A13124" s="118">
        <v>20510</v>
      </c>
      <c r="B13124" s="110" t="s">
        <v>15939</v>
      </c>
    </row>
    <row r="13125" spans="1:2" x14ac:dyDescent="0.25">
      <c r="A13125" s="118">
        <v>15111</v>
      </c>
      <c r="B13125" s="110" t="s">
        <v>15940</v>
      </c>
    </row>
    <row r="13126" spans="1:2" x14ac:dyDescent="0.25">
      <c r="A13126" s="118">
        <v>29530</v>
      </c>
      <c r="B13126" s="110" t="s">
        <v>15941</v>
      </c>
    </row>
    <row r="13127" spans="1:2" x14ac:dyDescent="0.25">
      <c r="A13127" s="118">
        <v>15111</v>
      </c>
      <c r="B13127" s="110" t="s">
        <v>15942</v>
      </c>
    </row>
    <row r="13128" spans="1:2" x14ac:dyDescent="0.25">
      <c r="A13128" s="118">
        <v>15120</v>
      </c>
      <c r="B13128" s="110" t="s">
        <v>15943</v>
      </c>
    </row>
    <row r="13129" spans="1:2" x14ac:dyDescent="0.25">
      <c r="A13129" s="118">
        <v>35500</v>
      </c>
      <c r="B13129" s="110" t="s">
        <v>15944</v>
      </c>
    </row>
    <row r="13130" spans="1:2" x14ac:dyDescent="0.25">
      <c r="A13130" s="118">
        <v>27100</v>
      </c>
      <c r="B13130" s="110" t="s">
        <v>15945</v>
      </c>
    </row>
    <row r="13131" spans="1:2" x14ac:dyDescent="0.25">
      <c r="A13131" s="118">
        <v>51530</v>
      </c>
      <c r="B13131" s="110" t="s">
        <v>15946</v>
      </c>
    </row>
    <row r="13132" spans="1:2" x14ac:dyDescent="0.25">
      <c r="A13132" s="118">
        <v>20100</v>
      </c>
      <c r="B13132" s="110" t="s">
        <v>15947</v>
      </c>
    </row>
    <row r="13133" spans="1:2" x14ac:dyDescent="0.25">
      <c r="A13133" s="118">
        <v>17403</v>
      </c>
      <c r="B13133" s="110" t="s">
        <v>15948</v>
      </c>
    </row>
    <row r="13134" spans="1:2" x14ac:dyDescent="0.25">
      <c r="A13134" s="118">
        <v>51180</v>
      </c>
      <c r="B13134" s="110" t="s">
        <v>15949</v>
      </c>
    </row>
    <row r="13135" spans="1:2" x14ac:dyDescent="0.25">
      <c r="A13135" s="118">
        <v>27220</v>
      </c>
      <c r="B13135" s="110" t="s">
        <v>15950</v>
      </c>
    </row>
    <row r="13136" spans="1:2" x14ac:dyDescent="0.25">
      <c r="A13136" s="118">
        <v>29530</v>
      </c>
      <c r="B13136" s="110" t="s">
        <v>15951</v>
      </c>
    </row>
    <row r="13137" spans="1:2" x14ac:dyDescent="0.25">
      <c r="A13137" s="118">
        <v>74814</v>
      </c>
      <c r="B13137" s="110" t="s">
        <v>15952</v>
      </c>
    </row>
    <row r="13138" spans="1:2" x14ac:dyDescent="0.25">
      <c r="A13138" s="118">
        <v>36639</v>
      </c>
      <c r="B13138" s="110" t="s">
        <v>15953</v>
      </c>
    </row>
    <row r="13139" spans="1:2" x14ac:dyDescent="0.25">
      <c r="A13139" s="118">
        <v>36639</v>
      </c>
      <c r="B13139" s="110" t="s">
        <v>15954</v>
      </c>
    </row>
    <row r="13140" spans="1:2" x14ac:dyDescent="0.25">
      <c r="A13140" s="118">
        <v>36639</v>
      </c>
      <c r="B13140" s="110" t="s">
        <v>15955</v>
      </c>
    </row>
    <row r="13141" spans="1:2" x14ac:dyDescent="0.25">
      <c r="A13141" s="118">
        <v>74814</v>
      </c>
      <c r="B13141" s="110" t="s">
        <v>15956</v>
      </c>
    </row>
    <row r="13142" spans="1:2" x14ac:dyDescent="0.25">
      <c r="A13142" s="118">
        <v>33403</v>
      </c>
      <c r="B13142" s="110" t="s">
        <v>15957</v>
      </c>
    </row>
    <row r="13143" spans="1:2" x14ac:dyDescent="0.25">
      <c r="A13143" s="118">
        <v>33202</v>
      </c>
      <c r="B13143" s="110" t="s">
        <v>15958</v>
      </c>
    </row>
    <row r="13144" spans="1:2" x14ac:dyDescent="0.25">
      <c r="A13144" s="118">
        <v>19300</v>
      </c>
      <c r="B13144" s="110" t="s">
        <v>15959</v>
      </c>
    </row>
    <row r="13145" spans="1:2" x14ac:dyDescent="0.25">
      <c r="A13145" s="118">
        <v>19300</v>
      </c>
      <c r="B13145" s="110" t="s">
        <v>15960</v>
      </c>
    </row>
    <row r="13146" spans="1:2" x14ac:dyDescent="0.25">
      <c r="A13146" s="118">
        <v>18232</v>
      </c>
      <c r="B13146" s="110" t="s">
        <v>15961</v>
      </c>
    </row>
    <row r="13147" spans="1:2" x14ac:dyDescent="0.25">
      <c r="A13147" s="118">
        <v>29550</v>
      </c>
      <c r="B13147" s="110" t="s">
        <v>15962</v>
      </c>
    </row>
    <row r="13148" spans="1:2" x14ac:dyDescent="0.25">
      <c r="A13148" s="118">
        <v>29540</v>
      </c>
      <c r="B13148" s="110" t="s">
        <v>15963</v>
      </c>
    </row>
    <row r="13149" spans="1:2" x14ac:dyDescent="0.25">
      <c r="A13149" s="118">
        <v>28620</v>
      </c>
      <c r="B13149" s="110" t="s">
        <v>15964</v>
      </c>
    </row>
    <row r="13150" spans="1:2" x14ac:dyDescent="0.25">
      <c r="A13150" s="118">
        <v>29540</v>
      </c>
      <c r="B13150" s="110" t="s">
        <v>15965</v>
      </c>
    </row>
    <row r="13151" spans="1:2" x14ac:dyDescent="0.25">
      <c r="A13151" s="118">
        <v>17120</v>
      </c>
      <c r="B13151" s="110" t="s">
        <v>15966</v>
      </c>
    </row>
    <row r="13152" spans="1:2" x14ac:dyDescent="0.25">
      <c r="A13152" s="118">
        <v>17600</v>
      </c>
      <c r="B13152" s="110" t="s">
        <v>15967</v>
      </c>
    </row>
    <row r="13153" spans="1:2" x14ac:dyDescent="0.25">
      <c r="A13153" s="118">
        <v>1139</v>
      </c>
      <c r="B13153" s="110" t="s">
        <v>15968</v>
      </c>
    </row>
    <row r="13154" spans="1:2" x14ac:dyDescent="0.25">
      <c r="A13154" s="118">
        <v>71340</v>
      </c>
      <c r="B13154" s="110" t="s">
        <v>15969</v>
      </c>
    </row>
    <row r="13155" spans="1:2" x14ac:dyDescent="0.25">
      <c r="A13155" s="118">
        <v>29420</v>
      </c>
      <c r="B13155" s="110" t="s">
        <v>15970</v>
      </c>
    </row>
    <row r="13156" spans="1:2" x14ac:dyDescent="0.25">
      <c r="A13156" s="118">
        <v>29110</v>
      </c>
      <c r="B13156" s="110" t="s">
        <v>15971</v>
      </c>
    </row>
    <row r="13157" spans="1:2" x14ac:dyDescent="0.25">
      <c r="A13157" s="118">
        <v>17300</v>
      </c>
      <c r="B13157" s="110" t="s">
        <v>15972</v>
      </c>
    </row>
    <row r="13158" spans="1:2" x14ac:dyDescent="0.25">
      <c r="A13158" s="118">
        <v>17120</v>
      </c>
      <c r="B13158" s="110" t="s">
        <v>15973</v>
      </c>
    </row>
    <row r="13159" spans="1:2" x14ac:dyDescent="0.25">
      <c r="A13159" s="118">
        <v>35110</v>
      </c>
      <c r="B13159" s="110" t="s">
        <v>15974</v>
      </c>
    </row>
    <row r="13160" spans="1:2" x14ac:dyDescent="0.25">
      <c r="A13160" s="118">
        <v>27420</v>
      </c>
      <c r="B13160" s="110" t="s">
        <v>15975</v>
      </c>
    </row>
    <row r="13161" spans="1:2" x14ac:dyDescent="0.25">
      <c r="A13161" s="118">
        <v>28110</v>
      </c>
      <c r="B13161" s="110" t="s">
        <v>15976</v>
      </c>
    </row>
    <row r="13162" spans="1:2" x14ac:dyDescent="0.25">
      <c r="A13162" s="118">
        <v>60300</v>
      </c>
      <c r="B13162" s="110" t="s">
        <v>15977</v>
      </c>
    </row>
    <row r="13163" spans="1:2" x14ac:dyDescent="0.25">
      <c r="A13163" s="118">
        <v>29600</v>
      </c>
      <c r="B13163" s="110" t="s">
        <v>15978</v>
      </c>
    </row>
    <row r="13164" spans="1:2" x14ac:dyDescent="0.25">
      <c r="A13164" s="118">
        <v>28750</v>
      </c>
      <c r="B13164" s="110" t="s">
        <v>15979</v>
      </c>
    </row>
    <row r="13165" spans="1:2" x14ac:dyDescent="0.25">
      <c r="A13165" s="118">
        <v>17300</v>
      </c>
      <c r="B13165" s="110" t="s">
        <v>15980</v>
      </c>
    </row>
    <row r="13166" spans="1:2" x14ac:dyDescent="0.25">
      <c r="A13166" s="118">
        <v>17300</v>
      </c>
      <c r="B13166" s="110" t="s">
        <v>15981</v>
      </c>
    </row>
    <row r="13167" spans="1:2" x14ac:dyDescent="0.25">
      <c r="A13167" s="118">
        <v>17542</v>
      </c>
      <c r="B13167" s="110" t="s">
        <v>15982</v>
      </c>
    </row>
    <row r="13168" spans="1:2" x14ac:dyDescent="0.25">
      <c r="A13168" s="118">
        <v>85111</v>
      </c>
      <c r="B13168" s="110" t="s">
        <v>15983</v>
      </c>
    </row>
    <row r="13169" spans="1:2" x14ac:dyDescent="0.25">
      <c r="A13169" s="118">
        <v>51840</v>
      </c>
      <c r="B13169" s="110" t="s">
        <v>15984</v>
      </c>
    </row>
    <row r="13170" spans="1:2" x14ac:dyDescent="0.25">
      <c r="A13170" s="118">
        <v>30020</v>
      </c>
      <c r="B13170" s="110" t="s">
        <v>15985</v>
      </c>
    </row>
    <row r="13171" spans="1:2" x14ac:dyDescent="0.25">
      <c r="A13171" s="118">
        <v>32100</v>
      </c>
      <c r="B13171" s="110" t="s">
        <v>15986</v>
      </c>
    </row>
    <row r="13172" spans="1:2" x14ac:dyDescent="0.25">
      <c r="A13172" s="118">
        <v>29210</v>
      </c>
      <c r="B13172" s="110" t="s">
        <v>15987</v>
      </c>
    </row>
    <row r="13173" spans="1:2" x14ac:dyDescent="0.25">
      <c r="A13173" s="118">
        <v>33201</v>
      </c>
      <c r="B13173" s="110" t="s">
        <v>15988</v>
      </c>
    </row>
    <row r="13174" spans="1:2" x14ac:dyDescent="0.25">
      <c r="A13174" s="118">
        <v>15139</v>
      </c>
      <c r="B13174" s="110" t="s">
        <v>15989</v>
      </c>
    </row>
    <row r="13175" spans="1:2" x14ac:dyDescent="0.25">
      <c r="A13175" s="118">
        <v>15209</v>
      </c>
      <c r="B13175" s="110" t="s">
        <v>15990</v>
      </c>
    </row>
    <row r="13176" spans="1:2" x14ac:dyDescent="0.25">
      <c r="A13176" s="118">
        <v>36639</v>
      </c>
      <c r="B13176" s="110" t="s">
        <v>15991</v>
      </c>
    </row>
    <row r="13177" spans="1:2" x14ac:dyDescent="0.25">
      <c r="A13177" s="118">
        <v>52260</v>
      </c>
      <c r="B13177" s="110" t="s">
        <v>15992</v>
      </c>
    </row>
    <row r="13178" spans="1:2" x14ac:dyDescent="0.25">
      <c r="A13178" s="118">
        <v>36639</v>
      </c>
      <c r="B13178" s="110" t="s">
        <v>15993</v>
      </c>
    </row>
    <row r="13179" spans="1:2" x14ac:dyDescent="0.25">
      <c r="A13179" s="118">
        <v>51479</v>
      </c>
      <c r="B13179" s="110" t="s">
        <v>15994</v>
      </c>
    </row>
    <row r="13180" spans="1:2" x14ac:dyDescent="0.25">
      <c r="A13180" s="118">
        <v>51439</v>
      </c>
      <c r="B13180" s="110" t="s">
        <v>15995</v>
      </c>
    </row>
    <row r="13181" spans="1:2" x14ac:dyDescent="0.25">
      <c r="A13181" s="118">
        <v>29710</v>
      </c>
      <c r="B13181" s="110" t="s">
        <v>15996</v>
      </c>
    </row>
    <row r="13182" spans="1:2" x14ac:dyDescent="0.25">
      <c r="A13182" s="118">
        <v>55303</v>
      </c>
      <c r="B13182" s="110" t="s">
        <v>15997</v>
      </c>
    </row>
    <row r="13183" spans="1:2" x14ac:dyDescent="0.25">
      <c r="A13183" s="118">
        <v>15820</v>
      </c>
      <c r="B13183" s="110" t="s">
        <v>15998</v>
      </c>
    </row>
    <row r="13184" spans="1:2" x14ac:dyDescent="0.25">
      <c r="A13184" s="118">
        <v>15820</v>
      </c>
      <c r="B13184" s="110" t="s">
        <v>15999</v>
      </c>
    </row>
    <row r="13185" spans="1:2" x14ac:dyDescent="0.25">
      <c r="A13185" s="118">
        <v>1250</v>
      </c>
      <c r="B13185" s="110" t="s">
        <v>16000</v>
      </c>
    </row>
    <row r="13186" spans="1:2" x14ac:dyDescent="0.25">
      <c r="A13186" s="118">
        <v>36639</v>
      </c>
      <c r="B13186" s="110" t="s">
        <v>16001</v>
      </c>
    </row>
    <row r="13187" spans="1:2" x14ac:dyDescent="0.25">
      <c r="A13187" s="118">
        <v>92629</v>
      </c>
      <c r="B13187" s="110" t="s">
        <v>16002</v>
      </c>
    </row>
    <row r="13188" spans="1:2" x14ac:dyDescent="0.25">
      <c r="A13188" s="118">
        <v>90030</v>
      </c>
      <c r="B13188" s="110" t="s">
        <v>16003</v>
      </c>
    </row>
    <row r="13189" spans="1:2" x14ac:dyDescent="0.25">
      <c r="A13189" s="118">
        <v>29523</v>
      </c>
      <c r="B13189" s="110" t="s">
        <v>16004</v>
      </c>
    </row>
    <row r="13190" spans="1:2" x14ac:dyDescent="0.25">
      <c r="A13190" s="118">
        <v>34100</v>
      </c>
      <c r="B13190" s="110" t="s">
        <v>16005</v>
      </c>
    </row>
    <row r="13191" spans="1:2" x14ac:dyDescent="0.25">
      <c r="A13191" s="118">
        <v>29523</v>
      </c>
      <c r="B13191" s="110" t="s">
        <v>16006</v>
      </c>
    </row>
    <row r="13192" spans="1:2" x14ac:dyDescent="0.25">
      <c r="A13192" s="118">
        <v>51479</v>
      </c>
      <c r="B13192" s="110" t="s">
        <v>16007</v>
      </c>
    </row>
    <row r="13193" spans="1:2" x14ac:dyDescent="0.25">
      <c r="A13193" s="118">
        <v>51870</v>
      </c>
      <c r="B13193" s="110" t="s">
        <v>16008</v>
      </c>
    </row>
    <row r="13194" spans="1:2" x14ac:dyDescent="0.25">
      <c r="A13194" s="118">
        <v>16000</v>
      </c>
      <c r="B13194" s="110" t="s">
        <v>16009</v>
      </c>
    </row>
    <row r="13195" spans="1:2" x14ac:dyDescent="0.25">
      <c r="A13195" s="118">
        <v>24511</v>
      </c>
      <c r="B13195" s="110" t="s">
        <v>16010</v>
      </c>
    </row>
    <row r="13196" spans="1:2" x14ac:dyDescent="0.25">
      <c r="A13196" s="118">
        <v>51450</v>
      </c>
      <c r="B13196" s="110" t="s">
        <v>16011</v>
      </c>
    </row>
    <row r="13197" spans="1:2" x14ac:dyDescent="0.25">
      <c r="A13197" s="119">
        <v>52610</v>
      </c>
      <c r="B13197" s="111" t="s">
        <v>16012</v>
      </c>
    </row>
    <row r="13198" spans="1:2" x14ac:dyDescent="0.25">
      <c r="A13198" s="120">
        <v>24511</v>
      </c>
      <c r="B13198" s="111" t="s">
        <v>16013</v>
      </c>
    </row>
    <row r="13199" spans="1:2" x14ac:dyDescent="0.25">
      <c r="A13199" s="119">
        <v>52330</v>
      </c>
      <c r="B13199" s="111" t="s">
        <v>16014</v>
      </c>
    </row>
    <row r="13200" spans="1:2" x14ac:dyDescent="0.25">
      <c r="A13200" s="119">
        <v>51450</v>
      </c>
      <c r="B13200" s="111" t="s">
        <v>16015</v>
      </c>
    </row>
    <row r="13201" spans="1:2" x14ac:dyDescent="0.25">
      <c r="A13201" s="119">
        <v>51180</v>
      </c>
      <c r="B13201" s="111" t="s">
        <v>16016</v>
      </c>
    </row>
    <row r="13202" spans="1:2" x14ac:dyDescent="0.25">
      <c r="A13202" s="119">
        <v>52610</v>
      </c>
      <c r="B13202" s="111" t="s">
        <v>16017</v>
      </c>
    </row>
    <row r="13203" spans="1:2" x14ac:dyDescent="0.25">
      <c r="A13203" s="120">
        <v>24511</v>
      </c>
      <c r="B13203" s="111" t="s">
        <v>16018</v>
      </c>
    </row>
    <row r="13204" spans="1:2" x14ac:dyDescent="0.25">
      <c r="A13204" s="119">
        <v>52330</v>
      </c>
      <c r="B13204" s="111" t="s">
        <v>16019</v>
      </c>
    </row>
    <row r="13205" spans="1:2" x14ac:dyDescent="0.25">
      <c r="A13205" s="119">
        <v>51450</v>
      </c>
      <c r="B13205" s="111" t="s">
        <v>16020</v>
      </c>
    </row>
    <row r="13206" spans="1:2" x14ac:dyDescent="0.25">
      <c r="A13206" s="118">
        <v>51180</v>
      </c>
      <c r="B13206" s="110" t="s">
        <v>16021</v>
      </c>
    </row>
    <row r="13207" spans="1:2" x14ac:dyDescent="0.25">
      <c r="A13207" s="118">
        <v>24511</v>
      </c>
      <c r="B13207" s="110" t="s">
        <v>16022</v>
      </c>
    </row>
    <row r="13208" spans="1:2" x14ac:dyDescent="0.25">
      <c r="A13208" s="118">
        <v>24511</v>
      </c>
      <c r="B13208" s="110" t="s">
        <v>16023</v>
      </c>
    </row>
    <row r="13209" spans="1:2" x14ac:dyDescent="0.25">
      <c r="A13209" s="119">
        <v>51180</v>
      </c>
      <c r="B13209" s="111" t="s">
        <v>16024</v>
      </c>
    </row>
    <row r="13210" spans="1:2" x14ac:dyDescent="0.25">
      <c r="A13210" s="119">
        <v>52610</v>
      </c>
      <c r="B13210" s="111" t="s">
        <v>16025</v>
      </c>
    </row>
    <row r="13211" spans="1:2" x14ac:dyDescent="0.25">
      <c r="A13211" s="120">
        <v>24511</v>
      </c>
      <c r="B13211" s="111" t="s">
        <v>16026</v>
      </c>
    </row>
    <row r="13212" spans="1:2" x14ac:dyDescent="0.25">
      <c r="A13212" s="119">
        <v>51450</v>
      </c>
      <c r="B13212" s="111" t="s">
        <v>16027</v>
      </c>
    </row>
    <row r="13213" spans="1:2" x14ac:dyDescent="0.25">
      <c r="A13213" s="119">
        <v>52330</v>
      </c>
      <c r="B13213" s="111" t="s">
        <v>16028</v>
      </c>
    </row>
    <row r="13214" spans="1:2" x14ac:dyDescent="0.25">
      <c r="A13214" s="118">
        <v>29560</v>
      </c>
      <c r="B13214" s="110" t="s">
        <v>16029</v>
      </c>
    </row>
    <row r="13215" spans="1:2" x14ac:dyDescent="0.25">
      <c r="A13215" s="118">
        <v>24511</v>
      </c>
      <c r="B13215" s="110" t="s">
        <v>16030</v>
      </c>
    </row>
    <row r="13216" spans="1:2" x14ac:dyDescent="0.25">
      <c r="A13216" s="118">
        <v>24511</v>
      </c>
      <c r="B13216" s="110" t="s">
        <v>16031</v>
      </c>
    </row>
    <row r="13217" spans="1:2" x14ac:dyDescent="0.25">
      <c r="A13217" s="118">
        <v>91330</v>
      </c>
      <c r="B13217" s="110" t="s">
        <v>16032</v>
      </c>
    </row>
    <row r="13218" spans="1:2" x14ac:dyDescent="0.25">
      <c r="A13218" s="118">
        <v>55401</v>
      </c>
      <c r="B13218" s="110" t="s">
        <v>16033</v>
      </c>
    </row>
    <row r="13219" spans="1:2" x14ac:dyDescent="0.25">
      <c r="A13219" s="118">
        <v>91320</v>
      </c>
      <c r="B13219" s="110" t="s">
        <v>16034</v>
      </c>
    </row>
    <row r="13220" spans="1:2" x14ac:dyDescent="0.25">
      <c r="A13220" s="118">
        <v>85120</v>
      </c>
      <c r="B13220" s="110" t="s">
        <v>16035</v>
      </c>
    </row>
    <row r="13221" spans="1:2" x14ac:dyDescent="0.25">
      <c r="A13221" s="118">
        <v>85111</v>
      </c>
      <c r="B13221" s="110" t="s">
        <v>16036</v>
      </c>
    </row>
    <row r="13222" spans="1:2" x14ac:dyDescent="0.25">
      <c r="A13222" s="118">
        <v>73200</v>
      </c>
      <c r="B13222" s="110" t="s">
        <v>16037</v>
      </c>
    </row>
    <row r="13223" spans="1:2" x14ac:dyDescent="0.25">
      <c r="A13223" s="118">
        <v>73200</v>
      </c>
      <c r="B13223" s="110" t="s">
        <v>16038</v>
      </c>
    </row>
    <row r="13224" spans="1:2" x14ac:dyDescent="0.25">
      <c r="A13224" s="118">
        <v>85322</v>
      </c>
      <c r="B13224" s="110" t="s">
        <v>16039</v>
      </c>
    </row>
    <row r="13225" spans="1:2" x14ac:dyDescent="0.25">
      <c r="A13225" s="118">
        <v>85321</v>
      </c>
      <c r="B13225" s="110" t="s">
        <v>16040</v>
      </c>
    </row>
    <row r="13226" spans="1:2" x14ac:dyDescent="0.25">
      <c r="A13226" s="118">
        <v>85321</v>
      </c>
      <c r="B13226" s="110" t="s">
        <v>16041</v>
      </c>
    </row>
    <row r="13227" spans="1:2" x14ac:dyDescent="0.25">
      <c r="A13227" s="118">
        <v>85322</v>
      </c>
      <c r="B13227" s="110" t="s">
        <v>16042</v>
      </c>
    </row>
    <row r="13228" spans="1:2" x14ac:dyDescent="0.25">
      <c r="A13228" s="118">
        <v>85311</v>
      </c>
      <c r="B13228" s="110" t="s">
        <v>16043</v>
      </c>
    </row>
    <row r="13229" spans="1:2" x14ac:dyDescent="0.25">
      <c r="A13229" s="118">
        <v>85312</v>
      </c>
      <c r="B13229" s="110" t="s">
        <v>16044</v>
      </c>
    </row>
    <row r="13230" spans="1:2" x14ac:dyDescent="0.25">
      <c r="A13230" s="118">
        <v>85321</v>
      </c>
      <c r="B13230" s="110" t="s">
        <v>16045</v>
      </c>
    </row>
    <row r="13231" spans="1:2" x14ac:dyDescent="0.25">
      <c r="A13231" s="118">
        <v>85322</v>
      </c>
      <c r="B13231" s="110" t="s">
        <v>16046</v>
      </c>
    </row>
    <row r="13232" spans="1:2" x14ac:dyDescent="0.25">
      <c r="A13232" s="118">
        <v>85321</v>
      </c>
      <c r="B13232" s="110" t="s">
        <v>16047</v>
      </c>
    </row>
    <row r="13233" spans="1:2" x14ac:dyDescent="0.25">
      <c r="A13233" s="118">
        <v>85322</v>
      </c>
      <c r="B13233" s="110" t="s">
        <v>16048</v>
      </c>
    </row>
    <row r="13234" spans="1:2" x14ac:dyDescent="0.25">
      <c r="A13234" s="118">
        <v>91120</v>
      </c>
      <c r="B13234" s="110" t="s">
        <v>16049</v>
      </c>
    </row>
    <row r="13235" spans="1:2" x14ac:dyDescent="0.25">
      <c r="A13235" s="118">
        <v>91120</v>
      </c>
      <c r="B13235" s="110" t="s">
        <v>16050</v>
      </c>
    </row>
    <row r="13236" spans="1:2" x14ac:dyDescent="0.25">
      <c r="A13236" s="118">
        <v>73200</v>
      </c>
      <c r="B13236" s="110" t="s">
        <v>16051</v>
      </c>
    </row>
    <row r="13237" spans="1:2" x14ac:dyDescent="0.25">
      <c r="A13237" s="118">
        <v>28620</v>
      </c>
      <c r="B13237" s="110" t="s">
        <v>16052</v>
      </c>
    </row>
    <row r="13238" spans="1:2" x14ac:dyDescent="0.25">
      <c r="A13238" s="118">
        <v>31200</v>
      </c>
      <c r="B13238" s="110" t="s">
        <v>16053</v>
      </c>
    </row>
    <row r="13239" spans="1:2" x14ac:dyDescent="0.25">
      <c r="A13239" s="118">
        <v>17710</v>
      </c>
      <c r="B13239" s="110" t="s">
        <v>16054</v>
      </c>
    </row>
    <row r="13240" spans="1:2" x14ac:dyDescent="0.25">
      <c r="A13240" s="118">
        <v>17710</v>
      </c>
      <c r="B13240" s="110" t="s">
        <v>16055</v>
      </c>
    </row>
    <row r="13241" spans="1:2" x14ac:dyDescent="0.25">
      <c r="A13241" s="118">
        <v>17710</v>
      </c>
      <c r="B13241" s="110" t="s">
        <v>16056</v>
      </c>
    </row>
    <row r="13242" spans="1:2" x14ac:dyDescent="0.25">
      <c r="A13242" s="118">
        <v>17710</v>
      </c>
      <c r="B13242" s="110" t="s">
        <v>16057</v>
      </c>
    </row>
    <row r="13243" spans="1:2" x14ac:dyDescent="0.25">
      <c r="A13243" s="118">
        <v>19300</v>
      </c>
      <c r="B13243" s="110" t="s">
        <v>16058</v>
      </c>
    </row>
    <row r="13244" spans="1:2" x14ac:dyDescent="0.25">
      <c r="A13244" s="118">
        <v>51550</v>
      </c>
      <c r="B13244" s="110" t="s">
        <v>16059</v>
      </c>
    </row>
    <row r="13245" spans="1:2" x14ac:dyDescent="0.25">
      <c r="A13245" s="118">
        <v>15980</v>
      </c>
      <c r="B13245" s="110" t="s">
        <v>16060</v>
      </c>
    </row>
    <row r="13246" spans="1:2" x14ac:dyDescent="0.25">
      <c r="A13246" s="118">
        <v>24130</v>
      </c>
      <c r="B13246" s="110" t="s">
        <v>16061</v>
      </c>
    </row>
    <row r="13247" spans="1:2" x14ac:dyDescent="0.25">
      <c r="A13247" s="118">
        <v>51120</v>
      </c>
      <c r="B13247" s="110" t="s">
        <v>16062</v>
      </c>
    </row>
    <row r="13248" spans="1:2" x14ac:dyDescent="0.25">
      <c r="A13248" s="118">
        <v>51550</v>
      </c>
      <c r="B13248" s="110" t="s">
        <v>16063</v>
      </c>
    </row>
    <row r="13249" spans="1:2" x14ac:dyDescent="0.25">
      <c r="A13249" s="118">
        <v>31500</v>
      </c>
      <c r="B13249" s="110" t="s">
        <v>16064</v>
      </c>
    </row>
    <row r="13250" spans="1:2" x14ac:dyDescent="0.25">
      <c r="A13250" s="118">
        <v>36110</v>
      </c>
      <c r="B13250" s="110" t="s">
        <v>16065</v>
      </c>
    </row>
    <row r="13251" spans="1:2" x14ac:dyDescent="0.25">
      <c r="A13251" s="118">
        <v>36110</v>
      </c>
      <c r="B13251" s="110" t="s">
        <v>16066</v>
      </c>
    </row>
    <row r="13252" spans="1:2" x14ac:dyDescent="0.25">
      <c r="A13252" s="118">
        <v>36110</v>
      </c>
      <c r="B13252" s="110" t="s">
        <v>16067</v>
      </c>
    </row>
    <row r="13253" spans="1:2" x14ac:dyDescent="0.25">
      <c r="A13253" s="118">
        <v>15980</v>
      </c>
      <c r="B13253" s="110" t="s">
        <v>16068</v>
      </c>
    </row>
    <row r="13254" spans="1:2" x14ac:dyDescent="0.25">
      <c r="A13254" s="118">
        <v>15519</v>
      </c>
      <c r="B13254" s="110" t="s">
        <v>16069</v>
      </c>
    </row>
    <row r="13255" spans="1:2" x14ac:dyDescent="0.25">
      <c r="A13255" s="118">
        <v>52250</v>
      </c>
      <c r="B13255" s="110" t="s">
        <v>16070</v>
      </c>
    </row>
    <row r="13256" spans="1:2" x14ac:dyDescent="0.25">
      <c r="A13256" s="118">
        <v>51341</v>
      </c>
      <c r="B13256" s="110" t="s">
        <v>16071</v>
      </c>
    </row>
    <row r="13257" spans="1:2" x14ac:dyDescent="0.25">
      <c r="A13257" s="118">
        <v>51341</v>
      </c>
      <c r="B13257" s="110" t="s">
        <v>16072</v>
      </c>
    </row>
    <row r="13258" spans="1:2" x14ac:dyDescent="0.25">
      <c r="A13258" s="118">
        <v>51341</v>
      </c>
      <c r="B13258" s="110" t="s">
        <v>16073</v>
      </c>
    </row>
    <row r="13259" spans="1:2" x14ac:dyDescent="0.25">
      <c r="A13259" s="118">
        <v>29530</v>
      </c>
      <c r="B13259" s="110" t="s">
        <v>16074</v>
      </c>
    </row>
    <row r="13260" spans="1:2" x14ac:dyDescent="0.25">
      <c r="A13260" s="118">
        <v>17401</v>
      </c>
      <c r="B13260" s="110" t="s">
        <v>16075</v>
      </c>
    </row>
    <row r="13261" spans="1:2" x14ac:dyDescent="0.25">
      <c r="A13261" s="118">
        <v>17401</v>
      </c>
      <c r="B13261" s="110" t="s">
        <v>16076</v>
      </c>
    </row>
    <row r="13262" spans="1:2" x14ac:dyDescent="0.25">
      <c r="A13262" s="118">
        <v>17401</v>
      </c>
      <c r="B13262" s="110" t="s">
        <v>16077</v>
      </c>
    </row>
    <row r="13263" spans="1:2" x14ac:dyDescent="0.25">
      <c r="A13263" s="118">
        <v>51180</v>
      </c>
      <c r="B13263" s="110" t="s">
        <v>16078</v>
      </c>
    </row>
    <row r="13264" spans="1:2" x14ac:dyDescent="0.25">
      <c r="A13264" s="118">
        <v>36509</v>
      </c>
      <c r="B13264" s="110" t="s">
        <v>16079</v>
      </c>
    </row>
    <row r="13265" spans="1:2" x14ac:dyDescent="0.25">
      <c r="A13265" s="118">
        <v>51840</v>
      </c>
      <c r="B13265" s="110" t="s">
        <v>16080</v>
      </c>
    </row>
    <row r="13266" spans="1:2" x14ac:dyDescent="0.25">
      <c r="A13266" s="118">
        <v>52482</v>
      </c>
      <c r="B13266" s="110" t="s">
        <v>16081</v>
      </c>
    </row>
    <row r="13267" spans="1:2" x14ac:dyDescent="0.25">
      <c r="A13267" s="118">
        <v>72210</v>
      </c>
      <c r="B13267" s="110" t="s">
        <v>16082</v>
      </c>
    </row>
    <row r="13268" spans="1:2" x14ac:dyDescent="0.25">
      <c r="A13268" s="118">
        <v>72220</v>
      </c>
      <c r="B13268" s="110" t="s">
        <v>16083</v>
      </c>
    </row>
    <row r="13269" spans="1:2" x14ac:dyDescent="0.25">
      <c r="A13269" s="118">
        <v>74111</v>
      </c>
      <c r="B13269" s="110" t="s">
        <v>16084</v>
      </c>
    </row>
    <row r="13270" spans="1:2" x14ac:dyDescent="0.25">
      <c r="A13270" s="118">
        <v>72210</v>
      </c>
      <c r="B13270" s="110" t="s">
        <v>16085</v>
      </c>
    </row>
    <row r="13271" spans="1:2" x14ac:dyDescent="0.25">
      <c r="A13271" s="118">
        <v>72220</v>
      </c>
      <c r="B13271" s="110" t="s">
        <v>16086</v>
      </c>
    </row>
    <row r="13272" spans="1:2" x14ac:dyDescent="0.25">
      <c r="A13272" s="118">
        <v>72220</v>
      </c>
      <c r="B13272" s="110" t="s">
        <v>16087</v>
      </c>
    </row>
    <row r="13273" spans="1:2" x14ac:dyDescent="0.25">
      <c r="A13273" s="118">
        <v>72220</v>
      </c>
      <c r="B13273" s="110" t="s">
        <v>16088</v>
      </c>
    </row>
    <row r="13274" spans="1:2" x14ac:dyDescent="0.25">
      <c r="A13274" s="118">
        <v>22330</v>
      </c>
      <c r="B13274" s="110" t="s">
        <v>16089</v>
      </c>
    </row>
    <row r="13275" spans="1:2" x14ac:dyDescent="0.25">
      <c r="A13275" s="118">
        <v>72220</v>
      </c>
      <c r="B13275" s="110" t="s">
        <v>16090</v>
      </c>
    </row>
    <row r="13276" spans="1:2" x14ac:dyDescent="0.25">
      <c r="A13276" s="118">
        <v>24200</v>
      </c>
      <c r="B13276" s="110" t="s">
        <v>16091</v>
      </c>
    </row>
    <row r="13277" spans="1:2" x14ac:dyDescent="0.25">
      <c r="A13277" s="118">
        <v>52460</v>
      </c>
      <c r="B13277" s="110" t="s">
        <v>16092</v>
      </c>
    </row>
    <row r="13278" spans="1:2" x14ac:dyDescent="0.25">
      <c r="A13278" s="121">
        <v>29720</v>
      </c>
      <c r="B13278" s="110" t="s">
        <v>16093</v>
      </c>
    </row>
    <row r="13279" spans="1:2" x14ac:dyDescent="0.25">
      <c r="A13279" s="118">
        <v>32100</v>
      </c>
      <c r="B13279" s="110" t="s">
        <v>16094</v>
      </c>
    </row>
    <row r="13280" spans="1:2" x14ac:dyDescent="0.25">
      <c r="A13280" s="118">
        <v>29720</v>
      </c>
      <c r="B13280" s="110" t="s">
        <v>16095</v>
      </c>
    </row>
    <row r="13281" spans="1:2" x14ac:dyDescent="0.25">
      <c r="A13281" s="118">
        <v>29720</v>
      </c>
      <c r="B13281" s="110" t="s">
        <v>16096</v>
      </c>
    </row>
    <row r="13282" spans="1:2" x14ac:dyDescent="0.25">
      <c r="A13282" s="118">
        <v>93040</v>
      </c>
      <c r="B13282" s="110" t="s">
        <v>16097</v>
      </c>
    </row>
    <row r="13283" spans="1:2" x14ac:dyDescent="0.25">
      <c r="A13283" s="118">
        <v>27450</v>
      </c>
      <c r="B13283" s="110" t="s">
        <v>16098</v>
      </c>
    </row>
    <row r="13284" spans="1:2" x14ac:dyDescent="0.25">
      <c r="A13284" s="118">
        <v>29430</v>
      </c>
      <c r="B13284" s="110" t="s">
        <v>16099</v>
      </c>
    </row>
    <row r="13285" spans="1:2" x14ac:dyDescent="0.25">
      <c r="A13285" s="118">
        <v>29430</v>
      </c>
      <c r="B13285" s="110" t="s">
        <v>16100</v>
      </c>
    </row>
    <row r="13286" spans="1:2" x14ac:dyDescent="0.25">
      <c r="A13286" s="118">
        <v>29430</v>
      </c>
      <c r="B13286" s="110" t="s">
        <v>16101</v>
      </c>
    </row>
    <row r="13287" spans="1:2" x14ac:dyDescent="0.25">
      <c r="A13287" s="118">
        <v>19100</v>
      </c>
      <c r="B13287" s="110" t="s">
        <v>16102</v>
      </c>
    </row>
    <row r="13288" spans="1:2" x14ac:dyDescent="0.25">
      <c r="A13288" s="118">
        <v>27100</v>
      </c>
      <c r="B13288" s="110" t="s">
        <v>16103</v>
      </c>
    </row>
    <row r="13289" spans="1:2" x14ac:dyDescent="0.25">
      <c r="A13289" s="118">
        <v>32100</v>
      </c>
      <c r="B13289" s="110" t="s">
        <v>16104</v>
      </c>
    </row>
    <row r="13290" spans="1:2" x14ac:dyDescent="0.25">
      <c r="A13290" s="118">
        <v>74113</v>
      </c>
      <c r="B13290" s="110" t="s">
        <v>16105</v>
      </c>
    </row>
    <row r="13291" spans="1:2" x14ac:dyDescent="0.25">
      <c r="A13291" s="118">
        <v>10103</v>
      </c>
      <c r="B13291" s="110" t="s">
        <v>16106</v>
      </c>
    </row>
    <row r="13292" spans="1:2" x14ac:dyDescent="0.25">
      <c r="A13292" s="118">
        <v>51519</v>
      </c>
      <c r="B13292" s="110" t="s">
        <v>16107</v>
      </c>
    </row>
    <row r="13293" spans="1:2" x14ac:dyDescent="0.25">
      <c r="A13293" s="118">
        <v>10103</v>
      </c>
      <c r="B13293" s="110" t="s">
        <v>16108</v>
      </c>
    </row>
    <row r="13294" spans="1:2" x14ac:dyDescent="0.25">
      <c r="A13294" s="118">
        <v>27420</v>
      </c>
      <c r="B13294" s="110" t="s">
        <v>16109</v>
      </c>
    </row>
    <row r="13295" spans="1:2" x14ac:dyDescent="0.25">
      <c r="A13295" s="118">
        <v>10103</v>
      </c>
      <c r="B13295" s="110" t="s">
        <v>16110</v>
      </c>
    </row>
    <row r="13296" spans="1:2" x14ac:dyDescent="0.25">
      <c r="A13296" s="118">
        <v>31200</v>
      </c>
      <c r="B13296" s="110" t="s">
        <v>16111</v>
      </c>
    </row>
    <row r="13297" spans="1:2" x14ac:dyDescent="0.25">
      <c r="A13297" s="118">
        <v>32100</v>
      </c>
      <c r="B13297" s="110" t="s">
        <v>16112</v>
      </c>
    </row>
    <row r="13298" spans="1:2" x14ac:dyDescent="0.25">
      <c r="A13298" s="118">
        <v>31200</v>
      </c>
      <c r="B13298" s="110" t="s">
        <v>16113</v>
      </c>
    </row>
    <row r="13299" spans="1:2" x14ac:dyDescent="0.25">
      <c r="A13299" s="118">
        <v>31200</v>
      </c>
      <c r="B13299" s="110" t="s">
        <v>16114</v>
      </c>
    </row>
    <row r="13300" spans="1:2" x14ac:dyDescent="0.25">
      <c r="A13300" s="118">
        <v>15862</v>
      </c>
      <c r="B13300" s="110" t="s">
        <v>16115</v>
      </c>
    </row>
    <row r="13301" spans="1:2" x14ac:dyDescent="0.25">
      <c r="A13301" s="118">
        <v>15620</v>
      </c>
      <c r="B13301" s="110" t="s">
        <v>16116</v>
      </c>
    </row>
    <row r="13302" spans="1:2" x14ac:dyDescent="0.25">
      <c r="A13302" s="118">
        <v>15861</v>
      </c>
      <c r="B13302" s="110" t="s">
        <v>16117</v>
      </c>
    </row>
    <row r="13303" spans="1:2" x14ac:dyDescent="0.25">
      <c r="A13303" s="118">
        <v>24120</v>
      </c>
      <c r="B13303" s="110" t="s">
        <v>16118</v>
      </c>
    </row>
    <row r="13304" spans="1:2" x14ac:dyDescent="0.25">
      <c r="A13304" s="118">
        <v>29240</v>
      </c>
      <c r="B13304" s="110" t="s">
        <v>16119</v>
      </c>
    </row>
    <row r="13305" spans="1:2" x14ac:dyDescent="0.25">
      <c r="A13305" s="118">
        <v>29240</v>
      </c>
      <c r="B13305" s="110" t="s">
        <v>16120</v>
      </c>
    </row>
    <row r="13306" spans="1:2" x14ac:dyDescent="0.25">
      <c r="A13306" s="118">
        <v>33201</v>
      </c>
      <c r="B13306" s="110" t="s">
        <v>16121</v>
      </c>
    </row>
    <row r="13307" spans="1:2" x14ac:dyDescent="0.25">
      <c r="A13307" s="118">
        <v>92319</v>
      </c>
      <c r="B13307" s="110" t="s">
        <v>16122</v>
      </c>
    </row>
    <row r="13308" spans="1:2" x14ac:dyDescent="0.25">
      <c r="A13308" s="118">
        <v>15520</v>
      </c>
      <c r="B13308" s="110" t="s">
        <v>16123</v>
      </c>
    </row>
    <row r="13309" spans="1:2" x14ac:dyDescent="0.25">
      <c r="A13309" s="118">
        <v>1110</v>
      </c>
      <c r="B13309" s="110" t="s">
        <v>16124</v>
      </c>
    </row>
    <row r="13310" spans="1:2" x14ac:dyDescent="0.25">
      <c r="A13310" s="118">
        <v>37200</v>
      </c>
      <c r="B13310" s="110" t="s">
        <v>16125</v>
      </c>
    </row>
    <row r="13311" spans="1:2" x14ac:dyDescent="0.25">
      <c r="A13311" s="118">
        <v>37200</v>
      </c>
      <c r="B13311" s="110" t="s">
        <v>16126</v>
      </c>
    </row>
    <row r="13312" spans="1:2" x14ac:dyDescent="0.25">
      <c r="A13312" s="118">
        <v>29523</v>
      </c>
      <c r="B13312" s="110" t="s">
        <v>16127</v>
      </c>
    </row>
    <row r="13313" spans="1:2" x14ac:dyDescent="0.25">
      <c r="A13313" s="118">
        <v>26829</v>
      </c>
      <c r="B13313" s="110" t="s">
        <v>16128</v>
      </c>
    </row>
    <row r="13314" spans="1:2" x14ac:dyDescent="0.25">
      <c r="A13314" s="118">
        <v>71401</v>
      </c>
      <c r="B13314" s="110" t="s">
        <v>16129</v>
      </c>
    </row>
    <row r="13315" spans="1:2" x14ac:dyDescent="0.25">
      <c r="A13315" s="118">
        <v>32300</v>
      </c>
      <c r="B13315" s="110" t="s">
        <v>16130</v>
      </c>
    </row>
    <row r="13316" spans="1:2" x14ac:dyDescent="0.25">
      <c r="A13316" s="118">
        <v>26829</v>
      </c>
      <c r="B13316" s="110" t="s">
        <v>16131</v>
      </c>
    </row>
    <row r="13317" spans="1:2" x14ac:dyDescent="0.25">
      <c r="A13317" s="118">
        <v>32100</v>
      </c>
      <c r="B13317" s="110" t="s">
        <v>16132</v>
      </c>
    </row>
    <row r="13318" spans="1:2" x14ac:dyDescent="0.25">
      <c r="A13318" s="118">
        <v>31610</v>
      </c>
      <c r="B13318" s="110" t="s">
        <v>16133</v>
      </c>
    </row>
    <row r="13319" spans="1:2" x14ac:dyDescent="0.25">
      <c r="A13319" s="118">
        <v>32300</v>
      </c>
      <c r="B13319" s="110" t="s">
        <v>16134</v>
      </c>
    </row>
    <row r="13320" spans="1:2" x14ac:dyDescent="0.25">
      <c r="A13320" s="118">
        <v>22140</v>
      </c>
      <c r="B13320" s="110" t="s">
        <v>16135</v>
      </c>
    </row>
    <row r="13321" spans="1:2" x14ac:dyDescent="0.25">
      <c r="A13321" s="118">
        <v>22310</v>
      </c>
      <c r="B13321" s="110" t="s">
        <v>16136</v>
      </c>
    </row>
    <row r="13322" spans="1:2" x14ac:dyDescent="0.25">
      <c r="A13322" s="118">
        <v>92119</v>
      </c>
      <c r="B13322" s="110" t="s">
        <v>16137</v>
      </c>
    </row>
    <row r="13323" spans="1:2" x14ac:dyDescent="0.25">
      <c r="A13323" s="118">
        <v>64200</v>
      </c>
      <c r="B13323" s="110" t="s">
        <v>16138</v>
      </c>
    </row>
    <row r="13324" spans="1:2" x14ac:dyDescent="0.25">
      <c r="A13324" s="118">
        <v>15891</v>
      </c>
      <c r="B13324" s="110" t="s">
        <v>16139</v>
      </c>
    </row>
    <row r="13325" spans="1:2" x14ac:dyDescent="0.25">
      <c r="A13325" s="118">
        <v>1139</v>
      </c>
      <c r="B13325" s="110" t="s">
        <v>16140</v>
      </c>
    </row>
    <row r="13326" spans="1:2" x14ac:dyDescent="0.25">
      <c r="A13326" s="118">
        <v>52489</v>
      </c>
      <c r="B13326" s="110" t="s">
        <v>16141</v>
      </c>
    </row>
    <row r="13327" spans="1:2" x14ac:dyDescent="0.25">
      <c r="A13327" s="118">
        <v>15410</v>
      </c>
      <c r="B13327" s="110" t="s">
        <v>16142</v>
      </c>
    </row>
    <row r="13328" spans="1:2" x14ac:dyDescent="0.25">
      <c r="A13328" s="118">
        <v>15612</v>
      </c>
      <c r="B13328" s="110" t="s">
        <v>16143</v>
      </c>
    </row>
    <row r="13329" spans="1:2" x14ac:dyDescent="0.25">
      <c r="A13329" s="118">
        <v>1110</v>
      </c>
      <c r="B13329" s="110" t="s">
        <v>16144</v>
      </c>
    </row>
    <row r="13330" spans="1:2" x14ac:dyDescent="0.25">
      <c r="A13330" s="118">
        <v>15612</v>
      </c>
      <c r="B13330" s="110" t="s">
        <v>16145</v>
      </c>
    </row>
    <row r="13331" spans="1:2" x14ac:dyDescent="0.25">
      <c r="A13331" s="118">
        <v>15410</v>
      </c>
      <c r="B13331" s="110" t="s">
        <v>16146</v>
      </c>
    </row>
    <row r="13332" spans="1:2" x14ac:dyDescent="0.25">
      <c r="A13332" s="118">
        <v>15420</v>
      </c>
      <c r="B13332" s="110" t="s">
        <v>16147</v>
      </c>
    </row>
    <row r="13333" spans="1:2" x14ac:dyDescent="0.25">
      <c r="A13333" s="118">
        <v>15612</v>
      </c>
      <c r="B13333" s="110" t="s">
        <v>16148</v>
      </c>
    </row>
    <row r="13334" spans="1:2" x14ac:dyDescent="0.25">
      <c r="A13334" s="118">
        <v>29720</v>
      </c>
      <c r="B13334" s="110" t="s">
        <v>16149</v>
      </c>
    </row>
    <row r="13335" spans="1:2" x14ac:dyDescent="0.25">
      <c r="A13335" s="118">
        <v>29720</v>
      </c>
      <c r="B13335" s="110" t="s">
        <v>16150</v>
      </c>
    </row>
    <row r="13336" spans="1:2" x14ac:dyDescent="0.25">
      <c r="A13336" s="118">
        <v>29710</v>
      </c>
      <c r="B13336" s="110" t="s">
        <v>16151</v>
      </c>
    </row>
    <row r="13337" spans="1:2" x14ac:dyDescent="0.25">
      <c r="A13337" s="118">
        <v>51439</v>
      </c>
      <c r="B13337" s="110" t="s">
        <v>16152</v>
      </c>
    </row>
    <row r="13338" spans="1:2" x14ac:dyDescent="0.25">
      <c r="A13338" s="118">
        <v>35300</v>
      </c>
      <c r="B13338" s="110" t="s">
        <v>16153</v>
      </c>
    </row>
    <row r="13339" spans="1:2" x14ac:dyDescent="0.25">
      <c r="A13339" s="118">
        <v>62300</v>
      </c>
      <c r="B13339" s="110" t="s">
        <v>16154</v>
      </c>
    </row>
    <row r="13340" spans="1:2" x14ac:dyDescent="0.25">
      <c r="A13340" s="118">
        <v>62300</v>
      </c>
      <c r="B13340" s="110" t="s">
        <v>16155</v>
      </c>
    </row>
    <row r="13341" spans="1:2" x14ac:dyDescent="0.25">
      <c r="A13341" s="118">
        <v>62300</v>
      </c>
      <c r="B13341" s="110" t="s">
        <v>16156</v>
      </c>
    </row>
    <row r="13342" spans="1:2" x14ac:dyDescent="0.25">
      <c r="A13342" s="118">
        <v>62300</v>
      </c>
      <c r="B13342" s="110" t="s">
        <v>16157</v>
      </c>
    </row>
    <row r="13343" spans="1:2" x14ac:dyDescent="0.25">
      <c r="A13343" s="118">
        <v>35300</v>
      </c>
      <c r="B13343" s="110" t="s">
        <v>16158</v>
      </c>
    </row>
    <row r="13344" spans="1:2" x14ac:dyDescent="0.25">
      <c r="A13344" s="118">
        <v>28620</v>
      </c>
      <c r="B13344" s="110" t="s">
        <v>16159</v>
      </c>
    </row>
    <row r="13345" spans="1:2" x14ac:dyDescent="0.25">
      <c r="A13345" s="118">
        <v>15850</v>
      </c>
      <c r="B13345" s="110" t="s">
        <v>16160</v>
      </c>
    </row>
    <row r="13346" spans="1:2" x14ac:dyDescent="0.25">
      <c r="A13346" s="118">
        <v>15850</v>
      </c>
      <c r="B13346" s="110" t="s">
        <v>16161</v>
      </c>
    </row>
    <row r="13347" spans="1:2" x14ac:dyDescent="0.25">
      <c r="A13347" s="118">
        <v>28620</v>
      </c>
      <c r="B13347" s="110" t="s">
        <v>16162</v>
      </c>
    </row>
    <row r="13348" spans="1:2" x14ac:dyDescent="0.25">
      <c r="A13348" s="118">
        <v>29420</v>
      </c>
      <c r="B13348" s="110" t="s">
        <v>16163</v>
      </c>
    </row>
    <row r="13349" spans="1:2" x14ac:dyDescent="0.25">
      <c r="A13349" s="118">
        <v>51870</v>
      </c>
      <c r="B13349" s="110" t="s">
        <v>16164</v>
      </c>
    </row>
    <row r="13350" spans="1:2" x14ac:dyDescent="0.25">
      <c r="A13350" s="118">
        <v>29110</v>
      </c>
      <c r="B13350" s="110" t="s">
        <v>16165</v>
      </c>
    </row>
    <row r="13351" spans="1:2" x14ac:dyDescent="0.25">
      <c r="A13351" s="118">
        <v>31610</v>
      </c>
      <c r="B13351" s="110" t="s">
        <v>16166</v>
      </c>
    </row>
    <row r="13352" spans="1:2" x14ac:dyDescent="0.25">
      <c r="A13352" s="118">
        <v>15931</v>
      </c>
      <c r="B13352" s="110" t="s">
        <v>16167</v>
      </c>
    </row>
    <row r="13353" spans="1:2" x14ac:dyDescent="0.25">
      <c r="A13353" s="118">
        <v>93040</v>
      </c>
      <c r="B13353" s="110" t="s">
        <v>16168</v>
      </c>
    </row>
    <row r="13354" spans="1:2" x14ac:dyDescent="0.25">
      <c r="A13354" s="118">
        <v>19300</v>
      </c>
      <c r="B13354" s="110" t="s">
        <v>16169</v>
      </c>
    </row>
    <row r="13355" spans="1:2" x14ac:dyDescent="0.25">
      <c r="A13355" s="118">
        <v>32300</v>
      </c>
      <c r="B13355" s="110" t="s">
        <v>16170</v>
      </c>
    </row>
    <row r="13356" spans="1:2" x14ac:dyDescent="0.25">
      <c r="A13356" s="118">
        <v>92319</v>
      </c>
      <c r="B13356" s="110" t="s">
        <v>16171</v>
      </c>
    </row>
    <row r="13357" spans="1:2" x14ac:dyDescent="0.25">
      <c r="A13357" s="118">
        <v>85112</v>
      </c>
      <c r="B13357" s="110" t="s">
        <v>16172</v>
      </c>
    </row>
    <row r="13358" spans="1:2" x14ac:dyDescent="0.25">
      <c r="A13358" s="118">
        <v>85111</v>
      </c>
      <c r="B13358" s="110" t="s">
        <v>16173</v>
      </c>
    </row>
    <row r="13359" spans="1:2" x14ac:dyDescent="0.25">
      <c r="A13359" s="118">
        <v>34203</v>
      </c>
      <c r="B13359" s="110" t="s">
        <v>16174</v>
      </c>
    </row>
    <row r="13360" spans="1:2" x14ac:dyDescent="0.25">
      <c r="A13360" s="118">
        <v>51870</v>
      </c>
      <c r="B13360" s="110" t="s">
        <v>16175</v>
      </c>
    </row>
    <row r="13361" spans="1:2" x14ac:dyDescent="0.25">
      <c r="A13361" s="118">
        <v>21120</v>
      </c>
      <c r="B13361" s="110" t="s">
        <v>16176</v>
      </c>
    </row>
    <row r="13362" spans="1:2" x14ac:dyDescent="0.25">
      <c r="A13362" s="118">
        <v>35200</v>
      </c>
      <c r="B13362" s="110" t="s">
        <v>16177</v>
      </c>
    </row>
    <row r="13363" spans="1:2" x14ac:dyDescent="0.25">
      <c r="A13363" s="118">
        <v>80100</v>
      </c>
      <c r="B13363" s="110" t="s">
        <v>16178</v>
      </c>
    </row>
    <row r="13364" spans="1:2" x14ac:dyDescent="0.25">
      <c r="A13364" s="118">
        <v>80210</v>
      </c>
      <c r="B13364" s="110" t="s">
        <v>16179</v>
      </c>
    </row>
    <row r="13365" spans="1:2" x14ac:dyDescent="0.25">
      <c r="A13365" s="118">
        <v>51479</v>
      </c>
      <c r="B13365" s="110" t="s">
        <v>16180</v>
      </c>
    </row>
    <row r="13366" spans="1:2" x14ac:dyDescent="0.25">
      <c r="A13366" s="118">
        <v>29220</v>
      </c>
      <c r="B13366" s="110" t="s">
        <v>16181</v>
      </c>
    </row>
    <row r="13367" spans="1:2" x14ac:dyDescent="0.25">
      <c r="A13367" s="118">
        <v>74704</v>
      </c>
      <c r="B13367" s="110" t="s">
        <v>16182</v>
      </c>
    </row>
    <row r="13368" spans="1:2" x14ac:dyDescent="0.25">
      <c r="A13368" s="118">
        <v>90030</v>
      </c>
      <c r="B13368" s="110" t="s">
        <v>16183</v>
      </c>
    </row>
    <row r="13369" spans="1:2" x14ac:dyDescent="0.25">
      <c r="A13369" s="118">
        <v>85120</v>
      </c>
      <c r="B13369" s="110" t="s">
        <v>16184</v>
      </c>
    </row>
    <row r="13370" spans="1:2" x14ac:dyDescent="0.25">
      <c r="A13370" s="118">
        <v>85120</v>
      </c>
      <c r="B13370" s="110" t="s">
        <v>16185</v>
      </c>
    </row>
    <row r="13371" spans="1:2" x14ac:dyDescent="0.25">
      <c r="A13371" s="118">
        <v>85120</v>
      </c>
      <c r="B13371" s="110" t="s">
        <v>16186</v>
      </c>
    </row>
    <row r="13372" spans="1:2" x14ac:dyDescent="0.25">
      <c r="A13372" s="121">
        <v>15880</v>
      </c>
      <c r="B13372" s="110" t="s">
        <v>16187</v>
      </c>
    </row>
    <row r="13373" spans="1:2" x14ac:dyDescent="0.25">
      <c r="A13373" s="118">
        <v>19200</v>
      </c>
      <c r="B13373" s="110" t="s">
        <v>16188</v>
      </c>
    </row>
    <row r="13374" spans="1:2" x14ac:dyDescent="0.25">
      <c r="A13374" s="118">
        <v>33401</v>
      </c>
      <c r="B13374" s="110" t="s">
        <v>16189</v>
      </c>
    </row>
    <row r="13375" spans="1:2" x14ac:dyDescent="0.25">
      <c r="A13375" s="118">
        <v>26150</v>
      </c>
      <c r="B13375" s="110" t="s">
        <v>16190</v>
      </c>
    </row>
    <row r="13376" spans="1:2" x14ac:dyDescent="0.25">
      <c r="A13376" s="118">
        <v>33401</v>
      </c>
      <c r="B13376" s="110" t="s">
        <v>16191</v>
      </c>
    </row>
    <row r="13377" spans="1:2" x14ac:dyDescent="0.25">
      <c r="A13377" s="118">
        <v>33401</v>
      </c>
      <c r="B13377" s="110" t="s">
        <v>16192</v>
      </c>
    </row>
    <row r="13378" spans="1:2" x14ac:dyDescent="0.25">
      <c r="A13378" s="118">
        <v>33401</v>
      </c>
      <c r="B13378" s="110" t="s">
        <v>16193</v>
      </c>
    </row>
    <row r="13379" spans="1:2" x14ac:dyDescent="0.25">
      <c r="A13379" s="118">
        <v>52487</v>
      </c>
      <c r="B13379" s="110" t="s">
        <v>16194</v>
      </c>
    </row>
    <row r="13380" spans="1:2" x14ac:dyDescent="0.25">
      <c r="A13380" s="118">
        <v>33201</v>
      </c>
      <c r="B13380" s="110" t="s">
        <v>16195</v>
      </c>
    </row>
    <row r="13381" spans="1:2" x14ac:dyDescent="0.25">
      <c r="A13381" s="118">
        <v>33202</v>
      </c>
      <c r="B13381" s="110" t="s">
        <v>16196</v>
      </c>
    </row>
    <row r="13382" spans="1:2" x14ac:dyDescent="0.25">
      <c r="A13382" s="118">
        <v>33201</v>
      </c>
      <c r="B13382" s="110" t="s">
        <v>16197</v>
      </c>
    </row>
    <row r="13383" spans="1:2" x14ac:dyDescent="0.25">
      <c r="A13383" s="118">
        <v>33202</v>
      </c>
      <c r="B13383" s="110" t="s">
        <v>16198</v>
      </c>
    </row>
    <row r="13384" spans="1:2" x14ac:dyDescent="0.25">
      <c r="A13384" s="118">
        <v>33201</v>
      </c>
      <c r="B13384" s="110" t="s">
        <v>16199</v>
      </c>
    </row>
    <row r="13385" spans="1:2" x14ac:dyDescent="0.25">
      <c r="A13385" s="118">
        <v>33202</v>
      </c>
      <c r="B13385" s="110" t="s">
        <v>16200</v>
      </c>
    </row>
    <row r="13386" spans="1:2" x14ac:dyDescent="0.25">
      <c r="A13386" s="118">
        <v>33201</v>
      </c>
      <c r="B13386" s="110" t="s">
        <v>16201</v>
      </c>
    </row>
    <row r="13387" spans="1:2" x14ac:dyDescent="0.25">
      <c r="A13387" s="118">
        <v>33201</v>
      </c>
      <c r="B13387" s="110" t="s">
        <v>16202</v>
      </c>
    </row>
    <row r="13388" spans="1:2" x14ac:dyDescent="0.25">
      <c r="A13388" s="118">
        <v>85140</v>
      </c>
      <c r="B13388" s="110" t="s">
        <v>16203</v>
      </c>
    </row>
    <row r="13389" spans="1:2" x14ac:dyDescent="0.25">
      <c r="A13389" s="118">
        <v>85140</v>
      </c>
      <c r="B13389" s="110" t="s">
        <v>16204</v>
      </c>
    </row>
    <row r="13390" spans="1:2" x14ac:dyDescent="0.25">
      <c r="A13390" s="118">
        <v>29140</v>
      </c>
      <c r="B13390" s="110" t="s">
        <v>16205</v>
      </c>
    </row>
    <row r="13391" spans="1:2" x14ac:dyDescent="0.25">
      <c r="A13391" s="118">
        <v>51870</v>
      </c>
      <c r="B13391" s="110" t="s">
        <v>16206</v>
      </c>
    </row>
    <row r="13392" spans="1:2" x14ac:dyDescent="0.25">
      <c r="A13392" s="118">
        <v>80429</v>
      </c>
      <c r="B13392" s="110" t="s">
        <v>16207</v>
      </c>
    </row>
    <row r="13393" spans="1:2" x14ac:dyDescent="0.25">
      <c r="A13393" s="118">
        <v>33201</v>
      </c>
      <c r="B13393" s="110" t="s">
        <v>16208</v>
      </c>
    </row>
    <row r="13394" spans="1:2" x14ac:dyDescent="0.25">
      <c r="A13394" s="118">
        <v>33202</v>
      </c>
      <c r="B13394" s="110" t="s">
        <v>16209</v>
      </c>
    </row>
    <row r="13395" spans="1:2" x14ac:dyDescent="0.25">
      <c r="A13395" s="118">
        <v>92629</v>
      </c>
      <c r="B13395" s="110" t="s">
        <v>16210</v>
      </c>
    </row>
    <row r="13396" spans="1:2" x14ac:dyDescent="0.25">
      <c r="A13396" s="118">
        <v>51520</v>
      </c>
      <c r="B13396" s="110" t="s">
        <v>16211</v>
      </c>
    </row>
    <row r="13397" spans="1:2" x14ac:dyDescent="0.25">
      <c r="A13397" s="118">
        <v>23300</v>
      </c>
      <c r="B13397" s="110" t="s">
        <v>16212</v>
      </c>
    </row>
    <row r="13398" spans="1:2" x14ac:dyDescent="0.25">
      <c r="A13398" s="118">
        <v>85140</v>
      </c>
      <c r="B13398" s="110" t="s">
        <v>16213</v>
      </c>
    </row>
    <row r="13399" spans="1:2" x14ac:dyDescent="0.25">
      <c r="A13399" s="118">
        <v>15420</v>
      </c>
      <c r="B13399" s="110" t="s">
        <v>16214</v>
      </c>
    </row>
    <row r="13400" spans="1:2" x14ac:dyDescent="0.25">
      <c r="A13400" s="118">
        <v>29140</v>
      </c>
      <c r="B13400" s="110" t="s">
        <v>16215</v>
      </c>
    </row>
    <row r="13401" spans="1:2" x14ac:dyDescent="0.25">
      <c r="A13401" s="118">
        <v>27100</v>
      </c>
      <c r="B13401" s="110" t="s">
        <v>16216</v>
      </c>
    </row>
    <row r="13402" spans="1:2" x14ac:dyDescent="0.25">
      <c r="A13402" s="118">
        <v>15870</v>
      </c>
      <c r="B13402" s="110" t="s">
        <v>16217</v>
      </c>
    </row>
    <row r="13403" spans="1:2" x14ac:dyDescent="0.25">
      <c r="A13403" s="118">
        <v>15870</v>
      </c>
      <c r="B13403" s="110" t="s">
        <v>16218</v>
      </c>
    </row>
    <row r="13404" spans="1:2" x14ac:dyDescent="0.25">
      <c r="A13404" s="118">
        <v>51370</v>
      </c>
      <c r="B13404" s="110" t="s">
        <v>16219</v>
      </c>
    </row>
    <row r="13405" spans="1:2" x14ac:dyDescent="0.25">
      <c r="A13405" s="118">
        <v>51170</v>
      </c>
      <c r="B13405" s="110" t="s">
        <v>16220</v>
      </c>
    </row>
    <row r="13406" spans="1:2" x14ac:dyDescent="0.25">
      <c r="A13406" s="118">
        <v>1139</v>
      </c>
      <c r="B13406" s="110" t="s">
        <v>16221</v>
      </c>
    </row>
    <row r="13407" spans="1:2" x14ac:dyDescent="0.25">
      <c r="A13407" s="118">
        <v>27100</v>
      </c>
      <c r="B13407" s="110" t="s">
        <v>16222</v>
      </c>
    </row>
    <row r="13408" spans="1:2" x14ac:dyDescent="0.25">
      <c r="A13408" s="118">
        <v>20510</v>
      </c>
      <c r="B13408" s="110" t="s">
        <v>16223</v>
      </c>
    </row>
    <row r="13409" spans="1:2" x14ac:dyDescent="0.25">
      <c r="A13409" s="118">
        <v>29710</v>
      </c>
      <c r="B13409" s="110" t="s">
        <v>16224</v>
      </c>
    </row>
    <row r="13410" spans="1:2" x14ac:dyDescent="0.25">
      <c r="A13410" s="118">
        <v>1120</v>
      </c>
      <c r="B13410" s="110" t="s">
        <v>16225</v>
      </c>
    </row>
    <row r="13411" spans="1:2" x14ac:dyDescent="0.25">
      <c r="A13411" s="118">
        <v>29540</v>
      </c>
      <c r="B13411" s="110" t="s">
        <v>16226</v>
      </c>
    </row>
    <row r="13412" spans="1:2" x14ac:dyDescent="0.25">
      <c r="A13412" s="118">
        <v>29540</v>
      </c>
      <c r="B13412" s="110" t="s">
        <v>16227</v>
      </c>
    </row>
    <row r="13413" spans="1:2" x14ac:dyDescent="0.25">
      <c r="A13413" s="118">
        <v>17160</v>
      </c>
      <c r="B13413" s="110" t="s">
        <v>16228</v>
      </c>
    </row>
    <row r="13414" spans="1:2" x14ac:dyDescent="0.25">
      <c r="A13414" s="118">
        <v>17160</v>
      </c>
      <c r="B13414" s="110" t="s">
        <v>16229</v>
      </c>
    </row>
    <row r="13415" spans="1:2" x14ac:dyDescent="0.25">
      <c r="A13415" s="118">
        <v>29420</v>
      </c>
      <c r="B13415" s="110" t="s">
        <v>16230</v>
      </c>
    </row>
    <row r="13416" spans="1:2" x14ac:dyDescent="0.25">
      <c r="A13416" s="118">
        <v>29540</v>
      </c>
      <c r="B13416" s="110" t="s">
        <v>16231</v>
      </c>
    </row>
    <row r="13417" spans="1:2" x14ac:dyDescent="0.25">
      <c r="A13417" s="118">
        <v>29540</v>
      </c>
      <c r="B13417" s="110" t="s">
        <v>16232</v>
      </c>
    </row>
    <row r="13418" spans="1:2" x14ac:dyDescent="0.25">
      <c r="A13418" s="118">
        <v>17110</v>
      </c>
      <c r="B13418" s="110" t="s">
        <v>16233</v>
      </c>
    </row>
    <row r="13419" spans="1:2" x14ac:dyDescent="0.25">
      <c r="A13419" s="118">
        <v>17140</v>
      </c>
      <c r="B13419" s="110" t="s">
        <v>16234</v>
      </c>
    </row>
    <row r="13420" spans="1:2" x14ac:dyDescent="0.25">
      <c r="A13420" s="118">
        <v>17120</v>
      </c>
      <c r="B13420" s="110" t="s">
        <v>16235</v>
      </c>
    </row>
    <row r="13421" spans="1:2" x14ac:dyDescent="0.25">
      <c r="A13421" s="118">
        <v>17130</v>
      </c>
      <c r="B13421" s="110" t="s">
        <v>16236</v>
      </c>
    </row>
    <row r="13422" spans="1:2" x14ac:dyDescent="0.25">
      <c r="A13422" s="118">
        <v>20510</v>
      </c>
      <c r="B13422" s="110" t="s">
        <v>16237</v>
      </c>
    </row>
    <row r="13423" spans="1:2" x14ac:dyDescent="0.25">
      <c r="A13423" s="118">
        <v>22230</v>
      </c>
      <c r="B13423" s="110" t="s">
        <v>16238</v>
      </c>
    </row>
    <row r="13424" spans="1:2" x14ac:dyDescent="0.25">
      <c r="A13424" s="118">
        <v>15910</v>
      </c>
      <c r="B13424" s="110" t="s">
        <v>16239</v>
      </c>
    </row>
    <row r="13425" spans="1:2" x14ac:dyDescent="0.25">
      <c r="A13425" s="118">
        <v>33202</v>
      </c>
      <c r="B13425" s="110" t="s">
        <v>16240</v>
      </c>
    </row>
    <row r="13426" spans="1:2" x14ac:dyDescent="0.25">
      <c r="A13426" s="118">
        <v>24140</v>
      </c>
      <c r="B13426" s="110" t="s">
        <v>16241</v>
      </c>
    </row>
    <row r="13427" spans="1:2" x14ac:dyDescent="0.25">
      <c r="A13427" s="118">
        <v>51342</v>
      </c>
      <c r="B13427" s="110" t="s">
        <v>16242</v>
      </c>
    </row>
    <row r="13428" spans="1:2" x14ac:dyDescent="0.25">
      <c r="A13428" s="118">
        <v>91310</v>
      </c>
      <c r="B13428" s="110" t="s">
        <v>16243</v>
      </c>
    </row>
    <row r="13429" spans="1:2" x14ac:dyDescent="0.25">
      <c r="A13429" s="118">
        <v>93059</v>
      </c>
      <c r="B13429" s="110" t="s">
        <v>16244</v>
      </c>
    </row>
    <row r="13430" spans="1:2" x14ac:dyDescent="0.25">
      <c r="A13430" s="118">
        <v>33100</v>
      </c>
      <c r="B13430" s="110" t="s">
        <v>16245</v>
      </c>
    </row>
    <row r="13431" spans="1:2" x14ac:dyDescent="0.25">
      <c r="A13431" s="118">
        <v>2010</v>
      </c>
      <c r="B13431" s="110" t="s">
        <v>16246</v>
      </c>
    </row>
    <row r="13432" spans="1:2" x14ac:dyDescent="0.25">
      <c r="A13432" s="118">
        <v>2010</v>
      </c>
      <c r="B13432" s="110" t="s">
        <v>16247</v>
      </c>
    </row>
    <row r="13433" spans="1:2" x14ac:dyDescent="0.25">
      <c r="A13433" s="118">
        <v>29430</v>
      </c>
      <c r="B13433" s="110" t="s">
        <v>16248</v>
      </c>
    </row>
    <row r="13434" spans="1:2" x14ac:dyDescent="0.25">
      <c r="A13434" s="118">
        <v>29430</v>
      </c>
      <c r="B13434" s="110" t="s">
        <v>16249</v>
      </c>
    </row>
    <row r="13435" spans="1:2" x14ac:dyDescent="0.25">
      <c r="A13435" s="118">
        <v>2010</v>
      </c>
      <c r="B13435" s="110" t="s">
        <v>16250</v>
      </c>
    </row>
    <row r="13436" spans="1:2" x14ac:dyDescent="0.25">
      <c r="A13436" s="118">
        <v>28620</v>
      </c>
      <c r="B13436" s="110" t="s">
        <v>16251</v>
      </c>
    </row>
    <row r="13437" spans="1:2" x14ac:dyDescent="0.25">
      <c r="A13437" s="118">
        <v>36639</v>
      </c>
      <c r="B13437" s="110" t="s">
        <v>16252</v>
      </c>
    </row>
    <row r="13438" spans="1:2" x14ac:dyDescent="0.25">
      <c r="A13438" s="118">
        <v>36639</v>
      </c>
      <c r="B13438" s="110" t="s">
        <v>16253</v>
      </c>
    </row>
    <row r="13439" spans="1:2" x14ac:dyDescent="0.25">
      <c r="A13439" s="118">
        <v>5010</v>
      </c>
      <c r="B13439" s="110" t="s">
        <v>16254</v>
      </c>
    </row>
    <row r="13440" spans="1:2" x14ac:dyDescent="0.25">
      <c r="A13440" s="118">
        <v>51210</v>
      </c>
      <c r="B13440" s="110" t="s">
        <v>16255</v>
      </c>
    </row>
    <row r="13441" spans="1:2" x14ac:dyDescent="0.25">
      <c r="A13441" s="118">
        <v>27100</v>
      </c>
      <c r="B13441" s="110" t="s">
        <v>16256</v>
      </c>
    </row>
    <row r="13442" spans="1:2" x14ac:dyDescent="0.25">
      <c r="A13442" s="118">
        <v>36639</v>
      </c>
      <c r="B13442" s="110" t="s">
        <v>16257</v>
      </c>
    </row>
    <row r="13443" spans="1:2" x14ac:dyDescent="0.25">
      <c r="A13443" s="118">
        <v>25130</v>
      </c>
      <c r="B13443" s="110" t="s">
        <v>16258</v>
      </c>
    </row>
    <row r="13444" spans="1:2" x14ac:dyDescent="0.25">
      <c r="A13444" s="118">
        <v>29540</v>
      </c>
      <c r="B13444" s="110" t="s">
        <v>16259</v>
      </c>
    </row>
    <row r="13445" spans="1:2" x14ac:dyDescent="0.25">
      <c r="A13445" s="118">
        <v>29540</v>
      </c>
      <c r="B13445" s="110" t="s">
        <v>16260</v>
      </c>
    </row>
    <row r="13446" spans="1:2" x14ac:dyDescent="0.25">
      <c r="A13446" s="118">
        <v>21259</v>
      </c>
      <c r="B13446" s="110" t="s">
        <v>16261</v>
      </c>
    </row>
    <row r="13447" spans="1:2" x14ac:dyDescent="0.25">
      <c r="A13447" s="118">
        <v>20510</v>
      </c>
      <c r="B13447" s="110" t="s">
        <v>16262</v>
      </c>
    </row>
    <row r="13448" spans="1:2" x14ac:dyDescent="0.25">
      <c r="A13448" s="118">
        <v>28610</v>
      </c>
      <c r="B13448" s="110" t="s">
        <v>16263</v>
      </c>
    </row>
    <row r="13449" spans="1:2" x14ac:dyDescent="0.25">
      <c r="A13449" s="118">
        <v>25240</v>
      </c>
      <c r="B13449" s="110" t="s">
        <v>16264</v>
      </c>
    </row>
    <row r="13450" spans="1:2" x14ac:dyDescent="0.25">
      <c r="A13450" s="118">
        <v>20510</v>
      </c>
      <c r="B13450" s="110" t="s">
        <v>16265</v>
      </c>
    </row>
    <row r="13451" spans="1:2" x14ac:dyDescent="0.25">
      <c r="A13451" s="118">
        <v>18249</v>
      </c>
      <c r="B13451" s="110" t="s">
        <v>16266</v>
      </c>
    </row>
    <row r="13452" spans="1:2" x14ac:dyDescent="0.25">
      <c r="A13452" s="118">
        <v>92629</v>
      </c>
      <c r="B13452" s="110" t="s">
        <v>16267</v>
      </c>
    </row>
    <row r="13453" spans="1:2" x14ac:dyDescent="0.25">
      <c r="A13453" s="118">
        <v>45230</v>
      </c>
      <c r="B13453" s="110" t="s">
        <v>16268</v>
      </c>
    </row>
    <row r="13454" spans="1:2" x14ac:dyDescent="0.25">
      <c r="A13454" s="118">
        <v>36400</v>
      </c>
      <c r="B13454" s="110" t="s">
        <v>16269</v>
      </c>
    </row>
    <row r="13455" spans="1:2" x14ac:dyDescent="0.25">
      <c r="A13455" s="118">
        <v>51160</v>
      </c>
      <c r="B13455" s="110" t="s">
        <v>16270</v>
      </c>
    </row>
    <row r="13456" spans="1:2" x14ac:dyDescent="0.25">
      <c r="A13456" s="118">
        <v>29600</v>
      </c>
      <c r="B13456" s="110" t="s">
        <v>16271</v>
      </c>
    </row>
    <row r="13457" spans="1:2" x14ac:dyDescent="0.25">
      <c r="A13457" s="118">
        <v>51180</v>
      </c>
      <c r="B13457" s="110" t="s">
        <v>16272</v>
      </c>
    </row>
    <row r="13458" spans="1:2" x14ac:dyDescent="0.25">
      <c r="A13458" s="118">
        <v>29600</v>
      </c>
      <c r="B13458" s="110" t="s">
        <v>16273</v>
      </c>
    </row>
    <row r="13459" spans="1:2" x14ac:dyDescent="0.25">
      <c r="A13459" s="118">
        <v>29600</v>
      </c>
      <c r="B13459" s="110" t="s">
        <v>16274</v>
      </c>
    </row>
    <row r="13460" spans="1:2" x14ac:dyDescent="0.25">
      <c r="A13460" s="118">
        <v>36400</v>
      </c>
      <c r="B13460" s="110" t="s">
        <v>16275</v>
      </c>
    </row>
    <row r="13461" spans="1:2" x14ac:dyDescent="0.25">
      <c r="A13461" s="118">
        <v>80429</v>
      </c>
      <c r="B13461" s="110" t="s">
        <v>16276</v>
      </c>
    </row>
    <row r="13462" spans="1:2" x14ac:dyDescent="0.25">
      <c r="A13462" s="118">
        <v>45230</v>
      </c>
      <c r="B13462" s="110" t="s">
        <v>16277</v>
      </c>
    </row>
    <row r="13463" spans="1:2" x14ac:dyDescent="0.25">
      <c r="A13463" s="118">
        <v>92629</v>
      </c>
      <c r="B13463" s="110" t="s">
        <v>16278</v>
      </c>
    </row>
    <row r="13464" spans="1:2" x14ac:dyDescent="0.25">
      <c r="A13464" s="118">
        <v>19200</v>
      </c>
      <c r="B13464" s="110" t="s">
        <v>16279</v>
      </c>
    </row>
    <row r="13465" spans="1:2" x14ac:dyDescent="0.25">
      <c r="A13465" s="118">
        <v>19200</v>
      </c>
      <c r="B13465" s="110" t="s">
        <v>16280</v>
      </c>
    </row>
    <row r="13466" spans="1:2" x14ac:dyDescent="0.25">
      <c r="A13466" s="118">
        <v>51429</v>
      </c>
      <c r="B13466" s="110" t="s">
        <v>16281</v>
      </c>
    </row>
    <row r="13467" spans="1:2" x14ac:dyDescent="0.25">
      <c r="A13467" s="118">
        <v>92629</v>
      </c>
      <c r="B13467" s="110" t="s">
        <v>16282</v>
      </c>
    </row>
    <row r="13468" spans="1:2" x14ac:dyDescent="0.25">
      <c r="A13468" s="118">
        <v>52485</v>
      </c>
      <c r="B13468" s="110" t="s">
        <v>16283</v>
      </c>
    </row>
    <row r="13469" spans="1:2" x14ac:dyDescent="0.25">
      <c r="A13469" s="118">
        <v>51479</v>
      </c>
      <c r="B13469" s="110" t="s">
        <v>16284</v>
      </c>
    </row>
    <row r="13470" spans="1:2" x14ac:dyDescent="0.25">
      <c r="A13470" s="118">
        <v>36400</v>
      </c>
      <c r="B13470" s="110" t="s">
        <v>16285</v>
      </c>
    </row>
    <row r="13471" spans="1:2" x14ac:dyDescent="0.25">
      <c r="A13471" s="118">
        <v>71401</v>
      </c>
      <c r="B13471" s="110" t="s">
        <v>16286</v>
      </c>
    </row>
    <row r="13472" spans="1:2" x14ac:dyDescent="0.25">
      <c r="A13472" s="118">
        <v>92619</v>
      </c>
      <c r="B13472" s="110" t="s">
        <v>16287</v>
      </c>
    </row>
    <row r="13473" spans="1:2" x14ac:dyDescent="0.25">
      <c r="A13473" s="118">
        <v>19300</v>
      </c>
      <c r="B13473" s="110" t="s">
        <v>16288</v>
      </c>
    </row>
    <row r="13474" spans="1:2" x14ac:dyDescent="0.25">
      <c r="A13474" s="118">
        <v>36400</v>
      </c>
      <c r="B13474" s="110" t="s">
        <v>16289</v>
      </c>
    </row>
    <row r="13475" spans="1:2" x14ac:dyDescent="0.25">
      <c r="A13475" s="118">
        <v>36400</v>
      </c>
      <c r="B13475" s="110" t="s">
        <v>16290</v>
      </c>
    </row>
    <row r="13476" spans="1:2" x14ac:dyDescent="0.25">
      <c r="A13476" s="118">
        <v>52485</v>
      </c>
      <c r="B13476" s="110" t="s">
        <v>16291</v>
      </c>
    </row>
    <row r="13477" spans="1:2" x14ac:dyDescent="0.25">
      <c r="A13477" s="118">
        <v>51479</v>
      </c>
      <c r="B13477" s="110" t="s">
        <v>16292</v>
      </c>
    </row>
    <row r="13478" spans="1:2" x14ac:dyDescent="0.25">
      <c r="A13478" s="118">
        <v>19200</v>
      </c>
      <c r="B13478" s="110" t="s">
        <v>16293</v>
      </c>
    </row>
    <row r="13479" spans="1:2" x14ac:dyDescent="0.25">
      <c r="A13479" s="118">
        <v>66031</v>
      </c>
      <c r="B13479" s="110" t="s">
        <v>16294</v>
      </c>
    </row>
    <row r="13480" spans="1:2" x14ac:dyDescent="0.25">
      <c r="A13480" s="118">
        <v>92629</v>
      </c>
      <c r="B13480" s="110" t="s">
        <v>16295</v>
      </c>
    </row>
    <row r="13481" spans="1:2" x14ac:dyDescent="0.25">
      <c r="A13481" s="118">
        <v>36400</v>
      </c>
      <c r="B13481" s="110" t="s">
        <v>16296</v>
      </c>
    </row>
    <row r="13482" spans="1:2" x14ac:dyDescent="0.25">
      <c r="A13482" s="118">
        <v>92629</v>
      </c>
      <c r="B13482" s="110" t="s">
        <v>16297</v>
      </c>
    </row>
    <row r="13483" spans="1:2" x14ac:dyDescent="0.25">
      <c r="A13483" s="118">
        <v>92629</v>
      </c>
      <c r="B13483" s="110" t="s">
        <v>16298</v>
      </c>
    </row>
    <row r="13484" spans="1:2" x14ac:dyDescent="0.25">
      <c r="A13484" s="118">
        <v>18221</v>
      </c>
      <c r="B13484" s="110" t="s">
        <v>16299</v>
      </c>
    </row>
    <row r="13485" spans="1:2" x14ac:dyDescent="0.25">
      <c r="A13485" s="118">
        <v>18222</v>
      </c>
      <c r="B13485" s="110" t="s">
        <v>16300</v>
      </c>
    </row>
    <row r="13486" spans="1:2" x14ac:dyDescent="0.25">
      <c r="A13486" s="118">
        <v>31500</v>
      </c>
      <c r="B13486" s="110" t="s">
        <v>16301</v>
      </c>
    </row>
    <row r="13487" spans="1:2" x14ac:dyDescent="0.25">
      <c r="A13487" s="118">
        <v>29540</v>
      </c>
      <c r="B13487" s="110" t="s">
        <v>16302</v>
      </c>
    </row>
    <row r="13488" spans="1:2" x14ac:dyDescent="0.25">
      <c r="A13488" s="118">
        <v>29240</v>
      </c>
      <c r="B13488" s="110" t="s">
        <v>16303</v>
      </c>
    </row>
    <row r="13489" spans="1:2" x14ac:dyDescent="0.25">
      <c r="A13489" s="121">
        <v>50400</v>
      </c>
      <c r="B13489" s="110" t="s">
        <v>16304</v>
      </c>
    </row>
    <row r="13490" spans="1:2" x14ac:dyDescent="0.25">
      <c r="A13490" s="118">
        <v>34100</v>
      </c>
      <c r="B13490" s="110" t="s">
        <v>16305</v>
      </c>
    </row>
    <row r="13491" spans="1:2" x14ac:dyDescent="0.25">
      <c r="A13491" s="118">
        <v>29320</v>
      </c>
      <c r="B13491" s="110" t="s">
        <v>16306</v>
      </c>
    </row>
    <row r="13492" spans="1:2" x14ac:dyDescent="0.25">
      <c r="A13492" s="118">
        <v>29240</v>
      </c>
      <c r="B13492" s="110" t="s">
        <v>16307</v>
      </c>
    </row>
    <row r="13493" spans="1:2" x14ac:dyDescent="0.25">
      <c r="A13493" s="118">
        <v>36140</v>
      </c>
      <c r="B13493" s="110" t="s">
        <v>16308</v>
      </c>
    </row>
    <row r="13494" spans="1:2" x14ac:dyDescent="0.25">
      <c r="A13494" s="118">
        <v>29240</v>
      </c>
      <c r="B13494" s="110" t="s">
        <v>16309</v>
      </c>
    </row>
    <row r="13495" spans="1:2" x14ac:dyDescent="0.25">
      <c r="A13495" s="118">
        <v>28740</v>
      </c>
      <c r="B13495" s="110" t="s">
        <v>16310</v>
      </c>
    </row>
    <row r="13496" spans="1:2" x14ac:dyDescent="0.25">
      <c r="A13496" s="118">
        <v>34300</v>
      </c>
      <c r="B13496" s="110" t="s">
        <v>16311</v>
      </c>
    </row>
    <row r="13497" spans="1:2" x14ac:dyDescent="0.25">
      <c r="A13497" s="118">
        <v>28740</v>
      </c>
      <c r="B13497" s="110" t="s">
        <v>16312</v>
      </c>
    </row>
    <row r="13498" spans="1:2" x14ac:dyDescent="0.25">
      <c r="A13498" s="118">
        <v>36150</v>
      </c>
      <c r="B13498" s="110" t="s">
        <v>16313</v>
      </c>
    </row>
    <row r="13499" spans="1:2" x14ac:dyDescent="0.25">
      <c r="A13499" s="118">
        <v>28740</v>
      </c>
      <c r="B13499" s="110" t="s">
        <v>16314</v>
      </c>
    </row>
    <row r="13500" spans="1:2" x14ac:dyDescent="0.25">
      <c r="A13500" s="118">
        <v>28740</v>
      </c>
      <c r="B13500" s="110" t="s">
        <v>16315</v>
      </c>
    </row>
    <row r="13501" spans="1:2" x14ac:dyDescent="0.25">
      <c r="A13501" s="118">
        <v>28740</v>
      </c>
      <c r="B13501" s="110" t="s">
        <v>16316</v>
      </c>
    </row>
    <row r="13502" spans="1:2" x14ac:dyDescent="0.25">
      <c r="A13502" s="118">
        <v>29240</v>
      </c>
      <c r="B13502" s="110" t="s">
        <v>16317</v>
      </c>
    </row>
    <row r="13503" spans="1:2" x14ac:dyDescent="0.25">
      <c r="A13503" s="118">
        <v>29140</v>
      </c>
      <c r="B13503" s="110" t="s">
        <v>16318</v>
      </c>
    </row>
    <row r="13504" spans="1:2" x14ac:dyDescent="0.25">
      <c r="A13504" s="118">
        <v>11200</v>
      </c>
      <c r="B13504" s="110" t="s">
        <v>16319</v>
      </c>
    </row>
    <row r="13505" spans="1:2" x14ac:dyDescent="0.25">
      <c r="A13505" s="118">
        <v>92629</v>
      </c>
      <c r="B13505" s="110" t="s">
        <v>16320</v>
      </c>
    </row>
    <row r="13506" spans="1:2" x14ac:dyDescent="0.25">
      <c r="A13506" s="118">
        <v>15980</v>
      </c>
      <c r="B13506" s="110" t="s">
        <v>16321</v>
      </c>
    </row>
    <row r="13507" spans="1:2" x14ac:dyDescent="0.25">
      <c r="A13507" s="118">
        <v>36400</v>
      </c>
      <c r="B13507" s="110" t="s">
        <v>16322</v>
      </c>
    </row>
    <row r="13508" spans="1:2" x14ac:dyDescent="0.25">
      <c r="A13508" s="118">
        <v>36620</v>
      </c>
      <c r="B13508" s="110" t="s">
        <v>16323</v>
      </c>
    </row>
    <row r="13509" spans="1:2" x14ac:dyDescent="0.25">
      <c r="A13509" s="118">
        <v>29430</v>
      </c>
      <c r="B13509" s="110" t="s">
        <v>16324</v>
      </c>
    </row>
    <row r="13510" spans="1:2" x14ac:dyDescent="0.25">
      <c r="A13510" s="118">
        <v>85140</v>
      </c>
      <c r="B13510" s="110" t="s">
        <v>16325</v>
      </c>
    </row>
    <row r="13511" spans="1:2" x14ac:dyDescent="0.25">
      <c r="A13511" s="118">
        <v>92729</v>
      </c>
      <c r="B13511" s="110" t="s">
        <v>16326</v>
      </c>
    </row>
    <row r="13512" spans="1:2" x14ac:dyDescent="0.25">
      <c r="A13512" s="118">
        <v>85140</v>
      </c>
      <c r="B13512" s="110" t="s">
        <v>16327</v>
      </c>
    </row>
    <row r="13513" spans="1:2" x14ac:dyDescent="0.25">
      <c r="A13513" s="118">
        <v>29560</v>
      </c>
      <c r="B13513" s="110" t="s">
        <v>16328</v>
      </c>
    </row>
    <row r="13514" spans="1:2" x14ac:dyDescent="0.25">
      <c r="A13514" s="118">
        <v>24660</v>
      </c>
      <c r="B13514" s="110" t="s">
        <v>16329</v>
      </c>
    </row>
    <row r="13515" spans="1:2" x14ac:dyDescent="0.25">
      <c r="A13515" s="118">
        <v>24660</v>
      </c>
      <c r="B13515" s="110" t="s">
        <v>16330</v>
      </c>
    </row>
    <row r="13516" spans="1:2" x14ac:dyDescent="0.25">
      <c r="A13516" s="118">
        <v>32100</v>
      </c>
      <c r="B13516" s="110" t="s">
        <v>16331</v>
      </c>
    </row>
    <row r="13517" spans="1:2" x14ac:dyDescent="0.25">
      <c r="A13517" s="118">
        <v>29220</v>
      </c>
      <c r="B13517" s="110" t="s">
        <v>16332</v>
      </c>
    </row>
    <row r="13518" spans="1:2" x14ac:dyDescent="0.25">
      <c r="A13518" s="118">
        <v>45230</v>
      </c>
      <c r="B13518" s="110" t="s">
        <v>16333</v>
      </c>
    </row>
    <row r="13519" spans="1:2" x14ac:dyDescent="0.25">
      <c r="A13519" s="118">
        <v>92629</v>
      </c>
      <c r="B13519" s="110" t="s">
        <v>16334</v>
      </c>
    </row>
    <row r="13520" spans="1:2" x14ac:dyDescent="0.25">
      <c r="A13520" s="118">
        <v>55520</v>
      </c>
      <c r="B13520" s="110" t="s">
        <v>16335</v>
      </c>
    </row>
    <row r="13521" spans="1:2" x14ac:dyDescent="0.25">
      <c r="A13521" s="118">
        <v>31500</v>
      </c>
      <c r="B13521" s="110" t="s">
        <v>16336</v>
      </c>
    </row>
    <row r="13522" spans="1:2" x14ac:dyDescent="0.25">
      <c r="A13522" s="118">
        <v>92311</v>
      </c>
      <c r="B13522" s="110" t="s">
        <v>16337</v>
      </c>
    </row>
    <row r="13523" spans="1:2" x14ac:dyDescent="0.25">
      <c r="A13523" s="118">
        <v>92311</v>
      </c>
      <c r="B13523" s="110" t="s">
        <v>16338</v>
      </c>
    </row>
    <row r="13524" spans="1:2" x14ac:dyDescent="0.25">
      <c r="A13524" s="118">
        <v>92629</v>
      </c>
      <c r="B13524" s="110" t="s">
        <v>16339</v>
      </c>
    </row>
    <row r="13525" spans="1:2" x14ac:dyDescent="0.25">
      <c r="A13525" s="118">
        <v>24301</v>
      </c>
      <c r="B13525" s="110" t="s">
        <v>16340</v>
      </c>
    </row>
    <row r="13526" spans="1:2" x14ac:dyDescent="0.25">
      <c r="A13526" s="118">
        <v>26120</v>
      </c>
      <c r="B13526" s="110" t="s">
        <v>16341</v>
      </c>
    </row>
    <row r="13527" spans="1:2" x14ac:dyDescent="0.25">
      <c r="A13527" s="118">
        <v>27100</v>
      </c>
      <c r="B13527" s="110" t="s">
        <v>16342</v>
      </c>
    </row>
    <row r="13528" spans="1:2" x14ac:dyDescent="0.25">
      <c r="A13528" s="118">
        <v>28630</v>
      </c>
      <c r="B13528" s="110" t="s">
        <v>16343</v>
      </c>
    </row>
    <row r="13529" spans="1:2" x14ac:dyDescent="0.25">
      <c r="A13529" s="118">
        <v>20300</v>
      </c>
      <c r="B13529" s="110" t="s">
        <v>16344</v>
      </c>
    </row>
    <row r="13530" spans="1:2" x14ac:dyDescent="0.25">
      <c r="A13530" s="118">
        <v>20300</v>
      </c>
      <c r="B13530" s="110" t="s">
        <v>16345</v>
      </c>
    </row>
    <row r="13531" spans="1:2" x14ac:dyDescent="0.25">
      <c r="A13531" s="118">
        <v>2010</v>
      </c>
      <c r="B13531" s="110" t="s">
        <v>16346</v>
      </c>
    </row>
    <row r="13532" spans="1:2" x14ac:dyDescent="0.25">
      <c r="A13532" s="118">
        <v>52485</v>
      </c>
      <c r="B13532" s="110" t="s">
        <v>16347</v>
      </c>
    </row>
    <row r="13533" spans="1:2" x14ac:dyDescent="0.25">
      <c r="A13533" s="118">
        <v>22220</v>
      </c>
      <c r="B13533" s="110" t="s">
        <v>16348</v>
      </c>
    </row>
    <row r="13534" spans="1:2" x14ac:dyDescent="0.25">
      <c r="A13534" s="118">
        <v>21259</v>
      </c>
      <c r="B13534" s="110" t="s">
        <v>16349</v>
      </c>
    </row>
    <row r="13535" spans="1:2" x14ac:dyDescent="0.25">
      <c r="A13535" s="118">
        <v>28400</v>
      </c>
      <c r="B13535" s="110" t="s">
        <v>16350</v>
      </c>
    </row>
    <row r="13536" spans="1:2" x14ac:dyDescent="0.25">
      <c r="A13536" s="118">
        <v>29420</v>
      </c>
      <c r="B13536" s="110" t="s">
        <v>16351</v>
      </c>
    </row>
    <row r="13537" spans="1:2" x14ac:dyDescent="0.25">
      <c r="A13537" s="118">
        <v>52485</v>
      </c>
      <c r="B13537" s="110" t="s">
        <v>16352</v>
      </c>
    </row>
    <row r="13538" spans="1:2" x14ac:dyDescent="0.25">
      <c r="A13538" s="118">
        <v>36631</v>
      </c>
      <c r="B13538" s="110" t="s">
        <v>16353</v>
      </c>
    </row>
    <row r="13539" spans="1:2" x14ac:dyDescent="0.25">
      <c r="A13539" s="118">
        <v>61102</v>
      </c>
      <c r="B13539" s="110" t="s">
        <v>16354</v>
      </c>
    </row>
    <row r="13540" spans="1:2" x14ac:dyDescent="0.25">
      <c r="A13540" s="118">
        <v>24700</v>
      </c>
      <c r="B13540" s="110" t="s">
        <v>16355</v>
      </c>
    </row>
    <row r="13541" spans="1:2" x14ac:dyDescent="0.25">
      <c r="A13541" s="118">
        <v>30010</v>
      </c>
      <c r="B13541" s="110" t="s">
        <v>16356</v>
      </c>
    </row>
    <row r="13542" spans="1:2" x14ac:dyDescent="0.25">
      <c r="A13542" s="118">
        <v>30010</v>
      </c>
      <c r="B13542" s="110" t="s">
        <v>16357</v>
      </c>
    </row>
    <row r="13543" spans="1:2" x14ac:dyDescent="0.25">
      <c r="A13543" s="118">
        <v>28730</v>
      </c>
      <c r="B13543" s="110" t="s">
        <v>16358</v>
      </c>
    </row>
    <row r="13544" spans="1:2" x14ac:dyDescent="0.25">
      <c r="A13544" s="118">
        <v>28750</v>
      </c>
      <c r="B13544" s="110" t="s">
        <v>16359</v>
      </c>
    </row>
    <row r="13545" spans="1:2" x14ac:dyDescent="0.25">
      <c r="A13545" s="118">
        <v>24700</v>
      </c>
      <c r="B13545" s="110" t="s">
        <v>16360</v>
      </c>
    </row>
    <row r="13546" spans="1:2" x14ac:dyDescent="0.25">
      <c r="A13546" s="118">
        <v>29430</v>
      </c>
      <c r="B13546" s="110" t="s">
        <v>16361</v>
      </c>
    </row>
    <row r="13547" spans="1:2" x14ac:dyDescent="0.25">
      <c r="A13547" s="118">
        <v>29430</v>
      </c>
      <c r="B13547" s="110" t="s">
        <v>16362</v>
      </c>
    </row>
    <row r="13548" spans="1:2" x14ac:dyDescent="0.25">
      <c r="A13548" s="118">
        <v>30010</v>
      </c>
      <c r="B13548" s="110" t="s">
        <v>16363</v>
      </c>
    </row>
    <row r="13549" spans="1:2" x14ac:dyDescent="0.25">
      <c r="A13549" s="118">
        <v>15620</v>
      </c>
      <c r="B13549" s="110" t="s">
        <v>16364</v>
      </c>
    </row>
    <row r="13550" spans="1:2" x14ac:dyDescent="0.25">
      <c r="A13550" s="118">
        <v>51380</v>
      </c>
      <c r="B13550" s="110" t="s">
        <v>16365</v>
      </c>
    </row>
    <row r="13551" spans="1:2" x14ac:dyDescent="0.25">
      <c r="A13551" s="118">
        <v>24620</v>
      </c>
      <c r="B13551" s="110" t="s">
        <v>16366</v>
      </c>
    </row>
    <row r="13552" spans="1:2" x14ac:dyDescent="0.25">
      <c r="A13552" s="118">
        <v>51550</v>
      </c>
      <c r="B13552" s="110" t="s">
        <v>16367</v>
      </c>
    </row>
    <row r="13553" spans="1:2" x14ac:dyDescent="0.25">
      <c r="A13553" s="118">
        <v>31610</v>
      </c>
      <c r="B13553" s="110" t="s">
        <v>16368</v>
      </c>
    </row>
    <row r="13554" spans="1:2" x14ac:dyDescent="0.25">
      <c r="A13554" s="118">
        <v>70120</v>
      </c>
      <c r="B13554" s="110" t="s">
        <v>16369</v>
      </c>
    </row>
    <row r="13555" spans="1:2" x14ac:dyDescent="0.25">
      <c r="A13555" s="118">
        <v>51870</v>
      </c>
      <c r="B13555" s="110" t="s">
        <v>16370</v>
      </c>
    </row>
    <row r="13556" spans="1:2" x14ac:dyDescent="0.25">
      <c r="A13556" s="118">
        <v>28110</v>
      </c>
      <c r="B13556" s="110" t="s">
        <v>16371</v>
      </c>
    </row>
    <row r="13557" spans="1:2" x14ac:dyDescent="0.25">
      <c r="A13557" s="118">
        <v>34100</v>
      </c>
      <c r="B13557" s="110" t="s">
        <v>16372</v>
      </c>
    </row>
    <row r="13558" spans="1:2" x14ac:dyDescent="0.25">
      <c r="A13558" s="118">
        <v>29430</v>
      </c>
      <c r="B13558" s="110" t="s">
        <v>16373</v>
      </c>
    </row>
    <row r="13559" spans="1:2" x14ac:dyDescent="0.25">
      <c r="A13559" s="118">
        <v>29430</v>
      </c>
      <c r="B13559" s="110" t="s">
        <v>16374</v>
      </c>
    </row>
    <row r="13560" spans="1:2" x14ac:dyDescent="0.25">
      <c r="A13560" s="118">
        <v>51479</v>
      </c>
      <c r="B13560" s="110" t="s">
        <v>16375</v>
      </c>
    </row>
    <row r="13561" spans="1:2" x14ac:dyDescent="0.25">
      <c r="A13561" s="118">
        <v>51180</v>
      </c>
      <c r="B13561" s="110" t="s">
        <v>16376</v>
      </c>
    </row>
    <row r="13562" spans="1:2" x14ac:dyDescent="0.25">
      <c r="A13562" s="118">
        <v>52470</v>
      </c>
      <c r="B13562" s="110" t="s">
        <v>16377</v>
      </c>
    </row>
    <row r="13563" spans="1:2" x14ac:dyDescent="0.25">
      <c r="A13563" s="118">
        <v>51479</v>
      </c>
      <c r="B13563" s="110" t="s">
        <v>16378</v>
      </c>
    </row>
    <row r="13564" spans="1:2" x14ac:dyDescent="0.25">
      <c r="A13564" s="118">
        <v>21230</v>
      </c>
      <c r="B13564" s="110" t="s">
        <v>16379</v>
      </c>
    </row>
    <row r="13565" spans="1:2" x14ac:dyDescent="0.25">
      <c r="A13565" s="118">
        <v>75110</v>
      </c>
      <c r="B13565" s="110" t="s">
        <v>16380</v>
      </c>
    </row>
    <row r="13566" spans="1:2" x14ac:dyDescent="0.25">
      <c r="A13566" s="118">
        <v>26660</v>
      </c>
      <c r="B13566" s="110" t="s">
        <v>16381</v>
      </c>
    </row>
    <row r="13567" spans="1:2" x14ac:dyDescent="0.25">
      <c r="A13567" s="118">
        <v>28750</v>
      </c>
      <c r="B13567" s="110" t="s">
        <v>16382</v>
      </c>
    </row>
    <row r="13568" spans="1:2" x14ac:dyDescent="0.25">
      <c r="A13568" s="118">
        <v>51150</v>
      </c>
      <c r="B13568" s="110" t="s">
        <v>16383</v>
      </c>
    </row>
    <row r="13569" spans="1:2" x14ac:dyDescent="0.25">
      <c r="A13569" s="118">
        <v>26210</v>
      </c>
      <c r="B13569" s="110" t="s">
        <v>16384</v>
      </c>
    </row>
    <row r="13570" spans="1:2" x14ac:dyDescent="0.25">
      <c r="A13570" s="118">
        <v>25240</v>
      </c>
      <c r="B13570" s="110" t="s">
        <v>16385</v>
      </c>
    </row>
    <row r="13571" spans="1:2" x14ac:dyDescent="0.25">
      <c r="A13571" s="118">
        <v>20510</v>
      </c>
      <c r="B13571" s="110" t="s">
        <v>16386</v>
      </c>
    </row>
    <row r="13572" spans="1:2" x14ac:dyDescent="0.25">
      <c r="A13572" s="118">
        <v>29430</v>
      </c>
      <c r="B13572" s="110" t="s">
        <v>16387</v>
      </c>
    </row>
    <row r="13573" spans="1:2" x14ac:dyDescent="0.25">
      <c r="A13573" s="118">
        <v>29430</v>
      </c>
      <c r="B13573" s="110" t="s">
        <v>16388</v>
      </c>
    </row>
    <row r="13574" spans="1:2" x14ac:dyDescent="0.25">
      <c r="A13574" s="118">
        <v>20400</v>
      </c>
      <c r="B13574" s="110" t="s">
        <v>16389</v>
      </c>
    </row>
    <row r="13575" spans="1:2" x14ac:dyDescent="0.25">
      <c r="A13575" s="118">
        <v>55301</v>
      </c>
      <c r="B13575" s="110" t="s">
        <v>16390</v>
      </c>
    </row>
    <row r="13576" spans="1:2" x14ac:dyDescent="0.25">
      <c r="A13576" s="118">
        <v>28300</v>
      </c>
      <c r="B13576" s="110" t="s">
        <v>16391</v>
      </c>
    </row>
    <row r="13577" spans="1:2" x14ac:dyDescent="0.25">
      <c r="A13577" s="118">
        <v>29110</v>
      </c>
      <c r="B13577" s="110" t="s">
        <v>16392</v>
      </c>
    </row>
    <row r="13578" spans="1:2" x14ac:dyDescent="0.25">
      <c r="A13578" s="118">
        <v>51870</v>
      </c>
      <c r="B13578" s="110" t="s">
        <v>16393</v>
      </c>
    </row>
    <row r="13579" spans="1:2" x14ac:dyDescent="0.25">
      <c r="A13579" s="118">
        <v>93040</v>
      </c>
      <c r="B13579" s="110" t="s">
        <v>16394</v>
      </c>
    </row>
    <row r="13580" spans="1:2" x14ac:dyDescent="0.25">
      <c r="A13580" s="118">
        <v>28300</v>
      </c>
      <c r="B13580" s="110" t="s">
        <v>16395</v>
      </c>
    </row>
    <row r="13581" spans="1:2" x14ac:dyDescent="0.25">
      <c r="A13581" s="118">
        <v>45250</v>
      </c>
      <c r="B13581" s="110" t="s">
        <v>16396</v>
      </c>
    </row>
    <row r="13582" spans="1:2" x14ac:dyDescent="0.25">
      <c r="A13582" s="118">
        <v>29240</v>
      </c>
      <c r="B13582" s="110" t="s">
        <v>16397</v>
      </c>
    </row>
    <row r="13583" spans="1:2" x14ac:dyDescent="0.25">
      <c r="A13583" s="118">
        <v>28300</v>
      </c>
      <c r="B13583" s="110" t="s">
        <v>16398</v>
      </c>
    </row>
    <row r="13584" spans="1:2" x14ac:dyDescent="0.25">
      <c r="A13584" s="118">
        <v>29110</v>
      </c>
      <c r="B13584" s="110" t="s">
        <v>16399</v>
      </c>
    </row>
    <row r="13585" spans="1:2" x14ac:dyDescent="0.25">
      <c r="A13585" s="118">
        <v>28300</v>
      </c>
      <c r="B13585" s="110" t="s">
        <v>16400</v>
      </c>
    </row>
    <row r="13586" spans="1:2" x14ac:dyDescent="0.25">
      <c r="A13586" s="118">
        <v>28300</v>
      </c>
      <c r="B13586" s="110" t="s">
        <v>16401</v>
      </c>
    </row>
    <row r="13587" spans="1:2" x14ac:dyDescent="0.25">
      <c r="A13587" s="118">
        <v>51870</v>
      </c>
      <c r="B13587" s="110" t="s">
        <v>16402</v>
      </c>
    </row>
    <row r="13588" spans="1:2" x14ac:dyDescent="0.25">
      <c r="A13588" s="118">
        <v>40300</v>
      </c>
      <c r="B13588" s="110" t="s">
        <v>16403</v>
      </c>
    </row>
    <row r="13589" spans="1:2" x14ac:dyDescent="0.25">
      <c r="A13589" s="118">
        <v>29121</v>
      </c>
      <c r="B13589" s="110" t="s">
        <v>16404</v>
      </c>
    </row>
    <row r="13590" spans="1:2" x14ac:dyDescent="0.25">
      <c r="A13590" s="118">
        <v>35200</v>
      </c>
      <c r="B13590" s="110" t="s">
        <v>16405</v>
      </c>
    </row>
    <row r="13591" spans="1:2" x14ac:dyDescent="0.25">
      <c r="A13591" s="118">
        <v>29110</v>
      </c>
      <c r="B13591" s="110" t="s">
        <v>16406</v>
      </c>
    </row>
    <row r="13592" spans="1:2" x14ac:dyDescent="0.25">
      <c r="A13592" s="118">
        <v>29110</v>
      </c>
      <c r="B13592" s="110" t="s">
        <v>16407</v>
      </c>
    </row>
    <row r="13593" spans="1:2" x14ac:dyDescent="0.25">
      <c r="A13593" s="118">
        <v>29110</v>
      </c>
      <c r="B13593" s="110" t="s">
        <v>16408</v>
      </c>
    </row>
    <row r="13594" spans="1:2" x14ac:dyDescent="0.25">
      <c r="A13594" s="118">
        <v>29540</v>
      </c>
      <c r="B13594" s="110" t="s">
        <v>16409</v>
      </c>
    </row>
    <row r="13595" spans="1:2" x14ac:dyDescent="0.25">
      <c r="A13595" s="118">
        <v>17300</v>
      </c>
      <c r="B13595" s="110" t="s">
        <v>16410</v>
      </c>
    </row>
    <row r="13596" spans="1:2" x14ac:dyDescent="0.25">
      <c r="A13596" s="118">
        <v>24140</v>
      </c>
      <c r="B13596" s="110" t="s">
        <v>16411</v>
      </c>
    </row>
    <row r="13597" spans="1:2" x14ac:dyDescent="0.25">
      <c r="A13597" s="118">
        <v>14500</v>
      </c>
      <c r="B13597" s="110" t="s">
        <v>16412</v>
      </c>
    </row>
    <row r="13598" spans="1:2" x14ac:dyDescent="0.25">
      <c r="A13598" s="118">
        <v>51520</v>
      </c>
      <c r="B13598" s="110" t="s">
        <v>16413</v>
      </c>
    </row>
    <row r="13599" spans="1:2" x14ac:dyDescent="0.25">
      <c r="A13599" s="118">
        <v>45250</v>
      </c>
      <c r="B13599" s="110" t="s">
        <v>16414</v>
      </c>
    </row>
    <row r="13600" spans="1:2" x14ac:dyDescent="0.25">
      <c r="A13600" s="118">
        <v>45250</v>
      </c>
      <c r="B13600" s="110" t="s">
        <v>16415</v>
      </c>
    </row>
    <row r="13601" spans="1:2" x14ac:dyDescent="0.25">
      <c r="A13601" s="118">
        <v>27520</v>
      </c>
      <c r="B13601" s="110" t="s">
        <v>16416</v>
      </c>
    </row>
    <row r="13602" spans="1:2" x14ac:dyDescent="0.25">
      <c r="A13602" s="118">
        <v>27100</v>
      </c>
      <c r="B13602" s="110" t="s">
        <v>16417</v>
      </c>
    </row>
    <row r="13603" spans="1:2" x14ac:dyDescent="0.25">
      <c r="A13603" s="118">
        <v>27100</v>
      </c>
      <c r="B13603" s="110" t="s">
        <v>16418</v>
      </c>
    </row>
    <row r="13604" spans="1:2" x14ac:dyDescent="0.25">
      <c r="A13604" s="118">
        <v>26260</v>
      </c>
      <c r="B13604" s="110" t="s">
        <v>16419</v>
      </c>
    </row>
    <row r="13605" spans="1:2" x14ac:dyDescent="0.25">
      <c r="A13605" s="118">
        <v>27100</v>
      </c>
      <c r="B13605" s="110" t="s">
        <v>16420</v>
      </c>
    </row>
    <row r="13606" spans="1:2" x14ac:dyDescent="0.25">
      <c r="A13606" s="118">
        <v>27100</v>
      </c>
      <c r="B13606" s="110" t="s">
        <v>16421</v>
      </c>
    </row>
    <row r="13607" spans="1:2" x14ac:dyDescent="0.25">
      <c r="A13607" s="118">
        <v>27100</v>
      </c>
      <c r="B13607" s="110" t="s">
        <v>16422</v>
      </c>
    </row>
    <row r="13608" spans="1:2" x14ac:dyDescent="0.25">
      <c r="A13608" s="118">
        <v>51520</v>
      </c>
      <c r="B13608" s="110" t="s">
        <v>16423</v>
      </c>
    </row>
    <row r="13609" spans="1:2" x14ac:dyDescent="0.25">
      <c r="A13609" s="118">
        <v>28750</v>
      </c>
      <c r="B13609" s="110" t="s">
        <v>16424</v>
      </c>
    </row>
    <row r="13610" spans="1:2" x14ac:dyDescent="0.25">
      <c r="A13610" s="118">
        <v>29210</v>
      </c>
      <c r="B13610" s="110" t="s">
        <v>16425</v>
      </c>
    </row>
    <row r="13611" spans="1:2" x14ac:dyDescent="0.25">
      <c r="A13611" s="118">
        <v>45250</v>
      </c>
      <c r="B13611" s="110" t="s">
        <v>16426</v>
      </c>
    </row>
    <row r="13612" spans="1:2" x14ac:dyDescent="0.25">
      <c r="A13612" s="118">
        <v>45250</v>
      </c>
      <c r="B13612" s="110" t="s">
        <v>16427</v>
      </c>
    </row>
    <row r="13613" spans="1:2" x14ac:dyDescent="0.25">
      <c r="A13613" s="118">
        <v>28110</v>
      </c>
      <c r="B13613" s="110" t="s">
        <v>16428</v>
      </c>
    </row>
    <row r="13614" spans="1:2" x14ac:dyDescent="0.25">
      <c r="A13614" s="118">
        <v>28110</v>
      </c>
      <c r="B13614" s="110" t="s">
        <v>16429</v>
      </c>
    </row>
    <row r="13615" spans="1:2" x14ac:dyDescent="0.25">
      <c r="A13615" s="118">
        <v>28110</v>
      </c>
      <c r="B13615" s="110" t="s">
        <v>16430</v>
      </c>
    </row>
    <row r="13616" spans="1:2" x14ac:dyDescent="0.25">
      <c r="A13616" s="118">
        <v>28110</v>
      </c>
      <c r="B13616" s="110" t="s">
        <v>16431</v>
      </c>
    </row>
    <row r="13617" spans="1:2" x14ac:dyDescent="0.25">
      <c r="A13617" s="118">
        <v>28110</v>
      </c>
      <c r="B13617" s="110" t="s">
        <v>16432</v>
      </c>
    </row>
    <row r="13618" spans="1:2" x14ac:dyDescent="0.25">
      <c r="A13618" s="118">
        <v>28110</v>
      </c>
      <c r="B13618" s="110" t="s">
        <v>16433</v>
      </c>
    </row>
    <row r="13619" spans="1:2" x14ac:dyDescent="0.25">
      <c r="A13619" s="118">
        <v>28110</v>
      </c>
      <c r="B13619" s="110" t="s">
        <v>16434</v>
      </c>
    </row>
    <row r="13620" spans="1:2" x14ac:dyDescent="0.25">
      <c r="A13620" s="118">
        <v>28110</v>
      </c>
      <c r="B13620" s="110" t="s">
        <v>16435</v>
      </c>
    </row>
    <row r="13621" spans="1:2" x14ac:dyDescent="0.25">
      <c r="A13621" s="118">
        <v>28110</v>
      </c>
      <c r="B13621" s="110" t="s">
        <v>16436</v>
      </c>
    </row>
    <row r="13622" spans="1:2" x14ac:dyDescent="0.25">
      <c r="A13622" s="118">
        <v>28110</v>
      </c>
      <c r="B13622" s="110" t="s">
        <v>16437</v>
      </c>
    </row>
    <row r="13623" spans="1:2" x14ac:dyDescent="0.25">
      <c r="A13623" s="118">
        <v>28110</v>
      </c>
      <c r="B13623" s="110" t="s">
        <v>16438</v>
      </c>
    </row>
    <row r="13624" spans="1:2" x14ac:dyDescent="0.25">
      <c r="A13624" s="118">
        <v>28110</v>
      </c>
      <c r="B13624" s="110" t="s">
        <v>16439</v>
      </c>
    </row>
    <row r="13625" spans="1:2" x14ac:dyDescent="0.25">
      <c r="A13625" s="118">
        <v>28110</v>
      </c>
      <c r="B13625" s="110" t="s">
        <v>16440</v>
      </c>
    </row>
    <row r="13626" spans="1:2" x14ac:dyDescent="0.25">
      <c r="A13626" s="118">
        <v>28110</v>
      </c>
      <c r="B13626" s="110" t="s">
        <v>16441</v>
      </c>
    </row>
    <row r="13627" spans="1:2" x14ac:dyDescent="0.25">
      <c r="A13627" s="118">
        <v>28110</v>
      </c>
      <c r="B13627" s="110" t="s">
        <v>16442</v>
      </c>
    </row>
    <row r="13628" spans="1:2" x14ac:dyDescent="0.25">
      <c r="A13628" s="118">
        <v>28110</v>
      </c>
      <c r="B13628" s="110" t="s">
        <v>16443</v>
      </c>
    </row>
    <row r="13629" spans="1:2" x14ac:dyDescent="0.25">
      <c r="A13629" s="118">
        <v>45250</v>
      </c>
      <c r="B13629" s="110" t="s">
        <v>16444</v>
      </c>
    </row>
    <row r="13630" spans="1:2" x14ac:dyDescent="0.25">
      <c r="A13630" s="118">
        <v>34300</v>
      </c>
      <c r="B13630" s="110" t="s">
        <v>16445</v>
      </c>
    </row>
    <row r="13631" spans="1:2" x14ac:dyDescent="0.25">
      <c r="A13631" s="121">
        <v>35430</v>
      </c>
      <c r="B13631" s="110" t="s">
        <v>16446</v>
      </c>
    </row>
    <row r="13632" spans="1:2" x14ac:dyDescent="0.25">
      <c r="A13632" s="118">
        <v>34300</v>
      </c>
      <c r="B13632" s="110" t="s">
        <v>16447</v>
      </c>
    </row>
    <row r="13633" spans="1:2" x14ac:dyDescent="0.25">
      <c r="A13633" s="118">
        <v>34300</v>
      </c>
      <c r="B13633" s="110" t="s">
        <v>16448</v>
      </c>
    </row>
    <row r="13634" spans="1:2" x14ac:dyDescent="0.25">
      <c r="A13634" s="118">
        <v>29560</v>
      </c>
      <c r="B13634" s="110" t="s">
        <v>16449</v>
      </c>
    </row>
    <row r="13635" spans="1:2" x14ac:dyDescent="0.25">
      <c r="A13635" s="118">
        <v>34300</v>
      </c>
      <c r="B13635" s="110" t="s">
        <v>16450</v>
      </c>
    </row>
    <row r="13636" spans="1:2" x14ac:dyDescent="0.25">
      <c r="A13636" s="118">
        <v>26130</v>
      </c>
      <c r="B13636" s="110" t="s">
        <v>16451</v>
      </c>
    </row>
    <row r="13637" spans="1:2" x14ac:dyDescent="0.25">
      <c r="A13637" s="118">
        <v>21120</v>
      </c>
      <c r="B13637" s="110" t="s">
        <v>16452</v>
      </c>
    </row>
    <row r="13638" spans="1:2" x14ac:dyDescent="0.25">
      <c r="A13638" s="118">
        <v>21230</v>
      </c>
      <c r="B13638" s="110" t="s">
        <v>16453</v>
      </c>
    </row>
    <row r="13639" spans="1:2" x14ac:dyDescent="0.25">
      <c r="A13639" s="118">
        <v>30010</v>
      </c>
      <c r="B13639" s="110" t="s">
        <v>16454</v>
      </c>
    </row>
    <row r="13640" spans="1:2" x14ac:dyDescent="0.25">
      <c r="A13640" s="118">
        <v>21120</v>
      </c>
      <c r="B13640" s="110" t="s">
        <v>16455</v>
      </c>
    </row>
    <row r="13641" spans="1:2" x14ac:dyDescent="0.25">
      <c r="A13641" s="118">
        <v>21120</v>
      </c>
      <c r="B13641" s="110" t="s">
        <v>16456</v>
      </c>
    </row>
    <row r="13642" spans="1:2" x14ac:dyDescent="0.25">
      <c r="A13642" s="118">
        <v>30010</v>
      </c>
      <c r="B13642" s="110" t="s">
        <v>16457</v>
      </c>
    </row>
    <row r="13643" spans="1:2" x14ac:dyDescent="0.25">
      <c r="A13643" s="118">
        <v>29540</v>
      </c>
      <c r="B13643" s="110" t="s">
        <v>16458</v>
      </c>
    </row>
    <row r="13644" spans="1:2" x14ac:dyDescent="0.25">
      <c r="A13644" s="118">
        <v>20510</v>
      </c>
      <c r="B13644" s="110" t="s">
        <v>16459</v>
      </c>
    </row>
    <row r="13645" spans="1:2" x14ac:dyDescent="0.25">
      <c r="A13645" s="118">
        <v>28750</v>
      </c>
      <c r="B13645" s="110" t="s">
        <v>16460</v>
      </c>
    </row>
    <row r="13646" spans="1:2" x14ac:dyDescent="0.25">
      <c r="A13646" s="118">
        <v>20510</v>
      </c>
      <c r="B13646" s="110" t="s">
        <v>16461</v>
      </c>
    </row>
    <row r="13647" spans="1:2" x14ac:dyDescent="0.25">
      <c r="A13647" s="118">
        <v>32300</v>
      </c>
      <c r="B13647" s="110" t="s">
        <v>16462</v>
      </c>
    </row>
    <row r="13648" spans="1:2" x14ac:dyDescent="0.25">
      <c r="A13648" s="118">
        <v>22240</v>
      </c>
      <c r="B13648" s="110" t="s">
        <v>16463</v>
      </c>
    </row>
    <row r="13649" spans="1:2" x14ac:dyDescent="0.25">
      <c r="A13649" s="119">
        <v>51130</v>
      </c>
      <c r="B13649" s="111" t="s">
        <v>16464</v>
      </c>
    </row>
    <row r="13650" spans="1:2" x14ac:dyDescent="0.25">
      <c r="A13650" s="119">
        <v>52610</v>
      </c>
      <c r="B13650" s="111" t="s">
        <v>16465</v>
      </c>
    </row>
    <row r="13651" spans="1:2" x14ac:dyDescent="0.25">
      <c r="A13651" s="120">
        <v>25210</v>
      </c>
      <c r="B13651" s="111" t="s">
        <v>16466</v>
      </c>
    </row>
    <row r="13652" spans="1:2" x14ac:dyDescent="0.25">
      <c r="A13652" s="119">
        <v>52460</v>
      </c>
      <c r="B13652" s="111" t="s">
        <v>16467</v>
      </c>
    </row>
    <row r="13653" spans="1:2" x14ac:dyDescent="0.25">
      <c r="A13653" s="119">
        <v>51530</v>
      </c>
      <c r="B13653" s="111" t="s">
        <v>16468</v>
      </c>
    </row>
    <row r="13654" spans="1:2" x14ac:dyDescent="0.25">
      <c r="A13654" s="118">
        <v>29530</v>
      </c>
      <c r="B13654" s="110" t="s">
        <v>16469</v>
      </c>
    </row>
    <row r="13655" spans="1:2" x14ac:dyDescent="0.25">
      <c r="A13655" s="118">
        <v>74704</v>
      </c>
      <c r="B13655" s="110" t="s">
        <v>16470</v>
      </c>
    </row>
    <row r="13656" spans="1:2" x14ac:dyDescent="0.25">
      <c r="A13656" s="118">
        <v>15112</v>
      </c>
      <c r="B13656" s="110" t="s">
        <v>16471</v>
      </c>
    </row>
    <row r="13657" spans="1:2" x14ac:dyDescent="0.25">
      <c r="A13657" s="118">
        <v>15511</v>
      </c>
      <c r="B13657" s="110" t="s">
        <v>16472</v>
      </c>
    </row>
    <row r="13658" spans="1:2" x14ac:dyDescent="0.25">
      <c r="A13658" s="119">
        <v>51180</v>
      </c>
      <c r="B13658" s="111" t="s">
        <v>16473</v>
      </c>
    </row>
    <row r="13659" spans="1:2" x14ac:dyDescent="0.25">
      <c r="A13659" s="120">
        <v>33100</v>
      </c>
      <c r="B13659" s="111" t="s">
        <v>16474</v>
      </c>
    </row>
    <row r="13660" spans="1:2" x14ac:dyDescent="0.25">
      <c r="A13660" s="118">
        <v>51460</v>
      </c>
      <c r="B13660" s="110" t="s">
        <v>16475</v>
      </c>
    </row>
    <row r="13661" spans="1:2" x14ac:dyDescent="0.25">
      <c r="A13661" s="118">
        <v>33100</v>
      </c>
      <c r="B13661" s="110" t="s">
        <v>16476</v>
      </c>
    </row>
    <row r="13662" spans="1:2" x14ac:dyDescent="0.25">
      <c r="A13662" s="118">
        <v>33100</v>
      </c>
      <c r="B13662" s="110" t="s">
        <v>16477</v>
      </c>
    </row>
    <row r="13663" spans="1:2" x14ac:dyDescent="0.25">
      <c r="A13663" s="118">
        <v>29560</v>
      </c>
      <c r="B13663" s="110" t="s">
        <v>16478</v>
      </c>
    </row>
    <row r="13664" spans="1:2" x14ac:dyDescent="0.25">
      <c r="A13664" s="118">
        <v>51180</v>
      </c>
      <c r="B13664" s="110" t="s">
        <v>16479</v>
      </c>
    </row>
    <row r="13665" spans="1:2" x14ac:dyDescent="0.25">
      <c r="A13665" s="118">
        <v>51460</v>
      </c>
      <c r="B13665" s="110" t="s">
        <v>16480</v>
      </c>
    </row>
    <row r="13666" spans="1:2" x14ac:dyDescent="0.25">
      <c r="A13666" s="118">
        <v>27450</v>
      </c>
      <c r="B13666" s="110" t="s">
        <v>16481</v>
      </c>
    </row>
    <row r="13667" spans="1:2" x14ac:dyDescent="0.25">
      <c r="A13667" s="118">
        <v>63110</v>
      </c>
      <c r="B13667" s="110" t="s">
        <v>16482</v>
      </c>
    </row>
    <row r="13668" spans="1:2" x14ac:dyDescent="0.25">
      <c r="A13668" s="118">
        <v>28750</v>
      </c>
      <c r="B13668" s="110" t="s">
        <v>16483</v>
      </c>
    </row>
    <row r="13669" spans="1:2" x14ac:dyDescent="0.25">
      <c r="A13669" s="118">
        <v>24422</v>
      </c>
      <c r="B13669" s="110" t="s">
        <v>16484</v>
      </c>
    </row>
    <row r="13670" spans="1:2" x14ac:dyDescent="0.25">
      <c r="A13670" s="118">
        <v>17549</v>
      </c>
      <c r="B13670" s="110" t="s">
        <v>16485</v>
      </c>
    </row>
    <row r="13671" spans="1:2" x14ac:dyDescent="0.25">
      <c r="A13671" s="118">
        <v>28750</v>
      </c>
      <c r="B13671" s="110" t="s">
        <v>16486</v>
      </c>
    </row>
    <row r="13672" spans="1:2" x14ac:dyDescent="0.25">
      <c r="A13672" s="118">
        <v>20400</v>
      </c>
      <c r="B13672" s="110" t="s">
        <v>16487</v>
      </c>
    </row>
    <row r="13673" spans="1:2" x14ac:dyDescent="0.25">
      <c r="A13673" s="118">
        <v>29220</v>
      </c>
      <c r="B13673" s="110" t="s">
        <v>16488</v>
      </c>
    </row>
    <row r="13674" spans="1:2" x14ac:dyDescent="0.25">
      <c r="A13674" s="118">
        <v>26260</v>
      </c>
      <c r="B13674" s="110" t="s">
        <v>16489</v>
      </c>
    </row>
    <row r="13675" spans="1:2" x14ac:dyDescent="0.25">
      <c r="A13675" s="118">
        <v>75230</v>
      </c>
      <c r="B13675" s="110" t="s">
        <v>16490</v>
      </c>
    </row>
    <row r="13676" spans="1:2" x14ac:dyDescent="0.25">
      <c r="A13676" s="118">
        <v>51830</v>
      </c>
      <c r="B13676" s="110" t="s">
        <v>16491</v>
      </c>
    </row>
    <row r="13677" spans="1:2" x14ac:dyDescent="0.25">
      <c r="A13677" s="118">
        <v>29560</v>
      </c>
      <c r="B13677" s="110" t="s">
        <v>16492</v>
      </c>
    </row>
    <row r="13678" spans="1:2" x14ac:dyDescent="0.25">
      <c r="A13678" s="118">
        <v>22230</v>
      </c>
      <c r="B13678" s="110" t="s">
        <v>16493</v>
      </c>
    </row>
    <row r="13679" spans="1:2" x14ac:dyDescent="0.25">
      <c r="A13679" s="118">
        <v>22220</v>
      </c>
      <c r="B13679" s="110" t="s">
        <v>16494</v>
      </c>
    </row>
    <row r="13680" spans="1:2" x14ac:dyDescent="0.25">
      <c r="A13680" s="118">
        <v>74879</v>
      </c>
      <c r="B13680" s="110" t="s">
        <v>16495</v>
      </c>
    </row>
    <row r="13681" spans="1:2" x14ac:dyDescent="0.25">
      <c r="A13681" s="118">
        <v>67110</v>
      </c>
      <c r="B13681" s="110" t="s">
        <v>16496</v>
      </c>
    </row>
    <row r="13682" spans="1:2" x14ac:dyDescent="0.25">
      <c r="A13682" s="118">
        <v>65233</v>
      </c>
      <c r="B13682" s="110" t="s">
        <v>16497</v>
      </c>
    </row>
    <row r="13683" spans="1:2" x14ac:dyDescent="0.25">
      <c r="A13683" s="118">
        <v>92119</v>
      </c>
      <c r="B13683" s="110" t="s">
        <v>16498</v>
      </c>
    </row>
    <row r="13684" spans="1:2" x14ac:dyDescent="0.25">
      <c r="A13684" s="118">
        <v>60249</v>
      </c>
      <c r="B13684" s="110" t="s">
        <v>16499</v>
      </c>
    </row>
    <row r="13685" spans="1:2" x14ac:dyDescent="0.25">
      <c r="A13685" s="118">
        <v>92400</v>
      </c>
      <c r="B13685" s="110" t="s">
        <v>16500</v>
      </c>
    </row>
    <row r="13686" spans="1:2" x14ac:dyDescent="0.25">
      <c r="A13686" s="118">
        <v>67110</v>
      </c>
      <c r="B13686" s="110" t="s">
        <v>16501</v>
      </c>
    </row>
    <row r="13687" spans="1:2" x14ac:dyDescent="0.25">
      <c r="A13687" s="118">
        <v>29550</v>
      </c>
      <c r="B13687" s="110" t="s">
        <v>16502</v>
      </c>
    </row>
    <row r="13688" spans="1:2" x14ac:dyDescent="0.25">
      <c r="A13688" s="118">
        <v>17710</v>
      </c>
      <c r="B13688" s="110" t="s">
        <v>16503</v>
      </c>
    </row>
    <row r="13689" spans="1:2" x14ac:dyDescent="0.25">
      <c r="A13689" s="118">
        <v>17710</v>
      </c>
      <c r="B13689" s="110" t="s">
        <v>16504</v>
      </c>
    </row>
    <row r="13690" spans="1:2" x14ac:dyDescent="0.25">
      <c r="A13690" s="118">
        <v>17710</v>
      </c>
      <c r="B13690" s="110" t="s">
        <v>16505</v>
      </c>
    </row>
    <row r="13691" spans="1:2" x14ac:dyDescent="0.25">
      <c r="A13691" s="118">
        <v>18300</v>
      </c>
      <c r="B13691" s="110" t="s">
        <v>16506</v>
      </c>
    </row>
    <row r="13692" spans="1:2" x14ac:dyDescent="0.25">
      <c r="A13692" s="118">
        <v>26610</v>
      </c>
      <c r="B13692" s="110" t="s">
        <v>16507</v>
      </c>
    </row>
    <row r="13693" spans="1:2" x14ac:dyDescent="0.25">
      <c r="A13693" s="118">
        <v>45250</v>
      </c>
      <c r="B13693" s="110" t="s">
        <v>16508</v>
      </c>
    </row>
    <row r="13694" spans="1:2" x14ac:dyDescent="0.25">
      <c r="A13694" s="118">
        <v>14210</v>
      </c>
      <c r="B13694" s="110" t="s">
        <v>16509</v>
      </c>
    </row>
    <row r="13695" spans="1:2" x14ac:dyDescent="0.25">
      <c r="A13695" s="118">
        <v>14210</v>
      </c>
      <c r="B13695" s="110" t="s">
        <v>16510</v>
      </c>
    </row>
    <row r="13696" spans="1:2" x14ac:dyDescent="0.25">
      <c r="A13696" s="118">
        <v>1139</v>
      </c>
      <c r="B13696" s="110" t="s">
        <v>16511</v>
      </c>
    </row>
    <row r="13697" spans="1:2" x14ac:dyDescent="0.25">
      <c r="A13697" s="118">
        <v>26700</v>
      </c>
      <c r="B13697" s="110" t="s">
        <v>16512</v>
      </c>
    </row>
    <row r="13698" spans="1:2" x14ac:dyDescent="0.25">
      <c r="A13698" s="118">
        <v>45250</v>
      </c>
      <c r="B13698" s="110" t="s">
        <v>16513</v>
      </c>
    </row>
    <row r="13699" spans="1:2" x14ac:dyDescent="0.25">
      <c r="A13699" s="118">
        <v>45250</v>
      </c>
      <c r="B13699" s="110" t="s">
        <v>16514</v>
      </c>
    </row>
    <row r="13700" spans="1:2" x14ac:dyDescent="0.25">
      <c r="A13700" s="118">
        <v>26700</v>
      </c>
      <c r="B13700" s="110" t="s">
        <v>16515</v>
      </c>
    </row>
    <row r="13701" spans="1:2" x14ac:dyDescent="0.25">
      <c r="A13701" s="118">
        <v>45250</v>
      </c>
      <c r="B13701" s="110" t="s">
        <v>16516</v>
      </c>
    </row>
    <row r="13702" spans="1:2" x14ac:dyDescent="0.25">
      <c r="A13702" s="118">
        <v>51530</v>
      </c>
      <c r="B13702" s="110" t="s">
        <v>16517</v>
      </c>
    </row>
    <row r="13703" spans="1:2" x14ac:dyDescent="0.25">
      <c r="A13703" s="118">
        <v>26810</v>
      </c>
      <c r="B13703" s="110" t="s">
        <v>16518</v>
      </c>
    </row>
    <row r="13704" spans="1:2" x14ac:dyDescent="0.25">
      <c r="A13704" s="118">
        <v>26210</v>
      </c>
      <c r="B13704" s="110" t="s">
        <v>16519</v>
      </c>
    </row>
    <row r="13705" spans="1:2" x14ac:dyDescent="0.25">
      <c r="A13705" s="118">
        <v>33500</v>
      </c>
      <c r="B13705" s="110" t="s">
        <v>16520</v>
      </c>
    </row>
    <row r="13706" spans="1:2" x14ac:dyDescent="0.25">
      <c r="A13706" s="118">
        <v>29130</v>
      </c>
      <c r="B13706" s="110" t="s">
        <v>16521</v>
      </c>
    </row>
    <row r="13707" spans="1:2" x14ac:dyDescent="0.25">
      <c r="A13707" s="118">
        <v>20520</v>
      </c>
      <c r="B13707" s="110" t="s">
        <v>16522</v>
      </c>
    </row>
    <row r="13708" spans="1:2" x14ac:dyDescent="0.25">
      <c r="A13708" s="118">
        <v>20520</v>
      </c>
      <c r="B13708" s="110" t="s">
        <v>16523</v>
      </c>
    </row>
    <row r="13709" spans="1:2" x14ac:dyDescent="0.25">
      <c r="A13709" s="118">
        <v>26130</v>
      </c>
      <c r="B13709" s="110" t="s">
        <v>16524</v>
      </c>
    </row>
    <row r="13710" spans="1:2" x14ac:dyDescent="0.25">
      <c r="A13710" s="118">
        <v>28720</v>
      </c>
      <c r="B13710" s="110" t="s">
        <v>16525</v>
      </c>
    </row>
    <row r="13711" spans="1:2" x14ac:dyDescent="0.25">
      <c r="A13711" s="118">
        <v>36140</v>
      </c>
      <c r="B13711" s="110" t="s">
        <v>16526</v>
      </c>
    </row>
    <row r="13712" spans="1:2" x14ac:dyDescent="0.25">
      <c r="A13712" s="118">
        <v>63129</v>
      </c>
      <c r="B13712" s="110" t="s">
        <v>16527</v>
      </c>
    </row>
    <row r="13713" spans="1:2" x14ac:dyDescent="0.25">
      <c r="A13713" s="118">
        <v>63129</v>
      </c>
      <c r="B13713" s="110" t="s">
        <v>16528</v>
      </c>
    </row>
    <row r="13714" spans="1:2" x14ac:dyDescent="0.25">
      <c r="A13714" s="118">
        <v>63129</v>
      </c>
      <c r="B13714" s="110" t="s">
        <v>16529</v>
      </c>
    </row>
    <row r="13715" spans="1:2" x14ac:dyDescent="0.25">
      <c r="A13715" s="118">
        <v>29710</v>
      </c>
      <c r="B13715" s="110" t="s">
        <v>16530</v>
      </c>
    </row>
    <row r="13716" spans="1:2" x14ac:dyDescent="0.25">
      <c r="A13716" s="118">
        <v>63129</v>
      </c>
      <c r="B13716" s="110" t="s">
        <v>16531</v>
      </c>
    </row>
    <row r="13717" spans="1:2" x14ac:dyDescent="0.25">
      <c r="A13717" s="118">
        <v>63129</v>
      </c>
      <c r="B13717" s="110" t="s">
        <v>16532</v>
      </c>
    </row>
    <row r="13718" spans="1:2" x14ac:dyDescent="0.25">
      <c r="A13718" s="118">
        <v>63129</v>
      </c>
      <c r="B13718" s="110" t="s">
        <v>16533</v>
      </c>
    </row>
    <row r="13719" spans="1:2" x14ac:dyDescent="0.25">
      <c r="A13719" s="118">
        <v>28210</v>
      </c>
      <c r="B13719" s="110" t="s">
        <v>16534</v>
      </c>
    </row>
    <row r="13720" spans="1:2" x14ac:dyDescent="0.25">
      <c r="A13720" s="118">
        <v>25239</v>
      </c>
      <c r="B13720" s="110" t="s">
        <v>16535</v>
      </c>
    </row>
    <row r="13721" spans="1:2" x14ac:dyDescent="0.25">
      <c r="A13721" s="118">
        <v>63122</v>
      </c>
      <c r="B13721" s="110" t="s">
        <v>16536</v>
      </c>
    </row>
    <row r="13722" spans="1:2" x14ac:dyDescent="0.25">
      <c r="A13722" s="118">
        <v>63122</v>
      </c>
      <c r="B13722" s="110" t="s">
        <v>16537</v>
      </c>
    </row>
    <row r="13723" spans="1:2" x14ac:dyDescent="0.25">
      <c r="A13723" s="118">
        <v>63122</v>
      </c>
      <c r="B13723" s="110" t="s">
        <v>16538</v>
      </c>
    </row>
    <row r="13724" spans="1:2" x14ac:dyDescent="0.25">
      <c r="A13724" s="118">
        <v>74602</v>
      </c>
      <c r="B13724" s="110" t="s">
        <v>16539</v>
      </c>
    </row>
    <row r="13725" spans="1:2" x14ac:dyDescent="0.25">
      <c r="A13725" s="118">
        <v>17300</v>
      </c>
      <c r="B13725" s="110" t="s">
        <v>16540</v>
      </c>
    </row>
    <row r="13726" spans="1:2" x14ac:dyDescent="0.25">
      <c r="A13726" s="118">
        <v>15960</v>
      </c>
      <c r="B13726" s="110" t="s">
        <v>16541</v>
      </c>
    </row>
    <row r="13727" spans="1:2" x14ac:dyDescent="0.25">
      <c r="A13727" s="118">
        <v>29720</v>
      </c>
      <c r="B13727" s="110" t="s">
        <v>16542</v>
      </c>
    </row>
    <row r="13728" spans="1:2" x14ac:dyDescent="0.25">
      <c r="A13728" s="118">
        <v>29720</v>
      </c>
      <c r="B13728" s="110" t="s">
        <v>16543</v>
      </c>
    </row>
    <row r="13729" spans="1:2" x14ac:dyDescent="0.25">
      <c r="A13729" s="118">
        <v>29720</v>
      </c>
      <c r="B13729" s="110" t="s">
        <v>16544</v>
      </c>
    </row>
    <row r="13730" spans="1:2" x14ac:dyDescent="0.25">
      <c r="A13730" s="118">
        <v>74705</v>
      </c>
      <c r="B13730" s="110" t="s">
        <v>16545</v>
      </c>
    </row>
    <row r="13731" spans="1:2" x14ac:dyDescent="0.25">
      <c r="A13731" s="118">
        <v>28510</v>
      </c>
      <c r="B13731" s="110" t="s">
        <v>16546</v>
      </c>
    </row>
    <row r="13732" spans="1:2" x14ac:dyDescent="0.25">
      <c r="A13732" s="118">
        <v>29720</v>
      </c>
      <c r="B13732" s="110" t="s">
        <v>16547</v>
      </c>
    </row>
    <row r="13733" spans="1:2" x14ac:dyDescent="0.25">
      <c r="A13733" s="118">
        <v>29521</v>
      </c>
      <c r="B13733" s="110" t="s">
        <v>16548</v>
      </c>
    </row>
    <row r="13734" spans="1:2" x14ac:dyDescent="0.25">
      <c r="A13734" s="118">
        <v>29220</v>
      </c>
      <c r="B13734" s="110" t="s">
        <v>16549</v>
      </c>
    </row>
    <row r="13735" spans="1:2" x14ac:dyDescent="0.25">
      <c r="A13735" s="118">
        <v>51870</v>
      </c>
      <c r="B13735" s="110" t="s">
        <v>16550</v>
      </c>
    </row>
    <row r="13736" spans="1:2" x14ac:dyDescent="0.25">
      <c r="A13736" s="118">
        <v>15330</v>
      </c>
      <c r="B13736" s="110" t="s">
        <v>16551</v>
      </c>
    </row>
    <row r="13737" spans="1:2" x14ac:dyDescent="0.25">
      <c r="A13737" s="118">
        <v>15330</v>
      </c>
      <c r="B13737" s="110" t="s">
        <v>16552</v>
      </c>
    </row>
    <row r="13738" spans="1:2" x14ac:dyDescent="0.25">
      <c r="A13738" s="118">
        <v>17549</v>
      </c>
      <c r="B13738" s="110" t="s">
        <v>16553</v>
      </c>
    </row>
    <row r="13739" spans="1:2" x14ac:dyDescent="0.25">
      <c r="A13739" s="118">
        <v>28730</v>
      </c>
      <c r="B13739" s="110" t="s">
        <v>16554</v>
      </c>
    </row>
    <row r="13740" spans="1:2" x14ac:dyDescent="0.25">
      <c r="A13740" s="118">
        <v>51870</v>
      </c>
      <c r="B13740" s="110" t="s">
        <v>16555</v>
      </c>
    </row>
    <row r="13741" spans="1:2" x14ac:dyDescent="0.25">
      <c r="A13741" s="118">
        <v>23209</v>
      </c>
      <c r="B13741" s="110" t="s">
        <v>16556</v>
      </c>
    </row>
    <row r="13742" spans="1:2" x14ac:dyDescent="0.25">
      <c r="A13742" s="118">
        <v>19200</v>
      </c>
      <c r="B13742" s="110" t="s">
        <v>16557</v>
      </c>
    </row>
    <row r="13743" spans="1:2" x14ac:dyDescent="0.25">
      <c r="A13743" s="118">
        <v>74143</v>
      </c>
      <c r="B13743" s="110" t="s">
        <v>16558</v>
      </c>
    </row>
    <row r="13744" spans="1:2" x14ac:dyDescent="0.25">
      <c r="A13744" s="118">
        <v>51210</v>
      </c>
      <c r="B13744" s="110" t="s">
        <v>16559</v>
      </c>
    </row>
    <row r="13745" spans="1:2" x14ac:dyDescent="0.25">
      <c r="A13745" s="118">
        <v>51429</v>
      </c>
      <c r="B13745" s="110" t="s">
        <v>16560</v>
      </c>
    </row>
    <row r="13746" spans="1:2" x14ac:dyDescent="0.25">
      <c r="A13746" s="118">
        <v>20520</v>
      </c>
      <c r="B13746" s="110" t="s">
        <v>16561</v>
      </c>
    </row>
    <row r="13747" spans="1:2" x14ac:dyDescent="0.25">
      <c r="A13747" s="118">
        <v>18241</v>
      </c>
      <c r="B13747" s="110" t="s">
        <v>16562</v>
      </c>
    </row>
    <row r="13748" spans="1:2" x14ac:dyDescent="0.25">
      <c r="A13748" s="118">
        <v>18241</v>
      </c>
      <c r="B13748" s="110" t="s">
        <v>16563</v>
      </c>
    </row>
    <row r="13749" spans="1:2" x14ac:dyDescent="0.25">
      <c r="A13749" s="118">
        <v>1139</v>
      </c>
      <c r="B13749" s="110" t="s">
        <v>16564</v>
      </c>
    </row>
    <row r="13750" spans="1:2" x14ac:dyDescent="0.25">
      <c r="A13750" s="118">
        <v>21120</v>
      </c>
      <c r="B13750" s="110" t="s">
        <v>16565</v>
      </c>
    </row>
    <row r="13751" spans="1:2" x14ac:dyDescent="0.25">
      <c r="A13751" s="118">
        <v>21120</v>
      </c>
      <c r="B13751" s="110" t="s">
        <v>16566</v>
      </c>
    </row>
    <row r="13752" spans="1:2" x14ac:dyDescent="0.25">
      <c r="A13752" s="118">
        <v>60219</v>
      </c>
      <c r="B13752" s="110" t="s">
        <v>16567</v>
      </c>
    </row>
    <row r="13753" spans="1:2" x14ac:dyDescent="0.25">
      <c r="A13753" s="118">
        <v>90030</v>
      </c>
      <c r="B13753" s="110" t="s">
        <v>16568</v>
      </c>
    </row>
    <row r="13754" spans="1:2" x14ac:dyDescent="0.25">
      <c r="A13754" s="118">
        <v>45230</v>
      </c>
      <c r="B13754" s="110" t="s">
        <v>16569</v>
      </c>
    </row>
    <row r="13755" spans="1:2" x14ac:dyDescent="0.25">
      <c r="A13755" s="118">
        <v>28750</v>
      </c>
      <c r="B13755" s="110" t="s">
        <v>16570</v>
      </c>
    </row>
    <row r="13756" spans="1:2" x14ac:dyDescent="0.25">
      <c r="A13756" s="118">
        <v>31500</v>
      </c>
      <c r="B13756" s="110" t="s">
        <v>16571</v>
      </c>
    </row>
    <row r="13757" spans="1:2" x14ac:dyDescent="0.25">
      <c r="A13757" s="118">
        <v>92311</v>
      </c>
      <c r="B13757" s="110" t="s">
        <v>16572</v>
      </c>
    </row>
    <row r="13758" spans="1:2" x14ac:dyDescent="0.25">
      <c r="A13758" s="118">
        <v>74602</v>
      </c>
      <c r="B13758" s="110" t="s">
        <v>16573</v>
      </c>
    </row>
    <row r="13759" spans="1:2" x14ac:dyDescent="0.25">
      <c r="A13759" s="118">
        <v>74819</v>
      </c>
      <c r="B13759" s="110" t="s">
        <v>16574</v>
      </c>
    </row>
    <row r="13760" spans="1:2" x14ac:dyDescent="0.25">
      <c r="A13760" s="118">
        <v>34100</v>
      </c>
      <c r="B13760" s="110" t="s">
        <v>16575</v>
      </c>
    </row>
    <row r="13761" spans="1:2" x14ac:dyDescent="0.25">
      <c r="A13761" s="118">
        <v>34100</v>
      </c>
      <c r="B13761" s="110" t="s">
        <v>16576</v>
      </c>
    </row>
    <row r="13762" spans="1:2" x14ac:dyDescent="0.25">
      <c r="A13762" s="118">
        <v>74300</v>
      </c>
      <c r="B13762" s="110" t="s">
        <v>16577</v>
      </c>
    </row>
    <row r="13763" spans="1:2" x14ac:dyDescent="0.25">
      <c r="A13763" s="118">
        <v>17401</v>
      </c>
      <c r="B13763" s="110" t="s">
        <v>16578</v>
      </c>
    </row>
    <row r="13764" spans="1:2" x14ac:dyDescent="0.25">
      <c r="A13764" s="121">
        <v>51180</v>
      </c>
      <c r="B13764" s="110" t="s">
        <v>16579</v>
      </c>
    </row>
    <row r="13765" spans="1:2" x14ac:dyDescent="0.25">
      <c r="A13765" s="120">
        <v>33100</v>
      </c>
      <c r="B13765" s="111" t="s">
        <v>16580</v>
      </c>
    </row>
    <row r="13766" spans="1:2" x14ac:dyDescent="0.25">
      <c r="A13766" s="119">
        <v>51460</v>
      </c>
      <c r="B13766" s="111" t="s">
        <v>16581</v>
      </c>
    </row>
    <row r="13767" spans="1:2" x14ac:dyDescent="0.25">
      <c r="A13767" s="118">
        <v>17402</v>
      </c>
      <c r="B13767" s="110" t="s">
        <v>16582</v>
      </c>
    </row>
    <row r="13768" spans="1:2" x14ac:dyDescent="0.25">
      <c r="A13768" s="118">
        <v>28750</v>
      </c>
      <c r="B13768" s="110" t="s">
        <v>16583</v>
      </c>
    </row>
    <row r="13769" spans="1:2" x14ac:dyDescent="0.25">
      <c r="A13769" s="118">
        <v>17520</v>
      </c>
      <c r="B13769" s="110" t="s">
        <v>16584</v>
      </c>
    </row>
    <row r="13770" spans="1:2" x14ac:dyDescent="0.25">
      <c r="A13770" s="118">
        <v>17520</v>
      </c>
      <c r="B13770" s="110" t="s">
        <v>16585</v>
      </c>
    </row>
    <row r="13771" spans="1:2" x14ac:dyDescent="0.25">
      <c r="A13771" s="118">
        <v>26821</v>
      </c>
      <c r="B13771" s="110" t="s">
        <v>16586</v>
      </c>
    </row>
    <row r="13772" spans="1:2" x14ac:dyDescent="0.25">
      <c r="A13772" s="118">
        <v>36300</v>
      </c>
      <c r="B13772" s="110" t="s">
        <v>16587</v>
      </c>
    </row>
    <row r="13773" spans="1:2" x14ac:dyDescent="0.25">
      <c r="A13773" s="118">
        <v>36300</v>
      </c>
      <c r="B13773" s="110" t="s">
        <v>16588</v>
      </c>
    </row>
    <row r="13774" spans="1:2" x14ac:dyDescent="0.25">
      <c r="A13774" s="118">
        <v>20300</v>
      </c>
      <c r="B13774" s="110" t="s">
        <v>16589</v>
      </c>
    </row>
    <row r="13775" spans="1:2" x14ac:dyDescent="0.25">
      <c r="A13775" s="118">
        <v>29210</v>
      </c>
      <c r="B13775" s="110" t="s">
        <v>16590</v>
      </c>
    </row>
    <row r="13776" spans="1:2" x14ac:dyDescent="0.25">
      <c r="A13776" s="118">
        <v>27420</v>
      </c>
      <c r="B13776" s="110" t="s">
        <v>16591</v>
      </c>
    </row>
    <row r="13777" spans="1:2" x14ac:dyDescent="0.25">
      <c r="A13777" s="118">
        <v>27440</v>
      </c>
      <c r="B13777" s="110" t="s">
        <v>16592</v>
      </c>
    </row>
    <row r="13778" spans="1:2" x14ac:dyDescent="0.25">
      <c r="A13778" s="118">
        <v>27440</v>
      </c>
      <c r="B13778" s="110" t="s">
        <v>16593</v>
      </c>
    </row>
    <row r="13779" spans="1:2" x14ac:dyDescent="0.25">
      <c r="A13779" s="118">
        <v>25210</v>
      </c>
      <c r="B13779" s="110" t="s">
        <v>16594</v>
      </c>
    </row>
    <row r="13780" spans="1:2" x14ac:dyDescent="0.25">
      <c r="A13780" s="118">
        <v>25130</v>
      </c>
      <c r="B13780" s="110" t="s">
        <v>16595</v>
      </c>
    </row>
    <row r="13781" spans="1:2" x14ac:dyDescent="0.25">
      <c r="A13781" s="118">
        <v>33202</v>
      </c>
      <c r="B13781" s="110" t="s">
        <v>16596</v>
      </c>
    </row>
    <row r="13782" spans="1:2" x14ac:dyDescent="0.25">
      <c r="A13782" s="118">
        <v>51870</v>
      </c>
      <c r="B13782" s="110" t="s">
        <v>16597</v>
      </c>
    </row>
    <row r="13783" spans="1:2" x14ac:dyDescent="0.25">
      <c r="A13783" s="118">
        <v>28750</v>
      </c>
      <c r="B13783" s="110" t="s">
        <v>16598</v>
      </c>
    </row>
    <row r="13784" spans="1:2" x14ac:dyDescent="0.25">
      <c r="A13784" s="118">
        <v>28750</v>
      </c>
      <c r="B13784" s="110" t="s">
        <v>16599</v>
      </c>
    </row>
    <row r="13785" spans="1:2" x14ac:dyDescent="0.25">
      <c r="A13785" s="118">
        <v>28750</v>
      </c>
      <c r="B13785" s="110" t="s">
        <v>16600</v>
      </c>
    </row>
    <row r="13786" spans="1:2" x14ac:dyDescent="0.25">
      <c r="A13786" s="118">
        <v>19200</v>
      </c>
      <c r="B13786" s="110" t="s">
        <v>16601</v>
      </c>
    </row>
    <row r="13787" spans="1:2" x14ac:dyDescent="0.25">
      <c r="A13787" s="118">
        <v>27100</v>
      </c>
      <c r="B13787" s="110" t="s">
        <v>16602</v>
      </c>
    </row>
    <row r="13788" spans="1:2" x14ac:dyDescent="0.25">
      <c r="A13788" s="118">
        <v>45250</v>
      </c>
      <c r="B13788" s="110" t="s">
        <v>16603</v>
      </c>
    </row>
    <row r="13789" spans="1:2" x14ac:dyDescent="0.25">
      <c r="A13789" s="118">
        <v>45250</v>
      </c>
      <c r="B13789" s="110" t="s">
        <v>16604</v>
      </c>
    </row>
    <row r="13790" spans="1:2" x14ac:dyDescent="0.25">
      <c r="A13790" s="118">
        <v>28110</v>
      </c>
      <c r="B13790" s="110" t="s">
        <v>16605</v>
      </c>
    </row>
    <row r="13791" spans="1:2" x14ac:dyDescent="0.25">
      <c r="A13791" s="118">
        <v>26610</v>
      </c>
      <c r="B13791" s="110" t="s">
        <v>16606</v>
      </c>
    </row>
    <row r="13792" spans="1:2" x14ac:dyDescent="0.25">
      <c r="A13792" s="118">
        <v>28110</v>
      </c>
      <c r="B13792" s="110" t="s">
        <v>16607</v>
      </c>
    </row>
    <row r="13793" spans="1:2" x14ac:dyDescent="0.25">
      <c r="A13793" s="118">
        <v>28110</v>
      </c>
      <c r="B13793" s="110" t="s">
        <v>16608</v>
      </c>
    </row>
    <row r="13794" spans="1:2" x14ac:dyDescent="0.25">
      <c r="A13794" s="118">
        <v>45410</v>
      </c>
      <c r="B13794" s="110" t="s">
        <v>16609</v>
      </c>
    </row>
    <row r="13795" spans="1:2" x14ac:dyDescent="0.25">
      <c r="A13795" s="118">
        <v>1220</v>
      </c>
      <c r="B13795" s="110" t="s">
        <v>16610</v>
      </c>
    </row>
    <row r="13796" spans="1:2" x14ac:dyDescent="0.25">
      <c r="A13796" s="118">
        <v>28740</v>
      </c>
      <c r="B13796" s="110" t="s">
        <v>16611</v>
      </c>
    </row>
    <row r="13797" spans="1:2" x14ac:dyDescent="0.25">
      <c r="A13797" s="118">
        <v>1429</v>
      </c>
      <c r="B13797" s="110" t="s">
        <v>16612</v>
      </c>
    </row>
    <row r="13798" spans="1:2" x14ac:dyDescent="0.25">
      <c r="A13798" s="118">
        <v>91330</v>
      </c>
      <c r="B13798" s="110" t="s">
        <v>16613</v>
      </c>
    </row>
    <row r="13799" spans="1:2" x14ac:dyDescent="0.25">
      <c r="A13799" s="118">
        <v>91310</v>
      </c>
      <c r="B13799" s="110" t="s">
        <v>16614</v>
      </c>
    </row>
    <row r="13800" spans="1:2" x14ac:dyDescent="0.25">
      <c r="A13800" s="118">
        <v>55239</v>
      </c>
      <c r="B13800" s="110" t="s">
        <v>16615</v>
      </c>
    </row>
    <row r="13801" spans="1:2" x14ac:dyDescent="0.25">
      <c r="A13801" s="118">
        <v>55239</v>
      </c>
      <c r="B13801" s="110" t="s">
        <v>16616</v>
      </c>
    </row>
    <row r="13802" spans="1:2" x14ac:dyDescent="0.25">
      <c r="A13802" s="118">
        <v>91330</v>
      </c>
      <c r="B13802" s="110" t="s">
        <v>16617</v>
      </c>
    </row>
    <row r="13803" spans="1:2" x14ac:dyDescent="0.25">
      <c r="A13803" s="118">
        <v>36110</v>
      </c>
      <c r="B13803" s="110" t="s">
        <v>16618</v>
      </c>
    </row>
    <row r="13804" spans="1:2" x14ac:dyDescent="0.25">
      <c r="A13804" s="118">
        <v>80302</v>
      </c>
      <c r="B13804" s="110" t="s">
        <v>16619</v>
      </c>
    </row>
    <row r="13805" spans="1:2" x14ac:dyDescent="0.25">
      <c r="A13805" s="118">
        <v>36509</v>
      </c>
      <c r="B13805" s="110" t="s">
        <v>16620</v>
      </c>
    </row>
    <row r="13806" spans="1:2" x14ac:dyDescent="0.25">
      <c r="A13806" s="118">
        <v>15870</v>
      </c>
      <c r="B13806" s="110" t="s">
        <v>16621</v>
      </c>
    </row>
    <row r="13807" spans="1:2" x14ac:dyDescent="0.25">
      <c r="A13807" s="118">
        <v>36631</v>
      </c>
      <c r="B13807" s="110" t="s">
        <v>16622</v>
      </c>
    </row>
    <row r="13808" spans="1:2" x14ac:dyDescent="0.25">
      <c r="A13808" s="118">
        <v>32300</v>
      </c>
      <c r="B13808" s="110" t="s">
        <v>16623</v>
      </c>
    </row>
    <row r="13809" spans="1:2" x14ac:dyDescent="0.25">
      <c r="A13809" s="121">
        <v>24160</v>
      </c>
      <c r="B13809" s="110" t="s">
        <v>16624</v>
      </c>
    </row>
    <row r="13810" spans="1:2" x14ac:dyDescent="0.25">
      <c r="A13810" s="118">
        <v>24160</v>
      </c>
      <c r="B13810" s="110" t="s">
        <v>16625</v>
      </c>
    </row>
    <row r="13811" spans="1:2" x14ac:dyDescent="0.25">
      <c r="A13811" s="118">
        <v>64110</v>
      </c>
      <c r="B13811" s="110" t="s">
        <v>16626</v>
      </c>
    </row>
    <row r="13812" spans="1:2" x14ac:dyDescent="0.25">
      <c r="A13812" s="118">
        <v>35110</v>
      </c>
      <c r="B13812" s="110" t="s">
        <v>16627</v>
      </c>
    </row>
    <row r="13813" spans="1:2" x14ac:dyDescent="0.25">
      <c r="A13813" s="118">
        <v>31300</v>
      </c>
      <c r="B13813" s="110" t="s">
        <v>16628</v>
      </c>
    </row>
    <row r="13814" spans="1:2" x14ac:dyDescent="0.25">
      <c r="A13814" s="118">
        <v>29121</v>
      </c>
      <c r="B13814" s="110" t="s">
        <v>16629</v>
      </c>
    </row>
    <row r="13815" spans="1:2" x14ac:dyDescent="0.25">
      <c r="A13815" s="118">
        <v>32201</v>
      </c>
      <c r="B13815" s="110" t="s">
        <v>16630</v>
      </c>
    </row>
    <row r="13816" spans="1:2" x14ac:dyDescent="0.25">
      <c r="A13816" s="118">
        <v>31100</v>
      </c>
      <c r="B13816" s="110" t="s">
        <v>16631</v>
      </c>
    </row>
    <row r="13817" spans="1:2" x14ac:dyDescent="0.25">
      <c r="A13817" s="118">
        <v>74206</v>
      </c>
      <c r="B13817" s="110" t="s">
        <v>16632</v>
      </c>
    </row>
    <row r="13818" spans="1:2" x14ac:dyDescent="0.25">
      <c r="A13818" s="118">
        <v>45240</v>
      </c>
      <c r="B13818" s="110" t="s">
        <v>16633</v>
      </c>
    </row>
    <row r="13819" spans="1:2" x14ac:dyDescent="0.25">
      <c r="A13819" s="118">
        <v>60213</v>
      </c>
      <c r="B13819" s="110" t="s">
        <v>16634</v>
      </c>
    </row>
    <row r="13820" spans="1:2" x14ac:dyDescent="0.25">
      <c r="A13820" s="118">
        <v>60219</v>
      </c>
      <c r="B13820" s="110" t="s">
        <v>16635</v>
      </c>
    </row>
    <row r="13821" spans="1:2" x14ac:dyDescent="0.25">
      <c r="A13821" s="118">
        <v>45213</v>
      </c>
      <c r="B13821" s="110" t="s">
        <v>16636</v>
      </c>
    </row>
    <row r="13822" spans="1:2" x14ac:dyDescent="0.25">
      <c r="A13822" s="118">
        <v>25130</v>
      </c>
      <c r="B13822" s="110" t="s">
        <v>16637</v>
      </c>
    </row>
    <row r="13823" spans="1:2" x14ac:dyDescent="0.25">
      <c r="A13823" s="119">
        <v>51140</v>
      </c>
      <c r="B13823" s="110" t="s">
        <v>16638</v>
      </c>
    </row>
    <row r="13824" spans="1:2" x14ac:dyDescent="0.25">
      <c r="A13824" s="119">
        <v>29121</v>
      </c>
      <c r="B13824" s="110" t="s">
        <v>16639</v>
      </c>
    </row>
    <row r="13825" spans="1:2" x14ac:dyDescent="0.25">
      <c r="A13825" s="119">
        <v>51870</v>
      </c>
      <c r="B13825" s="110" t="s">
        <v>16640</v>
      </c>
    </row>
    <row r="13826" spans="1:2" x14ac:dyDescent="0.25">
      <c r="A13826" s="118">
        <v>15112</v>
      </c>
      <c r="B13826" s="110" t="s">
        <v>16641</v>
      </c>
    </row>
    <row r="13827" spans="1:2" x14ac:dyDescent="0.25">
      <c r="A13827" s="118">
        <v>51360</v>
      </c>
      <c r="B13827" s="110" t="s">
        <v>16642</v>
      </c>
    </row>
    <row r="13828" spans="1:2" x14ac:dyDescent="0.25">
      <c r="A13828" s="118">
        <v>51360</v>
      </c>
      <c r="B13828" s="110" t="s">
        <v>16643</v>
      </c>
    </row>
    <row r="13829" spans="1:2" x14ac:dyDescent="0.25">
      <c r="A13829" s="118">
        <v>51360</v>
      </c>
      <c r="B13829" s="110" t="s">
        <v>16644</v>
      </c>
    </row>
    <row r="13830" spans="1:2" x14ac:dyDescent="0.25">
      <c r="A13830" s="118">
        <v>1110</v>
      </c>
      <c r="B13830" s="110" t="s">
        <v>16645</v>
      </c>
    </row>
    <row r="13831" spans="1:2" x14ac:dyDescent="0.25">
      <c r="A13831" s="118">
        <v>29320</v>
      </c>
      <c r="B13831" s="110" t="s">
        <v>16646</v>
      </c>
    </row>
    <row r="13832" spans="1:2" x14ac:dyDescent="0.25">
      <c r="A13832" s="118">
        <v>1110</v>
      </c>
      <c r="B13832" s="110" t="s">
        <v>16647</v>
      </c>
    </row>
    <row r="13833" spans="1:2" x14ac:dyDescent="0.25">
      <c r="A13833" s="118">
        <v>1110</v>
      </c>
      <c r="B13833" s="110" t="s">
        <v>16648</v>
      </c>
    </row>
    <row r="13834" spans="1:2" x14ac:dyDescent="0.25">
      <c r="A13834" s="118">
        <v>15842</v>
      </c>
      <c r="B13834" s="110" t="s">
        <v>16649</v>
      </c>
    </row>
    <row r="13835" spans="1:2" x14ac:dyDescent="0.25">
      <c r="A13835" s="118">
        <v>52240</v>
      </c>
      <c r="B13835" s="110" t="s">
        <v>16650</v>
      </c>
    </row>
    <row r="13836" spans="1:2" x14ac:dyDescent="0.25">
      <c r="A13836" s="118">
        <v>29530</v>
      </c>
      <c r="B13836" s="110" t="s">
        <v>16651</v>
      </c>
    </row>
    <row r="13837" spans="1:2" x14ac:dyDescent="0.25">
      <c r="A13837" s="118">
        <v>51180</v>
      </c>
      <c r="B13837" s="110" t="s">
        <v>16652</v>
      </c>
    </row>
    <row r="13838" spans="1:2" x14ac:dyDescent="0.25">
      <c r="A13838" s="118">
        <v>29530</v>
      </c>
      <c r="B13838" s="110" t="s">
        <v>16653</v>
      </c>
    </row>
    <row r="13839" spans="1:2" x14ac:dyDescent="0.25">
      <c r="A13839" s="118">
        <v>15830</v>
      </c>
      <c r="B13839" s="110" t="s">
        <v>16654</v>
      </c>
    </row>
    <row r="13840" spans="1:2" x14ac:dyDescent="0.25">
      <c r="A13840" s="118">
        <v>15830</v>
      </c>
      <c r="B13840" s="110" t="s">
        <v>16655</v>
      </c>
    </row>
    <row r="13841" spans="1:2" x14ac:dyDescent="0.25">
      <c r="A13841" s="118">
        <v>15830</v>
      </c>
      <c r="B13841" s="110" t="s">
        <v>16656</v>
      </c>
    </row>
    <row r="13842" spans="1:2" x14ac:dyDescent="0.25">
      <c r="A13842" s="118">
        <v>15830</v>
      </c>
      <c r="B13842" s="110" t="s">
        <v>16657</v>
      </c>
    </row>
    <row r="13843" spans="1:2" x14ac:dyDescent="0.25">
      <c r="A13843" s="118">
        <v>15830</v>
      </c>
      <c r="B13843" s="110" t="s">
        <v>16658</v>
      </c>
    </row>
    <row r="13844" spans="1:2" x14ac:dyDescent="0.25">
      <c r="A13844" s="118">
        <v>15830</v>
      </c>
      <c r="B13844" s="110" t="s">
        <v>16659</v>
      </c>
    </row>
    <row r="13845" spans="1:2" x14ac:dyDescent="0.25">
      <c r="A13845" s="118">
        <v>15830</v>
      </c>
      <c r="B13845" s="110" t="s">
        <v>16660</v>
      </c>
    </row>
    <row r="13846" spans="1:2" x14ac:dyDescent="0.25">
      <c r="A13846" s="118">
        <v>28630</v>
      </c>
      <c r="B13846" s="110" t="s">
        <v>16661</v>
      </c>
    </row>
    <row r="13847" spans="1:2" x14ac:dyDescent="0.25">
      <c r="A13847" s="118">
        <v>19200</v>
      </c>
      <c r="B13847" s="110" t="s">
        <v>16662</v>
      </c>
    </row>
    <row r="13848" spans="1:2" x14ac:dyDescent="0.25">
      <c r="A13848" s="118">
        <v>20400</v>
      </c>
      <c r="B13848" s="110" t="s">
        <v>16663</v>
      </c>
    </row>
    <row r="13849" spans="1:2" x14ac:dyDescent="0.25">
      <c r="A13849" s="118">
        <v>17220</v>
      </c>
      <c r="B13849" s="110" t="s">
        <v>16664</v>
      </c>
    </row>
    <row r="13850" spans="1:2" x14ac:dyDescent="0.25">
      <c r="A13850" s="118">
        <v>17230</v>
      </c>
      <c r="B13850" s="110" t="s">
        <v>16665</v>
      </c>
    </row>
    <row r="13851" spans="1:2" x14ac:dyDescent="0.25">
      <c r="A13851" s="118">
        <v>18221</v>
      </c>
      <c r="B13851" s="110" t="s">
        <v>16666</v>
      </c>
    </row>
    <row r="13852" spans="1:2" x14ac:dyDescent="0.25">
      <c r="A13852" s="118">
        <v>18222</v>
      </c>
      <c r="B13852" s="110" t="s">
        <v>16667</v>
      </c>
    </row>
    <row r="13853" spans="1:2" x14ac:dyDescent="0.25">
      <c r="A13853" s="118">
        <v>21110</v>
      </c>
      <c r="B13853" s="110" t="s">
        <v>16668</v>
      </c>
    </row>
    <row r="13854" spans="1:2" x14ac:dyDescent="0.25">
      <c r="A13854" s="118">
        <v>23100</v>
      </c>
      <c r="B13854" s="110" t="s">
        <v>16669</v>
      </c>
    </row>
    <row r="13855" spans="1:2" x14ac:dyDescent="0.25">
      <c r="A13855" s="118">
        <v>51550</v>
      </c>
      <c r="B13855" s="110" t="s">
        <v>16670</v>
      </c>
    </row>
    <row r="13856" spans="1:2" x14ac:dyDescent="0.25">
      <c r="A13856" s="118">
        <v>21110</v>
      </c>
      <c r="B13856" s="110" t="s">
        <v>16671</v>
      </c>
    </row>
    <row r="13857" spans="1:2" x14ac:dyDescent="0.25">
      <c r="A13857" s="118">
        <v>21120</v>
      </c>
      <c r="B13857" s="110" t="s">
        <v>16672</v>
      </c>
    </row>
    <row r="13858" spans="1:2" x14ac:dyDescent="0.25">
      <c r="A13858" s="118">
        <v>51180</v>
      </c>
      <c r="B13858" s="110" t="s">
        <v>16673</v>
      </c>
    </row>
    <row r="13859" spans="1:2" x14ac:dyDescent="0.25">
      <c r="A13859" s="118">
        <v>24410</v>
      </c>
      <c r="B13859" s="110" t="s">
        <v>16674</v>
      </c>
    </row>
    <row r="13860" spans="1:2" x14ac:dyDescent="0.25">
      <c r="A13860" s="118">
        <v>51460</v>
      </c>
      <c r="B13860" s="110" t="s">
        <v>16675</v>
      </c>
    </row>
    <row r="13861" spans="1:2" x14ac:dyDescent="0.25">
      <c r="A13861" s="118">
        <v>24130</v>
      </c>
      <c r="B13861" s="110" t="s">
        <v>16676</v>
      </c>
    </row>
    <row r="13862" spans="1:2" x14ac:dyDescent="0.25">
      <c r="A13862" s="118">
        <v>51550</v>
      </c>
      <c r="B13862" s="110" t="s">
        <v>16677</v>
      </c>
    </row>
    <row r="13863" spans="1:2" x14ac:dyDescent="0.25">
      <c r="A13863" s="118">
        <v>24120</v>
      </c>
      <c r="B13863" s="110" t="s">
        <v>16678</v>
      </c>
    </row>
    <row r="13864" spans="1:2" x14ac:dyDescent="0.25">
      <c r="A13864" s="118">
        <v>24130</v>
      </c>
      <c r="B13864" s="110" t="s">
        <v>16679</v>
      </c>
    </row>
    <row r="13865" spans="1:2" x14ac:dyDescent="0.25">
      <c r="A13865" s="118">
        <v>17402</v>
      </c>
      <c r="B13865" s="110" t="s">
        <v>16680</v>
      </c>
    </row>
    <row r="13866" spans="1:2" x14ac:dyDescent="0.25">
      <c r="A13866" s="118">
        <v>36639</v>
      </c>
      <c r="B13866" s="110" t="s">
        <v>16681</v>
      </c>
    </row>
    <row r="13867" spans="1:2" x14ac:dyDescent="0.25">
      <c r="A13867" s="118">
        <v>1110</v>
      </c>
      <c r="B13867" s="110" t="s">
        <v>16682</v>
      </c>
    </row>
    <row r="13868" spans="1:2" x14ac:dyDescent="0.25">
      <c r="A13868" s="118">
        <v>1110</v>
      </c>
      <c r="B13868" s="110" t="s">
        <v>16683</v>
      </c>
    </row>
    <row r="13869" spans="1:2" x14ac:dyDescent="0.25">
      <c r="A13869" s="118">
        <v>51479</v>
      </c>
      <c r="B13869" s="110" t="s">
        <v>16684</v>
      </c>
    </row>
    <row r="13870" spans="1:2" x14ac:dyDescent="0.25">
      <c r="A13870" s="118">
        <v>24520</v>
      </c>
      <c r="B13870" s="110" t="s">
        <v>16685</v>
      </c>
    </row>
    <row r="13871" spans="1:2" x14ac:dyDescent="0.25">
      <c r="A13871" s="118">
        <v>15420</v>
      </c>
      <c r="B13871" s="110" t="s">
        <v>16686</v>
      </c>
    </row>
    <row r="13872" spans="1:2" x14ac:dyDescent="0.25">
      <c r="A13872" s="118">
        <v>15410</v>
      </c>
      <c r="B13872" s="110" t="s">
        <v>16687</v>
      </c>
    </row>
    <row r="13873" spans="1:2" x14ac:dyDescent="0.25">
      <c r="A13873" s="118">
        <v>1110</v>
      </c>
      <c r="B13873" s="110" t="s">
        <v>16688</v>
      </c>
    </row>
    <row r="13874" spans="1:2" x14ac:dyDescent="0.25">
      <c r="A13874" s="118">
        <v>1110</v>
      </c>
      <c r="B13874" s="110" t="s">
        <v>16689</v>
      </c>
    </row>
    <row r="13875" spans="1:2" x14ac:dyDescent="0.25">
      <c r="A13875" s="118">
        <v>15410</v>
      </c>
      <c r="B13875" s="110" t="s">
        <v>16690</v>
      </c>
    </row>
    <row r="13876" spans="1:2" x14ac:dyDescent="0.25">
      <c r="A13876" s="118">
        <v>26150</v>
      </c>
      <c r="B13876" s="110" t="s">
        <v>16691</v>
      </c>
    </row>
    <row r="13877" spans="1:2" x14ac:dyDescent="0.25">
      <c r="A13877" s="118">
        <v>33401</v>
      </c>
      <c r="B13877" s="110" t="s">
        <v>16692</v>
      </c>
    </row>
    <row r="13878" spans="1:2" x14ac:dyDescent="0.25">
      <c r="A13878" s="118">
        <v>17170</v>
      </c>
      <c r="B13878" s="110" t="s">
        <v>16693</v>
      </c>
    </row>
    <row r="13879" spans="1:2" x14ac:dyDescent="0.25">
      <c r="A13879" s="118">
        <v>36639</v>
      </c>
      <c r="B13879" s="110" t="s">
        <v>16694</v>
      </c>
    </row>
    <row r="13880" spans="1:2" x14ac:dyDescent="0.25">
      <c r="A13880" s="118">
        <v>36639</v>
      </c>
      <c r="B13880" s="110" t="s">
        <v>16695</v>
      </c>
    </row>
    <row r="13881" spans="1:2" x14ac:dyDescent="0.25">
      <c r="A13881" s="118">
        <v>66020</v>
      </c>
      <c r="B13881" s="110" t="s">
        <v>16696</v>
      </c>
    </row>
    <row r="13882" spans="1:2" x14ac:dyDescent="0.25">
      <c r="A13882" s="118">
        <v>28300</v>
      </c>
      <c r="B13882" s="110" t="s">
        <v>16697</v>
      </c>
    </row>
    <row r="13883" spans="1:2" x14ac:dyDescent="0.25">
      <c r="A13883" s="118">
        <v>52112</v>
      </c>
      <c r="B13883" s="110" t="s">
        <v>16698</v>
      </c>
    </row>
    <row r="13884" spans="1:2" x14ac:dyDescent="0.25">
      <c r="A13884" s="118">
        <v>52113</v>
      </c>
      <c r="B13884" s="110" t="s">
        <v>16699</v>
      </c>
    </row>
    <row r="13885" spans="1:2" x14ac:dyDescent="0.25">
      <c r="A13885" s="118">
        <v>24150</v>
      </c>
      <c r="B13885" s="110" t="s">
        <v>16700</v>
      </c>
    </row>
    <row r="13886" spans="1:2" x14ac:dyDescent="0.25">
      <c r="A13886" s="118">
        <v>26510</v>
      </c>
      <c r="B13886" s="110" t="s">
        <v>16701</v>
      </c>
    </row>
    <row r="13887" spans="1:2" x14ac:dyDescent="0.25">
      <c r="A13887" s="118">
        <v>52112</v>
      </c>
      <c r="B13887" s="110" t="s">
        <v>16702</v>
      </c>
    </row>
    <row r="13888" spans="1:2" x14ac:dyDescent="0.25">
      <c r="A13888" s="118">
        <v>52113</v>
      </c>
      <c r="B13888" s="110" t="s">
        <v>16703</v>
      </c>
    </row>
    <row r="13889" spans="1:2" x14ac:dyDescent="0.25">
      <c r="A13889" s="118">
        <v>55302</v>
      </c>
      <c r="B13889" s="110" t="s">
        <v>16704</v>
      </c>
    </row>
    <row r="13890" spans="1:2" x14ac:dyDescent="0.25">
      <c r="A13890" s="118">
        <v>74500</v>
      </c>
      <c r="B13890" s="110" t="s">
        <v>16705</v>
      </c>
    </row>
    <row r="13891" spans="1:2" x14ac:dyDescent="0.25">
      <c r="A13891" s="118">
        <v>45213</v>
      </c>
      <c r="B13891" s="110" t="s">
        <v>16706</v>
      </c>
    </row>
    <row r="13892" spans="1:2" x14ac:dyDescent="0.25">
      <c r="A13892" s="118">
        <v>92320</v>
      </c>
      <c r="B13892" s="110" t="s">
        <v>16707</v>
      </c>
    </row>
    <row r="13893" spans="1:2" x14ac:dyDescent="0.25">
      <c r="A13893" s="118">
        <v>75220</v>
      </c>
      <c r="B13893" s="110" t="s">
        <v>16708</v>
      </c>
    </row>
    <row r="13894" spans="1:2" x14ac:dyDescent="0.25">
      <c r="A13894" s="118">
        <v>75230</v>
      </c>
      <c r="B13894" s="110" t="s">
        <v>16709</v>
      </c>
    </row>
    <row r="13895" spans="1:2" x14ac:dyDescent="0.25">
      <c r="A13895" s="118">
        <v>24660</v>
      </c>
      <c r="B13895" s="110" t="s">
        <v>16710</v>
      </c>
    </row>
    <row r="13896" spans="1:2" x14ac:dyDescent="0.25">
      <c r="A13896" s="118">
        <v>24511</v>
      </c>
      <c r="B13896" s="110" t="s">
        <v>16711</v>
      </c>
    </row>
    <row r="13897" spans="1:2" x14ac:dyDescent="0.25">
      <c r="A13897" s="118">
        <v>10102</v>
      </c>
      <c r="B13897" s="110" t="s">
        <v>16712</v>
      </c>
    </row>
    <row r="13898" spans="1:2" x14ac:dyDescent="0.25">
      <c r="A13898" s="118">
        <v>29420</v>
      </c>
      <c r="B13898" s="110" t="s">
        <v>16713</v>
      </c>
    </row>
    <row r="13899" spans="1:2" x14ac:dyDescent="0.25">
      <c r="A13899" s="118">
        <v>33201</v>
      </c>
      <c r="B13899" s="110" t="s">
        <v>16714</v>
      </c>
    </row>
    <row r="13900" spans="1:2" x14ac:dyDescent="0.25">
      <c r="A13900" s="118">
        <v>33202</v>
      </c>
      <c r="B13900" s="110" t="s">
        <v>16715</v>
      </c>
    </row>
    <row r="13901" spans="1:2" x14ac:dyDescent="0.25">
      <c r="A13901" s="118">
        <v>45230</v>
      </c>
      <c r="B13901" s="110" t="s">
        <v>16716</v>
      </c>
    </row>
    <row r="13902" spans="1:2" x14ac:dyDescent="0.25">
      <c r="A13902" s="118">
        <v>45230</v>
      </c>
      <c r="B13902" s="110" t="s">
        <v>16717</v>
      </c>
    </row>
    <row r="13903" spans="1:2" x14ac:dyDescent="0.25">
      <c r="A13903" s="118">
        <v>36400</v>
      </c>
      <c r="B13903" s="110" t="s">
        <v>16718</v>
      </c>
    </row>
    <row r="13904" spans="1:2" x14ac:dyDescent="0.25">
      <c r="A13904" s="118">
        <v>29560</v>
      </c>
      <c r="B13904" s="110" t="s">
        <v>16719</v>
      </c>
    </row>
    <row r="13905" spans="1:2" x14ac:dyDescent="0.25">
      <c r="A13905" s="118">
        <v>31200</v>
      </c>
      <c r="B13905" s="110" t="s">
        <v>16720</v>
      </c>
    </row>
    <row r="13906" spans="1:2" x14ac:dyDescent="0.25">
      <c r="A13906" s="118">
        <v>85120</v>
      </c>
      <c r="B13906" s="110" t="s">
        <v>16721</v>
      </c>
    </row>
    <row r="13907" spans="1:2" x14ac:dyDescent="0.25">
      <c r="A13907" s="118">
        <v>85111</v>
      </c>
      <c r="B13907" s="110" t="s">
        <v>16722</v>
      </c>
    </row>
    <row r="13908" spans="1:2" x14ac:dyDescent="0.25">
      <c r="A13908" s="118">
        <v>51460</v>
      </c>
      <c r="B13908" s="110" t="s">
        <v>16723</v>
      </c>
    </row>
    <row r="13909" spans="1:2" x14ac:dyDescent="0.25">
      <c r="A13909" s="118">
        <v>52329</v>
      </c>
      <c r="B13909" s="110" t="s">
        <v>16724</v>
      </c>
    </row>
    <row r="13910" spans="1:2" x14ac:dyDescent="0.25">
      <c r="A13910" s="118">
        <v>24422</v>
      </c>
      <c r="B13910" s="110" t="s">
        <v>16725</v>
      </c>
    </row>
    <row r="13911" spans="1:2" x14ac:dyDescent="0.25">
      <c r="A13911" s="118">
        <v>33100</v>
      </c>
      <c r="B13911" s="110" t="s">
        <v>16726</v>
      </c>
    </row>
    <row r="13912" spans="1:2" x14ac:dyDescent="0.25">
      <c r="A13912" s="118">
        <v>33100</v>
      </c>
      <c r="B13912" s="110" t="s">
        <v>16727</v>
      </c>
    </row>
    <row r="13913" spans="1:2" x14ac:dyDescent="0.25">
      <c r="A13913" s="118">
        <v>33100</v>
      </c>
      <c r="B13913" s="110" t="s">
        <v>16728</v>
      </c>
    </row>
    <row r="13914" spans="1:2" x14ac:dyDescent="0.25">
      <c r="A13914" s="118">
        <v>17403</v>
      </c>
      <c r="B13914" s="110" t="s">
        <v>16729</v>
      </c>
    </row>
    <row r="13915" spans="1:2" x14ac:dyDescent="0.25">
      <c r="A13915" s="118">
        <v>24422</v>
      </c>
      <c r="B13915" s="110" t="s">
        <v>16730</v>
      </c>
    </row>
    <row r="13916" spans="1:2" x14ac:dyDescent="0.25">
      <c r="A13916" s="118">
        <v>33100</v>
      </c>
      <c r="B13916" s="110" t="s">
        <v>16731</v>
      </c>
    </row>
    <row r="13917" spans="1:2" x14ac:dyDescent="0.25">
      <c r="A13917" s="118">
        <v>24422</v>
      </c>
      <c r="B13917" s="110" t="s">
        <v>16732</v>
      </c>
    </row>
    <row r="13918" spans="1:2" x14ac:dyDescent="0.25">
      <c r="A13918" s="118">
        <v>25130</v>
      </c>
      <c r="B13918" s="110" t="s">
        <v>16733</v>
      </c>
    </row>
    <row r="13919" spans="1:2" x14ac:dyDescent="0.25">
      <c r="A13919" s="118">
        <v>24422</v>
      </c>
      <c r="B13919" s="110" t="s">
        <v>16734</v>
      </c>
    </row>
    <row r="13920" spans="1:2" x14ac:dyDescent="0.25">
      <c r="A13920" s="118">
        <v>33100</v>
      </c>
      <c r="B13920" s="110" t="s">
        <v>16735</v>
      </c>
    </row>
    <row r="13921" spans="1:2" x14ac:dyDescent="0.25">
      <c r="A13921" s="118">
        <v>33100</v>
      </c>
      <c r="B13921" s="110" t="s">
        <v>16736</v>
      </c>
    </row>
    <row r="13922" spans="1:2" x14ac:dyDescent="0.25">
      <c r="A13922" s="118">
        <v>33100</v>
      </c>
      <c r="B13922" s="110" t="s">
        <v>16737</v>
      </c>
    </row>
    <row r="13923" spans="1:2" x14ac:dyDescent="0.25">
      <c r="A13923" s="118">
        <v>24422</v>
      </c>
      <c r="B13923" s="110" t="s">
        <v>16738</v>
      </c>
    </row>
    <row r="13924" spans="1:2" x14ac:dyDescent="0.25">
      <c r="A13924" s="119">
        <v>51160</v>
      </c>
      <c r="B13924" s="111" t="s">
        <v>16739</v>
      </c>
    </row>
    <row r="13925" spans="1:2" x14ac:dyDescent="0.25">
      <c r="A13925" s="119">
        <v>51460</v>
      </c>
      <c r="B13925" s="111" t="s">
        <v>16740</v>
      </c>
    </row>
    <row r="13926" spans="1:2" x14ac:dyDescent="0.25">
      <c r="A13926" s="118">
        <v>24422</v>
      </c>
      <c r="B13926" s="110" t="s">
        <v>16741</v>
      </c>
    </row>
    <row r="13927" spans="1:2" x14ac:dyDescent="0.25">
      <c r="A13927" s="118">
        <v>33100</v>
      </c>
      <c r="B13927" s="110" t="s">
        <v>16742</v>
      </c>
    </row>
    <row r="13928" spans="1:2" x14ac:dyDescent="0.25">
      <c r="A13928" s="118">
        <v>24422</v>
      </c>
      <c r="B13928" s="110" t="s">
        <v>16743</v>
      </c>
    </row>
    <row r="13929" spans="1:2" x14ac:dyDescent="0.25">
      <c r="A13929" s="118">
        <v>18210</v>
      </c>
      <c r="B13929" s="110" t="s">
        <v>16744</v>
      </c>
    </row>
    <row r="13930" spans="1:2" x14ac:dyDescent="0.25">
      <c r="A13930" s="118">
        <v>74602</v>
      </c>
      <c r="B13930" s="110" t="s">
        <v>16745</v>
      </c>
    </row>
    <row r="13931" spans="1:2" x14ac:dyDescent="0.25">
      <c r="A13931" s="118">
        <v>74130</v>
      </c>
      <c r="B13931" s="110" t="s">
        <v>16746</v>
      </c>
    </row>
    <row r="13932" spans="1:2" x14ac:dyDescent="0.25">
      <c r="A13932" s="118">
        <v>74130</v>
      </c>
      <c r="B13932" s="110" t="s">
        <v>16747</v>
      </c>
    </row>
    <row r="13933" spans="1:2" x14ac:dyDescent="0.25">
      <c r="A13933" s="118">
        <v>74206</v>
      </c>
      <c r="B13933" s="110" t="s">
        <v>16748</v>
      </c>
    </row>
    <row r="13934" spans="1:2" x14ac:dyDescent="0.25">
      <c r="A13934" s="118">
        <v>33201</v>
      </c>
      <c r="B13934" s="110" t="s">
        <v>16749</v>
      </c>
    </row>
    <row r="13935" spans="1:2" x14ac:dyDescent="0.25">
      <c r="A13935" s="118">
        <v>33202</v>
      </c>
      <c r="B13935" s="110" t="s">
        <v>16750</v>
      </c>
    </row>
    <row r="13936" spans="1:2" x14ac:dyDescent="0.25">
      <c r="A13936" s="118">
        <v>33202</v>
      </c>
      <c r="B13936" s="110" t="s">
        <v>16751</v>
      </c>
    </row>
    <row r="13937" spans="1:2" x14ac:dyDescent="0.25">
      <c r="A13937" s="118">
        <v>33201</v>
      </c>
      <c r="B13937" s="110" t="s">
        <v>16752</v>
      </c>
    </row>
    <row r="13938" spans="1:2" x14ac:dyDescent="0.25">
      <c r="A13938" s="118">
        <v>51870</v>
      </c>
      <c r="B13938" s="110" t="s">
        <v>16753</v>
      </c>
    </row>
    <row r="13939" spans="1:2" x14ac:dyDescent="0.25">
      <c r="A13939" s="118">
        <v>74206</v>
      </c>
      <c r="B13939" s="110" t="s">
        <v>16754</v>
      </c>
    </row>
    <row r="13940" spans="1:2" x14ac:dyDescent="0.25">
      <c r="A13940" s="118">
        <v>70310</v>
      </c>
      <c r="B13940" s="110" t="s">
        <v>16755</v>
      </c>
    </row>
    <row r="13941" spans="1:2" x14ac:dyDescent="0.25">
      <c r="A13941" s="118">
        <v>80429</v>
      </c>
      <c r="B13941" s="110" t="s">
        <v>16756</v>
      </c>
    </row>
    <row r="13942" spans="1:2" x14ac:dyDescent="0.25">
      <c r="A13942" s="118">
        <v>18232</v>
      </c>
      <c r="B13942" s="110" t="s">
        <v>16757</v>
      </c>
    </row>
    <row r="13943" spans="1:2" x14ac:dyDescent="0.25">
      <c r="A13943" s="118">
        <v>18232</v>
      </c>
      <c r="B13943" s="110" t="s">
        <v>16758</v>
      </c>
    </row>
    <row r="13944" spans="1:2" x14ac:dyDescent="0.25">
      <c r="A13944" s="118">
        <v>29220</v>
      </c>
      <c r="B13944" s="110" t="s">
        <v>16759</v>
      </c>
    </row>
    <row r="13945" spans="1:2" x14ac:dyDescent="0.25">
      <c r="A13945" s="118">
        <v>34300</v>
      </c>
      <c r="B13945" s="110" t="s">
        <v>16760</v>
      </c>
    </row>
    <row r="13946" spans="1:2" x14ac:dyDescent="0.25">
      <c r="A13946" s="118">
        <v>34300</v>
      </c>
      <c r="B13946" s="110" t="s">
        <v>16761</v>
      </c>
    </row>
    <row r="13947" spans="1:2" x14ac:dyDescent="0.25">
      <c r="A13947" s="118">
        <v>29420</v>
      </c>
      <c r="B13947" s="110" t="s">
        <v>16762</v>
      </c>
    </row>
    <row r="13948" spans="1:2" x14ac:dyDescent="0.25">
      <c r="A13948" s="118">
        <v>65239</v>
      </c>
      <c r="B13948" s="110" t="s">
        <v>16763</v>
      </c>
    </row>
    <row r="13949" spans="1:2" x14ac:dyDescent="0.25">
      <c r="A13949" s="118">
        <v>1120</v>
      </c>
      <c r="B13949" s="110" t="s">
        <v>16764</v>
      </c>
    </row>
    <row r="13950" spans="1:2" x14ac:dyDescent="0.25">
      <c r="A13950" s="118">
        <v>1110</v>
      </c>
      <c r="B13950" s="110" t="s">
        <v>16765</v>
      </c>
    </row>
    <row r="13951" spans="1:2" x14ac:dyDescent="0.25">
      <c r="A13951" s="118">
        <v>15820</v>
      </c>
      <c r="B13951" s="110" t="s">
        <v>16766</v>
      </c>
    </row>
    <row r="13952" spans="1:2" x14ac:dyDescent="0.25">
      <c r="A13952" s="118">
        <v>1139</v>
      </c>
      <c r="B13952" s="110" t="s">
        <v>16767</v>
      </c>
    </row>
    <row r="13953" spans="1:2" x14ac:dyDescent="0.25">
      <c r="A13953" s="118">
        <v>1110</v>
      </c>
      <c r="B13953" s="110" t="s">
        <v>16768</v>
      </c>
    </row>
    <row r="13954" spans="1:2" x14ac:dyDescent="0.25">
      <c r="A13954" s="118">
        <v>15519</v>
      </c>
      <c r="B13954" s="110" t="s">
        <v>16769</v>
      </c>
    </row>
    <row r="13955" spans="1:2" x14ac:dyDescent="0.25">
      <c r="A13955" s="118">
        <v>52240</v>
      </c>
      <c r="B13955" s="110" t="s">
        <v>16770</v>
      </c>
    </row>
    <row r="13956" spans="1:2" x14ac:dyDescent="0.25">
      <c r="A13956" s="118">
        <v>15842</v>
      </c>
      <c r="B13956" s="110" t="s">
        <v>16771</v>
      </c>
    </row>
    <row r="13957" spans="1:2" x14ac:dyDescent="0.25">
      <c r="A13957" s="118">
        <v>51479</v>
      </c>
      <c r="B13957" s="110" t="s">
        <v>16772</v>
      </c>
    </row>
    <row r="13958" spans="1:2" x14ac:dyDescent="0.25">
      <c r="A13958" s="118">
        <v>92619</v>
      </c>
      <c r="B13958" s="110" t="s">
        <v>16773</v>
      </c>
    </row>
    <row r="13959" spans="1:2" x14ac:dyDescent="0.25">
      <c r="A13959" s="118">
        <v>92629</v>
      </c>
      <c r="B13959" s="110" t="s">
        <v>16774</v>
      </c>
    </row>
    <row r="13960" spans="1:2" x14ac:dyDescent="0.25">
      <c r="A13960" s="118">
        <v>92629</v>
      </c>
      <c r="B13960" s="110" t="s">
        <v>16775</v>
      </c>
    </row>
    <row r="13961" spans="1:2" x14ac:dyDescent="0.25">
      <c r="A13961" s="118">
        <v>74709</v>
      </c>
      <c r="B13961" s="110" t="s">
        <v>16776</v>
      </c>
    </row>
    <row r="13962" spans="1:2" x14ac:dyDescent="0.25">
      <c r="A13962" s="118">
        <v>92619</v>
      </c>
      <c r="B13962" s="110" t="s">
        <v>16777</v>
      </c>
    </row>
    <row r="13963" spans="1:2" x14ac:dyDescent="0.25">
      <c r="A13963" s="118">
        <v>45230</v>
      </c>
      <c r="B13963" s="110" t="s">
        <v>16778</v>
      </c>
    </row>
    <row r="13964" spans="1:2" x14ac:dyDescent="0.25">
      <c r="A13964" s="118">
        <v>18249</v>
      </c>
      <c r="B13964" s="110" t="s">
        <v>16779</v>
      </c>
    </row>
    <row r="13965" spans="1:2" x14ac:dyDescent="0.25">
      <c r="A13965" s="118">
        <v>1230</v>
      </c>
      <c r="B13965" s="110" t="s">
        <v>16780</v>
      </c>
    </row>
    <row r="13966" spans="1:2" x14ac:dyDescent="0.25">
      <c r="A13966" s="118">
        <v>1230</v>
      </c>
      <c r="B13966" s="110" t="s">
        <v>16781</v>
      </c>
    </row>
    <row r="13967" spans="1:2" x14ac:dyDescent="0.25">
      <c r="A13967" s="118">
        <v>36639</v>
      </c>
      <c r="B13967" s="110" t="s">
        <v>16782</v>
      </c>
    </row>
    <row r="13968" spans="1:2" x14ac:dyDescent="0.25">
      <c r="A13968" s="118">
        <v>36400</v>
      </c>
      <c r="B13968" s="110" t="s">
        <v>16783</v>
      </c>
    </row>
    <row r="13969" spans="1:2" x14ac:dyDescent="0.25">
      <c r="A13969" s="118">
        <v>17541</v>
      </c>
      <c r="B13969" s="110" t="s">
        <v>16784</v>
      </c>
    </row>
    <row r="13970" spans="1:2" x14ac:dyDescent="0.25">
      <c r="A13970" s="118">
        <v>31200</v>
      </c>
      <c r="B13970" s="110" t="s">
        <v>16785</v>
      </c>
    </row>
    <row r="13971" spans="1:2" x14ac:dyDescent="0.25">
      <c r="A13971" s="118">
        <v>31200</v>
      </c>
      <c r="B13971" s="110" t="s">
        <v>16786</v>
      </c>
    </row>
    <row r="13972" spans="1:2" x14ac:dyDescent="0.25">
      <c r="A13972" s="118">
        <v>92330</v>
      </c>
      <c r="B13972" s="110" t="s">
        <v>16787</v>
      </c>
    </row>
    <row r="13973" spans="1:2" x14ac:dyDescent="0.25">
      <c r="A13973" s="118">
        <v>32201</v>
      </c>
      <c r="B13973" s="110" t="s">
        <v>16788</v>
      </c>
    </row>
    <row r="13974" spans="1:2" x14ac:dyDescent="0.25">
      <c r="A13974" s="118">
        <v>51870</v>
      </c>
      <c r="B13974" s="110" t="s">
        <v>16789</v>
      </c>
    </row>
    <row r="13975" spans="1:2" x14ac:dyDescent="0.25">
      <c r="A13975" s="118">
        <v>31200</v>
      </c>
      <c r="B13975" s="110" t="s">
        <v>16790</v>
      </c>
    </row>
    <row r="13976" spans="1:2" x14ac:dyDescent="0.25">
      <c r="A13976" s="118">
        <v>31200</v>
      </c>
      <c r="B13976" s="110" t="s">
        <v>16791</v>
      </c>
    </row>
    <row r="13977" spans="1:2" x14ac:dyDescent="0.25">
      <c r="A13977" s="118">
        <v>60109</v>
      </c>
      <c r="B13977" s="110" t="s">
        <v>16792</v>
      </c>
    </row>
    <row r="13978" spans="1:2" x14ac:dyDescent="0.25">
      <c r="A13978" s="118">
        <v>60101</v>
      </c>
      <c r="B13978" s="110" t="s">
        <v>16793</v>
      </c>
    </row>
    <row r="13979" spans="1:2" x14ac:dyDescent="0.25">
      <c r="A13979" s="118">
        <v>32201</v>
      </c>
      <c r="B13979" s="110" t="s">
        <v>16794</v>
      </c>
    </row>
    <row r="13980" spans="1:2" x14ac:dyDescent="0.25">
      <c r="A13980" s="118">
        <v>28750</v>
      </c>
      <c r="B13980" s="110" t="s">
        <v>16795</v>
      </c>
    </row>
    <row r="13981" spans="1:2" x14ac:dyDescent="0.25">
      <c r="A13981" s="118">
        <v>51870</v>
      </c>
      <c r="B13981" s="110" t="s">
        <v>16796</v>
      </c>
    </row>
    <row r="13982" spans="1:2" x14ac:dyDescent="0.25">
      <c r="A13982" s="118">
        <v>74300</v>
      </c>
      <c r="B13982" s="110" t="s">
        <v>16797</v>
      </c>
    </row>
    <row r="13983" spans="1:2" x14ac:dyDescent="0.25">
      <c r="A13983" s="118">
        <v>74300</v>
      </c>
      <c r="B13983" s="110" t="s">
        <v>16798</v>
      </c>
    </row>
    <row r="13984" spans="1:2" x14ac:dyDescent="0.25">
      <c r="A13984" s="118">
        <v>91310</v>
      </c>
      <c r="B13984" s="110" t="s">
        <v>16799</v>
      </c>
    </row>
    <row r="13985" spans="1:2" x14ac:dyDescent="0.25">
      <c r="A13985" s="118">
        <v>24140</v>
      </c>
      <c r="B13985" s="110" t="s">
        <v>16800</v>
      </c>
    </row>
    <row r="13986" spans="1:2" x14ac:dyDescent="0.25">
      <c r="A13986" s="118">
        <v>51120</v>
      </c>
      <c r="B13986" s="110" t="s">
        <v>16801</v>
      </c>
    </row>
    <row r="13987" spans="1:2" x14ac:dyDescent="0.25">
      <c r="A13987" s="118">
        <v>15710</v>
      </c>
      <c r="B13987" s="110" t="s">
        <v>16802</v>
      </c>
    </row>
    <row r="13988" spans="1:2" x14ac:dyDescent="0.25">
      <c r="A13988" s="118">
        <v>24140</v>
      </c>
      <c r="B13988" s="110" t="s">
        <v>16803</v>
      </c>
    </row>
    <row r="13989" spans="1:2" x14ac:dyDescent="0.25">
      <c r="A13989" s="118">
        <v>24511</v>
      </c>
      <c r="B13989" s="110" t="s">
        <v>16804</v>
      </c>
    </row>
    <row r="13990" spans="1:2" x14ac:dyDescent="0.25">
      <c r="A13990" s="118">
        <v>24120</v>
      </c>
      <c r="B13990" s="110" t="s">
        <v>16805</v>
      </c>
    </row>
    <row r="13991" spans="1:2" x14ac:dyDescent="0.25">
      <c r="A13991" s="118">
        <v>24140</v>
      </c>
      <c r="B13991" s="110" t="s">
        <v>16806</v>
      </c>
    </row>
    <row r="13992" spans="1:2" x14ac:dyDescent="0.25">
      <c r="A13992" s="118">
        <v>24700</v>
      </c>
      <c r="B13992" s="110" t="s">
        <v>16807</v>
      </c>
    </row>
    <row r="13993" spans="1:2" x14ac:dyDescent="0.25">
      <c r="A13993" s="118">
        <v>21110</v>
      </c>
      <c r="B13993" s="110" t="s">
        <v>16808</v>
      </c>
    </row>
    <row r="13994" spans="1:2" x14ac:dyDescent="0.25">
      <c r="A13994" s="118">
        <v>24140</v>
      </c>
      <c r="B13994" s="110" t="s">
        <v>16809</v>
      </c>
    </row>
    <row r="13995" spans="1:2" x14ac:dyDescent="0.25">
      <c r="A13995" s="118">
        <v>24120</v>
      </c>
      <c r="B13995" s="110" t="s">
        <v>16810</v>
      </c>
    </row>
    <row r="13996" spans="1:2" x14ac:dyDescent="0.25">
      <c r="A13996" s="118">
        <v>24140</v>
      </c>
      <c r="B13996" s="110" t="s">
        <v>16811</v>
      </c>
    </row>
    <row r="13997" spans="1:2" x14ac:dyDescent="0.25">
      <c r="A13997" s="121">
        <v>24130</v>
      </c>
      <c r="B13997" s="110" t="s">
        <v>16812</v>
      </c>
    </row>
    <row r="13998" spans="1:2" x14ac:dyDescent="0.25">
      <c r="A13998" s="118">
        <v>51180</v>
      </c>
      <c r="B13998" s="110" t="s">
        <v>16813</v>
      </c>
    </row>
    <row r="13999" spans="1:2" x14ac:dyDescent="0.25">
      <c r="A13999" s="118">
        <v>51550</v>
      </c>
      <c r="B13999" s="110" t="s">
        <v>16814</v>
      </c>
    </row>
    <row r="14000" spans="1:2" x14ac:dyDescent="0.25">
      <c r="A14000" s="118">
        <v>51550</v>
      </c>
      <c r="B14000" s="110" t="s">
        <v>16815</v>
      </c>
    </row>
    <row r="14001" spans="1:2" x14ac:dyDescent="0.25">
      <c r="A14001" s="118">
        <v>24120</v>
      </c>
      <c r="B14001" s="110" t="s">
        <v>16816</v>
      </c>
    </row>
    <row r="14002" spans="1:2" x14ac:dyDescent="0.25">
      <c r="A14002" s="118">
        <v>36220</v>
      </c>
      <c r="B14002" s="110" t="s">
        <v>16817</v>
      </c>
    </row>
    <row r="14003" spans="1:2" x14ac:dyDescent="0.25">
      <c r="A14003" s="118">
        <v>51550</v>
      </c>
      <c r="B14003" s="110" t="s">
        <v>16818</v>
      </c>
    </row>
    <row r="14004" spans="1:2" x14ac:dyDescent="0.25">
      <c r="A14004" s="118">
        <v>24620</v>
      </c>
      <c r="B14004" s="110" t="s">
        <v>16819</v>
      </c>
    </row>
    <row r="14005" spans="1:2" x14ac:dyDescent="0.25">
      <c r="A14005" s="118">
        <v>24160</v>
      </c>
      <c r="B14005" s="110" t="s">
        <v>16820</v>
      </c>
    </row>
    <row r="14006" spans="1:2" x14ac:dyDescent="0.25">
      <c r="A14006" s="118">
        <v>24160</v>
      </c>
      <c r="B14006" s="110" t="s">
        <v>16821</v>
      </c>
    </row>
    <row r="14007" spans="1:2" x14ac:dyDescent="0.25">
      <c r="A14007" s="118">
        <v>51120</v>
      </c>
      <c r="B14007" s="110" t="s">
        <v>16822</v>
      </c>
    </row>
    <row r="14008" spans="1:2" x14ac:dyDescent="0.25">
      <c r="A14008" s="118">
        <v>24170</v>
      </c>
      <c r="B14008" s="110" t="s">
        <v>16823</v>
      </c>
    </row>
    <row r="14009" spans="1:2" x14ac:dyDescent="0.25">
      <c r="A14009" s="118">
        <v>51550</v>
      </c>
      <c r="B14009" s="110" t="s">
        <v>16824</v>
      </c>
    </row>
    <row r="14010" spans="1:2" x14ac:dyDescent="0.25">
      <c r="A14010" s="118">
        <v>24170</v>
      </c>
      <c r="B14010" s="110" t="s">
        <v>16825</v>
      </c>
    </row>
    <row r="14011" spans="1:2" x14ac:dyDescent="0.25">
      <c r="A14011" s="118">
        <v>51120</v>
      </c>
      <c r="B14011" s="110" t="s">
        <v>16826</v>
      </c>
    </row>
    <row r="14012" spans="1:2" x14ac:dyDescent="0.25">
      <c r="A14012" s="118">
        <v>26130</v>
      </c>
      <c r="B14012" s="110" t="s">
        <v>16827</v>
      </c>
    </row>
    <row r="14013" spans="1:2" x14ac:dyDescent="0.25">
      <c r="A14013" s="118">
        <v>33100</v>
      </c>
      <c r="B14013" s="110" t="s">
        <v>16828</v>
      </c>
    </row>
    <row r="14014" spans="1:2" x14ac:dyDescent="0.25">
      <c r="A14014" s="119">
        <v>51180</v>
      </c>
      <c r="B14014" s="111" t="s">
        <v>16829</v>
      </c>
    </row>
    <row r="14015" spans="1:2" x14ac:dyDescent="0.25">
      <c r="A14015" s="119">
        <v>52610</v>
      </c>
      <c r="B14015" s="111" t="s">
        <v>16830</v>
      </c>
    </row>
    <row r="14016" spans="1:2" x14ac:dyDescent="0.25">
      <c r="A14016" s="120">
        <v>33100</v>
      </c>
      <c r="B14016" s="111" t="s">
        <v>16831</v>
      </c>
    </row>
    <row r="14017" spans="1:2" x14ac:dyDescent="0.25">
      <c r="A14017" s="119">
        <v>52329</v>
      </c>
      <c r="B14017" s="111" t="s">
        <v>16832</v>
      </c>
    </row>
    <row r="14018" spans="1:2" x14ac:dyDescent="0.25">
      <c r="A14018" s="119">
        <v>51460</v>
      </c>
      <c r="B14018" s="111" t="s">
        <v>16833</v>
      </c>
    </row>
    <row r="14019" spans="1:2" x14ac:dyDescent="0.25">
      <c r="A14019" s="118">
        <v>51460</v>
      </c>
      <c r="B14019" s="110" t="s">
        <v>16834</v>
      </c>
    </row>
    <row r="14020" spans="1:2" x14ac:dyDescent="0.25">
      <c r="A14020" s="118">
        <v>15830</v>
      </c>
      <c r="B14020" s="110" t="s">
        <v>16835</v>
      </c>
    </row>
    <row r="14021" spans="1:2" x14ac:dyDescent="0.25">
      <c r="A14021" s="118">
        <v>72220</v>
      </c>
      <c r="B14021" s="110" t="s">
        <v>16836</v>
      </c>
    </row>
    <row r="14022" spans="1:2" x14ac:dyDescent="0.25">
      <c r="A14022" s="118">
        <v>72220</v>
      </c>
      <c r="B14022" s="110" t="s">
        <v>16837</v>
      </c>
    </row>
    <row r="14023" spans="1:2" x14ac:dyDescent="0.25">
      <c r="A14023" s="118">
        <v>72220</v>
      </c>
      <c r="B14023" s="110" t="s">
        <v>16838</v>
      </c>
    </row>
    <row r="14024" spans="1:2" x14ac:dyDescent="0.25">
      <c r="A14024" s="118">
        <v>72220</v>
      </c>
      <c r="B14024" s="110" t="s">
        <v>16839</v>
      </c>
    </row>
    <row r="14025" spans="1:2" x14ac:dyDescent="0.25">
      <c r="A14025" s="118">
        <v>15330</v>
      </c>
      <c r="B14025" s="110" t="s">
        <v>16840</v>
      </c>
    </row>
    <row r="14026" spans="1:2" x14ac:dyDescent="0.25">
      <c r="A14026" s="118">
        <v>17403</v>
      </c>
      <c r="B14026" s="110" t="s">
        <v>16841</v>
      </c>
    </row>
    <row r="14027" spans="1:2" x14ac:dyDescent="0.25">
      <c r="A14027" s="118">
        <v>52410</v>
      </c>
      <c r="B14027" s="110" t="s">
        <v>16842</v>
      </c>
    </row>
    <row r="14028" spans="1:2" x14ac:dyDescent="0.25">
      <c r="A14028" s="118">
        <v>17403</v>
      </c>
      <c r="B14028" s="110" t="s">
        <v>16843</v>
      </c>
    </row>
    <row r="14029" spans="1:2" x14ac:dyDescent="0.25">
      <c r="A14029" s="118">
        <v>36509</v>
      </c>
      <c r="B14029" s="110" t="s">
        <v>16844</v>
      </c>
    </row>
    <row r="14030" spans="1:2" x14ac:dyDescent="0.25">
      <c r="A14030" s="118">
        <v>17403</v>
      </c>
      <c r="B14030" s="110" t="s">
        <v>16845</v>
      </c>
    </row>
    <row r="14031" spans="1:2" x14ac:dyDescent="0.25">
      <c r="A14031" s="118">
        <v>36400</v>
      </c>
      <c r="B14031" s="110" t="s">
        <v>16846</v>
      </c>
    </row>
    <row r="14032" spans="1:2" x14ac:dyDescent="0.25">
      <c r="A14032" s="118">
        <v>36400</v>
      </c>
      <c r="B14032" s="110" t="s">
        <v>16847</v>
      </c>
    </row>
    <row r="14033" spans="1:2" x14ac:dyDescent="0.25">
      <c r="A14033" s="118">
        <v>15980</v>
      </c>
      <c r="B14033" s="110" t="s">
        <v>16848</v>
      </c>
    </row>
    <row r="14034" spans="1:2" x14ac:dyDescent="0.25">
      <c r="A14034" s="118">
        <v>52410</v>
      </c>
      <c r="B14034" s="110" t="s">
        <v>16849</v>
      </c>
    </row>
    <row r="14035" spans="1:2" x14ac:dyDescent="0.25">
      <c r="A14035" s="118">
        <v>21220</v>
      </c>
      <c r="B14035" s="110" t="s">
        <v>16850</v>
      </c>
    </row>
    <row r="14036" spans="1:2" x14ac:dyDescent="0.25">
      <c r="A14036" s="118">
        <v>36501</v>
      </c>
      <c r="B14036" s="110" t="s">
        <v>16851</v>
      </c>
    </row>
    <row r="14037" spans="1:2" x14ac:dyDescent="0.25">
      <c r="A14037" s="118">
        <v>36140</v>
      </c>
      <c r="B14037" s="110" t="s">
        <v>16852</v>
      </c>
    </row>
    <row r="14038" spans="1:2" x14ac:dyDescent="0.25">
      <c r="A14038" s="118">
        <v>36120</v>
      </c>
      <c r="B14038" s="110" t="s">
        <v>16853</v>
      </c>
    </row>
    <row r="14039" spans="1:2" x14ac:dyDescent="0.25">
      <c r="A14039" s="118">
        <v>32300</v>
      </c>
      <c r="B14039" s="110" t="s">
        <v>16854</v>
      </c>
    </row>
    <row r="14040" spans="1:2" x14ac:dyDescent="0.25">
      <c r="A14040" s="118">
        <v>29560</v>
      </c>
      <c r="B14040" s="110" t="s">
        <v>16855</v>
      </c>
    </row>
    <row r="14041" spans="1:2" x14ac:dyDescent="0.25">
      <c r="A14041" s="118">
        <v>51150</v>
      </c>
      <c r="B14041" s="110" t="s">
        <v>16856</v>
      </c>
    </row>
    <row r="14042" spans="1:2" x14ac:dyDescent="0.25">
      <c r="A14042" s="118">
        <v>28750</v>
      </c>
      <c r="B14042" s="110" t="s">
        <v>16857</v>
      </c>
    </row>
    <row r="14043" spans="1:2" x14ac:dyDescent="0.25">
      <c r="A14043" s="118">
        <v>26210</v>
      </c>
      <c r="B14043" s="110" t="s">
        <v>16858</v>
      </c>
    </row>
    <row r="14044" spans="1:2" x14ac:dyDescent="0.25">
      <c r="A14044" s="118">
        <v>26130</v>
      </c>
      <c r="B14044" s="110" t="s">
        <v>16859</v>
      </c>
    </row>
    <row r="14045" spans="1:2" x14ac:dyDescent="0.25">
      <c r="A14045" s="118">
        <v>26130</v>
      </c>
      <c r="B14045" s="110" t="s">
        <v>16860</v>
      </c>
    </row>
    <row r="14046" spans="1:2" x14ac:dyDescent="0.25">
      <c r="A14046" s="118">
        <v>25240</v>
      </c>
      <c r="B14046" s="110" t="s">
        <v>16861</v>
      </c>
    </row>
    <row r="14047" spans="1:2" x14ac:dyDescent="0.25">
      <c r="A14047" s="118">
        <v>36220</v>
      </c>
      <c r="B14047" s="110" t="s">
        <v>16862</v>
      </c>
    </row>
    <row r="14048" spans="1:2" x14ac:dyDescent="0.25">
      <c r="A14048" s="118">
        <v>71409</v>
      </c>
      <c r="B14048" s="110" t="s">
        <v>16863</v>
      </c>
    </row>
    <row r="14049" spans="1:2" x14ac:dyDescent="0.25">
      <c r="A14049" s="118">
        <v>21259</v>
      </c>
      <c r="B14049" s="110" t="s">
        <v>16864</v>
      </c>
    </row>
    <row r="14050" spans="1:2" x14ac:dyDescent="0.25">
      <c r="A14050" s="118">
        <v>30010</v>
      </c>
      <c r="B14050" s="110" t="s">
        <v>16865</v>
      </c>
    </row>
    <row r="14051" spans="1:2" x14ac:dyDescent="0.25">
      <c r="A14051" s="118">
        <v>72300</v>
      </c>
      <c r="B14051" s="110" t="s">
        <v>16866</v>
      </c>
    </row>
    <row r="14052" spans="1:2" x14ac:dyDescent="0.25">
      <c r="A14052" s="118">
        <v>33201</v>
      </c>
      <c r="B14052" s="110" t="s">
        <v>16867</v>
      </c>
    </row>
    <row r="14053" spans="1:2" x14ac:dyDescent="0.25">
      <c r="A14053" s="118">
        <v>33202</v>
      </c>
      <c r="B14053" s="110" t="s">
        <v>16868</v>
      </c>
    </row>
    <row r="14054" spans="1:2" x14ac:dyDescent="0.25">
      <c r="A14054" s="118">
        <v>28730</v>
      </c>
      <c r="B14054" s="110" t="s">
        <v>16869</v>
      </c>
    </row>
    <row r="14055" spans="1:2" x14ac:dyDescent="0.25">
      <c r="A14055" s="118">
        <v>17240</v>
      </c>
      <c r="B14055" s="110" t="s">
        <v>16870</v>
      </c>
    </row>
    <row r="14056" spans="1:2" x14ac:dyDescent="0.25">
      <c r="A14056" s="118">
        <v>17220</v>
      </c>
      <c r="B14056" s="110" t="s">
        <v>16871</v>
      </c>
    </row>
    <row r="14057" spans="1:2" x14ac:dyDescent="0.25">
      <c r="A14057" s="118">
        <v>23201</v>
      </c>
      <c r="B14057" s="110" t="s">
        <v>16872</v>
      </c>
    </row>
    <row r="14058" spans="1:2" x14ac:dyDescent="0.25">
      <c r="A14058" s="118">
        <v>29220</v>
      </c>
      <c r="B14058" s="110" t="s">
        <v>16873</v>
      </c>
    </row>
    <row r="14059" spans="1:2" x14ac:dyDescent="0.25">
      <c r="A14059" s="118">
        <v>18221</v>
      </c>
      <c r="B14059" s="110" t="s">
        <v>16874</v>
      </c>
    </row>
    <row r="14060" spans="1:2" x14ac:dyDescent="0.25">
      <c r="A14060" s="118">
        <v>18222</v>
      </c>
      <c r="B14060" s="110" t="s">
        <v>16875</v>
      </c>
    </row>
    <row r="14061" spans="1:2" x14ac:dyDescent="0.25">
      <c r="A14061" s="118">
        <v>18222</v>
      </c>
      <c r="B14061" s="110" t="s">
        <v>16876</v>
      </c>
    </row>
    <row r="14062" spans="1:2" x14ac:dyDescent="0.25">
      <c r="A14062" s="118">
        <v>36631</v>
      </c>
      <c r="B14062" s="110" t="s">
        <v>16877</v>
      </c>
    </row>
    <row r="14063" spans="1:2" x14ac:dyDescent="0.25">
      <c r="A14063" s="118">
        <v>36639</v>
      </c>
      <c r="B14063" s="110" t="s">
        <v>16878</v>
      </c>
    </row>
    <row r="14064" spans="1:2" x14ac:dyDescent="0.25">
      <c r="A14064" s="118">
        <v>36639</v>
      </c>
      <c r="B14064" s="110" t="s">
        <v>16879</v>
      </c>
    </row>
    <row r="14065" spans="1:2" x14ac:dyDescent="0.25">
      <c r="A14065" s="118">
        <v>18249</v>
      </c>
      <c r="B14065" s="110" t="s">
        <v>16880</v>
      </c>
    </row>
    <row r="14066" spans="1:2" x14ac:dyDescent="0.25">
      <c r="A14066" s="118">
        <v>28610</v>
      </c>
      <c r="B14066" s="110" t="s">
        <v>16881</v>
      </c>
    </row>
    <row r="14067" spans="1:2" x14ac:dyDescent="0.25">
      <c r="A14067" s="118">
        <v>51570</v>
      </c>
      <c r="B14067" s="110" t="s">
        <v>16882</v>
      </c>
    </row>
    <row r="14068" spans="1:2" x14ac:dyDescent="0.25">
      <c r="A14068" s="118">
        <v>55303</v>
      </c>
      <c r="B14068" s="110" t="s">
        <v>16883</v>
      </c>
    </row>
    <row r="14069" spans="1:2" x14ac:dyDescent="0.25">
      <c r="A14069" s="118">
        <v>55304</v>
      </c>
      <c r="B14069" s="110" t="s">
        <v>16884</v>
      </c>
    </row>
    <row r="14070" spans="1:2" x14ac:dyDescent="0.25">
      <c r="A14070" s="118">
        <v>14500</v>
      </c>
      <c r="B14070" s="110" t="s">
        <v>16885</v>
      </c>
    </row>
    <row r="14071" spans="1:2" x14ac:dyDescent="0.25">
      <c r="A14071" s="118">
        <v>24520</v>
      </c>
      <c r="B14071" s="110" t="s">
        <v>16886</v>
      </c>
    </row>
    <row r="14072" spans="1:2" x14ac:dyDescent="0.25">
      <c r="A14072" s="118">
        <v>51560</v>
      </c>
      <c r="B14072" s="110" t="s">
        <v>16887</v>
      </c>
    </row>
    <row r="14073" spans="1:2" x14ac:dyDescent="0.25">
      <c r="A14073" s="118">
        <v>33202</v>
      </c>
      <c r="B14073" s="110" t="s">
        <v>16888</v>
      </c>
    </row>
    <row r="14074" spans="1:2" x14ac:dyDescent="0.25">
      <c r="A14074" s="118">
        <v>51820</v>
      </c>
      <c r="B14074" s="110" t="s">
        <v>16889</v>
      </c>
    </row>
    <row r="14075" spans="1:2" x14ac:dyDescent="0.25">
      <c r="A14075" s="118">
        <v>21220</v>
      </c>
      <c r="B14075" s="110" t="s">
        <v>16890</v>
      </c>
    </row>
    <row r="14076" spans="1:2" x14ac:dyDescent="0.25">
      <c r="A14076" s="118">
        <v>17549</v>
      </c>
      <c r="B14076" s="110" t="s">
        <v>16891</v>
      </c>
    </row>
    <row r="14077" spans="1:2" x14ac:dyDescent="0.25">
      <c r="A14077" s="118">
        <v>35420</v>
      </c>
      <c r="B14077" s="110" t="s">
        <v>16892</v>
      </c>
    </row>
    <row r="14078" spans="1:2" x14ac:dyDescent="0.25">
      <c r="A14078" s="118">
        <v>1139</v>
      </c>
      <c r="B14078" s="110" t="s">
        <v>16893</v>
      </c>
    </row>
    <row r="14079" spans="1:2" x14ac:dyDescent="0.25">
      <c r="A14079" s="118">
        <v>35110</v>
      </c>
      <c r="B14079" s="110" t="s">
        <v>16894</v>
      </c>
    </row>
    <row r="14080" spans="1:2" x14ac:dyDescent="0.25">
      <c r="A14080" s="118">
        <v>34202</v>
      </c>
      <c r="B14080" s="110" t="s">
        <v>16895</v>
      </c>
    </row>
    <row r="14081" spans="1:2" x14ac:dyDescent="0.25">
      <c r="A14081" s="118">
        <v>35200</v>
      </c>
      <c r="B14081" s="110" t="s">
        <v>16896</v>
      </c>
    </row>
    <row r="14082" spans="1:2" x14ac:dyDescent="0.25">
      <c r="A14082" s="118">
        <v>29600</v>
      </c>
      <c r="B14082" s="110" t="s">
        <v>16897</v>
      </c>
    </row>
    <row r="14083" spans="1:2" x14ac:dyDescent="0.25">
      <c r="A14083" s="118">
        <v>29600</v>
      </c>
      <c r="B14083" s="110" t="s">
        <v>16898</v>
      </c>
    </row>
    <row r="14084" spans="1:2" x14ac:dyDescent="0.25">
      <c r="A14084" s="118">
        <v>28210</v>
      </c>
      <c r="B14084" s="110" t="s">
        <v>16899</v>
      </c>
    </row>
    <row r="14085" spans="1:2" x14ac:dyDescent="0.25">
      <c r="A14085" s="118">
        <v>28210</v>
      </c>
      <c r="B14085" s="110" t="s">
        <v>16900</v>
      </c>
    </row>
    <row r="14086" spans="1:2" x14ac:dyDescent="0.25">
      <c r="A14086" s="118">
        <v>28210</v>
      </c>
      <c r="B14086" s="110" t="s">
        <v>16901</v>
      </c>
    </row>
    <row r="14087" spans="1:2" x14ac:dyDescent="0.25">
      <c r="A14087" s="118">
        <v>25239</v>
      </c>
      <c r="B14087" s="110" t="s">
        <v>16902</v>
      </c>
    </row>
    <row r="14088" spans="1:2" x14ac:dyDescent="0.25">
      <c r="A14088" s="118">
        <v>51870</v>
      </c>
      <c r="B14088" s="110" t="s">
        <v>16903</v>
      </c>
    </row>
    <row r="14089" spans="1:2" x14ac:dyDescent="0.25">
      <c r="A14089" s="118">
        <v>24120</v>
      </c>
      <c r="B14089" s="110" t="s">
        <v>16904</v>
      </c>
    </row>
    <row r="14090" spans="1:2" x14ac:dyDescent="0.25">
      <c r="A14090" s="121">
        <v>31620</v>
      </c>
      <c r="B14090" s="110" t="s">
        <v>16905</v>
      </c>
    </row>
    <row r="14091" spans="1:2" x14ac:dyDescent="0.25">
      <c r="A14091" s="118">
        <v>19100</v>
      </c>
      <c r="B14091" s="110" t="s">
        <v>16906</v>
      </c>
    </row>
    <row r="14092" spans="1:2" x14ac:dyDescent="0.25">
      <c r="A14092" s="118">
        <v>18300</v>
      </c>
      <c r="B14092" s="110" t="s">
        <v>16907</v>
      </c>
    </row>
    <row r="14093" spans="1:2" x14ac:dyDescent="0.25">
      <c r="A14093" s="118">
        <v>19100</v>
      </c>
      <c r="B14093" s="110" t="s">
        <v>16908</v>
      </c>
    </row>
    <row r="14094" spans="1:2" x14ac:dyDescent="0.25">
      <c r="A14094" s="118">
        <v>51550</v>
      </c>
      <c r="B14094" s="110" t="s">
        <v>16909</v>
      </c>
    </row>
    <row r="14095" spans="1:2" x14ac:dyDescent="0.25">
      <c r="A14095" s="118">
        <v>27450</v>
      </c>
      <c r="B14095" s="110" t="s">
        <v>16910</v>
      </c>
    </row>
    <row r="14096" spans="1:2" x14ac:dyDescent="0.25">
      <c r="A14096" s="118">
        <v>13200</v>
      </c>
      <c r="B14096" s="110" t="s">
        <v>16911</v>
      </c>
    </row>
    <row r="14097" spans="1:2" x14ac:dyDescent="0.25">
      <c r="A14097" s="118">
        <v>29130</v>
      </c>
      <c r="B14097" s="110" t="s">
        <v>16912</v>
      </c>
    </row>
    <row r="14098" spans="1:2" x14ac:dyDescent="0.25">
      <c r="A14098" s="118">
        <v>17300</v>
      </c>
      <c r="B14098" s="110" t="s">
        <v>16913</v>
      </c>
    </row>
    <row r="14099" spans="1:2" x14ac:dyDescent="0.25">
      <c r="A14099" s="118">
        <v>30010</v>
      </c>
      <c r="B14099" s="110" t="s">
        <v>16914</v>
      </c>
    </row>
    <row r="14100" spans="1:2" x14ac:dyDescent="0.25">
      <c r="A14100" s="118">
        <v>33202</v>
      </c>
      <c r="B14100" s="110" t="s">
        <v>16915</v>
      </c>
    </row>
    <row r="14101" spans="1:2" x14ac:dyDescent="0.25">
      <c r="A14101" s="118">
        <v>30010</v>
      </c>
      <c r="B14101" s="110" t="s">
        <v>16916</v>
      </c>
    </row>
    <row r="14102" spans="1:2" x14ac:dyDescent="0.25">
      <c r="A14102" s="118">
        <v>32300</v>
      </c>
      <c r="B14102" s="110" t="s">
        <v>16917</v>
      </c>
    </row>
    <row r="14103" spans="1:2" x14ac:dyDescent="0.25">
      <c r="A14103" s="118">
        <v>22310</v>
      </c>
      <c r="B14103" s="110" t="s">
        <v>16918</v>
      </c>
    </row>
    <row r="14104" spans="1:2" x14ac:dyDescent="0.25">
      <c r="A14104" s="118">
        <v>30020</v>
      </c>
      <c r="B14104" s="110" t="s">
        <v>16919</v>
      </c>
    </row>
    <row r="14105" spans="1:2" x14ac:dyDescent="0.25">
      <c r="A14105" s="118">
        <v>32300</v>
      </c>
      <c r="B14105" s="110" t="s">
        <v>16920</v>
      </c>
    </row>
    <row r="14106" spans="1:2" x14ac:dyDescent="0.25">
      <c r="A14106" s="118">
        <v>52450</v>
      </c>
      <c r="B14106" s="110" t="s">
        <v>16921</v>
      </c>
    </row>
    <row r="14107" spans="1:2" x14ac:dyDescent="0.25">
      <c r="A14107" s="118">
        <v>30020</v>
      </c>
      <c r="B14107" s="110" t="s">
        <v>16922</v>
      </c>
    </row>
    <row r="14108" spans="1:2" x14ac:dyDescent="0.25">
      <c r="A14108" s="118">
        <v>92201</v>
      </c>
      <c r="B14108" s="110" t="s">
        <v>16923</v>
      </c>
    </row>
    <row r="14109" spans="1:2" x14ac:dyDescent="0.25">
      <c r="A14109" s="118">
        <v>29140</v>
      </c>
      <c r="B14109" s="110" t="s">
        <v>16924</v>
      </c>
    </row>
    <row r="14110" spans="1:2" x14ac:dyDescent="0.25">
      <c r="A14110" s="118">
        <v>36639</v>
      </c>
      <c r="B14110" s="110" t="s">
        <v>16925</v>
      </c>
    </row>
    <row r="14111" spans="1:2" x14ac:dyDescent="0.25">
      <c r="A14111" s="118">
        <v>92510</v>
      </c>
      <c r="B14111" s="110" t="s">
        <v>16926</v>
      </c>
    </row>
    <row r="14112" spans="1:2" x14ac:dyDescent="0.25">
      <c r="A14112" s="118">
        <v>51431</v>
      </c>
      <c r="B14112" s="110" t="s">
        <v>16927</v>
      </c>
    </row>
    <row r="14113" spans="1:2" x14ac:dyDescent="0.25">
      <c r="A14113" s="118">
        <v>26821</v>
      </c>
      <c r="B14113" s="110" t="s">
        <v>16928</v>
      </c>
    </row>
    <row r="14114" spans="1:2" x14ac:dyDescent="0.25">
      <c r="A14114" s="118">
        <v>17542</v>
      </c>
      <c r="B14114" s="110" t="s">
        <v>16929</v>
      </c>
    </row>
    <row r="14115" spans="1:2" x14ac:dyDescent="0.25">
      <c r="A14115" s="118">
        <v>17210</v>
      </c>
      <c r="B14115" s="110" t="s">
        <v>16930</v>
      </c>
    </row>
    <row r="14116" spans="1:2" x14ac:dyDescent="0.25">
      <c r="A14116" s="118">
        <v>52410</v>
      </c>
      <c r="B14116" s="110" t="s">
        <v>16931</v>
      </c>
    </row>
    <row r="14117" spans="1:2" x14ac:dyDescent="0.25">
      <c r="A14117" s="118">
        <v>17220</v>
      </c>
      <c r="B14117" s="110" t="s">
        <v>16932</v>
      </c>
    </row>
    <row r="14118" spans="1:2" x14ac:dyDescent="0.25">
      <c r="A14118" s="118">
        <v>15620</v>
      </c>
      <c r="B14118" s="110" t="s">
        <v>16933</v>
      </c>
    </row>
    <row r="14119" spans="1:2" x14ac:dyDescent="0.25">
      <c r="A14119" s="118">
        <v>15620</v>
      </c>
      <c r="B14119" s="110" t="s">
        <v>16934</v>
      </c>
    </row>
    <row r="14120" spans="1:2" x14ac:dyDescent="0.25">
      <c r="A14120" s="118">
        <v>29130</v>
      </c>
      <c r="B14120" s="110" t="s">
        <v>16935</v>
      </c>
    </row>
    <row r="14121" spans="1:2" x14ac:dyDescent="0.25">
      <c r="A14121" s="118">
        <v>25239</v>
      </c>
      <c r="B14121" s="110" t="s">
        <v>16936</v>
      </c>
    </row>
    <row r="14122" spans="1:2" x14ac:dyDescent="0.25">
      <c r="A14122" s="118">
        <v>29130</v>
      </c>
      <c r="B14122" s="110" t="s">
        <v>16937</v>
      </c>
    </row>
    <row r="14123" spans="1:2" x14ac:dyDescent="0.25">
      <c r="A14123" s="118">
        <v>24140</v>
      </c>
      <c r="B14123" s="110" t="s">
        <v>16938</v>
      </c>
    </row>
    <row r="14124" spans="1:2" x14ac:dyDescent="0.25">
      <c r="A14124" s="118">
        <v>29523</v>
      </c>
      <c r="B14124" s="110" t="s">
        <v>16939</v>
      </c>
    </row>
    <row r="14125" spans="1:2" x14ac:dyDescent="0.25">
      <c r="A14125" s="118">
        <v>29523</v>
      </c>
      <c r="B14125" s="110" t="s">
        <v>16940</v>
      </c>
    </row>
    <row r="14126" spans="1:2" x14ac:dyDescent="0.25">
      <c r="A14126" s="118">
        <v>45230</v>
      </c>
      <c r="B14126" s="110" t="s">
        <v>16941</v>
      </c>
    </row>
    <row r="14127" spans="1:2" x14ac:dyDescent="0.25">
      <c r="A14127" s="118">
        <v>45230</v>
      </c>
      <c r="B14127" s="110" t="s">
        <v>16942</v>
      </c>
    </row>
    <row r="14128" spans="1:2" x14ac:dyDescent="0.25">
      <c r="A14128" s="118">
        <v>29523</v>
      </c>
      <c r="B14128" s="110" t="s">
        <v>16943</v>
      </c>
    </row>
    <row r="14129" spans="1:2" x14ac:dyDescent="0.25">
      <c r="A14129" s="118">
        <v>29523</v>
      </c>
      <c r="B14129" s="110" t="s">
        <v>16944</v>
      </c>
    </row>
    <row r="14130" spans="1:2" x14ac:dyDescent="0.25">
      <c r="A14130" s="118">
        <v>17402</v>
      </c>
      <c r="B14130" s="110" t="s">
        <v>16945</v>
      </c>
    </row>
    <row r="14131" spans="1:2" x14ac:dyDescent="0.25">
      <c r="A14131" s="118">
        <v>52410</v>
      </c>
      <c r="B14131" s="110" t="s">
        <v>16946</v>
      </c>
    </row>
    <row r="14132" spans="1:2" x14ac:dyDescent="0.25">
      <c r="A14132" s="118">
        <v>51410</v>
      </c>
      <c r="B14132" s="110" t="s">
        <v>16947</v>
      </c>
    </row>
    <row r="14133" spans="1:2" x14ac:dyDescent="0.25">
      <c r="A14133" s="118">
        <v>51160</v>
      </c>
      <c r="B14133" s="110" t="s">
        <v>16948</v>
      </c>
    </row>
    <row r="14134" spans="1:2" x14ac:dyDescent="0.25">
      <c r="A14134" s="118">
        <v>1139</v>
      </c>
      <c r="B14134" s="110" t="s">
        <v>16949</v>
      </c>
    </row>
    <row r="14135" spans="1:2" x14ac:dyDescent="0.25">
      <c r="A14135" s="118">
        <v>15810</v>
      </c>
      <c r="B14135" s="110" t="s">
        <v>16950</v>
      </c>
    </row>
    <row r="14136" spans="1:2" x14ac:dyDescent="0.25">
      <c r="A14136" s="118">
        <v>17542</v>
      </c>
      <c r="B14136" s="110" t="s">
        <v>16951</v>
      </c>
    </row>
    <row r="14137" spans="1:2" x14ac:dyDescent="0.25">
      <c r="A14137" s="118">
        <v>92521</v>
      </c>
      <c r="B14137" s="110" t="s">
        <v>16952</v>
      </c>
    </row>
    <row r="14138" spans="1:2" x14ac:dyDescent="0.25">
      <c r="A14138" s="118">
        <v>93059</v>
      </c>
      <c r="B14138" s="110" t="s">
        <v>16953</v>
      </c>
    </row>
    <row r="14139" spans="1:2" x14ac:dyDescent="0.25">
      <c r="A14139" s="118">
        <v>55402</v>
      </c>
      <c r="B14139" s="110" t="s">
        <v>16954</v>
      </c>
    </row>
    <row r="14140" spans="1:2" x14ac:dyDescent="0.25">
      <c r="A14140" s="118">
        <v>55404</v>
      </c>
      <c r="B14140" s="110" t="s">
        <v>16955</v>
      </c>
    </row>
    <row r="14141" spans="1:2" x14ac:dyDescent="0.25">
      <c r="A14141" s="118">
        <v>55403</v>
      </c>
      <c r="B14141" s="110" t="s">
        <v>16956</v>
      </c>
    </row>
    <row r="14142" spans="1:2" x14ac:dyDescent="0.25">
      <c r="A14142" s="118">
        <v>74123</v>
      </c>
      <c r="B14142" s="110" t="s">
        <v>16957</v>
      </c>
    </row>
    <row r="14143" spans="1:2" x14ac:dyDescent="0.25">
      <c r="A14143" s="118">
        <v>75110</v>
      </c>
      <c r="B14143" s="110" t="s">
        <v>16958</v>
      </c>
    </row>
    <row r="14144" spans="1:2" x14ac:dyDescent="0.25">
      <c r="A14144" s="118">
        <v>75110</v>
      </c>
      <c r="B14144" s="110" t="s">
        <v>16959</v>
      </c>
    </row>
    <row r="14145" spans="1:2" x14ac:dyDescent="0.25">
      <c r="A14145" s="118">
        <v>22220</v>
      </c>
      <c r="B14145" s="110" t="s">
        <v>16960</v>
      </c>
    </row>
    <row r="14146" spans="1:2" x14ac:dyDescent="0.25">
      <c r="A14146" s="118">
        <v>34100</v>
      </c>
      <c r="B14146" s="110" t="s">
        <v>16961</v>
      </c>
    </row>
    <row r="14147" spans="1:2" x14ac:dyDescent="0.25">
      <c r="A14147" s="118">
        <v>60220</v>
      </c>
      <c r="B14147" s="110" t="s">
        <v>16962</v>
      </c>
    </row>
    <row r="14148" spans="1:2" x14ac:dyDescent="0.25">
      <c r="A14148" s="118">
        <v>60220</v>
      </c>
      <c r="B14148" s="110" t="s">
        <v>16963</v>
      </c>
    </row>
    <row r="14149" spans="1:2" x14ac:dyDescent="0.25">
      <c r="A14149" s="118">
        <v>36639</v>
      </c>
      <c r="B14149" s="110" t="s">
        <v>16964</v>
      </c>
    </row>
    <row r="14150" spans="1:2" x14ac:dyDescent="0.25">
      <c r="A14150" s="118">
        <v>33201</v>
      </c>
      <c r="B14150" s="110" t="s">
        <v>16965</v>
      </c>
    </row>
    <row r="14151" spans="1:2" x14ac:dyDescent="0.25">
      <c r="A14151" s="118">
        <v>33202</v>
      </c>
      <c r="B14151" s="110" t="s">
        <v>16966</v>
      </c>
    </row>
    <row r="14152" spans="1:2" x14ac:dyDescent="0.25">
      <c r="A14152" s="118">
        <v>51870</v>
      </c>
      <c r="B14152" s="110" t="s">
        <v>16967</v>
      </c>
    </row>
    <row r="14153" spans="1:2" x14ac:dyDescent="0.25">
      <c r="A14153" s="118">
        <v>15861</v>
      </c>
      <c r="B14153" s="110" t="s">
        <v>16968</v>
      </c>
    </row>
    <row r="14154" spans="1:2" x14ac:dyDescent="0.25">
      <c r="A14154" s="118">
        <v>51370</v>
      </c>
      <c r="B14154" s="110" t="s">
        <v>16969</v>
      </c>
    </row>
    <row r="14155" spans="1:2" x14ac:dyDescent="0.25">
      <c r="A14155" s="118">
        <v>52270</v>
      </c>
      <c r="B14155" s="110" t="s">
        <v>16970</v>
      </c>
    </row>
    <row r="14156" spans="1:2" x14ac:dyDescent="0.25">
      <c r="A14156" s="118">
        <v>15861</v>
      </c>
      <c r="B14156" s="110" t="s">
        <v>16971</v>
      </c>
    </row>
    <row r="14157" spans="1:2" x14ac:dyDescent="0.25">
      <c r="A14157" s="118">
        <v>55304</v>
      </c>
      <c r="B14157" s="110" t="s">
        <v>16972</v>
      </c>
    </row>
    <row r="14158" spans="1:2" x14ac:dyDescent="0.25">
      <c r="A14158" s="118">
        <v>15861</v>
      </c>
      <c r="B14158" s="110" t="s">
        <v>16973</v>
      </c>
    </row>
    <row r="14159" spans="1:2" x14ac:dyDescent="0.25">
      <c r="A14159" s="118">
        <v>20400</v>
      </c>
      <c r="B14159" s="110" t="s">
        <v>16974</v>
      </c>
    </row>
    <row r="14160" spans="1:2" x14ac:dyDescent="0.25">
      <c r="A14160" s="118">
        <v>51170</v>
      </c>
      <c r="B14160" s="110" t="s">
        <v>16975</v>
      </c>
    </row>
    <row r="14161" spans="1:2" x14ac:dyDescent="0.25">
      <c r="A14161" s="118">
        <v>15861</v>
      </c>
      <c r="B14161" s="110" t="s">
        <v>16976</v>
      </c>
    </row>
    <row r="14162" spans="1:2" x14ac:dyDescent="0.25">
      <c r="A14162" s="118">
        <v>55302</v>
      </c>
      <c r="B14162" s="110" t="s">
        <v>16977</v>
      </c>
    </row>
    <row r="14163" spans="1:2" x14ac:dyDescent="0.25">
      <c r="A14163" s="118">
        <v>1139</v>
      </c>
      <c r="B14163" s="110" t="s">
        <v>16978</v>
      </c>
    </row>
    <row r="14164" spans="1:2" x14ac:dyDescent="0.25">
      <c r="A14164" s="118">
        <v>52270</v>
      </c>
      <c r="B14164" s="110" t="s">
        <v>16979</v>
      </c>
    </row>
    <row r="14165" spans="1:2" x14ac:dyDescent="0.25">
      <c r="A14165" s="118">
        <v>51370</v>
      </c>
      <c r="B14165" s="110" t="s">
        <v>16980</v>
      </c>
    </row>
    <row r="14166" spans="1:2" x14ac:dyDescent="0.25">
      <c r="A14166" s="118">
        <v>15861</v>
      </c>
      <c r="B14166" s="110" t="s">
        <v>16981</v>
      </c>
    </row>
    <row r="14167" spans="1:2" x14ac:dyDescent="0.25">
      <c r="A14167" s="118">
        <v>29530</v>
      </c>
      <c r="B14167" s="110" t="s">
        <v>16982</v>
      </c>
    </row>
    <row r="14168" spans="1:2" x14ac:dyDescent="0.25">
      <c r="A14168" s="118">
        <v>55302</v>
      </c>
      <c r="B14168" s="110" t="s">
        <v>16983</v>
      </c>
    </row>
    <row r="14169" spans="1:2" x14ac:dyDescent="0.25">
      <c r="A14169" s="118">
        <v>28750</v>
      </c>
      <c r="B14169" s="110" t="s">
        <v>16984</v>
      </c>
    </row>
    <row r="14170" spans="1:2" x14ac:dyDescent="0.25">
      <c r="A14170" s="118">
        <v>17403</v>
      </c>
      <c r="B14170" s="110" t="s">
        <v>16985</v>
      </c>
    </row>
    <row r="14171" spans="1:2" x14ac:dyDescent="0.25">
      <c r="A14171" s="118">
        <v>63129</v>
      </c>
      <c r="B14171" s="110" t="s">
        <v>16986</v>
      </c>
    </row>
    <row r="14172" spans="1:2" x14ac:dyDescent="0.25">
      <c r="A14172" s="118">
        <v>63129</v>
      </c>
      <c r="B14172" s="110" t="s">
        <v>16987</v>
      </c>
    </row>
    <row r="14173" spans="1:2" x14ac:dyDescent="0.25">
      <c r="A14173" s="118">
        <v>63129</v>
      </c>
      <c r="B14173" s="110" t="s">
        <v>16988</v>
      </c>
    </row>
    <row r="14174" spans="1:2" x14ac:dyDescent="0.25">
      <c r="A14174" s="118">
        <v>80429</v>
      </c>
      <c r="B14174" s="110" t="s">
        <v>16989</v>
      </c>
    </row>
    <row r="14175" spans="1:2" x14ac:dyDescent="0.25">
      <c r="A14175" s="118">
        <v>92629</v>
      </c>
      <c r="B14175" s="110" t="s">
        <v>16990</v>
      </c>
    </row>
    <row r="14176" spans="1:2" x14ac:dyDescent="0.25">
      <c r="A14176" s="118">
        <v>91120</v>
      </c>
      <c r="B14176" s="110" t="s">
        <v>16991</v>
      </c>
    </row>
    <row r="14177" spans="1:2" x14ac:dyDescent="0.25">
      <c r="A14177" s="118">
        <v>36639</v>
      </c>
      <c r="B14177" s="110" t="s">
        <v>16992</v>
      </c>
    </row>
    <row r="14178" spans="1:2" x14ac:dyDescent="0.25">
      <c r="A14178" s="118">
        <v>74500</v>
      </c>
      <c r="B14178" s="110" t="s">
        <v>16993</v>
      </c>
    </row>
    <row r="14179" spans="1:2" x14ac:dyDescent="0.25">
      <c r="A14179" s="118">
        <v>28750</v>
      </c>
      <c r="B14179" s="110" t="s">
        <v>16994</v>
      </c>
    </row>
    <row r="14180" spans="1:2" x14ac:dyDescent="0.25">
      <c r="A14180" s="118">
        <v>26210</v>
      </c>
      <c r="B14180" s="110" t="s">
        <v>16995</v>
      </c>
    </row>
    <row r="14181" spans="1:2" x14ac:dyDescent="0.25">
      <c r="A14181" s="118">
        <v>36220</v>
      </c>
      <c r="B14181" s="110" t="s">
        <v>16996</v>
      </c>
    </row>
    <row r="14182" spans="1:2" x14ac:dyDescent="0.25">
      <c r="A14182" s="118">
        <v>2010</v>
      </c>
      <c r="B14182" s="110" t="s">
        <v>16997</v>
      </c>
    </row>
    <row r="14183" spans="1:2" x14ac:dyDescent="0.25">
      <c r="A14183" s="118">
        <v>29540</v>
      </c>
      <c r="B14183" s="110" t="s">
        <v>16998</v>
      </c>
    </row>
    <row r="14184" spans="1:2" x14ac:dyDescent="0.25">
      <c r="A14184" s="118">
        <v>25130</v>
      </c>
      <c r="B14184" s="110" t="s">
        <v>16999</v>
      </c>
    </row>
    <row r="14185" spans="1:2" x14ac:dyDescent="0.25">
      <c r="A14185" s="118">
        <v>74300</v>
      </c>
      <c r="B14185" s="110" t="s">
        <v>17000</v>
      </c>
    </row>
    <row r="14186" spans="1:2" x14ac:dyDescent="0.25">
      <c r="A14186" s="118">
        <v>92319</v>
      </c>
      <c r="B14186" s="110" t="s">
        <v>17001</v>
      </c>
    </row>
    <row r="14187" spans="1:2" x14ac:dyDescent="0.25">
      <c r="A14187" s="118">
        <v>80429</v>
      </c>
      <c r="B14187" s="110" t="s">
        <v>17002</v>
      </c>
    </row>
    <row r="14188" spans="1:2" x14ac:dyDescent="0.25">
      <c r="A14188" s="118">
        <v>80220</v>
      </c>
      <c r="B14188" s="110" t="s">
        <v>17003</v>
      </c>
    </row>
    <row r="14189" spans="1:2" x14ac:dyDescent="0.25">
      <c r="A14189" s="118">
        <v>80220</v>
      </c>
      <c r="B14189" s="110" t="s">
        <v>17004</v>
      </c>
    </row>
    <row r="14190" spans="1:2" x14ac:dyDescent="0.25">
      <c r="A14190" s="118">
        <v>75210</v>
      </c>
      <c r="B14190" s="110" t="s">
        <v>17005</v>
      </c>
    </row>
    <row r="14191" spans="1:2" x14ac:dyDescent="0.25">
      <c r="A14191" s="118">
        <v>74300</v>
      </c>
      <c r="B14191" s="110" t="s">
        <v>17006</v>
      </c>
    </row>
    <row r="14192" spans="1:2" x14ac:dyDescent="0.25">
      <c r="A14192" s="118">
        <v>26240</v>
      </c>
      <c r="B14192" s="110" t="s">
        <v>17007</v>
      </c>
    </row>
    <row r="14193" spans="1:2" x14ac:dyDescent="0.25">
      <c r="A14193" s="118">
        <v>80220</v>
      </c>
      <c r="B14193" s="110" t="s">
        <v>17008</v>
      </c>
    </row>
    <row r="14194" spans="1:2" x14ac:dyDescent="0.25">
      <c r="A14194" s="118">
        <v>74300</v>
      </c>
      <c r="B14194" s="110" t="s">
        <v>17009</v>
      </c>
    </row>
    <row r="14195" spans="1:2" x14ac:dyDescent="0.25">
      <c r="A14195" s="118">
        <v>91120</v>
      </c>
      <c r="B14195" s="110" t="s">
        <v>17010</v>
      </c>
    </row>
    <row r="14196" spans="1:2" x14ac:dyDescent="0.25">
      <c r="A14196" s="118">
        <v>15410</v>
      </c>
      <c r="B14196" s="110" t="s">
        <v>17011</v>
      </c>
    </row>
    <row r="14197" spans="1:2" x14ac:dyDescent="0.25">
      <c r="A14197" s="118">
        <v>74300</v>
      </c>
      <c r="B14197" s="110" t="s">
        <v>17012</v>
      </c>
    </row>
    <row r="14198" spans="1:2" x14ac:dyDescent="0.25">
      <c r="A14198" s="118">
        <v>74300</v>
      </c>
      <c r="B14198" s="110" t="s">
        <v>17013</v>
      </c>
    </row>
    <row r="14199" spans="1:2" x14ac:dyDescent="0.25">
      <c r="A14199" s="118">
        <v>36509</v>
      </c>
      <c r="B14199" s="110" t="s">
        <v>17014</v>
      </c>
    </row>
    <row r="14200" spans="1:2" x14ac:dyDescent="0.25">
      <c r="A14200" s="118">
        <v>23201</v>
      </c>
      <c r="B14200" s="110" t="s">
        <v>17015</v>
      </c>
    </row>
    <row r="14201" spans="1:2" x14ac:dyDescent="0.25">
      <c r="A14201" s="118">
        <v>92521</v>
      </c>
      <c r="B14201" s="110" t="s">
        <v>17016</v>
      </c>
    </row>
    <row r="14202" spans="1:2" x14ac:dyDescent="0.25">
      <c r="A14202" s="118">
        <v>51860</v>
      </c>
      <c r="B14202" s="110" t="s">
        <v>17017</v>
      </c>
    </row>
    <row r="14203" spans="1:2" x14ac:dyDescent="0.25">
      <c r="A14203" s="118">
        <v>64200</v>
      </c>
      <c r="B14203" s="110" t="s">
        <v>17018</v>
      </c>
    </row>
    <row r="14204" spans="1:2" x14ac:dyDescent="0.25">
      <c r="A14204" s="118">
        <v>74206</v>
      </c>
      <c r="B14204" s="110" t="s">
        <v>17019</v>
      </c>
    </row>
    <row r="14205" spans="1:2" x14ac:dyDescent="0.25">
      <c r="A14205" s="118">
        <v>51860</v>
      </c>
      <c r="B14205" s="110" t="s">
        <v>17020</v>
      </c>
    </row>
    <row r="14206" spans="1:2" x14ac:dyDescent="0.25">
      <c r="A14206" s="118">
        <v>52482</v>
      </c>
      <c r="B14206" s="110" t="s">
        <v>17021</v>
      </c>
    </row>
    <row r="14207" spans="1:2" x14ac:dyDescent="0.25">
      <c r="A14207" s="118">
        <v>51860</v>
      </c>
      <c r="B14207" s="110" t="s">
        <v>17022</v>
      </c>
    </row>
    <row r="14208" spans="1:2" x14ac:dyDescent="0.25">
      <c r="A14208" s="118">
        <v>64200</v>
      </c>
      <c r="B14208" s="110" t="s">
        <v>17023</v>
      </c>
    </row>
    <row r="14209" spans="1:2" x14ac:dyDescent="0.25">
      <c r="A14209" s="118">
        <v>64200</v>
      </c>
      <c r="B14209" s="110" t="s">
        <v>17024</v>
      </c>
    </row>
    <row r="14210" spans="1:2" x14ac:dyDescent="0.25">
      <c r="A14210" s="118">
        <v>31300</v>
      </c>
      <c r="B14210" s="110" t="s">
        <v>17025</v>
      </c>
    </row>
    <row r="14211" spans="1:2" x14ac:dyDescent="0.25">
      <c r="A14211" s="118">
        <v>64200</v>
      </c>
      <c r="B14211" s="110" t="s">
        <v>17026</v>
      </c>
    </row>
    <row r="14212" spans="1:2" x14ac:dyDescent="0.25">
      <c r="A14212" s="118">
        <v>29220</v>
      </c>
      <c r="B14212" s="110" t="s">
        <v>17027</v>
      </c>
    </row>
    <row r="14213" spans="1:2" x14ac:dyDescent="0.25">
      <c r="A14213" s="118">
        <v>64200</v>
      </c>
      <c r="B14213" s="110" t="s">
        <v>17028</v>
      </c>
    </row>
    <row r="14214" spans="1:2" x14ac:dyDescent="0.25">
      <c r="A14214" s="118">
        <v>32201</v>
      </c>
      <c r="B14214" s="110" t="s">
        <v>17029</v>
      </c>
    </row>
    <row r="14215" spans="1:2" x14ac:dyDescent="0.25">
      <c r="A14215" s="118">
        <v>64200</v>
      </c>
      <c r="B14215" s="110" t="s">
        <v>17030</v>
      </c>
    </row>
    <row r="14216" spans="1:2" x14ac:dyDescent="0.25">
      <c r="A14216" s="118">
        <v>20100</v>
      </c>
      <c r="B14216" s="110" t="s">
        <v>17031</v>
      </c>
    </row>
    <row r="14217" spans="1:2" x14ac:dyDescent="0.25">
      <c r="A14217" s="118">
        <v>33201</v>
      </c>
      <c r="B14217" s="110" t="s">
        <v>17032</v>
      </c>
    </row>
    <row r="14218" spans="1:2" x14ac:dyDescent="0.25">
      <c r="A14218" s="118">
        <v>33201</v>
      </c>
      <c r="B14218" s="110" t="s">
        <v>17033</v>
      </c>
    </row>
    <row r="14219" spans="1:2" x14ac:dyDescent="0.25">
      <c r="A14219" s="118">
        <v>32201</v>
      </c>
      <c r="B14219" s="110" t="s">
        <v>17034</v>
      </c>
    </row>
    <row r="14220" spans="1:2" x14ac:dyDescent="0.25">
      <c r="A14220" s="118">
        <v>51860</v>
      </c>
      <c r="B14220" s="110" t="s">
        <v>17035</v>
      </c>
    </row>
    <row r="14221" spans="1:2" x14ac:dyDescent="0.25">
      <c r="A14221" s="118">
        <v>64200</v>
      </c>
      <c r="B14221" s="110" t="s">
        <v>17036</v>
      </c>
    </row>
    <row r="14222" spans="1:2" x14ac:dyDescent="0.25">
      <c r="A14222" s="118">
        <v>32300</v>
      </c>
      <c r="B14222" s="110" t="s">
        <v>17037</v>
      </c>
    </row>
    <row r="14223" spans="1:2" x14ac:dyDescent="0.25">
      <c r="A14223" s="118">
        <v>32201</v>
      </c>
      <c r="B14223" s="110" t="s">
        <v>17038</v>
      </c>
    </row>
    <row r="14224" spans="1:2" x14ac:dyDescent="0.25">
      <c r="A14224" s="118">
        <v>74879</v>
      </c>
      <c r="B14224" s="110" t="s">
        <v>17039</v>
      </c>
    </row>
    <row r="14225" spans="1:2" x14ac:dyDescent="0.25">
      <c r="A14225" s="118">
        <v>22110</v>
      </c>
      <c r="B14225" s="110" t="s">
        <v>17040</v>
      </c>
    </row>
    <row r="14226" spans="1:2" x14ac:dyDescent="0.25">
      <c r="A14226" s="118">
        <v>28110</v>
      </c>
      <c r="B14226" s="110" t="s">
        <v>17041</v>
      </c>
    </row>
    <row r="14227" spans="1:2" x14ac:dyDescent="0.25">
      <c r="A14227" s="118">
        <v>74704</v>
      </c>
      <c r="B14227" s="110" t="s">
        <v>17042</v>
      </c>
    </row>
    <row r="14228" spans="1:2" x14ac:dyDescent="0.25">
      <c r="A14228" s="118">
        <v>64200</v>
      </c>
      <c r="B14228" s="110" t="s">
        <v>17043</v>
      </c>
    </row>
    <row r="14229" spans="1:2" x14ac:dyDescent="0.25">
      <c r="A14229" s="118">
        <v>52610</v>
      </c>
      <c r="B14229" s="110" t="s">
        <v>17044</v>
      </c>
    </row>
    <row r="14230" spans="1:2" x14ac:dyDescent="0.25">
      <c r="A14230" s="118">
        <v>64200</v>
      </c>
      <c r="B14230" s="110" t="s">
        <v>17045</v>
      </c>
    </row>
    <row r="14231" spans="1:2" x14ac:dyDescent="0.25">
      <c r="A14231" s="118">
        <v>32201</v>
      </c>
      <c r="B14231" s="110" t="s">
        <v>17046</v>
      </c>
    </row>
    <row r="14232" spans="1:2" x14ac:dyDescent="0.25">
      <c r="A14232" s="118">
        <v>32201</v>
      </c>
      <c r="B14232" s="110" t="s">
        <v>17047</v>
      </c>
    </row>
    <row r="14233" spans="1:2" x14ac:dyDescent="0.25">
      <c r="A14233" s="118">
        <v>32201</v>
      </c>
      <c r="B14233" s="110" t="s">
        <v>17048</v>
      </c>
    </row>
    <row r="14234" spans="1:2" x14ac:dyDescent="0.25">
      <c r="A14234" s="118">
        <v>71340</v>
      </c>
      <c r="B14234" s="110" t="s">
        <v>17049</v>
      </c>
    </row>
    <row r="14235" spans="1:2" x14ac:dyDescent="0.25">
      <c r="A14235" s="118">
        <v>64200</v>
      </c>
      <c r="B14235" s="110" t="s">
        <v>17050</v>
      </c>
    </row>
    <row r="14236" spans="1:2" x14ac:dyDescent="0.25">
      <c r="A14236" s="118">
        <v>64200</v>
      </c>
      <c r="B14236" s="110" t="s">
        <v>17051</v>
      </c>
    </row>
    <row r="14237" spans="1:2" x14ac:dyDescent="0.25">
      <c r="A14237" s="118">
        <v>74704</v>
      </c>
      <c r="B14237" s="110" t="s">
        <v>17052</v>
      </c>
    </row>
    <row r="14238" spans="1:2" x14ac:dyDescent="0.25">
      <c r="A14238" s="118">
        <v>32201</v>
      </c>
      <c r="B14238" s="110" t="s">
        <v>17053</v>
      </c>
    </row>
    <row r="14239" spans="1:2" x14ac:dyDescent="0.25">
      <c r="A14239" s="118">
        <v>33402</v>
      </c>
      <c r="B14239" s="110" t="s">
        <v>17054</v>
      </c>
    </row>
    <row r="14240" spans="1:2" x14ac:dyDescent="0.25">
      <c r="A14240" s="118">
        <v>33402</v>
      </c>
      <c r="B14240" s="110" t="s">
        <v>17055</v>
      </c>
    </row>
    <row r="14241" spans="1:2" x14ac:dyDescent="0.25">
      <c r="A14241" s="118">
        <v>64200</v>
      </c>
      <c r="B14241" s="110" t="s">
        <v>17056</v>
      </c>
    </row>
    <row r="14242" spans="1:2" x14ac:dyDescent="0.25">
      <c r="A14242" s="118">
        <v>71403</v>
      </c>
      <c r="B14242" s="110" t="s">
        <v>17057</v>
      </c>
    </row>
    <row r="14243" spans="1:2" x14ac:dyDescent="0.25">
      <c r="A14243" s="118">
        <v>92202</v>
      </c>
      <c r="B14243" s="110" t="s">
        <v>17058</v>
      </c>
    </row>
    <row r="14244" spans="1:2" x14ac:dyDescent="0.25">
      <c r="A14244" s="118">
        <v>32300</v>
      </c>
      <c r="B14244" s="110" t="s">
        <v>17059</v>
      </c>
    </row>
    <row r="14245" spans="1:2" x14ac:dyDescent="0.25">
      <c r="A14245" s="118">
        <v>32202</v>
      </c>
      <c r="B14245" s="110" t="s">
        <v>17060</v>
      </c>
    </row>
    <row r="14246" spans="1:2" x14ac:dyDescent="0.25">
      <c r="A14246" s="118">
        <v>33403</v>
      </c>
      <c r="B14246" s="110" t="s">
        <v>17061</v>
      </c>
    </row>
    <row r="14247" spans="1:2" x14ac:dyDescent="0.25">
      <c r="A14247" s="118">
        <v>32100</v>
      </c>
      <c r="B14247" s="110" t="s">
        <v>17062</v>
      </c>
    </row>
    <row r="14248" spans="1:2" x14ac:dyDescent="0.25">
      <c r="A14248" s="118">
        <v>51439</v>
      </c>
      <c r="B14248" s="110" t="s">
        <v>17063</v>
      </c>
    </row>
    <row r="14249" spans="1:2" x14ac:dyDescent="0.25">
      <c r="A14249" s="118">
        <v>51860</v>
      </c>
      <c r="B14249" s="110" t="s">
        <v>17064</v>
      </c>
    </row>
    <row r="14250" spans="1:2" x14ac:dyDescent="0.25">
      <c r="A14250" s="118">
        <v>92202</v>
      </c>
      <c r="B14250" s="110" t="s">
        <v>17065</v>
      </c>
    </row>
    <row r="14251" spans="1:2" x14ac:dyDescent="0.25">
      <c r="A14251" s="118">
        <v>52610</v>
      </c>
      <c r="B14251" s="110" t="s">
        <v>17066</v>
      </c>
    </row>
    <row r="14252" spans="1:2" x14ac:dyDescent="0.25">
      <c r="A14252" s="118">
        <v>92120</v>
      </c>
      <c r="B14252" s="110" t="s">
        <v>17067</v>
      </c>
    </row>
    <row r="14253" spans="1:2" x14ac:dyDescent="0.25">
      <c r="A14253" s="118">
        <v>71340</v>
      </c>
      <c r="B14253" s="110" t="s">
        <v>17068</v>
      </c>
    </row>
    <row r="14254" spans="1:2" x14ac:dyDescent="0.25">
      <c r="A14254" s="118">
        <v>52450</v>
      </c>
      <c r="B14254" s="110" t="s">
        <v>17069</v>
      </c>
    </row>
    <row r="14255" spans="1:2" x14ac:dyDescent="0.25">
      <c r="A14255" s="118">
        <v>32300</v>
      </c>
      <c r="B14255" s="110" t="s">
        <v>17070</v>
      </c>
    </row>
    <row r="14256" spans="1:2" x14ac:dyDescent="0.25">
      <c r="A14256" s="118">
        <v>32100</v>
      </c>
      <c r="B14256" s="110" t="s">
        <v>17071</v>
      </c>
    </row>
    <row r="14257" spans="1:2" x14ac:dyDescent="0.25">
      <c r="A14257" s="118">
        <v>92202</v>
      </c>
      <c r="B14257" s="110" t="s">
        <v>17072</v>
      </c>
    </row>
    <row r="14258" spans="1:2" x14ac:dyDescent="0.25">
      <c r="A14258" s="118">
        <v>92120</v>
      </c>
      <c r="B14258" s="110" t="s">
        <v>17073</v>
      </c>
    </row>
    <row r="14259" spans="1:2" x14ac:dyDescent="0.25">
      <c r="A14259" s="118">
        <v>92202</v>
      </c>
      <c r="B14259" s="110" t="s">
        <v>17074</v>
      </c>
    </row>
    <row r="14260" spans="1:2" x14ac:dyDescent="0.25">
      <c r="A14260" s="118">
        <v>64200</v>
      </c>
      <c r="B14260" s="110" t="s">
        <v>17075</v>
      </c>
    </row>
    <row r="14261" spans="1:2" x14ac:dyDescent="0.25">
      <c r="A14261" s="118">
        <v>32300</v>
      </c>
      <c r="B14261" s="110" t="s">
        <v>17076</v>
      </c>
    </row>
    <row r="14262" spans="1:2" x14ac:dyDescent="0.25">
      <c r="A14262" s="118">
        <v>64200</v>
      </c>
      <c r="B14262" s="110" t="s">
        <v>17077</v>
      </c>
    </row>
    <row r="14263" spans="1:2" x14ac:dyDescent="0.25">
      <c r="A14263" s="118">
        <v>32100</v>
      </c>
      <c r="B14263" s="110" t="s">
        <v>17078</v>
      </c>
    </row>
    <row r="14264" spans="1:2" x14ac:dyDescent="0.25">
      <c r="A14264" s="118">
        <v>52450</v>
      </c>
      <c r="B14264" s="110" t="s">
        <v>17079</v>
      </c>
    </row>
    <row r="14265" spans="1:2" x14ac:dyDescent="0.25">
      <c r="A14265" s="118">
        <v>92202</v>
      </c>
      <c r="B14265" s="110" t="s">
        <v>17080</v>
      </c>
    </row>
    <row r="14266" spans="1:2" x14ac:dyDescent="0.25">
      <c r="A14266" s="118">
        <v>32202</v>
      </c>
      <c r="B14266" s="110" t="s">
        <v>17081</v>
      </c>
    </row>
    <row r="14267" spans="1:2" x14ac:dyDescent="0.25">
      <c r="A14267" s="118">
        <v>32201</v>
      </c>
      <c r="B14267" s="110" t="s">
        <v>17082</v>
      </c>
    </row>
    <row r="14268" spans="1:2" x14ac:dyDescent="0.25">
      <c r="A14268" s="118">
        <v>32201</v>
      </c>
      <c r="B14268" s="110" t="s">
        <v>17083</v>
      </c>
    </row>
    <row r="14269" spans="1:2" x14ac:dyDescent="0.25">
      <c r="A14269" s="118">
        <v>64200</v>
      </c>
      <c r="B14269" s="110" t="s">
        <v>17084</v>
      </c>
    </row>
    <row r="14270" spans="1:2" x14ac:dyDescent="0.25">
      <c r="A14270" s="118">
        <v>85321</v>
      </c>
      <c r="B14270" s="110" t="s">
        <v>17085</v>
      </c>
    </row>
    <row r="14271" spans="1:2" x14ac:dyDescent="0.25">
      <c r="A14271" s="118">
        <v>55302</v>
      </c>
      <c r="B14271" s="110" t="s">
        <v>17086</v>
      </c>
    </row>
    <row r="14272" spans="1:2" x14ac:dyDescent="0.25">
      <c r="A14272" s="118">
        <v>33202</v>
      </c>
      <c r="B14272" s="110" t="s">
        <v>17087</v>
      </c>
    </row>
    <row r="14273" spans="1:2" x14ac:dyDescent="0.25">
      <c r="A14273" s="118">
        <v>29130</v>
      </c>
      <c r="B14273" s="110" t="s">
        <v>17088</v>
      </c>
    </row>
    <row r="14274" spans="1:2" x14ac:dyDescent="0.25">
      <c r="A14274" s="118">
        <v>91310</v>
      </c>
      <c r="B14274" s="110" t="s">
        <v>17089</v>
      </c>
    </row>
    <row r="14275" spans="1:2" x14ac:dyDescent="0.25">
      <c r="A14275" s="118">
        <v>85311</v>
      </c>
      <c r="B14275" s="110" t="s">
        <v>17090</v>
      </c>
    </row>
    <row r="14276" spans="1:2" x14ac:dyDescent="0.25">
      <c r="A14276" s="118">
        <v>85312</v>
      </c>
      <c r="B14276" s="110" t="s">
        <v>17091</v>
      </c>
    </row>
    <row r="14277" spans="1:2" x14ac:dyDescent="0.25">
      <c r="A14277" s="118">
        <v>74500</v>
      </c>
      <c r="B14277" s="110" t="s">
        <v>17092</v>
      </c>
    </row>
    <row r="14278" spans="1:2" x14ac:dyDescent="0.25">
      <c r="A14278" s="118">
        <v>85311</v>
      </c>
      <c r="B14278" s="110" t="s">
        <v>17093</v>
      </c>
    </row>
    <row r="14279" spans="1:2" x14ac:dyDescent="0.25">
      <c r="A14279" s="118">
        <v>85312</v>
      </c>
      <c r="B14279" s="110" t="s">
        <v>17094</v>
      </c>
    </row>
    <row r="14280" spans="1:2" x14ac:dyDescent="0.25">
      <c r="A14280" s="118">
        <v>35200</v>
      </c>
      <c r="B14280" s="110" t="s">
        <v>17095</v>
      </c>
    </row>
    <row r="14281" spans="1:2" x14ac:dyDescent="0.25">
      <c r="A14281" s="118">
        <v>25130</v>
      </c>
      <c r="B14281" s="110" t="s">
        <v>17096</v>
      </c>
    </row>
    <row r="14282" spans="1:2" x14ac:dyDescent="0.25">
      <c r="A14282" s="118">
        <v>36400</v>
      </c>
      <c r="B14282" s="110" t="s">
        <v>17097</v>
      </c>
    </row>
    <row r="14283" spans="1:2" x14ac:dyDescent="0.25">
      <c r="A14283" s="118">
        <v>92629</v>
      </c>
      <c r="B14283" s="110" t="s">
        <v>17098</v>
      </c>
    </row>
    <row r="14284" spans="1:2" x14ac:dyDescent="0.25">
      <c r="A14284" s="118">
        <v>92619</v>
      </c>
      <c r="B14284" s="110" t="s">
        <v>17099</v>
      </c>
    </row>
    <row r="14285" spans="1:2" x14ac:dyDescent="0.25">
      <c r="A14285" s="118">
        <v>45230</v>
      </c>
      <c r="B14285" s="110" t="s">
        <v>17100</v>
      </c>
    </row>
    <row r="14286" spans="1:2" x14ac:dyDescent="0.25">
      <c r="A14286" s="118">
        <v>36400</v>
      </c>
      <c r="B14286" s="110" t="s">
        <v>17101</v>
      </c>
    </row>
    <row r="14287" spans="1:2" x14ac:dyDescent="0.25">
      <c r="A14287" s="118">
        <v>28620</v>
      </c>
      <c r="B14287" s="110" t="s">
        <v>17102</v>
      </c>
    </row>
    <row r="14288" spans="1:2" x14ac:dyDescent="0.25">
      <c r="A14288" s="118">
        <v>28750</v>
      </c>
      <c r="B14288" s="110" t="s">
        <v>17103</v>
      </c>
    </row>
    <row r="14289" spans="1:2" x14ac:dyDescent="0.25">
      <c r="A14289" s="118">
        <v>20510</v>
      </c>
      <c r="B14289" s="110" t="s">
        <v>17104</v>
      </c>
    </row>
    <row r="14290" spans="1:2" x14ac:dyDescent="0.25">
      <c r="A14290" s="119">
        <v>51160</v>
      </c>
      <c r="B14290" s="111" t="s">
        <v>17105</v>
      </c>
    </row>
    <row r="14291" spans="1:2" x14ac:dyDescent="0.25">
      <c r="A14291" s="119">
        <v>52610</v>
      </c>
      <c r="B14291" s="111" t="s">
        <v>17106</v>
      </c>
    </row>
    <row r="14292" spans="1:2" x14ac:dyDescent="0.25">
      <c r="A14292" s="118">
        <v>17402</v>
      </c>
      <c r="B14292" s="110" t="s">
        <v>17107</v>
      </c>
    </row>
    <row r="14293" spans="1:2" x14ac:dyDescent="0.25">
      <c r="A14293" s="119">
        <v>52485</v>
      </c>
      <c r="B14293" s="111" t="s">
        <v>17108</v>
      </c>
    </row>
    <row r="14294" spans="1:2" x14ac:dyDescent="0.25">
      <c r="A14294" s="118">
        <v>51479</v>
      </c>
      <c r="B14294" s="110" t="s">
        <v>17109</v>
      </c>
    </row>
    <row r="14295" spans="1:2" x14ac:dyDescent="0.25">
      <c r="A14295" s="118">
        <v>51180</v>
      </c>
      <c r="B14295" s="110" t="s">
        <v>17110</v>
      </c>
    </row>
    <row r="14296" spans="1:2" x14ac:dyDescent="0.25">
      <c r="A14296" s="118">
        <v>32201</v>
      </c>
      <c r="B14296" s="110" t="s">
        <v>17111</v>
      </c>
    </row>
    <row r="14297" spans="1:2" x14ac:dyDescent="0.25">
      <c r="A14297" s="118">
        <v>63230</v>
      </c>
      <c r="B14297" s="110" t="s">
        <v>17112</v>
      </c>
    </row>
    <row r="14298" spans="1:2" x14ac:dyDescent="0.25">
      <c r="A14298" s="118">
        <v>63210</v>
      </c>
      <c r="B14298" s="110" t="s">
        <v>17113</v>
      </c>
    </row>
    <row r="14299" spans="1:2" x14ac:dyDescent="0.25">
      <c r="A14299" s="118">
        <v>63220</v>
      </c>
      <c r="B14299" s="110" t="s">
        <v>17114</v>
      </c>
    </row>
    <row r="14300" spans="1:2" x14ac:dyDescent="0.25">
      <c r="A14300" s="118">
        <v>31200</v>
      </c>
      <c r="B14300" s="110" t="s">
        <v>17115</v>
      </c>
    </row>
    <row r="14301" spans="1:2" x14ac:dyDescent="0.25">
      <c r="A14301" s="118">
        <v>30010</v>
      </c>
      <c r="B14301" s="110" t="s">
        <v>17116</v>
      </c>
    </row>
    <row r="14302" spans="1:2" x14ac:dyDescent="0.25">
      <c r="A14302" s="118">
        <v>27100</v>
      </c>
      <c r="B14302" s="110" t="s">
        <v>17117</v>
      </c>
    </row>
    <row r="14303" spans="1:2" x14ac:dyDescent="0.25">
      <c r="A14303" s="118">
        <v>26210</v>
      </c>
      <c r="B14303" s="110" t="s">
        <v>17118</v>
      </c>
    </row>
    <row r="14304" spans="1:2" x14ac:dyDescent="0.25">
      <c r="A14304" s="118">
        <v>45430</v>
      </c>
      <c r="B14304" s="110" t="s">
        <v>17119</v>
      </c>
    </row>
    <row r="14305" spans="1:2" x14ac:dyDescent="0.25">
      <c r="A14305" s="118">
        <v>75220</v>
      </c>
      <c r="B14305" s="110" t="s">
        <v>17120</v>
      </c>
    </row>
    <row r="14306" spans="1:2" x14ac:dyDescent="0.25">
      <c r="A14306" s="118">
        <v>17600</v>
      </c>
      <c r="B14306" s="110" t="s">
        <v>17121</v>
      </c>
    </row>
    <row r="14307" spans="1:2" x14ac:dyDescent="0.25">
      <c r="A14307" s="118">
        <v>17210</v>
      </c>
      <c r="B14307" s="110" t="s">
        <v>17122</v>
      </c>
    </row>
    <row r="14308" spans="1:2" x14ac:dyDescent="0.25">
      <c r="A14308" s="118">
        <v>80220</v>
      </c>
      <c r="B14308" s="110" t="s">
        <v>17123</v>
      </c>
    </row>
    <row r="14309" spans="1:2" x14ac:dyDescent="0.25">
      <c r="A14309" s="118">
        <v>26300</v>
      </c>
      <c r="B14309" s="110" t="s">
        <v>17124</v>
      </c>
    </row>
    <row r="14310" spans="1:2" x14ac:dyDescent="0.25">
      <c r="A14310" s="118">
        <v>26300</v>
      </c>
      <c r="B14310" s="110" t="s">
        <v>17125</v>
      </c>
    </row>
    <row r="14311" spans="1:2" x14ac:dyDescent="0.25">
      <c r="A14311" s="118">
        <v>33201</v>
      </c>
      <c r="B14311" s="110" t="s">
        <v>17126</v>
      </c>
    </row>
    <row r="14312" spans="1:2" x14ac:dyDescent="0.25">
      <c r="A14312" s="118">
        <v>33202</v>
      </c>
      <c r="B14312" s="110" t="s">
        <v>17127</v>
      </c>
    </row>
    <row r="14313" spans="1:2" x14ac:dyDescent="0.25">
      <c r="A14313" s="118">
        <v>45120</v>
      </c>
      <c r="B14313" s="110" t="s">
        <v>17128</v>
      </c>
    </row>
    <row r="14314" spans="1:2" x14ac:dyDescent="0.25">
      <c r="A14314" s="118">
        <v>11200</v>
      </c>
      <c r="B14314" s="110" t="s">
        <v>17129</v>
      </c>
    </row>
    <row r="14315" spans="1:2" x14ac:dyDescent="0.25">
      <c r="A14315" s="118">
        <v>45120</v>
      </c>
      <c r="B14315" s="110" t="s">
        <v>17130</v>
      </c>
    </row>
    <row r="14316" spans="1:2" x14ac:dyDescent="0.25">
      <c r="A14316" s="118">
        <v>26150</v>
      </c>
      <c r="B14316" s="110" t="s">
        <v>17131</v>
      </c>
    </row>
    <row r="14317" spans="1:2" x14ac:dyDescent="0.25">
      <c r="A14317" s="118">
        <v>35200</v>
      </c>
      <c r="B14317" s="110" t="s">
        <v>17132</v>
      </c>
    </row>
    <row r="14318" spans="1:2" x14ac:dyDescent="0.25">
      <c r="A14318" s="118">
        <v>74300</v>
      </c>
      <c r="B14318" s="110" t="s">
        <v>17133</v>
      </c>
    </row>
    <row r="14319" spans="1:2" x14ac:dyDescent="0.25">
      <c r="A14319" s="118">
        <v>33201</v>
      </c>
      <c r="B14319" s="110" t="s">
        <v>17134</v>
      </c>
    </row>
    <row r="14320" spans="1:2" x14ac:dyDescent="0.25">
      <c r="A14320" s="118">
        <v>33202</v>
      </c>
      <c r="B14320" s="110" t="s">
        <v>17135</v>
      </c>
    </row>
    <row r="14321" spans="1:2" x14ac:dyDescent="0.25">
      <c r="A14321" s="118">
        <v>33201</v>
      </c>
      <c r="B14321" s="110" t="s">
        <v>17136</v>
      </c>
    </row>
    <row r="14322" spans="1:2" x14ac:dyDescent="0.25">
      <c r="A14322" s="118">
        <v>74300</v>
      </c>
      <c r="B14322" s="110" t="s">
        <v>17137</v>
      </c>
    </row>
    <row r="14323" spans="1:2" x14ac:dyDescent="0.25">
      <c r="A14323" s="118">
        <v>74300</v>
      </c>
      <c r="B14323" s="110" t="s">
        <v>17138</v>
      </c>
    </row>
    <row r="14324" spans="1:2" x14ac:dyDescent="0.25">
      <c r="A14324" s="118">
        <v>74300</v>
      </c>
      <c r="B14324" s="110" t="s">
        <v>17139</v>
      </c>
    </row>
    <row r="14325" spans="1:2" x14ac:dyDescent="0.25">
      <c r="A14325" s="118">
        <v>74300</v>
      </c>
      <c r="B14325" s="110" t="s">
        <v>17140</v>
      </c>
    </row>
    <row r="14326" spans="1:2" x14ac:dyDescent="0.25">
      <c r="A14326" s="118">
        <v>24140</v>
      </c>
      <c r="B14326" s="110" t="s">
        <v>17141</v>
      </c>
    </row>
    <row r="14327" spans="1:2" x14ac:dyDescent="0.25">
      <c r="A14327" s="118">
        <v>92319</v>
      </c>
      <c r="B14327" s="110" t="s">
        <v>17142</v>
      </c>
    </row>
    <row r="14328" spans="1:2" x14ac:dyDescent="0.25">
      <c r="A14328" s="118">
        <v>17300</v>
      </c>
      <c r="B14328" s="110" t="s">
        <v>17143</v>
      </c>
    </row>
    <row r="14329" spans="1:2" x14ac:dyDescent="0.25">
      <c r="A14329" s="118">
        <v>17300</v>
      </c>
      <c r="B14329" s="110" t="s">
        <v>17144</v>
      </c>
    </row>
    <row r="14330" spans="1:2" x14ac:dyDescent="0.25">
      <c r="A14330" s="118">
        <v>17300</v>
      </c>
      <c r="B14330" s="110" t="s">
        <v>17145</v>
      </c>
    </row>
    <row r="14331" spans="1:2" x14ac:dyDescent="0.25">
      <c r="A14331" s="118">
        <v>24660</v>
      </c>
      <c r="B14331" s="110" t="s">
        <v>17146</v>
      </c>
    </row>
    <row r="14332" spans="1:2" x14ac:dyDescent="0.25">
      <c r="A14332" s="118">
        <v>51410</v>
      </c>
      <c r="B14332" s="110" t="s">
        <v>17147</v>
      </c>
    </row>
    <row r="14333" spans="1:2" x14ac:dyDescent="0.25">
      <c r="A14333" s="118">
        <v>29540</v>
      </c>
      <c r="B14333" s="110" t="s">
        <v>17148</v>
      </c>
    </row>
    <row r="14334" spans="1:2" x14ac:dyDescent="0.25">
      <c r="A14334" s="118">
        <v>17300</v>
      </c>
      <c r="B14334" s="110" t="s">
        <v>17149</v>
      </c>
    </row>
    <row r="14335" spans="1:2" x14ac:dyDescent="0.25">
      <c r="A14335" s="118">
        <v>17300</v>
      </c>
      <c r="B14335" s="110" t="s">
        <v>17150</v>
      </c>
    </row>
    <row r="14336" spans="1:2" x14ac:dyDescent="0.25">
      <c r="A14336" s="118">
        <v>17300</v>
      </c>
      <c r="B14336" s="110" t="s">
        <v>17151</v>
      </c>
    </row>
    <row r="14337" spans="1:2" x14ac:dyDescent="0.25">
      <c r="A14337" s="118">
        <v>29540</v>
      </c>
      <c r="B14337" s="110" t="s">
        <v>17152</v>
      </c>
    </row>
    <row r="14338" spans="1:2" x14ac:dyDescent="0.25">
      <c r="A14338" s="119">
        <v>51160</v>
      </c>
      <c r="B14338" s="111" t="s">
        <v>17153</v>
      </c>
    </row>
    <row r="14339" spans="1:2" x14ac:dyDescent="0.25">
      <c r="A14339" s="119">
        <v>52610</v>
      </c>
      <c r="B14339" s="111" t="s">
        <v>17154</v>
      </c>
    </row>
    <row r="14340" spans="1:2" x14ac:dyDescent="0.25">
      <c r="A14340" s="119">
        <v>17403</v>
      </c>
      <c r="B14340" s="111" t="s">
        <v>17155</v>
      </c>
    </row>
    <row r="14341" spans="1:2" x14ac:dyDescent="0.25">
      <c r="A14341" s="119">
        <v>52489</v>
      </c>
      <c r="B14341" s="111" t="s">
        <v>17156</v>
      </c>
    </row>
    <row r="14342" spans="1:2" x14ac:dyDescent="0.25">
      <c r="A14342" s="119">
        <v>51479</v>
      </c>
      <c r="B14342" s="111" t="s">
        <v>17157</v>
      </c>
    </row>
    <row r="14343" spans="1:2" x14ac:dyDescent="0.25">
      <c r="A14343" s="118">
        <v>29540</v>
      </c>
      <c r="B14343" s="110" t="s">
        <v>17158</v>
      </c>
    </row>
    <row r="14344" spans="1:2" x14ac:dyDescent="0.25">
      <c r="A14344" s="118">
        <v>51830</v>
      </c>
      <c r="B14344" s="110" t="s">
        <v>17159</v>
      </c>
    </row>
    <row r="14345" spans="1:2" x14ac:dyDescent="0.25">
      <c r="A14345" s="118">
        <v>51560</v>
      </c>
      <c r="B14345" s="110" t="s">
        <v>17160</v>
      </c>
    </row>
    <row r="14346" spans="1:2" x14ac:dyDescent="0.25">
      <c r="A14346" s="118">
        <v>17300</v>
      </c>
      <c r="B14346" s="110" t="s">
        <v>17161</v>
      </c>
    </row>
    <row r="14347" spans="1:2" x14ac:dyDescent="0.25">
      <c r="A14347" s="119">
        <v>51160</v>
      </c>
      <c r="B14347" s="111" t="s">
        <v>17162</v>
      </c>
    </row>
    <row r="14348" spans="1:2" x14ac:dyDescent="0.25">
      <c r="A14348" s="119">
        <v>52610</v>
      </c>
      <c r="B14348" s="111" t="s">
        <v>17163</v>
      </c>
    </row>
    <row r="14349" spans="1:2" x14ac:dyDescent="0.25">
      <c r="A14349" s="120">
        <v>18249</v>
      </c>
      <c r="B14349" s="111" t="s">
        <v>17164</v>
      </c>
    </row>
    <row r="14350" spans="1:2" x14ac:dyDescent="0.25">
      <c r="A14350" s="119">
        <v>52423</v>
      </c>
      <c r="B14350" s="111" t="s">
        <v>17165</v>
      </c>
    </row>
    <row r="14351" spans="1:2" x14ac:dyDescent="0.25">
      <c r="A14351" s="119">
        <v>51429</v>
      </c>
      <c r="B14351" s="111" t="s">
        <v>17166</v>
      </c>
    </row>
    <row r="14352" spans="1:2" x14ac:dyDescent="0.25">
      <c r="A14352" s="118">
        <v>51830</v>
      </c>
      <c r="B14352" s="110" t="s">
        <v>17167</v>
      </c>
    </row>
    <row r="14353" spans="1:2" x14ac:dyDescent="0.25">
      <c r="A14353" s="118">
        <v>17300</v>
      </c>
      <c r="B14353" s="110" t="s">
        <v>17168</v>
      </c>
    </row>
    <row r="14354" spans="1:2" x14ac:dyDescent="0.25">
      <c r="A14354" s="118">
        <v>29540</v>
      </c>
      <c r="B14354" s="110" t="s">
        <v>17169</v>
      </c>
    </row>
    <row r="14355" spans="1:2" x14ac:dyDescent="0.25">
      <c r="A14355" s="118">
        <v>17520</v>
      </c>
      <c r="B14355" s="110" t="s">
        <v>17170</v>
      </c>
    </row>
    <row r="14356" spans="1:2" x14ac:dyDescent="0.25">
      <c r="A14356" s="118">
        <v>74872</v>
      </c>
      <c r="B14356" s="110" t="s">
        <v>17171</v>
      </c>
    </row>
    <row r="14357" spans="1:2" x14ac:dyDescent="0.25">
      <c r="A14357" s="118">
        <v>63400</v>
      </c>
      <c r="B14357" s="110" t="s">
        <v>17172</v>
      </c>
    </row>
    <row r="14358" spans="1:2" x14ac:dyDescent="0.25">
      <c r="A14358" s="118">
        <v>17403</v>
      </c>
      <c r="B14358" s="110" t="s">
        <v>17173</v>
      </c>
    </row>
    <row r="14359" spans="1:2" x14ac:dyDescent="0.25">
      <c r="A14359" s="118">
        <v>1110</v>
      </c>
      <c r="B14359" s="110" t="s">
        <v>17174</v>
      </c>
    </row>
    <row r="14360" spans="1:2" x14ac:dyDescent="0.25">
      <c r="A14360" s="118">
        <v>29560</v>
      </c>
      <c r="B14360" s="110" t="s">
        <v>17175</v>
      </c>
    </row>
    <row r="14361" spans="1:2" x14ac:dyDescent="0.25">
      <c r="A14361" s="118">
        <v>51110</v>
      </c>
      <c r="B14361" s="110" t="s">
        <v>17176</v>
      </c>
    </row>
    <row r="14362" spans="1:2" x14ac:dyDescent="0.25">
      <c r="A14362" s="118">
        <v>24511</v>
      </c>
      <c r="B14362" s="110" t="s">
        <v>17177</v>
      </c>
    </row>
    <row r="14363" spans="1:2" x14ac:dyDescent="0.25">
      <c r="A14363" s="118">
        <v>24511</v>
      </c>
      <c r="B14363" s="110" t="s">
        <v>17178</v>
      </c>
    </row>
    <row r="14364" spans="1:2" x14ac:dyDescent="0.25">
      <c r="A14364" s="118">
        <v>51830</v>
      </c>
      <c r="B14364" s="110" t="s">
        <v>17179</v>
      </c>
    </row>
    <row r="14365" spans="1:2" x14ac:dyDescent="0.25">
      <c r="A14365" s="118">
        <v>29540</v>
      </c>
      <c r="B14365" s="110" t="s">
        <v>17180</v>
      </c>
    </row>
    <row r="14366" spans="1:2" x14ac:dyDescent="0.25">
      <c r="A14366" s="118">
        <v>17549</v>
      </c>
      <c r="B14366" s="110" t="s">
        <v>17181</v>
      </c>
    </row>
    <row r="14367" spans="1:2" x14ac:dyDescent="0.25">
      <c r="A14367" s="118">
        <v>21240</v>
      </c>
      <c r="B14367" s="110" t="s">
        <v>17182</v>
      </c>
    </row>
    <row r="14368" spans="1:2" x14ac:dyDescent="0.25">
      <c r="A14368" s="118">
        <v>21240</v>
      </c>
      <c r="B14368" s="110" t="s">
        <v>17183</v>
      </c>
    </row>
    <row r="14369" spans="1:2" x14ac:dyDescent="0.25">
      <c r="A14369" s="118">
        <v>51570</v>
      </c>
      <c r="B14369" s="110" t="s">
        <v>17184</v>
      </c>
    </row>
    <row r="14370" spans="1:2" x14ac:dyDescent="0.25">
      <c r="A14370" s="118">
        <v>51830</v>
      </c>
      <c r="B14370" s="110" t="s">
        <v>17185</v>
      </c>
    </row>
    <row r="14371" spans="1:2" x14ac:dyDescent="0.25">
      <c r="A14371" s="118">
        <v>17542</v>
      </c>
      <c r="B14371" s="110" t="s">
        <v>17186</v>
      </c>
    </row>
    <row r="14372" spans="1:2" x14ac:dyDescent="0.25">
      <c r="A14372" s="118">
        <v>51830</v>
      </c>
      <c r="B14372" s="110" t="s">
        <v>17187</v>
      </c>
    </row>
    <row r="14373" spans="1:2" x14ac:dyDescent="0.25">
      <c r="A14373" s="118">
        <v>17549</v>
      </c>
      <c r="B14373" s="110" t="s">
        <v>17188</v>
      </c>
    </row>
    <row r="14374" spans="1:2" x14ac:dyDescent="0.25">
      <c r="A14374" s="118">
        <v>29540</v>
      </c>
      <c r="B14374" s="110" t="s">
        <v>17189</v>
      </c>
    </row>
    <row r="14375" spans="1:2" x14ac:dyDescent="0.25">
      <c r="A14375" s="118">
        <v>51160</v>
      </c>
      <c r="B14375" s="110" t="s">
        <v>17190</v>
      </c>
    </row>
    <row r="14376" spans="1:2" x14ac:dyDescent="0.25">
      <c r="A14376" s="118">
        <v>52410</v>
      </c>
      <c r="B14376" s="110" t="s">
        <v>17191</v>
      </c>
    </row>
    <row r="14377" spans="1:2" x14ac:dyDescent="0.25">
      <c r="A14377" s="118">
        <v>51410</v>
      </c>
      <c r="B14377" s="110" t="s">
        <v>17192</v>
      </c>
    </row>
    <row r="14378" spans="1:2" x14ac:dyDescent="0.25">
      <c r="A14378" s="118">
        <v>24660</v>
      </c>
      <c r="B14378" s="110" t="s">
        <v>17193</v>
      </c>
    </row>
    <row r="14379" spans="1:2" x14ac:dyDescent="0.25">
      <c r="A14379" s="118">
        <v>51410</v>
      </c>
      <c r="B14379" s="110" t="s">
        <v>17194</v>
      </c>
    </row>
    <row r="14380" spans="1:2" x14ac:dyDescent="0.25">
      <c r="A14380" s="118">
        <v>51410</v>
      </c>
      <c r="B14380" s="110" t="s">
        <v>17195</v>
      </c>
    </row>
    <row r="14381" spans="1:2" x14ac:dyDescent="0.25">
      <c r="A14381" s="118">
        <v>71409</v>
      </c>
      <c r="B14381" s="110" t="s">
        <v>17196</v>
      </c>
    </row>
    <row r="14382" spans="1:2" x14ac:dyDescent="0.25">
      <c r="A14382" s="118">
        <v>24700</v>
      </c>
      <c r="B14382" s="110" t="s">
        <v>17197</v>
      </c>
    </row>
    <row r="14383" spans="1:2" x14ac:dyDescent="0.25">
      <c r="A14383" s="118">
        <v>29540</v>
      </c>
      <c r="B14383" s="110" t="s">
        <v>17198</v>
      </c>
    </row>
    <row r="14384" spans="1:2" x14ac:dyDescent="0.25">
      <c r="A14384" s="118">
        <v>45220</v>
      </c>
      <c r="B14384" s="110" t="s">
        <v>17199</v>
      </c>
    </row>
    <row r="14385" spans="1:2" x14ac:dyDescent="0.25">
      <c r="A14385" s="118">
        <v>92621</v>
      </c>
      <c r="B14385" s="110" t="s">
        <v>17200</v>
      </c>
    </row>
    <row r="14386" spans="1:2" x14ac:dyDescent="0.25">
      <c r="A14386" s="118">
        <v>92710</v>
      </c>
      <c r="B14386" s="110" t="s">
        <v>17201</v>
      </c>
    </row>
    <row r="14387" spans="1:2" x14ac:dyDescent="0.25">
      <c r="A14387" s="118">
        <v>92320</v>
      </c>
      <c r="B14387" s="110" t="s">
        <v>17202</v>
      </c>
    </row>
    <row r="14388" spans="1:2" x14ac:dyDescent="0.25">
      <c r="A14388" s="118">
        <v>74879</v>
      </c>
      <c r="B14388" s="110" t="s">
        <v>17203</v>
      </c>
    </row>
    <row r="14389" spans="1:2" x14ac:dyDescent="0.25">
      <c r="A14389" s="118">
        <v>18249</v>
      </c>
      <c r="B14389" s="110" t="s">
        <v>17204</v>
      </c>
    </row>
    <row r="14390" spans="1:2" x14ac:dyDescent="0.25">
      <c r="A14390" s="118">
        <v>71409</v>
      </c>
      <c r="B14390" s="110" t="s">
        <v>17205</v>
      </c>
    </row>
    <row r="14391" spans="1:2" x14ac:dyDescent="0.25">
      <c r="A14391" s="118">
        <v>71401</v>
      </c>
      <c r="B14391" s="110" t="s">
        <v>17206</v>
      </c>
    </row>
    <row r="14392" spans="1:2" x14ac:dyDescent="0.25">
      <c r="A14392" s="118">
        <v>92311</v>
      </c>
      <c r="B14392" s="110" t="s">
        <v>17207</v>
      </c>
    </row>
    <row r="14393" spans="1:2" x14ac:dyDescent="0.25">
      <c r="A14393" s="118">
        <v>71409</v>
      </c>
      <c r="B14393" s="110" t="s">
        <v>17208</v>
      </c>
    </row>
    <row r="14394" spans="1:2" x14ac:dyDescent="0.25">
      <c r="A14394" s="118">
        <v>92311</v>
      </c>
      <c r="B14394" s="110" t="s">
        <v>17209</v>
      </c>
    </row>
    <row r="14395" spans="1:2" x14ac:dyDescent="0.25">
      <c r="A14395" s="118">
        <v>92330</v>
      </c>
      <c r="B14395" s="110" t="s">
        <v>17210</v>
      </c>
    </row>
    <row r="14396" spans="1:2" x14ac:dyDescent="0.25">
      <c r="A14396" s="118">
        <v>33201</v>
      </c>
      <c r="B14396" s="110" t="s">
        <v>17211</v>
      </c>
    </row>
    <row r="14397" spans="1:2" x14ac:dyDescent="0.25">
      <c r="A14397" s="118">
        <v>33202</v>
      </c>
      <c r="B14397" s="110" t="s">
        <v>17212</v>
      </c>
    </row>
    <row r="14398" spans="1:2" x14ac:dyDescent="0.25">
      <c r="A14398" s="118">
        <v>80302</v>
      </c>
      <c r="B14398" s="110" t="s">
        <v>17213</v>
      </c>
    </row>
    <row r="14399" spans="1:2" x14ac:dyDescent="0.25">
      <c r="A14399" s="118">
        <v>91310</v>
      </c>
      <c r="B14399" s="110" t="s">
        <v>17214</v>
      </c>
    </row>
    <row r="14400" spans="1:2" x14ac:dyDescent="0.25">
      <c r="A14400" s="118">
        <v>51460</v>
      </c>
      <c r="B14400" s="110" t="s">
        <v>17215</v>
      </c>
    </row>
    <row r="14401" spans="1:2" x14ac:dyDescent="0.25">
      <c r="A14401" s="118">
        <v>26140</v>
      </c>
      <c r="B14401" s="110" t="s">
        <v>17216</v>
      </c>
    </row>
    <row r="14402" spans="1:2" x14ac:dyDescent="0.25">
      <c r="A14402" s="118">
        <v>32100</v>
      </c>
      <c r="B14402" s="110" t="s">
        <v>17217</v>
      </c>
    </row>
    <row r="14403" spans="1:2" x14ac:dyDescent="0.25">
      <c r="A14403" s="118">
        <v>29560</v>
      </c>
      <c r="B14403" s="110" t="s">
        <v>17218</v>
      </c>
    </row>
    <row r="14404" spans="1:2" x14ac:dyDescent="0.25">
      <c r="A14404" s="118">
        <v>22220</v>
      </c>
      <c r="B14404" s="110" t="s">
        <v>17219</v>
      </c>
    </row>
    <row r="14405" spans="1:2" x14ac:dyDescent="0.25">
      <c r="A14405" s="118">
        <v>33100</v>
      </c>
      <c r="B14405" s="110" t="s">
        <v>17220</v>
      </c>
    </row>
    <row r="14406" spans="1:2" x14ac:dyDescent="0.25">
      <c r="A14406" s="118">
        <v>33201</v>
      </c>
      <c r="B14406" s="110" t="s">
        <v>17221</v>
      </c>
    </row>
    <row r="14407" spans="1:2" x14ac:dyDescent="0.25">
      <c r="A14407" s="118">
        <v>33202</v>
      </c>
      <c r="B14407" s="110" t="s">
        <v>17222</v>
      </c>
    </row>
    <row r="14408" spans="1:2" x14ac:dyDescent="0.25">
      <c r="A14408" s="118">
        <v>24160</v>
      </c>
      <c r="B14408" s="110" t="s">
        <v>17223</v>
      </c>
    </row>
    <row r="14409" spans="1:2" x14ac:dyDescent="0.25">
      <c r="A14409" s="118">
        <v>24160</v>
      </c>
      <c r="B14409" s="110" t="s">
        <v>17224</v>
      </c>
    </row>
    <row r="14410" spans="1:2" x14ac:dyDescent="0.25">
      <c r="A14410" s="118">
        <v>33201</v>
      </c>
      <c r="B14410" s="110" t="s">
        <v>17225</v>
      </c>
    </row>
    <row r="14411" spans="1:2" x14ac:dyDescent="0.25">
      <c r="A14411" s="118">
        <v>33202</v>
      </c>
      <c r="B14411" s="110" t="s">
        <v>17226</v>
      </c>
    </row>
    <row r="14412" spans="1:2" x14ac:dyDescent="0.25">
      <c r="A14412" s="118">
        <v>24301</v>
      </c>
      <c r="B14412" s="110" t="s">
        <v>17227</v>
      </c>
    </row>
    <row r="14413" spans="1:2" x14ac:dyDescent="0.25">
      <c r="A14413" s="118">
        <v>24160</v>
      </c>
      <c r="B14413" s="110" t="s">
        <v>17228</v>
      </c>
    </row>
    <row r="14414" spans="1:2" x14ac:dyDescent="0.25">
      <c r="A14414" s="118">
        <v>12000</v>
      </c>
      <c r="B14414" s="110" t="s">
        <v>17229</v>
      </c>
    </row>
    <row r="14415" spans="1:2" x14ac:dyDescent="0.25">
      <c r="A14415" s="118">
        <v>51410</v>
      </c>
      <c r="B14415" s="110" t="s">
        <v>17230</v>
      </c>
    </row>
    <row r="14416" spans="1:2" x14ac:dyDescent="0.25">
      <c r="A14416" s="118">
        <v>33402</v>
      </c>
      <c r="B14416" s="110" t="s">
        <v>17231</v>
      </c>
    </row>
    <row r="14417" spans="1:2" x14ac:dyDescent="0.25">
      <c r="A14417" s="118">
        <v>17160</v>
      </c>
      <c r="B14417" s="110" t="s">
        <v>17232</v>
      </c>
    </row>
    <row r="14418" spans="1:2" x14ac:dyDescent="0.25">
      <c r="A14418" s="118">
        <v>29540</v>
      </c>
      <c r="B14418" s="110" t="s">
        <v>17233</v>
      </c>
    </row>
    <row r="14419" spans="1:2" x14ac:dyDescent="0.25">
      <c r="A14419" s="118">
        <v>17160</v>
      </c>
      <c r="B14419" s="110" t="s">
        <v>17234</v>
      </c>
    </row>
    <row r="14420" spans="1:2" x14ac:dyDescent="0.25">
      <c r="A14420" s="118">
        <v>17160</v>
      </c>
      <c r="B14420" s="110" t="s">
        <v>17235</v>
      </c>
    </row>
    <row r="14421" spans="1:2" x14ac:dyDescent="0.25">
      <c r="A14421" s="118">
        <v>17160</v>
      </c>
      <c r="B14421" s="110" t="s">
        <v>17236</v>
      </c>
    </row>
    <row r="14422" spans="1:2" x14ac:dyDescent="0.25">
      <c r="A14422" s="118">
        <v>17160</v>
      </c>
      <c r="B14422" s="110" t="s">
        <v>17237</v>
      </c>
    </row>
    <row r="14423" spans="1:2" x14ac:dyDescent="0.25">
      <c r="A14423" s="118">
        <v>29420</v>
      </c>
      <c r="B14423" s="110" t="s">
        <v>17238</v>
      </c>
    </row>
    <row r="14424" spans="1:2" x14ac:dyDescent="0.25">
      <c r="A14424" s="118">
        <v>29420</v>
      </c>
      <c r="B14424" s="110" t="s">
        <v>17239</v>
      </c>
    </row>
    <row r="14425" spans="1:2" x14ac:dyDescent="0.25">
      <c r="A14425" s="118">
        <v>51540</v>
      </c>
      <c r="B14425" s="110" t="s">
        <v>17240</v>
      </c>
    </row>
    <row r="14426" spans="1:2" x14ac:dyDescent="0.25">
      <c r="A14426" s="118">
        <v>28740</v>
      </c>
      <c r="B14426" s="110" t="s">
        <v>17241</v>
      </c>
    </row>
    <row r="14427" spans="1:2" x14ac:dyDescent="0.25">
      <c r="A14427" s="118">
        <v>28620</v>
      </c>
      <c r="B14427" s="110" t="s">
        <v>17242</v>
      </c>
    </row>
    <row r="14428" spans="1:2" x14ac:dyDescent="0.25">
      <c r="A14428" s="118">
        <v>29420</v>
      </c>
      <c r="B14428" s="110" t="s">
        <v>17243</v>
      </c>
    </row>
    <row r="14429" spans="1:2" x14ac:dyDescent="0.25">
      <c r="A14429" s="118">
        <v>28620</v>
      </c>
      <c r="B14429" s="110" t="s">
        <v>17244</v>
      </c>
    </row>
    <row r="14430" spans="1:2" x14ac:dyDescent="0.25">
      <c r="A14430" s="118">
        <v>51880</v>
      </c>
      <c r="B14430" s="110" t="s">
        <v>17245</v>
      </c>
    </row>
    <row r="14431" spans="1:2" x14ac:dyDescent="0.25">
      <c r="A14431" s="118">
        <v>1410</v>
      </c>
      <c r="B14431" s="110" t="s">
        <v>17246</v>
      </c>
    </row>
    <row r="14432" spans="1:2" x14ac:dyDescent="0.25">
      <c r="A14432" s="118">
        <v>29320</v>
      </c>
      <c r="B14432" s="110" t="s">
        <v>17247</v>
      </c>
    </row>
    <row r="14433" spans="1:2" x14ac:dyDescent="0.25">
      <c r="A14433" s="118">
        <v>32100</v>
      </c>
      <c r="B14433" s="110" t="s">
        <v>17248</v>
      </c>
    </row>
    <row r="14434" spans="1:2" x14ac:dyDescent="0.25">
      <c r="A14434" s="118">
        <v>32100</v>
      </c>
      <c r="B14434" s="110" t="s">
        <v>17249</v>
      </c>
    </row>
    <row r="14435" spans="1:2" x14ac:dyDescent="0.25">
      <c r="A14435" s="118">
        <v>92710</v>
      </c>
      <c r="B14435" s="110" t="s">
        <v>17250</v>
      </c>
    </row>
    <row r="14436" spans="1:2" x14ac:dyDescent="0.25">
      <c r="A14436" s="118">
        <v>92349</v>
      </c>
      <c r="B14436" s="110" t="s">
        <v>17251</v>
      </c>
    </row>
    <row r="14437" spans="1:2" x14ac:dyDescent="0.25">
      <c r="A14437" s="118">
        <v>92320</v>
      </c>
      <c r="B14437" s="110" t="s">
        <v>17252</v>
      </c>
    </row>
    <row r="14438" spans="1:2" x14ac:dyDescent="0.25">
      <c r="A14438" s="118">
        <v>63301</v>
      </c>
      <c r="B14438" s="110" t="s">
        <v>17253</v>
      </c>
    </row>
    <row r="14439" spans="1:2" x14ac:dyDescent="0.25">
      <c r="A14439" s="118">
        <v>21259</v>
      </c>
      <c r="B14439" s="110" t="s">
        <v>17254</v>
      </c>
    </row>
    <row r="14440" spans="1:2" x14ac:dyDescent="0.25">
      <c r="A14440" s="118">
        <v>30010</v>
      </c>
      <c r="B14440" s="110" t="s">
        <v>17255</v>
      </c>
    </row>
    <row r="14441" spans="1:2" x14ac:dyDescent="0.25">
      <c r="A14441" s="118">
        <v>71330</v>
      </c>
      <c r="B14441" s="110" t="s">
        <v>17256</v>
      </c>
    </row>
    <row r="14442" spans="1:2" x14ac:dyDescent="0.25">
      <c r="A14442" s="118">
        <v>22220</v>
      </c>
      <c r="B14442" s="110" t="s">
        <v>17257</v>
      </c>
    </row>
    <row r="14443" spans="1:2" x14ac:dyDescent="0.25">
      <c r="A14443" s="118">
        <v>30010</v>
      </c>
      <c r="B14443" s="110" t="s">
        <v>17258</v>
      </c>
    </row>
    <row r="14444" spans="1:2" x14ac:dyDescent="0.25">
      <c r="A14444" s="118">
        <v>92629</v>
      </c>
      <c r="B14444" s="110" t="s">
        <v>17259</v>
      </c>
    </row>
    <row r="14445" spans="1:2" x14ac:dyDescent="0.25">
      <c r="A14445" s="118">
        <v>92729</v>
      </c>
      <c r="B14445" s="110" t="s">
        <v>17260</v>
      </c>
    </row>
    <row r="14446" spans="1:2" x14ac:dyDescent="0.25">
      <c r="A14446" s="118">
        <v>17210</v>
      </c>
      <c r="B14446" s="110" t="s">
        <v>17261</v>
      </c>
    </row>
    <row r="14447" spans="1:2" x14ac:dyDescent="0.25">
      <c r="A14447" s="118">
        <v>36610</v>
      </c>
      <c r="B14447" s="110" t="s">
        <v>17262</v>
      </c>
    </row>
    <row r="14448" spans="1:2" x14ac:dyDescent="0.25">
      <c r="A14448" s="118">
        <v>17240</v>
      </c>
      <c r="B14448" s="110" t="s">
        <v>17263</v>
      </c>
    </row>
    <row r="14449" spans="1:2" x14ac:dyDescent="0.25">
      <c r="A14449" s="118">
        <v>52424</v>
      </c>
      <c r="B14449" s="110" t="s">
        <v>17264</v>
      </c>
    </row>
    <row r="14450" spans="1:2" x14ac:dyDescent="0.25">
      <c r="A14450" s="118">
        <v>51429</v>
      </c>
      <c r="B14450" s="110" t="s">
        <v>17265</v>
      </c>
    </row>
    <row r="14451" spans="1:2" x14ac:dyDescent="0.25">
      <c r="A14451" s="118">
        <v>18249</v>
      </c>
      <c r="B14451" s="110" t="s">
        <v>17266</v>
      </c>
    </row>
    <row r="14452" spans="1:2" x14ac:dyDescent="0.25">
      <c r="A14452" s="118">
        <v>17710</v>
      </c>
      <c r="B14452" s="110" t="s">
        <v>17267</v>
      </c>
    </row>
    <row r="14453" spans="1:2" x14ac:dyDescent="0.25">
      <c r="A14453" s="118">
        <v>29560</v>
      </c>
      <c r="B14453" s="110" t="s">
        <v>17268</v>
      </c>
    </row>
    <row r="14454" spans="1:2" x14ac:dyDescent="0.25">
      <c r="A14454" s="118">
        <v>25239</v>
      </c>
      <c r="B14454" s="110" t="s">
        <v>17269</v>
      </c>
    </row>
    <row r="14455" spans="1:2" x14ac:dyDescent="0.25">
      <c r="A14455" s="118">
        <v>51530</v>
      </c>
      <c r="B14455" s="110" t="s">
        <v>17270</v>
      </c>
    </row>
    <row r="14456" spans="1:2" x14ac:dyDescent="0.25">
      <c r="A14456" s="118">
        <v>26400</v>
      </c>
      <c r="B14456" s="110" t="s">
        <v>17271</v>
      </c>
    </row>
    <row r="14457" spans="1:2" x14ac:dyDescent="0.25">
      <c r="A14457" s="118">
        <v>52460</v>
      </c>
      <c r="B14457" s="110" t="s">
        <v>17272</v>
      </c>
    </row>
    <row r="14458" spans="1:2" x14ac:dyDescent="0.25">
      <c r="A14458" s="118">
        <v>45430</v>
      </c>
      <c r="B14458" s="110" t="s">
        <v>17273</v>
      </c>
    </row>
    <row r="14459" spans="1:2" x14ac:dyDescent="0.25">
      <c r="A14459" s="118">
        <v>25231</v>
      </c>
      <c r="B14459" s="110" t="s">
        <v>17274</v>
      </c>
    </row>
    <row r="14460" spans="1:2" x14ac:dyDescent="0.25">
      <c r="A14460" s="118">
        <v>26300</v>
      </c>
      <c r="B14460" s="110" t="s">
        <v>17275</v>
      </c>
    </row>
    <row r="14461" spans="1:2" x14ac:dyDescent="0.25">
      <c r="A14461" s="118">
        <v>26610</v>
      </c>
      <c r="B14461" s="110" t="s">
        <v>17276</v>
      </c>
    </row>
    <row r="14462" spans="1:2" x14ac:dyDescent="0.25">
      <c r="A14462" s="118">
        <v>20520</v>
      </c>
      <c r="B14462" s="110" t="s">
        <v>17277</v>
      </c>
    </row>
    <row r="14463" spans="1:2" x14ac:dyDescent="0.25">
      <c r="A14463" s="118">
        <v>17519</v>
      </c>
      <c r="B14463" s="110" t="s">
        <v>17278</v>
      </c>
    </row>
    <row r="14464" spans="1:2" x14ac:dyDescent="0.25">
      <c r="A14464" s="118">
        <v>26650</v>
      </c>
      <c r="B14464" s="110" t="s">
        <v>17279</v>
      </c>
    </row>
    <row r="14465" spans="1:2" x14ac:dyDescent="0.25">
      <c r="A14465" s="118">
        <v>26150</v>
      </c>
      <c r="B14465" s="110" t="s">
        <v>17280</v>
      </c>
    </row>
    <row r="14466" spans="1:2" x14ac:dyDescent="0.25">
      <c r="A14466" s="118">
        <v>26300</v>
      </c>
      <c r="B14466" s="110" t="s">
        <v>17281</v>
      </c>
    </row>
    <row r="14467" spans="1:2" x14ac:dyDescent="0.25">
      <c r="A14467" s="118">
        <v>17519</v>
      </c>
      <c r="B14467" s="110" t="s">
        <v>17282</v>
      </c>
    </row>
    <row r="14468" spans="1:2" x14ac:dyDescent="0.25">
      <c r="A14468" s="118">
        <v>26620</v>
      </c>
      <c r="B14468" s="110" t="s">
        <v>17283</v>
      </c>
    </row>
    <row r="14469" spans="1:2" x14ac:dyDescent="0.25">
      <c r="A14469" s="118">
        <v>26700</v>
      </c>
      <c r="B14469" s="110" t="s">
        <v>17284</v>
      </c>
    </row>
    <row r="14470" spans="1:2" x14ac:dyDescent="0.25">
      <c r="A14470" s="118">
        <v>17512</v>
      </c>
      <c r="B14470" s="110" t="s">
        <v>17285</v>
      </c>
    </row>
    <row r="14471" spans="1:2" x14ac:dyDescent="0.25">
      <c r="A14471" s="118">
        <v>25231</v>
      </c>
      <c r="B14471" s="110" t="s">
        <v>17286</v>
      </c>
    </row>
    <row r="14472" spans="1:2" x14ac:dyDescent="0.25">
      <c r="A14472" s="118">
        <v>26821</v>
      </c>
      <c r="B14472" s="110" t="s">
        <v>17287</v>
      </c>
    </row>
    <row r="14473" spans="1:2" x14ac:dyDescent="0.25">
      <c r="A14473" s="118">
        <v>45430</v>
      </c>
      <c r="B14473" s="110" t="s">
        <v>17288</v>
      </c>
    </row>
    <row r="14474" spans="1:2" x14ac:dyDescent="0.25">
      <c r="A14474" s="118">
        <v>25130</v>
      </c>
      <c r="B14474" s="110" t="s">
        <v>17289</v>
      </c>
    </row>
    <row r="14475" spans="1:2" x14ac:dyDescent="0.25">
      <c r="A14475" s="118">
        <v>22230</v>
      </c>
      <c r="B14475" s="110" t="s">
        <v>17290</v>
      </c>
    </row>
    <row r="14476" spans="1:2" x14ac:dyDescent="0.25">
      <c r="A14476" s="118">
        <v>51130</v>
      </c>
      <c r="B14476" s="110" t="s">
        <v>17291</v>
      </c>
    </row>
    <row r="14477" spans="1:2" x14ac:dyDescent="0.25">
      <c r="A14477" s="118">
        <v>51130</v>
      </c>
      <c r="B14477" s="110" t="s">
        <v>17292</v>
      </c>
    </row>
    <row r="14478" spans="1:2" x14ac:dyDescent="0.25">
      <c r="A14478" s="118">
        <v>2020</v>
      </c>
      <c r="B14478" s="110" t="s">
        <v>17293</v>
      </c>
    </row>
    <row r="14479" spans="1:2" x14ac:dyDescent="0.25">
      <c r="A14479" s="118">
        <v>2020</v>
      </c>
      <c r="B14479" s="110" t="s">
        <v>17294</v>
      </c>
    </row>
    <row r="14480" spans="1:2" x14ac:dyDescent="0.25">
      <c r="A14480" s="118">
        <v>2010</v>
      </c>
      <c r="B14480" s="110" t="s">
        <v>17295</v>
      </c>
    </row>
    <row r="14481" spans="1:2" x14ac:dyDescent="0.25">
      <c r="A14481" s="118">
        <v>51530</v>
      </c>
      <c r="B14481" s="110" t="s">
        <v>17296</v>
      </c>
    </row>
    <row r="14482" spans="1:2" x14ac:dyDescent="0.25">
      <c r="A14482" s="118">
        <v>74300</v>
      </c>
      <c r="B14482" s="110" t="s">
        <v>17297</v>
      </c>
    </row>
    <row r="14483" spans="1:2" x14ac:dyDescent="0.25">
      <c r="A14483" s="118">
        <v>51530</v>
      </c>
      <c r="B14483" s="110" t="s">
        <v>17298</v>
      </c>
    </row>
    <row r="14484" spans="1:2" x14ac:dyDescent="0.25">
      <c r="A14484" s="118">
        <v>51530</v>
      </c>
      <c r="B14484" s="110" t="s">
        <v>17299</v>
      </c>
    </row>
    <row r="14485" spans="1:2" x14ac:dyDescent="0.25">
      <c r="A14485" s="118">
        <v>33500</v>
      </c>
      <c r="B14485" s="110" t="s">
        <v>17300</v>
      </c>
    </row>
    <row r="14486" spans="1:2" x14ac:dyDescent="0.25">
      <c r="A14486" s="118">
        <v>33500</v>
      </c>
      <c r="B14486" s="110" t="s">
        <v>17301</v>
      </c>
    </row>
    <row r="14487" spans="1:2" x14ac:dyDescent="0.25">
      <c r="A14487" s="118">
        <v>33500</v>
      </c>
      <c r="B14487" s="110" t="s">
        <v>17302</v>
      </c>
    </row>
    <row r="14488" spans="1:2" x14ac:dyDescent="0.25">
      <c r="A14488" s="118">
        <v>72300</v>
      </c>
      <c r="B14488" s="110" t="s">
        <v>17303</v>
      </c>
    </row>
    <row r="14489" spans="1:2" x14ac:dyDescent="0.25">
      <c r="A14489" s="118">
        <v>33500</v>
      </c>
      <c r="B14489" s="110" t="s">
        <v>17304</v>
      </c>
    </row>
    <row r="14490" spans="1:2" x14ac:dyDescent="0.25">
      <c r="A14490" s="118">
        <v>33500</v>
      </c>
      <c r="B14490" s="110" t="s">
        <v>17305</v>
      </c>
    </row>
    <row r="14491" spans="1:2" x14ac:dyDescent="0.25">
      <c r="A14491" s="118">
        <v>92629</v>
      </c>
      <c r="B14491" s="110" t="s">
        <v>17306</v>
      </c>
    </row>
    <row r="14492" spans="1:2" x14ac:dyDescent="0.25">
      <c r="A14492" s="118">
        <v>33500</v>
      </c>
      <c r="B14492" s="110" t="s">
        <v>17307</v>
      </c>
    </row>
    <row r="14493" spans="1:2" x14ac:dyDescent="0.25">
      <c r="A14493" s="118">
        <v>63309</v>
      </c>
      <c r="B14493" s="110" t="s">
        <v>17308</v>
      </c>
    </row>
    <row r="14494" spans="1:2" x14ac:dyDescent="0.25">
      <c r="A14494" s="118">
        <v>70209</v>
      </c>
      <c r="B14494" s="110" t="s">
        <v>17309</v>
      </c>
    </row>
    <row r="14495" spans="1:2" x14ac:dyDescent="0.25">
      <c r="A14495" s="118">
        <v>22220</v>
      </c>
      <c r="B14495" s="110" t="s">
        <v>17310</v>
      </c>
    </row>
    <row r="14496" spans="1:2" x14ac:dyDescent="0.25">
      <c r="A14496" s="118">
        <v>22150</v>
      </c>
      <c r="B14496" s="110" t="s">
        <v>17311</v>
      </c>
    </row>
    <row r="14497" spans="1:2" x14ac:dyDescent="0.25">
      <c r="A14497" s="118">
        <v>25130</v>
      </c>
      <c r="B14497" s="110" t="s">
        <v>17312</v>
      </c>
    </row>
    <row r="14498" spans="1:2" x14ac:dyDescent="0.25">
      <c r="A14498" s="118">
        <v>27430</v>
      </c>
      <c r="B14498" s="110" t="s">
        <v>17313</v>
      </c>
    </row>
    <row r="14499" spans="1:2" x14ac:dyDescent="0.25">
      <c r="A14499" s="118">
        <v>27430</v>
      </c>
      <c r="B14499" s="110" t="s">
        <v>17314</v>
      </c>
    </row>
    <row r="14500" spans="1:2" x14ac:dyDescent="0.25">
      <c r="A14500" s="118">
        <v>13200</v>
      </c>
      <c r="B14500" s="110" t="s">
        <v>17315</v>
      </c>
    </row>
    <row r="14501" spans="1:2" x14ac:dyDescent="0.25">
      <c r="A14501" s="118">
        <v>29710</v>
      </c>
      <c r="B14501" s="110" t="s">
        <v>17316</v>
      </c>
    </row>
    <row r="14502" spans="1:2" x14ac:dyDescent="0.25">
      <c r="A14502" s="118">
        <v>13200</v>
      </c>
      <c r="B14502" s="110" t="s">
        <v>17317</v>
      </c>
    </row>
    <row r="14503" spans="1:2" x14ac:dyDescent="0.25">
      <c r="A14503" s="118">
        <v>22220</v>
      </c>
      <c r="B14503" s="110" t="s">
        <v>17318</v>
      </c>
    </row>
    <row r="14504" spans="1:2" x14ac:dyDescent="0.25">
      <c r="A14504" s="118">
        <v>27430</v>
      </c>
      <c r="B14504" s="110" t="s">
        <v>17319</v>
      </c>
    </row>
    <row r="14505" spans="1:2" x14ac:dyDescent="0.25">
      <c r="A14505" s="118">
        <v>28620</v>
      </c>
      <c r="B14505" s="110" t="s">
        <v>17320</v>
      </c>
    </row>
    <row r="14506" spans="1:2" x14ac:dyDescent="0.25">
      <c r="A14506" s="118">
        <v>15891</v>
      </c>
      <c r="B14506" s="110" t="s">
        <v>17321</v>
      </c>
    </row>
    <row r="14507" spans="1:2" x14ac:dyDescent="0.25">
      <c r="A14507" s="118">
        <v>15131</v>
      </c>
      <c r="B14507" s="110" t="s">
        <v>17322</v>
      </c>
    </row>
    <row r="14508" spans="1:2" x14ac:dyDescent="0.25">
      <c r="A14508" s="118">
        <v>15139</v>
      </c>
      <c r="B14508" s="110" t="s">
        <v>17323</v>
      </c>
    </row>
    <row r="14509" spans="1:2" x14ac:dyDescent="0.25">
      <c r="A14509" s="118">
        <v>15891</v>
      </c>
      <c r="B14509" s="110" t="s">
        <v>17324</v>
      </c>
    </row>
    <row r="14510" spans="1:2" x14ac:dyDescent="0.25">
      <c r="A14510" s="118">
        <v>27100</v>
      </c>
      <c r="B14510" s="110" t="s">
        <v>17325</v>
      </c>
    </row>
    <row r="14511" spans="1:2" x14ac:dyDescent="0.25">
      <c r="A14511" s="118">
        <v>51520</v>
      </c>
      <c r="B14511" s="110" t="s">
        <v>17326</v>
      </c>
    </row>
    <row r="14512" spans="1:2" x14ac:dyDescent="0.25">
      <c r="A14512" s="118">
        <v>28720</v>
      </c>
      <c r="B14512" s="110" t="s">
        <v>17327</v>
      </c>
    </row>
    <row r="14513" spans="1:2" x14ac:dyDescent="0.25">
      <c r="A14513" s="118">
        <v>26110</v>
      </c>
      <c r="B14513" s="110" t="s">
        <v>17328</v>
      </c>
    </row>
    <row r="14514" spans="1:2" x14ac:dyDescent="0.25">
      <c r="A14514" s="118">
        <v>28620</v>
      </c>
      <c r="B14514" s="110" t="s">
        <v>17329</v>
      </c>
    </row>
    <row r="14515" spans="1:2" x14ac:dyDescent="0.25">
      <c r="A14515" s="118">
        <v>29220</v>
      </c>
      <c r="B14515" s="110" t="s">
        <v>17330</v>
      </c>
    </row>
    <row r="14516" spans="1:2" x14ac:dyDescent="0.25">
      <c r="A14516" s="118">
        <v>34300</v>
      </c>
      <c r="B14516" s="110" t="s">
        <v>17331</v>
      </c>
    </row>
    <row r="14517" spans="1:2" x14ac:dyDescent="0.25">
      <c r="A14517" s="118">
        <v>20520</v>
      </c>
      <c r="B14517" s="110" t="s">
        <v>17332</v>
      </c>
    </row>
    <row r="14518" spans="1:2" x14ac:dyDescent="0.25">
      <c r="A14518" s="118">
        <v>26140</v>
      </c>
      <c r="B14518" s="110" t="s">
        <v>17333</v>
      </c>
    </row>
    <row r="14519" spans="1:2" x14ac:dyDescent="0.25">
      <c r="A14519" s="118">
        <v>21120</v>
      </c>
      <c r="B14519" s="110" t="s">
        <v>17334</v>
      </c>
    </row>
    <row r="14520" spans="1:2" x14ac:dyDescent="0.25">
      <c r="A14520" s="118">
        <v>27450</v>
      </c>
      <c r="B14520" s="110" t="s">
        <v>17335</v>
      </c>
    </row>
    <row r="14521" spans="1:2" x14ac:dyDescent="0.25">
      <c r="A14521" s="118">
        <v>24120</v>
      </c>
      <c r="B14521" s="110" t="s">
        <v>17336</v>
      </c>
    </row>
    <row r="14522" spans="1:2" x14ac:dyDescent="0.25">
      <c r="A14522" s="118">
        <v>51550</v>
      </c>
      <c r="B14522" s="110" t="s">
        <v>17337</v>
      </c>
    </row>
    <row r="14523" spans="1:2" x14ac:dyDescent="0.25">
      <c r="A14523" s="118">
        <v>22220</v>
      </c>
      <c r="B14523" s="110" t="s">
        <v>17338</v>
      </c>
    </row>
    <row r="14524" spans="1:2" x14ac:dyDescent="0.25">
      <c r="A14524" s="118">
        <v>28750</v>
      </c>
      <c r="B14524" s="110" t="s">
        <v>17339</v>
      </c>
    </row>
    <row r="14525" spans="1:2" x14ac:dyDescent="0.25">
      <c r="A14525" s="118">
        <v>29710</v>
      </c>
      <c r="B14525" s="110" t="s">
        <v>17340</v>
      </c>
    </row>
    <row r="14526" spans="1:2" x14ac:dyDescent="0.25">
      <c r="A14526" s="118">
        <v>93059</v>
      </c>
      <c r="B14526" s="110" t="s">
        <v>17341</v>
      </c>
    </row>
    <row r="14527" spans="1:2" x14ac:dyDescent="0.25">
      <c r="A14527" s="118">
        <v>51170</v>
      </c>
      <c r="B14527" s="110" t="s">
        <v>17342</v>
      </c>
    </row>
    <row r="14528" spans="1:2" x14ac:dyDescent="0.25">
      <c r="A14528" s="118">
        <v>52260</v>
      </c>
      <c r="B14528" s="110" t="s">
        <v>17343</v>
      </c>
    </row>
    <row r="14529" spans="1:2" x14ac:dyDescent="0.25">
      <c r="A14529" s="118">
        <v>51250</v>
      </c>
      <c r="B14529" s="110" t="s">
        <v>17344</v>
      </c>
    </row>
    <row r="14530" spans="1:2" x14ac:dyDescent="0.25">
      <c r="A14530" s="118">
        <v>51170</v>
      </c>
      <c r="B14530" s="110" t="s">
        <v>17345</v>
      </c>
    </row>
    <row r="14531" spans="1:2" x14ac:dyDescent="0.25">
      <c r="A14531" s="118">
        <v>51250</v>
      </c>
      <c r="B14531" s="110" t="s">
        <v>17346</v>
      </c>
    </row>
    <row r="14532" spans="1:2" x14ac:dyDescent="0.25">
      <c r="A14532" s="118">
        <v>16000</v>
      </c>
      <c r="B14532" s="110" t="s">
        <v>17347</v>
      </c>
    </row>
    <row r="14533" spans="1:2" x14ac:dyDescent="0.25">
      <c r="A14533" s="118">
        <v>1110</v>
      </c>
      <c r="B14533" s="110" t="s">
        <v>17348</v>
      </c>
    </row>
    <row r="14534" spans="1:2" x14ac:dyDescent="0.25">
      <c r="A14534" s="118">
        <v>51250</v>
      </c>
      <c r="B14534" s="110" t="s">
        <v>17349</v>
      </c>
    </row>
    <row r="14535" spans="1:2" x14ac:dyDescent="0.25">
      <c r="A14535" s="118">
        <v>1110</v>
      </c>
      <c r="B14535" s="110" t="s">
        <v>17350</v>
      </c>
    </row>
    <row r="14536" spans="1:2" x14ac:dyDescent="0.25">
      <c r="A14536" s="118">
        <v>51350</v>
      </c>
      <c r="B14536" s="110" t="s">
        <v>17351</v>
      </c>
    </row>
    <row r="14537" spans="1:2" x14ac:dyDescent="0.25">
      <c r="A14537" s="118">
        <v>51870</v>
      </c>
      <c r="B14537" s="110" t="s">
        <v>17352</v>
      </c>
    </row>
    <row r="14538" spans="1:2" x14ac:dyDescent="0.25">
      <c r="A14538" s="118">
        <v>29530</v>
      </c>
      <c r="B14538" s="110" t="s">
        <v>17353</v>
      </c>
    </row>
    <row r="14539" spans="1:2" x14ac:dyDescent="0.25">
      <c r="A14539" s="118">
        <v>16000</v>
      </c>
      <c r="B14539" s="110" t="s">
        <v>17354</v>
      </c>
    </row>
    <row r="14540" spans="1:2" x14ac:dyDescent="0.25">
      <c r="A14540" s="118">
        <v>51350</v>
      </c>
      <c r="B14540" s="110" t="s">
        <v>17355</v>
      </c>
    </row>
    <row r="14541" spans="1:2" x14ac:dyDescent="0.25">
      <c r="A14541" s="118">
        <v>51350</v>
      </c>
      <c r="B14541" s="110" t="s">
        <v>17356</v>
      </c>
    </row>
    <row r="14542" spans="1:2" x14ac:dyDescent="0.25">
      <c r="A14542" s="118">
        <v>51110</v>
      </c>
      <c r="B14542" s="110" t="s">
        <v>17357</v>
      </c>
    </row>
    <row r="14543" spans="1:2" x14ac:dyDescent="0.25">
      <c r="A14543" s="118">
        <v>16000</v>
      </c>
      <c r="B14543" s="110" t="s">
        <v>17358</v>
      </c>
    </row>
    <row r="14544" spans="1:2" x14ac:dyDescent="0.25">
      <c r="A14544" s="118">
        <v>16000</v>
      </c>
      <c r="B14544" s="110" t="s">
        <v>17359</v>
      </c>
    </row>
    <row r="14545" spans="1:2" x14ac:dyDescent="0.25">
      <c r="A14545" s="118">
        <v>16000</v>
      </c>
      <c r="B14545" s="110" t="s">
        <v>17360</v>
      </c>
    </row>
    <row r="14546" spans="1:2" x14ac:dyDescent="0.25">
      <c r="A14546" s="118">
        <v>52260</v>
      </c>
      <c r="B14546" s="110" t="s">
        <v>17361</v>
      </c>
    </row>
    <row r="14547" spans="1:2" x14ac:dyDescent="0.25">
      <c r="A14547" s="118">
        <v>51350</v>
      </c>
      <c r="B14547" s="110" t="s">
        <v>17362</v>
      </c>
    </row>
    <row r="14548" spans="1:2" x14ac:dyDescent="0.25">
      <c r="A14548" s="118">
        <v>51350</v>
      </c>
      <c r="B14548" s="110" t="s">
        <v>17363</v>
      </c>
    </row>
    <row r="14549" spans="1:2" x14ac:dyDescent="0.25">
      <c r="A14549" s="118">
        <v>19300</v>
      </c>
      <c r="B14549" s="110" t="s">
        <v>17364</v>
      </c>
    </row>
    <row r="14550" spans="1:2" x14ac:dyDescent="0.25">
      <c r="A14550" s="118">
        <v>15842</v>
      </c>
      <c r="B14550" s="110" t="s">
        <v>17365</v>
      </c>
    </row>
    <row r="14551" spans="1:2" x14ac:dyDescent="0.25">
      <c r="A14551" s="118">
        <v>26210</v>
      </c>
      <c r="B14551" s="110" t="s">
        <v>17366</v>
      </c>
    </row>
    <row r="14552" spans="1:2" x14ac:dyDescent="0.25">
      <c r="A14552" s="118">
        <v>25240</v>
      </c>
      <c r="B14552" s="110" t="s">
        <v>17367</v>
      </c>
    </row>
    <row r="14553" spans="1:2" x14ac:dyDescent="0.25">
      <c r="A14553" s="118">
        <v>36220</v>
      </c>
      <c r="B14553" s="110" t="s">
        <v>17368</v>
      </c>
    </row>
    <row r="14554" spans="1:2" x14ac:dyDescent="0.25">
      <c r="A14554" s="118">
        <v>36620</v>
      </c>
      <c r="B14554" s="110" t="s">
        <v>17369</v>
      </c>
    </row>
    <row r="14555" spans="1:2" x14ac:dyDescent="0.25">
      <c r="A14555" s="118">
        <v>19200</v>
      </c>
      <c r="B14555" s="110" t="s">
        <v>17370</v>
      </c>
    </row>
    <row r="14556" spans="1:2" x14ac:dyDescent="0.25">
      <c r="A14556" s="118">
        <v>52330</v>
      </c>
      <c r="B14556" s="110" t="s">
        <v>17371</v>
      </c>
    </row>
    <row r="14557" spans="1:2" x14ac:dyDescent="0.25">
      <c r="A14557" s="118">
        <v>17403</v>
      </c>
      <c r="B14557" s="110" t="s">
        <v>17372</v>
      </c>
    </row>
    <row r="14558" spans="1:2" x14ac:dyDescent="0.25">
      <c r="A14558" s="118">
        <v>21220</v>
      </c>
      <c r="B14558" s="110" t="s">
        <v>17373</v>
      </c>
    </row>
    <row r="14559" spans="1:2" x14ac:dyDescent="0.25">
      <c r="A14559" s="118">
        <v>21120</v>
      </c>
      <c r="B14559" s="110" t="s">
        <v>17374</v>
      </c>
    </row>
    <row r="14560" spans="1:2" x14ac:dyDescent="0.25">
      <c r="A14560" s="118">
        <v>24520</v>
      </c>
      <c r="B14560" s="110" t="s">
        <v>17375</v>
      </c>
    </row>
    <row r="14561" spans="1:2" x14ac:dyDescent="0.25">
      <c r="A14561" s="118">
        <v>51450</v>
      </c>
      <c r="B14561" s="110" t="s">
        <v>17376</v>
      </c>
    </row>
    <row r="14562" spans="1:2" x14ac:dyDescent="0.25">
      <c r="A14562" s="118">
        <v>24511</v>
      </c>
      <c r="B14562" s="110" t="s">
        <v>17377</v>
      </c>
    </row>
    <row r="14563" spans="1:2" x14ac:dyDescent="0.25">
      <c r="A14563" s="118">
        <v>24520</v>
      </c>
      <c r="B14563" s="110" t="s">
        <v>17378</v>
      </c>
    </row>
    <row r="14564" spans="1:2" x14ac:dyDescent="0.25">
      <c r="A14564" s="118">
        <v>24520</v>
      </c>
      <c r="B14564" s="110" t="s">
        <v>17379</v>
      </c>
    </row>
    <row r="14565" spans="1:2" x14ac:dyDescent="0.25">
      <c r="A14565" s="118">
        <v>51530</v>
      </c>
      <c r="B14565" s="110" t="s">
        <v>17380</v>
      </c>
    </row>
    <row r="14566" spans="1:2" x14ac:dyDescent="0.25">
      <c r="A14566" s="118">
        <v>63210</v>
      </c>
      <c r="B14566" s="110" t="s">
        <v>17381</v>
      </c>
    </row>
    <row r="14567" spans="1:2" x14ac:dyDescent="0.25">
      <c r="A14567" s="118">
        <v>24140</v>
      </c>
      <c r="B14567" s="110" t="s">
        <v>17382</v>
      </c>
    </row>
    <row r="14568" spans="1:2" x14ac:dyDescent="0.25">
      <c r="A14568" s="118">
        <v>1120</v>
      </c>
      <c r="B14568" s="110" t="s">
        <v>17383</v>
      </c>
    </row>
    <row r="14569" spans="1:2" x14ac:dyDescent="0.25">
      <c r="A14569" s="118">
        <v>33100</v>
      </c>
      <c r="B14569" s="110" t="s">
        <v>17384</v>
      </c>
    </row>
    <row r="14570" spans="1:2" x14ac:dyDescent="0.25">
      <c r="A14570" s="118">
        <v>32300</v>
      </c>
      <c r="B14570" s="110" t="s">
        <v>17385</v>
      </c>
    </row>
    <row r="14571" spans="1:2" x14ac:dyDescent="0.25">
      <c r="A14571" s="118">
        <v>24120</v>
      </c>
      <c r="B14571" s="110" t="s">
        <v>17386</v>
      </c>
    </row>
    <row r="14572" spans="1:2" x14ac:dyDescent="0.25">
      <c r="A14572" s="118">
        <v>30010</v>
      </c>
      <c r="B14572" s="110" t="s">
        <v>17387</v>
      </c>
    </row>
    <row r="14573" spans="1:2" x14ac:dyDescent="0.25">
      <c r="A14573" s="118">
        <v>24640</v>
      </c>
      <c r="B14573" s="110" t="s">
        <v>17388</v>
      </c>
    </row>
    <row r="14574" spans="1:2" x14ac:dyDescent="0.25">
      <c r="A14574" s="118">
        <v>20100</v>
      </c>
      <c r="B14574" s="110" t="s">
        <v>17389</v>
      </c>
    </row>
    <row r="14575" spans="1:2" x14ac:dyDescent="0.25">
      <c r="A14575" s="118">
        <v>15980</v>
      </c>
      <c r="B14575" s="110" t="s">
        <v>17390</v>
      </c>
    </row>
    <row r="14576" spans="1:2" x14ac:dyDescent="0.25">
      <c r="A14576" s="118">
        <v>15932</v>
      </c>
      <c r="B14576" s="110" t="s">
        <v>17391</v>
      </c>
    </row>
    <row r="14577" spans="1:2" x14ac:dyDescent="0.25">
      <c r="A14577" s="118">
        <v>29320</v>
      </c>
      <c r="B14577" s="110" t="s">
        <v>17392</v>
      </c>
    </row>
    <row r="14578" spans="1:2" x14ac:dyDescent="0.25">
      <c r="A14578" s="118">
        <v>20510</v>
      </c>
      <c r="B14578" s="110" t="s">
        <v>17393</v>
      </c>
    </row>
    <row r="14579" spans="1:2" x14ac:dyDescent="0.25">
      <c r="A14579" s="118">
        <v>29430</v>
      </c>
      <c r="B14579" s="110" t="s">
        <v>17394</v>
      </c>
    </row>
    <row r="14580" spans="1:2" x14ac:dyDescent="0.25">
      <c r="A14580" s="118">
        <v>19200</v>
      </c>
      <c r="B14580" s="110" t="s">
        <v>17395</v>
      </c>
    </row>
    <row r="14581" spans="1:2" x14ac:dyDescent="0.25">
      <c r="A14581" s="118">
        <v>52460</v>
      </c>
      <c r="B14581" s="110" t="s">
        <v>17396</v>
      </c>
    </row>
    <row r="14582" spans="1:2" x14ac:dyDescent="0.25">
      <c r="A14582" s="118">
        <v>28620</v>
      </c>
      <c r="B14582" s="110" t="s">
        <v>17397</v>
      </c>
    </row>
    <row r="14583" spans="1:2" x14ac:dyDescent="0.25">
      <c r="A14583" s="118">
        <v>51540</v>
      </c>
      <c r="B14583" s="110" t="s">
        <v>17398</v>
      </c>
    </row>
    <row r="14584" spans="1:2" x14ac:dyDescent="0.25">
      <c r="A14584" s="118">
        <v>28620</v>
      </c>
      <c r="B14584" s="110" t="s">
        <v>17399</v>
      </c>
    </row>
    <row r="14585" spans="1:2" x14ac:dyDescent="0.25">
      <c r="A14585" s="118">
        <v>71320</v>
      </c>
      <c r="B14585" s="110" t="s">
        <v>17400</v>
      </c>
    </row>
    <row r="14586" spans="1:2" x14ac:dyDescent="0.25">
      <c r="A14586" s="118">
        <v>71340</v>
      </c>
      <c r="B14586" s="110" t="s">
        <v>17401</v>
      </c>
    </row>
    <row r="14587" spans="1:2" x14ac:dyDescent="0.25">
      <c r="A14587" s="118">
        <v>20510</v>
      </c>
      <c r="B14587" s="110" t="s">
        <v>17402</v>
      </c>
    </row>
    <row r="14588" spans="1:2" x14ac:dyDescent="0.25">
      <c r="A14588" s="118">
        <v>29710</v>
      </c>
      <c r="B14588" s="110" t="s">
        <v>17403</v>
      </c>
    </row>
    <row r="14589" spans="1:2" x14ac:dyDescent="0.25">
      <c r="A14589" s="118">
        <v>36620</v>
      </c>
      <c r="B14589" s="110" t="s">
        <v>17404</v>
      </c>
    </row>
    <row r="14590" spans="1:2" x14ac:dyDescent="0.25">
      <c r="A14590" s="118">
        <v>51479</v>
      </c>
      <c r="B14590" s="110" t="s">
        <v>17405</v>
      </c>
    </row>
    <row r="14591" spans="1:2" x14ac:dyDescent="0.25">
      <c r="A14591" s="118">
        <v>24520</v>
      </c>
      <c r="B14591" s="110" t="s">
        <v>17406</v>
      </c>
    </row>
    <row r="14592" spans="1:2" x14ac:dyDescent="0.25">
      <c r="A14592" s="118">
        <v>24520</v>
      </c>
      <c r="B14592" s="110" t="s">
        <v>17407</v>
      </c>
    </row>
    <row r="14593" spans="1:2" x14ac:dyDescent="0.25">
      <c r="A14593" s="118">
        <v>36639</v>
      </c>
      <c r="B14593" s="110" t="s">
        <v>17408</v>
      </c>
    </row>
    <row r="14594" spans="1:2" x14ac:dyDescent="0.25">
      <c r="A14594" s="118">
        <v>45110</v>
      </c>
      <c r="B14594" s="110" t="s">
        <v>17409</v>
      </c>
    </row>
    <row r="14595" spans="1:2" x14ac:dyDescent="0.25">
      <c r="A14595" s="118">
        <v>17130</v>
      </c>
      <c r="B14595" s="110" t="s">
        <v>17410</v>
      </c>
    </row>
    <row r="14596" spans="1:2" x14ac:dyDescent="0.25">
      <c r="A14596" s="118">
        <v>31500</v>
      </c>
      <c r="B14596" s="110" t="s">
        <v>17411</v>
      </c>
    </row>
    <row r="14597" spans="1:2" x14ac:dyDescent="0.25">
      <c r="A14597" s="118">
        <v>29600</v>
      </c>
      <c r="B14597" s="110" t="s">
        <v>17412</v>
      </c>
    </row>
    <row r="14598" spans="1:2" x14ac:dyDescent="0.25">
      <c r="A14598" s="118">
        <v>28740</v>
      </c>
      <c r="B14598" s="110" t="s">
        <v>17413</v>
      </c>
    </row>
    <row r="14599" spans="1:2" x14ac:dyDescent="0.25">
      <c r="A14599" s="118">
        <v>92710</v>
      </c>
      <c r="B14599" s="110" t="s">
        <v>17414</v>
      </c>
    </row>
    <row r="14600" spans="1:2" x14ac:dyDescent="0.25">
      <c r="A14600" s="118">
        <v>26120</v>
      </c>
      <c r="B14600" s="110" t="s">
        <v>17415</v>
      </c>
    </row>
    <row r="14601" spans="1:2" x14ac:dyDescent="0.25">
      <c r="A14601" s="118">
        <v>63302</v>
      </c>
      <c r="B14601" s="110" t="s">
        <v>17416</v>
      </c>
    </row>
    <row r="14602" spans="1:2" x14ac:dyDescent="0.25">
      <c r="A14602" s="118">
        <v>34203</v>
      </c>
      <c r="B14602" s="110" t="s">
        <v>17417</v>
      </c>
    </row>
    <row r="14603" spans="1:2" x14ac:dyDescent="0.25">
      <c r="A14603" s="118">
        <v>91330</v>
      </c>
      <c r="B14603" s="110" t="s">
        <v>17418</v>
      </c>
    </row>
    <row r="14604" spans="1:2" x14ac:dyDescent="0.25">
      <c r="A14604" s="118">
        <v>74149</v>
      </c>
      <c r="B14604" s="110" t="s">
        <v>17419</v>
      </c>
    </row>
    <row r="14605" spans="1:2" x14ac:dyDescent="0.25">
      <c r="A14605" s="118">
        <v>63309</v>
      </c>
      <c r="B14605" s="110" t="s">
        <v>17420</v>
      </c>
    </row>
    <row r="14606" spans="1:2" x14ac:dyDescent="0.25">
      <c r="A14606" s="118">
        <v>75130</v>
      </c>
      <c r="B14606" s="110" t="s">
        <v>17421</v>
      </c>
    </row>
    <row r="14607" spans="1:2" x14ac:dyDescent="0.25">
      <c r="A14607" s="118">
        <v>63309</v>
      </c>
      <c r="B14607" s="110" t="s">
        <v>17422</v>
      </c>
    </row>
    <row r="14608" spans="1:2" x14ac:dyDescent="0.25">
      <c r="A14608" s="118">
        <v>63309</v>
      </c>
      <c r="B14608" s="110" t="s">
        <v>17423</v>
      </c>
    </row>
    <row r="14609" spans="1:2" x14ac:dyDescent="0.25">
      <c r="A14609" s="118">
        <v>63303</v>
      </c>
      <c r="B14609" s="110" t="s">
        <v>17424</v>
      </c>
    </row>
    <row r="14610" spans="1:2" x14ac:dyDescent="0.25">
      <c r="A14610" s="118">
        <v>80220</v>
      </c>
      <c r="B14610" s="110" t="s">
        <v>17425</v>
      </c>
    </row>
    <row r="14611" spans="1:2" x14ac:dyDescent="0.25">
      <c r="A14611" s="118">
        <v>17140</v>
      </c>
      <c r="B14611" s="110" t="s">
        <v>17426</v>
      </c>
    </row>
    <row r="14612" spans="1:2" x14ac:dyDescent="0.25">
      <c r="A14612" s="118">
        <v>17520</v>
      </c>
      <c r="B14612" s="110" t="s">
        <v>17427</v>
      </c>
    </row>
    <row r="14613" spans="1:2" x14ac:dyDescent="0.25">
      <c r="A14613" s="118">
        <v>17403</v>
      </c>
      <c r="B14613" s="110" t="s">
        <v>17428</v>
      </c>
    </row>
    <row r="14614" spans="1:2" x14ac:dyDescent="0.25">
      <c r="A14614" s="118">
        <v>93010</v>
      </c>
      <c r="B14614" s="110" t="s">
        <v>17429</v>
      </c>
    </row>
    <row r="14615" spans="1:2" x14ac:dyDescent="0.25">
      <c r="A14615" s="118">
        <v>29710</v>
      </c>
      <c r="B14615" s="110" t="s">
        <v>17430</v>
      </c>
    </row>
    <row r="14616" spans="1:2" x14ac:dyDescent="0.25">
      <c r="A14616" s="118">
        <v>93010</v>
      </c>
      <c r="B14616" s="110" t="s">
        <v>17431</v>
      </c>
    </row>
    <row r="14617" spans="1:2" x14ac:dyDescent="0.25">
      <c r="A14617" s="118">
        <v>17210</v>
      </c>
      <c r="B14617" s="110" t="s">
        <v>17432</v>
      </c>
    </row>
    <row r="14618" spans="1:2" x14ac:dyDescent="0.25">
      <c r="A14618" s="118">
        <v>52410</v>
      </c>
      <c r="B14618" s="110" t="s">
        <v>17433</v>
      </c>
    </row>
    <row r="14619" spans="1:2" x14ac:dyDescent="0.25">
      <c r="A14619" s="118">
        <v>21220</v>
      </c>
      <c r="B14619" s="110" t="s">
        <v>17434</v>
      </c>
    </row>
    <row r="14620" spans="1:2" x14ac:dyDescent="0.25">
      <c r="A14620" s="118">
        <v>28110</v>
      </c>
      <c r="B14620" s="110" t="s">
        <v>17435</v>
      </c>
    </row>
    <row r="14621" spans="1:2" x14ac:dyDescent="0.25">
      <c r="A14621" s="118">
        <v>20300</v>
      </c>
      <c r="B14621" s="110" t="s">
        <v>17436</v>
      </c>
    </row>
    <row r="14622" spans="1:2" x14ac:dyDescent="0.25">
      <c r="A14622" s="118">
        <v>50200</v>
      </c>
      <c r="B14622" s="110" t="s">
        <v>17437</v>
      </c>
    </row>
    <row r="14623" spans="1:2" x14ac:dyDescent="0.25">
      <c r="A14623" s="118">
        <v>63210</v>
      </c>
      <c r="B14623" s="110" t="s">
        <v>17438</v>
      </c>
    </row>
    <row r="14624" spans="1:2" x14ac:dyDescent="0.25">
      <c r="A14624" s="118">
        <v>17520</v>
      </c>
      <c r="B14624" s="110" t="s">
        <v>17439</v>
      </c>
    </row>
    <row r="14625" spans="1:2" x14ac:dyDescent="0.25">
      <c r="A14625" s="118">
        <v>61209</v>
      </c>
      <c r="B14625" s="110" t="s">
        <v>17440</v>
      </c>
    </row>
    <row r="14626" spans="1:2" x14ac:dyDescent="0.25">
      <c r="A14626" s="118">
        <v>61102</v>
      </c>
      <c r="B14626" s="110" t="s">
        <v>17441</v>
      </c>
    </row>
    <row r="14627" spans="1:2" x14ac:dyDescent="0.25">
      <c r="A14627" s="118">
        <v>61201</v>
      </c>
      <c r="B14627" s="110" t="s">
        <v>17442</v>
      </c>
    </row>
    <row r="14628" spans="1:2" x14ac:dyDescent="0.25">
      <c r="A14628" s="118">
        <v>61101</v>
      </c>
      <c r="B14628" s="110" t="s">
        <v>17443</v>
      </c>
    </row>
    <row r="14629" spans="1:2" x14ac:dyDescent="0.25">
      <c r="A14629" s="118">
        <v>74202</v>
      </c>
      <c r="B14629" s="110" t="s">
        <v>17444</v>
      </c>
    </row>
    <row r="14630" spans="1:2" x14ac:dyDescent="0.25">
      <c r="A14630" s="118">
        <v>93059</v>
      </c>
      <c r="B14630" s="110" t="s">
        <v>17445</v>
      </c>
    </row>
    <row r="14631" spans="1:2" x14ac:dyDescent="0.25">
      <c r="A14631" s="118">
        <v>40220</v>
      </c>
      <c r="B14631" s="110" t="s">
        <v>17446</v>
      </c>
    </row>
    <row r="14632" spans="1:2" x14ac:dyDescent="0.25">
      <c r="A14632" s="118">
        <v>60219</v>
      </c>
      <c r="B14632" s="110" t="s">
        <v>17447</v>
      </c>
    </row>
    <row r="14633" spans="1:2" x14ac:dyDescent="0.25">
      <c r="A14633" s="118">
        <v>60213</v>
      </c>
      <c r="B14633" s="110" t="s">
        <v>17448</v>
      </c>
    </row>
    <row r="14634" spans="1:2" x14ac:dyDescent="0.25">
      <c r="A14634" s="118">
        <v>60219</v>
      </c>
      <c r="B14634" s="110" t="s">
        <v>17449</v>
      </c>
    </row>
    <row r="14635" spans="1:2" x14ac:dyDescent="0.25">
      <c r="A14635" s="118">
        <v>60213</v>
      </c>
      <c r="B14635" s="110" t="s">
        <v>17450</v>
      </c>
    </row>
    <row r="14636" spans="1:2" x14ac:dyDescent="0.25">
      <c r="A14636" s="118">
        <v>90020</v>
      </c>
      <c r="B14636" s="110" t="s">
        <v>17451</v>
      </c>
    </row>
    <row r="14637" spans="1:2" x14ac:dyDescent="0.25">
      <c r="A14637" s="118">
        <v>36509</v>
      </c>
      <c r="B14637" s="110" t="s">
        <v>17452</v>
      </c>
    </row>
    <row r="14638" spans="1:2" x14ac:dyDescent="0.25">
      <c r="A14638" s="118">
        <v>36509</v>
      </c>
      <c r="B14638" s="110" t="s">
        <v>17453</v>
      </c>
    </row>
    <row r="14639" spans="1:2" x14ac:dyDescent="0.25">
      <c r="A14639" s="118">
        <v>36509</v>
      </c>
      <c r="B14639" s="110" t="s">
        <v>17454</v>
      </c>
    </row>
    <row r="14640" spans="1:2" x14ac:dyDescent="0.25">
      <c r="A14640" s="118">
        <v>36509</v>
      </c>
      <c r="B14640" s="110" t="s">
        <v>17455</v>
      </c>
    </row>
    <row r="14641" spans="1:2" x14ac:dyDescent="0.25">
      <c r="A14641" s="118">
        <v>36509</v>
      </c>
      <c r="B14641" s="110" t="s">
        <v>17456</v>
      </c>
    </row>
    <row r="14642" spans="1:2" x14ac:dyDescent="0.25">
      <c r="A14642" s="118">
        <v>36509</v>
      </c>
      <c r="B14642" s="110" t="s">
        <v>17457</v>
      </c>
    </row>
    <row r="14643" spans="1:2" x14ac:dyDescent="0.25">
      <c r="A14643" s="118">
        <v>36509</v>
      </c>
      <c r="B14643" s="110" t="s">
        <v>17458</v>
      </c>
    </row>
    <row r="14644" spans="1:2" x14ac:dyDescent="0.25">
      <c r="A14644" s="118">
        <v>36509</v>
      </c>
      <c r="B14644" s="110" t="s">
        <v>17459</v>
      </c>
    </row>
    <row r="14645" spans="1:2" x14ac:dyDescent="0.25">
      <c r="A14645" s="118">
        <v>36509</v>
      </c>
      <c r="B14645" s="110" t="s">
        <v>17460</v>
      </c>
    </row>
    <row r="14646" spans="1:2" x14ac:dyDescent="0.25">
      <c r="A14646" s="118">
        <v>36509</v>
      </c>
      <c r="B14646" s="110" t="s">
        <v>17461</v>
      </c>
    </row>
    <row r="14647" spans="1:2" x14ac:dyDescent="0.25">
      <c r="A14647" s="118">
        <v>36509</v>
      </c>
      <c r="B14647" s="110" t="s">
        <v>17462</v>
      </c>
    </row>
    <row r="14648" spans="1:2" x14ac:dyDescent="0.25">
      <c r="A14648" s="118">
        <v>51477</v>
      </c>
      <c r="B14648" s="110" t="s">
        <v>17463</v>
      </c>
    </row>
    <row r="14649" spans="1:2" x14ac:dyDescent="0.25">
      <c r="A14649" s="118">
        <v>36509</v>
      </c>
      <c r="B14649" s="110" t="s">
        <v>17464</v>
      </c>
    </row>
    <row r="14650" spans="1:2" x14ac:dyDescent="0.25">
      <c r="A14650" s="118">
        <v>36509</v>
      </c>
      <c r="B14650" s="110" t="s">
        <v>17465</v>
      </c>
    </row>
    <row r="14651" spans="1:2" x14ac:dyDescent="0.25">
      <c r="A14651" s="118">
        <v>52485</v>
      </c>
      <c r="B14651" s="110" t="s">
        <v>17466</v>
      </c>
    </row>
    <row r="14652" spans="1:2" x14ac:dyDescent="0.25">
      <c r="A14652" s="118">
        <v>51477</v>
      </c>
      <c r="B14652" s="110" t="s">
        <v>17467</v>
      </c>
    </row>
    <row r="14653" spans="1:2" x14ac:dyDescent="0.25">
      <c r="A14653" s="118">
        <v>36509</v>
      </c>
      <c r="B14653" s="110" t="s">
        <v>17468</v>
      </c>
    </row>
    <row r="14654" spans="1:2" x14ac:dyDescent="0.25">
      <c r="A14654" s="118">
        <v>51477</v>
      </c>
      <c r="B14654" s="110" t="s">
        <v>17469</v>
      </c>
    </row>
    <row r="14655" spans="1:2" x14ac:dyDescent="0.25">
      <c r="A14655" s="118">
        <v>51477</v>
      </c>
      <c r="B14655" s="110" t="s">
        <v>17470</v>
      </c>
    </row>
    <row r="14656" spans="1:2" x14ac:dyDescent="0.25">
      <c r="A14656" s="118">
        <v>36509</v>
      </c>
      <c r="B14656" s="110" t="s">
        <v>17471</v>
      </c>
    </row>
    <row r="14657" spans="1:2" x14ac:dyDescent="0.25">
      <c r="A14657" s="118">
        <v>36509</v>
      </c>
      <c r="B14657" s="110" t="s">
        <v>17472</v>
      </c>
    </row>
    <row r="14658" spans="1:2" x14ac:dyDescent="0.25">
      <c r="A14658" s="118">
        <v>36501</v>
      </c>
      <c r="B14658" s="110" t="s">
        <v>17473</v>
      </c>
    </row>
    <row r="14659" spans="1:2" x14ac:dyDescent="0.25">
      <c r="A14659" s="118">
        <v>36509</v>
      </c>
      <c r="B14659" s="110" t="s">
        <v>17474</v>
      </c>
    </row>
    <row r="14660" spans="1:2" x14ac:dyDescent="0.25">
      <c r="A14660" s="121">
        <v>36509</v>
      </c>
      <c r="B14660" s="110" t="s">
        <v>17475</v>
      </c>
    </row>
    <row r="14661" spans="1:2" x14ac:dyDescent="0.25">
      <c r="A14661" s="118">
        <v>36509</v>
      </c>
      <c r="B14661" s="110" t="s">
        <v>17476</v>
      </c>
    </row>
    <row r="14662" spans="1:2" x14ac:dyDescent="0.25">
      <c r="A14662" s="118">
        <v>36509</v>
      </c>
      <c r="B14662" s="110" t="s">
        <v>17477</v>
      </c>
    </row>
    <row r="14663" spans="1:2" x14ac:dyDescent="0.25">
      <c r="A14663" s="118">
        <v>36509</v>
      </c>
      <c r="B14663" s="110" t="s">
        <v>17478</v>
      </c>
    </row>
    <row r="14664" spans="1:2" x14ac:dyDescent="0.25">
      <c r="A14664" s="118">
        <v>17300</v>
      </c>
      <c r="B14664" s="110" t="s">
        <v>17479</v>
      </c>
    </row>
    <row r="14665" spans="1:2" x14ac:dyDescent="0.25">
      <c r="A14665" s="118">
        <v>17549</v>
      </c>
      <c r="B14665" s="110" t="s">
        <v>17480</v>
      </c>
    </row>
    <row r="14666" spans="1:2" x14ac:dyDescent="0.25">
      <c r="A14666" s="118">
        <v>17549</v>
      </c>
      <c r="B14666" s="110" t="s">
        <v>17481</v>
      </c>
    </row>
    <row r="14667" spans="1:2" x14ac:dyDescent="0.25">
      <c r="A14667" s="118">
        <v>21120</v>
      </c>
      <c r="B14667" s="110" t="s">
        <v>17482</v>
      </c>
    </row>
    <row r="14668" spans="1:2" x14ac:dyDescent="0.25">
      <c r="A14668" s="118">
        <v>29523</v>
      </c>
      <c r="B14668" s="110" t="s">
        <v>17483</v>
      </c>
    </row>
    <row r="14669" spans="1:2" x14ac:dyDescent="0.25">
      <c r="A14669" s="118">
        <v>29521</v>
      </c>
      <c r="B14669" s="110" t="s">
        <v>17484</v>
      </c>
    </row>
    <row r="14670" spans="1:2" x14ac:dyDescent="0.25">
      <c r="A14670" s="118">
        <v>34300</v>
      </c>
      <c r="B14670" s="110" t="s">
        <v>17485</v>
      </c>
    </row>
    <row r="14671" spans="1:2" x14ac:dyDescent="0.25">
      <c r="A14671" s="118">
        <v>18249</v>
      </c>
      <c r="B14671" s="110" t="s">
        <v>17486</v>
      </c>
    </row>
    <row r="14672" spans="1:2" x14ac:dyDescent="0.25">
      <c r="A14672" s="118">
        <v>31400</v>
      </c>
      <c r="B14672" s="110" t="s">
        <v>17487</v>
      </c>
    </row>
    <row r="14673" spans="1:2" x14ac:dyDescent="0.25">
      <c r="A14673" s="118">
        <v>31100</v>
      </c>
      <c r="B14673" s="110" t="s">
        <v>17488</v>
      </c>
    </row>
    <row r="14674" spans="1:2" x14ac:dyDescent="0.25">
      <c r="A14674" s="118">
        <v>33100</v>
      </c>
      <c r="B14674" s="110" t="s">
        <v>17489</v>
      </c>
    </row>
    <row r="14675" spans="1:2" x14ac:dyDescent="0.25">
      <c r="A14675" s="118">
        <v>29310</v>
      </c>
      <c r="B14675" s="110" t="s">
        <v>17490</v>
      </c>
    </row>
    <row r="14676" spans="1:2" x14ac:dyDescent="0.25">
      <c r="A14676" s="118">
        <v>29310</v>
      </c>
      <c r="B14676" s="110" t="s">
        <v>17491</v>
      </c>
    </row>
    <row r="14677" spans="1:2" x14ac:dyDescent="0.25">
      <c r="A14677" s="118">
        <v>29310</v>
      </c>
      <c r="B14677" s="110" t="s">
        <v>17492</v>
      </c>
    </row>
    <row r="14678" spans="1:2" x14ac:dyDescent="0.25">
      <c r="A14678" s="118">
        <v>29310</v>
      </c>
      <c r="B14678" s="110" t="s">
        <v>17493</v>
      </c>
    </row>
    <row r="14679" spans="1:2" x14ac:dyDescent="0.25">
      <c r="A14679" s="118">
        <v>29310</v>
      </c>
      <c r="B14679" s="110" t="s">
        <v>17494</v>
      </c>
    </row>
    <row r="14680" spans="1:2" x14ac:dyDescent="0.25">
      <c r="A14680" s="118">
        <v>29310</v>
      </c>
      <c r="B14680" s="110" t="s">
        <v>17495</v>
      </c>
    </row>
    <row r="14681" spans="1:2" x14ac:dyDescent="0.25">
      <c r="A14681" s="118">
        <v>71310</v>
      </c>
      <c r="B14681" s="110" t="s">
        <v>17496</v>
      </c>
    </row>
    <row r="14682" spans="1:2" x14ac:dyDescent="0.25">
      <c r="A14682" s="118">
        <v>29320</v>
      </c>
      <c r="B14682" s="110" t="s">
        <v>17497</v>
      </c>
    </row>
    <row r="14683" spans="1:2" x14ac:dyDescent="0.25">
      <c r="A14683" s="118">
        <v>29310</v>
      </c>
      <c r="B14683" s="110" t="s">
        <v>17498</v>
      </c>
    </row>
    <row r="14684" spans="1:2" x14ac:dyDescent="0.25">
      <c r="A14684" s="118">
        <v>29320</v>
      </c>
      <c r="B14684" s="110" t="s">
        <v>17499</v>
      </c>
    </row>
    <row r="14685" spans="1:2" x14ac:dyDescent="0.25">
      <c r="A14685" s="118">
        <v>29522</v>
      </c>
      <c r="B14685" s="110" t="s">
        <v>17500</v>
      </c>
    </row>
    <row r="14686" spans="1:2" x14ac:dyDescent="0.25">
      <c r="A14686" s="118">
        <v>29522</v>
      </c>
      <c r="B14686" s="110" t="s">
        <v>17501</v>
      </c>
    </row>
    <row r="14687" spans="1:2" x14ac:dyDescent="0.25">
      <c r="A14687" s="118">
        <v>51880</v>
      </c>
      <c r="B14687" s="110" t="s">
        <v>17502</v>
      </c>
    </row>
    <row r="14688" spans="1:2" x14ac:dyDescent="0.25">
      <c r="A14688" s="118">
        <v>51880</v>
      </c>
      <c r="B14688" s="110" t="s">
        <v>17503</v>
      </c>
    </row>
    <row r="14689" spans="1:2" x14ac:dyDescent="0.25">
      <c r="A14689" s="118">
        <v>34100</v>
      </c>
      <c r="B14689" s="110" t="s">
        <v>17504</v>
      </c>
    </row>
    <row r="14690" spans="1:2" x14ac:dyDescent="0.25">
      <c r="A14690" s="118">
        <v>51870</v>
      </c>
      <c r="B14690" s="110" t="s">
        <v>17505</v>
      </c>
    </row>
    <row r="14691" spans="1:2" x14ac:dyDescent="0.25">
      <c r="A14691" s="118">
        <v>51880</v>
      </c>
      <c r="B14691" s="110" t="s">
        <v>17506</v>
      </c>
    </row>
    <row r="14692" spans="1:2" x14ac:dyDescent="0.25">
      <c r="A14692" s="118">
        <v>91110</v>
      </c>
      <c r="B14692" s="110" t="s">
        <v>17507</v>
      </c>
    </row>
    <row r="14693" spans="1:2" x14ac:dyDescent="0.25">
      <c r="A14693" s="118">
        <v>22230</v>
      </c>
      <c r="B14693" s="110" t="s">
        <v>17508</v>
      </c>
    </row>
    <row r="14694" spans="1:2" x14ac:dyDescent="0.25">
      <c r="A14694" s="118">
        <v>74873</v>
      </c>
      <c r="B14694" s="110" t="s">
        <v>17509</v>
      </c>
    </row>
    <row r="14695" spans="1:2" x14ac:dyDescent="0.25">
      <c r="A14695" s="118">
        <v>22220</v>
      </c>
      <c r="B14695" s="110" t="s">
        <v>17510</v>
      </c>
    </row>
    <row r="14696" spans="1:2" x14ac:dyDescent="0.25">
      <c r="A14696" s="118">
        <v>22130</v>
      </c>
      <c r="B14696" s="110" t="s">
        <v>17511</v>
      </c>
    </row>
    <row r="14697" spans="1:2" x14ac:dyDescent="0.25">
      <c r="A14697" s="118">
        <v>74111</v>
      </c>
      <c r="B14697" s="110" t="s">
        <v>17512</v>
      </c>
    </row>
    <row r="14698" spans="1:2" x14ac:dyDescent="0.25">
      <c r="A14698" s="118">
        <v>64200</v>
      </c>
      <c r="B14698" s="110" t="s">
        <v>17513</v>
      </c>
    </row>
    <row r="14699" spans="1:2" x14ac:dyDescent="0.25">
      <c r="A14699" s="118">
        <v>64200</v>
      </c>
      <c r="B14699" s="110" t="s">
        <v>17514</v>
      </c>
    </row>
    <row r="14700" spans="1:2" x14ac:dyDescent="0.25">
      <c r="A14700" s="118">
        <v>91200</v>
      </c>
      <c r="B14700" s="110" t="s">
        <v>17515</v>
      </c>
    </row>
    <row r="14701" spans="1:2" x14ac:dyDescent="0.25">
      <c r="A14701" s="118">
        <v>74873</v>
      </c>
      <c r="B14701" s="110" t="s">
        <v>17516</v>
      </c>
    </row>
    <row r="14702" spans="1:2" x14ac:dyDescent="0.25">
      <c r="A14702" s="118">
        <v>91200</v>
      </c>
      <c r="B14702" s="110" t="s">
        <v>17517</v>
      </c>
    </row>
    <row r="14703" spans="1:2" x14ac:dyDescent="0.25">
      <c r="A14703" s="118">
        <v>28620</v>
      </c>
      <c r="B14703" s="110" t="s">
        <v>17518</v>
      </c>
    </row>
    <row r="14704" spans="1:2" x14ac:dyDescent="0.25">
      <c r="A14704" s="118">
        <v>22220</v>
      </c>
      <c r="B14704" s="110" t="s">
        <v>17519</v>
      </c>
    </row>
    <row r="14705" spans="1:2" x14ac:dyDescent="0.25">
      <c r="A14705" s="118">
        <v>31620</v>
      </c>
      <c r="B14705" s="110" t="s">
        <v>17520</v>
      </c>
    </row>
    <row r="14706" spans="1:2" x14ac:dyDescent="0.25">
      <c r="A14706" s="118">
        <v>74204</v>
      </c>
      <c r="B14706" s="110" t="s">
        <v>17521</v>
      </c>
    </row>
    <row r="14707" spans="1:2" x14ac:dyDescent="0.25">
      <c r="A14707" s="118">
        <v>31610</v>
      </c>
      <c r="B14707" s="110" t="s">
        <v>17522</v>
      </c>
    </row>
    <row r="14708" spans="1:2" x14ac:dyDescent="0.25">
      <c r="A14708" s="118">
        <v>75240</v>
      </c>
      <c r="B14708" s="110" t="s">
        <v>17523</v>
      </c>
    </row>
    <row r="14709" spans="1:2" x14ac:dyDescent="0.25">
      <c r="A14709" s="118">
        <v>75240</v>
      </c>
      <c r="B14709" s="110" t="s">
        <v>17524</v>
      </c>
    </row>
    <row r="14710" spans="1:2" x14ac:dyDescent="0.25">
      <c r="A14710" s="118">
        <v>34202</v>
      </c>
      <c r="B14710" s="110" t="s">
        <v>17525</v>
      </c>
    </row>
    <row r="14711" spans="1:2" x14ac:dyDescent="0.25">
      <c r="A14711" s="121">
        <v>34202</v>
      </c>
      <c r="B14711" s="110" t="s">
        <v>17526</v>
      </c>
    </row>
    <row r="14712" spans="1:2" x14ac:dyDescent="0.25">
      <c r="A14712" s="118">
        <v>50101</v>
      </c>
      <c r="B14712" s="110" t="s">
        <v>17527</v>
      </c>
    </row>
    <row r="14713" spans="1:2" x14ac:dyDescent="0.25">
      <c r="A14713" s="118">
        <v>50102</v>
      </c>
      <c r="B14713" s="110" t="s">
        <v>17528</v>
      </c>
    </row>
    <row r="14714" spans="1:2" x14ac:dyDescent="0.25">
      <c r="A14714" s="118">
        <v>50102</v>
      </c>
      <c r="B14714" s="110" t="s">
        <v>17529</v>
      </c>
    </row>
    <row r="14715" spans="1:2" x14ac:dyDescent="0.25">
      <c r="A14715" s="118">
        <v>50101</v>
      </c>
      <c r="B14715" s="110" t="s">
        <v>17530</v>
      </c>
    </row>
    <row r="14716" spans="1:2" x14ac:dyDescent="0.25">
      <c r="A14716" s="118">
        <v>34202</v>
      </c>
      <c r="B14716" s="110" t="s">
        <v>17531</v>
      </c>
    </row>
    <row r="14717" spans="1:2" x14ac:dyDescent="0.25">
      <c r="A14717" s="118">
        <v>29320</v>
      </c>
      <c r="B14717" s="110" t="s">
        <v>17532</v>
      </c>
    </row>
    <row r="14718" spans="1:2" x14ac:dyDescent="0.25">
      <c r="A14718" s="118">
        <v>71219</v>
      </c>
      <c r="B14718" s="110" t="s">
        <v>17533</v>
      </c>
    </row>
    <row r="14719" spans="1:2" x14ac:dyDescent="0.25">
      <c r="A14719" s="118">
        <v>74709</v>
      </c>
      <c r="B14719" s="110" t="s">
        <v>17534</v>
      </c>
    </row>
    <row r="14720" spans="1:2" x14ac:dyDescent="0.25">
      <c r="A14720" s="118">
        <v>74703</v>
      </c>
      <c r="B14720" s="110" t="s">
        <v>17535</v>
      </c>
    </row>
    <row r="14721" spans="1:2" x14ac:dyDescent="0.25">
      <c r="A14721" s="118">
        <v>36639</v>
      </c>
      <c r="B14721" s="110" t="s">
        <v>17536</v>
      </c>
    </row>
    <row r="14722" spans="1:2" x14ac:dyDescent="0.25">
      <c r="A14722" s="118">
        <v>92629</v>
      </c>
      <c r="B14722" s="110" t="s">
        <v>17537</v>
      </c>
    </row>
    <row r="14723" spans="1:2" x14ac:dyDescent="0.25">
      <c r="A14723" s="118">
        <v>92111</v>
      </c>
      <c r="B14723" s="110" t="s">
        <v>17538</v>
      </c>
    </row>
    <row r="14724" spans="1:2" x14ac:dyDescent="0.25">
      <c r="A14724" s="118">
        <v>93059</v>
      </c>
      <c r="B14724" s="110" t="s">
        <v>17539</v>
      </c>
    </row>
    <row r="14725" spans="1:2" x14ac:dyDescent="0.25">
      <c r="A14725" s="118">
        <v>92629</v>
      </c>
      <c r="B14725" s="110" t="s">
        <v>17540</v>
      </c>
    </row>
    <row r="14726" spans="1:2" x14ac:dyDescent="0.25">
      <c r="A14726" s="118">
        <v>92111</v>
      </c>
      <c r="B14726" s="110" t="s">
        <v>17541</v>
      </c>
    </row>
    <row r="14727" spans="1:2" x14ac:dyDescent="0.25">
      <c r="A14727" s="118">
        <v>60219</v>
      </c>
      <c r="B14727" s="110" t="s">
        <v>17542</v>
      </c>
    </row>
    <row r="14728" spans="1:2" x14ac:dyDescent="0.25">
      <c r="A14728" s="118">
        <v>45230</v>
      </c>
      <c r="B14728" s="110" t="s">
        <v>17543</v>
      </c>
    </row>
    <row r="14729" spans="1:2" x14ac:dyDescent="0.25">
      <c r="A14729" s="118">
        <v>74850</v>
      </c>
      <c r="B14729" s="110" t="s">
        <v>17544</v>
      </c>
    </row>
    <row r="14730" spans="1:2" x14ac:dyDescent="0.25">
      <c r="A14730" s="118">
        <v>74850</v>
      </c>
      <c r="B14730" s="110" t="s">
        <v>17545</v>
      </c>
    </row>
    <row r="14731" spans="1:2" x14ac:dyDescent="0.25">
      <c r="A14731" s="118">
        <v>29560</v>
      </c>
      <c r="B14731" s="110" t="s">
        <v>17546</v>
      </c>
    </row>
    <row r="14732" spans="1:2" x14ac:dyDescent="0.25">
      <c r="A14732" s="118">
        <v>22220</v>
      </c>
      <c r="B14732" s="110" t="s">
        <v>17547</v>
      </c>
    </row>
    <row r="14733" spans="1:2" x14ac:dyDescent="0.25">
      <c r="A14733" s="121">
        <v>23209</v>
      </c>
      <c r="B14733" s="110" t="s">
        <v>17548</v>
      </c>
    </row>
    <row r="14734" spans="1:2" x14ac:dyDescent="0.25">
      <c r="A14734" s="118">
        <v>31100</v>
      </c>
      <c r="B14734" s="110" t="s">
        <v>17549</v>
      </c>
    </row>
    <row r="14735" spans="1:2" x14ac:dyDescent="0.25">
      <c r="A14735" s="118">
        <v>31100</v>
      </c>
      <c r="B14735" s="110" t="s">
        <v>17550</v>
      </c>
    </row>
    <row r="14736" spans="1:2" x14ac:dyDescent="0.25">
      <c r="A14736" s="118">
        <v>31100</v>
      </c>
      <c r="B14736" s="110" t="s">
        <v>17551</v>
      </c>
    </row>
    <row r="14737" spans="1:2" x14ac:dyDescent="0.25">
      <c r="A14737" s="118">
        <v>23201</v>
      </c>
      <c r="B14737" s="110" t="s">
        <v>17552</v>
      </c>
    </row>
    <row r="14738" spans="1:2" x14ac:dyDescent="0.25">
      <c r="A14738" s="118">
        <v>23209</v>
      </c>
      <c r="B14738" s="110" t="s">
        <v>17553</v>
      </c>
    </row>
    <row r="14739" spans="1:2" x14ac:dyDescent="0.25">
      <c r="A14739" s="118">
        <v>51870</v>
      </c>
      <c r="B14739" s="110" t="s">
        <v>17554</v>
      </c>
    </row>
    <row r="14740" spans="1:2" x14ac:dyDescent="0.25">
      <c r="A14740" s="118">
        <v>33100</v>
      </c>
      <c r="B14740" s="110" t="s">
        <v>17555</v>
      </c>
    </row>
    <row r="14741" spans="1:2" x14ac:dyDescent="0.25">
      <c r="A14741" s="118">
        <v>33100</v>
      </c>
      <c r="B14741" s="110" t="s">
        <v>17556</v>
      </c>
    </row>
    <row r="14742" spans="1:2" x14ac:dyDescent="0.25">
      <c r="A14742" s="118">
        <v>32100</v>
      </c>
      <c r="B14742" s="110" t="s">
        <v>17557</v>
      </c>
    </row>
    <row r="14743" spans="1:2" x14ac:dyDescent="0.25">
      <c r="A14743" s="118">
        <v>74850</v>
      </c>
      <c r="B14743" s="110" t="s">
        <v>17558</v>
      </c>
    </row>
    <row r="14744" spans="1:2" x14ac:dyDescent="0.25">
      <c r="A14744" s="118">
        <v>31100</v>
      </c>
      <c r="B14744" s="110" t="s">
        <v>17559</v>
      </c>
    </row>
    <row r="14745" spans="1:2" x14ac:dyDescent="0.25">
      <c r="A14745" s="118">
        <v>32202</v>
      </c>
      <c r="B14745" s="110" t="s">
        <v>17560</v>
      </c>
    </row>
    <row r="14746" spans="1:2" x14ac:dyDescent="0.25">
      <c r="A14746" s="118">
        <v>25130</v>
      </c>
      <c r="B14746" s="110" t="s">
        <v>17561</v>
      </c>
    </row>
    <row r="14747" spans="1:2" x14ac:dyDescent="0.25">
      <c r="A14747" s="118">
        <v>25240</v>
      </c>
      <c r="B14747" s="110" t="s">
        <v>17562</v>
      </c>
    </row>
    <row r="14748" spans="1:2" x14ac:dyDescent="0.25">
      <c r="A14748" s="118">
        <v>29140</v>
      </c>
      <c r="B14748" s="110" t="s">
        <v>17563</v>
      </c>
    </row>
    <row r="14749" spans="1:2" x14ac:dyDescent="0.25">
      <c r="A14749" s="118">
        <v>32201</v>
      </c>
      <c r="B14749" s="110" t="s">
        <v>17564</v>
      </c>
    </row>
    <row r="14750" spans="1:2" x14ac:dyDescent="0.25">
      <c r="A14750" s="118">
        <v>51860</v>
      </c>
      <c r="B14750" s="110" t="s">
        <v>17565</v>
      </c>
    </row>
    <row r="14751" spans="1:2" x14ac:dyDescent="0.25">
      <c r="A14751" s="118">
        <v>45213</v>
      </c>
      <c r="B14751" s="110" t="s">
        <v>17566</v>
      </c>
    </row>
    <row r="14752" spans="1:2" x14ac:dyDescent="0.25">
      <c r="A14752" s="118">
        <v>92201</v>
      </c>
      <c r="B14752" s="110" t="s">
        <v>17567</v>
      </c>
    </row>
    <row r="14753" spans="1:2" x14ac:dyDescent="0.25">
      <c r="A14753" s="118">
        <v>17542</v>
      </c>
      <c r="B14753" s="110" t="s">
        <v>17568</v>
      </c>
    </row>
    <row r="14754" spans="1:2" x14ac:dyDescent="0.25">
      <c r="A14754" s="118">
        <v>31200</v>
      </c>
      <c r="B14754" s="110" t="s">
        <v>17569</v>
      </c>
    </row>
    <row r="14755" spans="1:2" x14ac:dyDescent="0.25">
      <c r="A14755" s="118">
        <v>29140</v>
      </c>
      <c r="B14755" s="110" t="s">
        <v>17570</v>
      </c>
    </row>
    <row r="14756" spans="1:2" x14ac:dyDescent="0.25">
      <c r="A14756" s="118">
        <v>25130</v>
      </c>
      <c r="B14756" s="110" t="s">
        <v>17571</v>
      </c>
    </row>
    <row r="14757" spans="1:2" x14ac:dyDescent="0.25">
      <c r="A14757" s="118">
        <v>32202</v>
      </c>
      <c r="B14757" s="110" t="s">
        <v>17572</v>
      </c>
    </row>
    <row r="14758" spans="1:2" x14ac:dyDescent="0.25">
      <c r="A14758" s="118">
        <v>32300</v>
      </c>
      <c r="B14758" s="110" t="s">
        <v>17573</v>
      </c>
    </row>
    <row r="14759" spans="1:2" x14ac:dyDescent="0.25">
      <c r="A14759" s="118">
        <v>85140</v>
      </c>
      <c r="B14759" s="110" t="s">
        <v>17574</v>
      </c>
    </row>
    <row r="14760" spans="1:2" x14ac:dyDescent="0.25">
      <c r="A14760" s="118">
        <v>29320</v>
      </c>
      <c r="B14760" s="110" t="s">
        <v>17575</v>
      </c>
    </row>
    <row r="14761" spans="1:2" x14ac:dyDescent="0.25">
      <c r="A14761" s="118">
        <v>32202</v>
      </c>
      <c r="B14761" s="110" t="s">
        <v>17576</v>
      </c>
    </row>
    <row r="14762" spans="1:2" x14ac:dyDescent="0.25">
      <c r="A14762" s="118">
        <v>61102</v>
      </c>
      <c r="B14762" s="110" t="s">
        <v>17577</v>
      </c>
    </row>
    <row r="14763" spans="1:2" x14ac:dyDescent="0.25">
      <c r="A14763" s="118">
        <v>63400</v>
      </c>
      <c r="B14763" s="110" t="s">
        <v>17578</v>
      </c>
    </row>
    <row r="14764" spans="1:2" x14ac:dyDescent="0.25">
      <c r="A14764" s="118">
        <v>51870</v>
      </c>
      <c r="B14764" s="110" t="s">
        <v>17579</v>
      </c>
    </row>
    <row r="14765" spans="1:2" x14ac:dyDescent="0.25">
      <c r="A14765" s="118">
        <v>74709</v>
      </c>
      <c r="B14765" s="110" t="s">
        <v>17580</v>
      </c>
    </row>
    <row r="14766" spans="1:2" x14ac:dyDescent="0.25">
      <c r="A14766" s="118">
        <v>66031</v>
      </c>
      <c r="B14766" s="110" t="s">
        <v>17581</v>
      </c>
    </row>
    <row r="14767" spans="1:2" x14ac:dyDescent="0.25">
      <c r="A14767" s="118">
        <v>61102</v>
      </c>
      <c r="B14767" s="110" t="s">
        <v>17582</v>
      </c>
    </row>
    <row r="14768" spans="1:2" x14ac:dyDescent="0.25">
      <c r="A14768" s="118">
        <v>61209</v>
      </c>
      <c r="B14768" s="110" t="s">
        <v>17583</v>
      </c>
    </row>
    <row r="14769" spans="1:2" x14ac:dyDescent="0.25">
      <c r="A14769" s="118">
        <v>61209</v>
      </c>
      <c r="B14769" s="110" t="s">
        <v>17584</v>
      </c>
    </row>
    <row r="14770" spans="1:2" x14ac:dyDescent="0.25">
      <c r="A14770" s="118">
        <v>61209</v>
      </c>
      <c r="B14770" s="110" t="s">
        <v>17585</v>
      </c>
    </row>
    <row r="14771" spans="1:2" x14ac:dyDescent="0.25">
      <c r="A14771" s="118">
        <v>61209</v>
      </c>
      <c r="B14771" s="110" t="s">
        <v>17586</v>
      </c>
    </row>
    <row r="14772" spans="1:2" x14ac:dyDescent="0.25">
      <c r="A14772" s="118">
        <v>60300</v>
      </c>
      <c r="B14772" s="110" t="s">
        <v>17587</v>
      </c>
    </row>
    <row r="14773" spans="1:2" x14ac:dyDescent="0.25">
      <c r="A14773" s="118">
        <v>61101</v>
      </c>
      <c r="B14773" s="110" t="s">
        <v>17588</v>
      </c>
    </row>
    <row r="14774" spans="1:2" x14ac:dyDescent="0.25">
      <c r="A14774" s="118">
        <v>61101</v>
      </c>
      <c r="B14774" s="110" t="s">
        <v>17589</v>
      </c>
    </row>
    <row r="14775" spans="1:2" x14ac:dyDescent="0.25">
      <c r="A14775" s="118">
        <v>61201</v>
      </c>
      <c r="B14775" s="110" t="s">
        <v>17590</v>
      </c>
    </row>
    <row r="14776" spans="1:2" x14ac:dyDescent="0.25">
      <c r="A14776" s="118">
        <v>61201</v>
      </c>
      <c r="B14776" s="110" t="s">
        <v>17591</v>
      </c>
    </row>
    <row r="14777" spans="1:2" x14ac:dyDescent="0.25">
      <c r="A14777" s="118">
        <v>61201</v>
      </c>
      <c r="B14777" s="110" t="s">
        <v>17592</v>
      </c>
    </row>
    <row r="14778" spans="1:2" x14ac:dyDescent="0.25">
      <c r="A14778" s="118">
        <v>61201</v>
      </c>
      <c r="B14778" s="110" t="s">
        <v>17593</v>
      </c>
    </row>
    <row r="14779" spans="1:2" x14ac:dyDescent="0.25">
      <c r="A14779" s="118">
        <v>61201</v>
      </c>
      <c r="B14779" s="110" t="s">
        <v>17594</v>
      </c>
    </row>
    <row r="14780" spans="1:2" x14ac:dyDescent="0.25">
      <c r="A14780" s="118">
        <v>61201</v>
      </c>
      <c r="B14780" s="110" t="s">
        <v>17595</v>
      </c>
    </row>
    <row r="14781" spans="1:2" x14ac:dyDescent="0.25">
      <c r="A14781" s="118">
        <v>60249</v>
      </c>
      <c r="B14781" s="110" t="s">
        <v>17596</v>
      </c>
    </row>
    <row r="14782" spans="1:2" x14ac:dyDescent="0.25">
      <c r="A14782" s="118">
        <v>60300</v>
      </c>
      <c r="B14782" s="110" t="s">
        <v>17597</v>
      </c>
    </row>
    <row r="14783" spans="1:2" x14ac:dyDescent="0.25">
      <c r="A14783" s="118">
        <v>63400</v>
      </c>
      <c r="B14783" s="110" t="s">
        <v>17598</v>
      </c>
    </row>
    <row r="14784" spans="1:2" x14ac:dyDescent="0.25">
      <c r="A14784" s="118">
        <v>63400</v>
      </c>
      <c r="B14784" s="110" t="s">
        <v>17599</v>
      </c>
    </row>
    <row r="14785" spans="1:2" x14ac:dyDescent="0.25">
      <c r="A14785" s="118">
        <v>63400</v>
      </c>
      <c r="B14785" s="110" t="s">
        <v>17600</v>
      </c>
    </row>
    <row r="14786" spans="1:2" x14ac:dyDescent="0.25">
      <c r="A14786" s="118">
        <v>75130</v>
      </c>
      <c r="B14786" s="110" t="s">
        <v>17601</v>
      </c>
    </row>
    <row r="14787" spans="1:2" x14ac:dyDescent="0.25">
      <c r="A14787" s="118">
        <v>60300</v>
      </c>
      <c r="B14787" s="110" t="s">
        <v>17602</v>
      </c>
    </row>
    <row r="14788" spans="1:2" x14ac:dyDescent="0.25">
      <c r="A14788" s="118">
        <v>29220</v>
      </c>
      <c r="B14788" s="110" t="s">
        <v>17603</v>
      </c>
    </row>
    <row r="14789" spans="1:2" x14ac:dyDescent="0.25">
      <c r="A14789" s="118">
        <v>90020</v>
      </c>
      <c r="B14789" s="110" t="s">
        <v>17604</v>
      </c>
    </row>
    <row r="14790" spans="1:2" x14ac:dyDescent="0.25">
      <c r="A14790" s="118">
        <v>29710</v>
      </c>
      <c r="B14790" s="110" t="s">
        <v>17605</v>
      </c>
    </row>
    <row r="14791" spans="1:2" x14ac:dyDescent="0.25">
      <c r="A14791" s="118">
        <v>51478</v>
      </c>
      <c r="B14791" s="110" t="s">
        <v>17606</v>
      </c>
    </row>
    <row r="14792" spans="1:2" x14ac:dyDescent="0.25">
      <c r="A14792" s="118">
        <v>52432</v>
      </c>
      <c r="B14792" s="110" t="s">
        <v>17607</v>
      </c>
    </row>
    <row r="14793" spans="1:2" x14ac:dyDescent="0.25">
      <c r="A14793" s="118">
        <v>63301</v>
      </c>
      <c r="B14793" s="110" t="s">
        <v>17608</v>
      </c>
    </row>
    <row r="14794" spans="1:2" x14ac:dyDescent="0.25">
      <c r="A14794" s="118">
        <v>51478</v>
      </c>
      <c r="B14794" s="110" t="s">
        <v>17609</v>
      </c>
    </row>
    <row r="14795" spans="1:2" x14ac:dyDescent="0.25">
      <c r="A14795" s="118">
        <v>51478</v>
      </c>
      <c r="B14795" s="110" t="s">
        <v>17610</v>
      </c>
    </row>
    <row r="14796" spans="1:2" x14ac:dyDescent="0.25">
      <c r="A14796" s="118">
        <v>52432</v>
      </c>
      <c r="B14796" s="110" t="s">
        <v>17611</v>
      </c>
    </row>
    <row r="14797" spans="1:2" x14ac:dyDescent="0.25">
      <c r="A14797" s="118">
        <v>19200</v>
      </c>
      <c r="B14797" s="110" t="s">
        <v>17612</v>
      </c>
    </row>
    <row r="14798" spans="1:2" x14ac:dyDescent="0.25">
      <c r="A14798" s="118">
        <v>66031</v>
      </c>
      <c r="B14798" s="110" t="s">
        <v>17613</v>
      </c>
    </row>
    <row r="14799" spans="1:2" x14ac:dyDescent="0.25">
      <c r="A14799" s="118">
        <v>33500</v>
      </c>
      <c r="B14799" s="110" t="s">
        <v>17614</v>
      </c>
    </row>
    <row r="14800" spans="1:2" x14ac:dyDescent="0.25">
      <c r="A14800" s="118">
        <v>29220</v>
      </c>
      <c r="B14800" s="110" t="s">
        <v>17615</v>
      </c>
    </row>
    <row r="14801" spans="1:2" x14ac:dyDescent="0.25">
      <c r="A14801" s="118">
        <v>34100</v>
      </c>
      <c r="B14801" s="110" t="s">
        <v>17616</v>
      </c>
    </row>
    <row r="14802" spans="1:2" x14ac:dyDescent="0.25">
      <c r="A14802" s="118">
        <v>17403</v>
      </c>
      <c r="B14802" s="110" t="s">
        <v>17617</v>
      </c>
    </row>
    <row r="14803" spans="1:2" x14ac:dyDescent="0.25">
      <c r="A14803" s="118">
        <v>17403</v>
      </c>
      <c r="B14803" s="110" t="s">
        <v>17618</v>
      </c>
    </row>
    <row r="14804" spans="1:2" x14ac:dyDescent="0.25">
      <c r="A14804" s="118">
        <v>92349</v>
      </c>
      <c r="B14804" s="110" t="s">
        <v>17619</v>
      </c>
    </row>
    <row r="14805" spans="1:2" x14ac:dyDescent="0.25">
      <c r="A14805" s="118">
        <v>20400</v>
      </c>
      <c r="B14805" s="110" t="s">
        <v>17620</v>
      </c>
    </row>
    <row r="14806" spans="1:2" x14ac:dyDescent="0.25">
      <c r="A14806" s="118">
        <v>32100</v>
      </c>
      <c r="B14806" s="110" t="s">
        <v>17621</v>
      </c>
    </row>
    <row r="14807" spans="1:2" x14ac:dyDescent="0.25">
      <c r="A14807" s="118">
        <v>29560</v>
      </c>
      <c r="B14807" s="110" t="s">
        <v>17622</v>
      </c>
    </row>
    <row r="14808" spans="1:2" x14ac:dyDescent="0.25">
      <c r="A14808" s="118">
        <v>35110</v>
      </c>
      <c r="B14808" s="110" t="s">
        <v>17623</v>
      </c>
    </row>
    <row r="14809" spans="1:2" x14ac:dyDescent="0.25">
      <c r="A14809" s="118">
        <v>28750</v>
      </c>
      <c r="B14809" s="110" t="s">
        <v>17624</v>
      </c>
    </row>
    <row r="14810" spans="1:2" x14ac:dyDescent="0.25">
      <c r="A14810" s="118">
        <v>21220</v>
      </c>
      <c r="B14810" s="110" t="s">
        <v>17625</v>
      </c>
    </row>
    <row r="14811" spans="1:2" x14ac:dyDescent="0.25">
      <c r="A14811" s="118">
        <v>25240</v>
      </c>
      <c r="B14811" s="110" t="s">
        <v>17626</v>
      </c>
    </row>
    <row r="14812" spans="1:2" x14ac:dyDescent="0.25">
      <c r="A14812" s="118">
        <v>20510</v>
      </c>
      <c r="B14812" s="110" t="s">
        <v>17627</v>
      </c>
    </row>
    <row r="14813" spans="1:2" x14ac:dyDescent="0.25">
      <c r="A14813" s="118">
        <v>15830</v>
      </c>
      <c r="B14813" s="110" t="s">
        <v>17628</v>
      </c>
    </row>
    <row r="14814" spans="1:2" x14ac:dyDescent="0.25">
      <c r="A14814" s="118">
        <v>28620</v>
      </c>
      <c r="B14814" s="110" t="s">
        <v>17629</v>
      </c>
    </row>
    <row r="14815" spans="1:2" x14ac:dyDescent="0.25">
      <c r="A14815" s="118">
        <v>28510</v>
      </c>
      <c r="B14815" s="110" t="s">
        <v>17630</v>
      </c>
    </row>
    <row r="14816" spans="1:2" x14ac:dyDescent="0.25">
      <c r="A14816" s="118">
        <v>90020</v>
      </c>
      <c r="B14816" s="110" t="s">
        <v>17631</v>
      </c>
    </row>
    <row r="14817" spans="1:2" x14ac:dyDescent="0.25">
      <c r="A14817" s="118">
        <v>90020</v>
      </c>
      <c r="B14817" s="110" t="s">
        <v>17632</v>
      </c>
    </row>
    <row r="14818" spans="1:2" x14ac:dyDescent="0.25">
      <c r="A14818" s="118">
        <v>90020</v>
      </c>
      <c r="B14818" s="110" t="s">
        <v>17633</v>
      </c>
    </row>
    <row r="14819" spans="1:2" x14ac:dyDescent="0.25">
      <c r="A14819" s="118">
        <v>23300</v>
      </c>
      <c r="B14819" s="110" t="s">
        <v>17634</v>
      </c>
    </row>
    <row r="14820" spans="1:2" x14ac:dyDescent="0.25">
      <c r="A14820" s="118">
        <v>90020</v>
      </c>
      <c r="B14820" s="110" t="s">
        <v>17635</v>
      </c>
    </row>
    <row r="14821" spans="1:2" x14ac:dyDescent="0.25">
      <c r="A14821" s="118">
        <v>90020</v>
      </c>
      <c r="B14821" s="110" t="s">
        <v>17636</v>
      </c>
    </row>
    <row r="14822" spans="1:2" x14ac:dyDescent="0.25">
      <c r="A14822" s="118">
        <v>23300</v>
      </c>
      <c r="B14822" s="110" t="s">
        <v>17637</v>
      </c>
    </row>
    <row r="14823" spans="1:2" x14ac:dyDescent="0.25">
      <c r="A14823" s="118">
        <v>90010</v>
      </c>
      <c r="B14823" s="110" t="s">
        <v>17638</v>
      </c>
    </row>
    <row r="14824" spans="1:2" x14ac:dyDescent="0.25">
      <c r="A14824" s="118">
        <v>90020</v>
      </c>
      <c r="B14824" s="110" t="s">
        <v>17639</v>
      </c>
    </row>
    <row r="14825" spans="1:2" x14ac:dyDescent="0.25">
      <c r="A14825" s="121">
        <v>37200</v>
      </c>
      <c r="B14825" s="110" t="s">
        <v>17640</v>
      </c>
    </row>
    <row r="14826" spans="1:2" x14ac:dyDescent="0.25">
      <c r="A14826" s="118">
        <v>90010</v>
      </c>
      <c r="B14826" s="110" t="s">
        <v>17641</v>
      </c>
    </row>
    <row r="14827" spans="1:2" x14ac:dyDescent="0.25">
      <c r="A14827" s="118">
        <v>41000</v>
      </c>
      <c r="B14827" s="110" t="s">
        <v>17642</v>
      </c>
    </row>
    <row r="14828" spans="1:2" x14ac:dyDescent="0.25">
      <c r="A14828" s="118">
        <v>23300</v>
      </c>
      <c r="B14828" s="110" t="s">
        <v>17643</v>
      </c>
    </row>
    <row r="14829" spans="1:2" x14ac:dyDescent="0.25">
      <c r="A14829" s="118">
        <v>2020</v>
      </c>
      <c r="B14829" s="110" t="s">
        <v>17644</v>
      </c>
    </row>
    <row r="14830" spans="1:2" x14ac:dyDescent="0.25">
      <c r="A14830" s="118">
        <v>1110</v>
      </c>
      <c r="B14830" s="110" t="s">
        <v>17645</v>
      </c>
    </row>
    <row r="14831" spans="1:2" x14ac:dyDescent="0.25">
      <c r="A14831" s="118">
        <v>1120</v>
      </c>
      <c r="B14831" s="110" t="s">
        <v>17646</v>
      </c>
    </row>
    <row r="14832" spans="1:2" x14ac:dyDescent="0.25">
      <c r="A14832" s="118">
        <v>2010</v>
      </c>
      <c r="B14832" s="110" t="s">
        <v>17647</v>
      </c>
    </row>
    <row r="14833" spans="1:2" x14ac:dyDescent="0.25">
      <c r="A14833" s="118">
        <v>1410</v>
      </c>
      <c r="B14833" s="110" t="s">
        <v>17648</v>
      </c>
    </row>
    <row r="14834" spans="1:2" x14ac:dyDescent="0.25">
      <c r="A14834" s="118">
        <v>1120</v>
      </c>
      <c r="B14834" s="110" t="s">
        <v>17649</v>
      </c>
    </row>
    <row r="14835" spans="1:2" x14ac:dyDescent="0.25">
      <c r="A14835" s="118">
        <v>28750</v>
      </c>
      <c r="B14835" s="110" t="s">
        <v>17650</v>
      </c>
    </row>
    <row r="14836" spans="1:2" x14ac:dyDescent="0.25">
      <c r="A14836" s="118">
        <v>20300</v>
      </c>
      <c r="B14836" s="110" t="s">
        <v>17651</v>
      </c>
    </row>
    <row r="14837" spans="1:2" x14ac:dyDescent="0.25">
      <c r="A14837" s="118">
        <v>45110</v>
      </c>
      <c r="B14837" s="110" t="s">
        <v>17652</v>
      </c>
    </row>
    <row r="14838" spans="1:2" x14ac:dyDescent="0.25">
      <c r="A14838" s="118">
        <v>29522</v>
      </c>
      <c r="B14838" s="110" t="s">
        <v>17653</v>
      </c>
    </row>
    <row r="14839" spans="1:2" x14ac:dyDescent="0.25">
      <c r="A14839" s="118">
        <v>75230</v>
      </c>
      <c r="B14839" s="110" t="s">
        <v>17654</v>
      </c>
    </row>
    <row r="14840" spans="1:2" x14ac:dyDescent="0.25">
      <c r="A14840" s="118">
        <v>93020</v>
      </c>
      <c r="B14840" s="110" t="s">
        <v>17655</v>
      </c>
    </row>
    <row r="14841" spans="1:2" x14ac:dyDescent="0.25">
      <c r="A14841" s="118">
        <v>35420</v>
      </c>
      <c r="B14841" s="110" t="s">
        <v>17656</v>
      </c>
    </row>
    <row r="14842" spans="1:2" x14ac:dyDescent="0.25">
      <c r="A14842" s="118">
        <v>35420</v>
      </c>
      <c r="B14842" s="110" t="s">
        <v>17657</v>
      </c>
    </row>
    <row r="14843" spans="1:2" x14ac:dyDescent="0.25">
      <c r="A14843" s="118">
        <v>36509</v>
      </c>
      <c r="B14843" s="110" t="s">
        <v>17658</v>
      </c>
    </row>
    <row r="14844" spans="1:2" x14ac:dyDescent="0.25">
      <c r="A14844" s="118">
        <v>22230</v>
      </c>
      <c r="B14844" s="110" t="s">
        <v>17659</v>
      </c>
    </row>
    <row r="14845" spans="1:2" x14ac:dyDescent="0.25">
      <c r="A14845" s="118">
        <v>18300</v>
      </c>
      <c r="B14845" s="110" t="s">
        <v>17660</v>
      </c>
    </row>
    <row r="14846" spans="1:2" x14ac:dyDescent="0.25">
      <c r="A14846" s="118">
        <v>19100</v>
      </c>
      <c r="B14846" s="110" t="s">
        <v>17661</v>
      </c>
    </row>
    <row r="14847" spans="1:2" x14ac:dyDescent="0.25">
      <c r="A14847" s="118">
        <v>24610</v>
      </c>
      <c r="B14847" s="110" t="s">
        <v>17662</v>
      </c>
    </row>
    <row r="14848" spans="1:2" x14ac:dyDescent="0.25">
      <c r="A14848" s="118">
        <v>63220</v>
      </c>
      <c r="B14848" s="110" t="s">
        <v>17663</v>
      </c>
    </row>
    <row r="14849" spans="1:2" x14ac:dyDescent="0.25">
      <c r="A14849" s="118">
        <v>52220</v>
      </c>
      <c r="B14849" s="110" t="s">
        <v>17664</v>
      </c>
    </row>
    <row r="14850" spans="1:2" x14ac:dyDescent="0.25">
      <c r="A14850" s="118">
        <v>15112</v>
      </c>
      <c r="B14850" s="110" t="s">
        <v>17665</v>
      </c>
    </row>
    <row r="14851" spans="1:2" x14ac:dyDescent="0.25">
      <c r="A14851" s="118">
        <v>60239</v>
      </c>
      <c r="B14851" s="110" t="s">
        <v>17666</v>
      </c>
    </row>
    <row r="14852" spans="1:2" x14ac:dyDescent="0.25">
      <c r="A14852" s="118">
        <v>34100</v>
      </c>
      <c r="B14852" s="110" t="s">
        <v>17667</v>
      </c>
    </row>
    <row r="14853" spans="1:2" x14ac:dyDescent="0.25">
      <c r="A14853" s="118">
        <v>60219</v>
      </c>
      <c r="B14853" s="110" t="s">
        <v>17668</v>
      </c>
    </row>
    <row r="14854" spans="1:2" x14ac:dyDescent="0.25">
      <c r="A14854" s="118">
        <v>29600</v>
      </c>
      <c r="B14854" s="110" t="s">
        <v>17669</v>
      </c>
    </row>
    <row r="14855" spans="1:2" x14ac:dyDescent="0.25">
      <c r="A14855" s="118">
        <v>18241</v>
      </c>
      <c r="B14855" s="110" t="s">
        <v>17670</v>
      </c>
    </row>
    <row r="14856" spans="1:2" x14ac:dyDescent="0.25">
      <c r="A14856" s="118">
        <v>92629</v>
      </c>
      <c r="B14856" s="110" t="s">
        <v>17671</v>
      </c>
    </row>
    <row r="14857" spans="1:2" x14ac:dyDescent="0.25">
      <c r="A14857" s="118">
        <v>26650</v>
      </c>
      <c r="B14857" s="110" t="s">
        <v>17672</v>
      </c>
    </row>
    <row r="14858" spans="1:2" x14ac:dyDescent="0.25">
      <c r="A14858" s="118">
        <v>18222</v>
      </c>
      <c r="B14858" s="110" t="s">
        <v>17673</v>
      </c>
    </row>
    <row r="14859" spans="1:2" x14ac:dyDescent="0.25">
      <c r="A14859" s="118">
        <v>18210</v>
      </c>
      <c r="B14859" s="110" t="s">
        <v>17674</v>
      </c>
    </row>
    <row r="14860" spans="1:2" x14ac:dyDescent="0.25">
      <c r="A14860" s="118">
        <v>18221</v>
      </c>
      <c r="B14860" s="110" t="s">
        <v>17675</v>
      </c>
    </row>
    <row r="14861" spans="1:2" x14ac:dyDescent="0.25">
      <c r="A14861" s="118">
        <v>18222</v>
      </c>
      <c r="B14861" s="110" t="s">
        <v>17676</v>
      </c>
    </row>
    <row r="14862" spans="1:2" x14ac:dyDescent="0.25">
      <c r="A14862" s="118">
        <v>28620</v>
      </c>
      <c r="B14862" s="110" t="s">
        <v>17677</v>
      </c>
    </row>
    <row r="14863" spans="1:2" x14ac:dyDescent="0.25">
      <c r="A14863" s="118">
        <v>34100</v>
      </c>
      <c r="B14863" s="110" t="s">
        <v>17678</v>
      </c>
    </row>
    <row r="14864" spans="1:2" x14ac:dyDescent="0.25">
      <c r="A14864" s="118">
        <v>60249</v>
      </c>
      <c r="B14864" s="110" t="s">
        <v>17679</v>
      </c>
    </row>
    <row r="14865" spans="1:2" x14ac:dyDescent="0.25">
      <c r="A14865" s="118">
        <v>71219</v>
      </c>
      <c r="B14865" s="110" t="s">
        <v>17680</v>
      </c>
    </row>
    <row r="14866" spans="1:2" x14ac:dyDescent="0.25">
      <c r="A14866" s="118">
        <v>71219</v>
      </c>
      <c r="B14866" s="110" t="s">
        <v>17681</v>
      </c>
    </row>
    <row r="14867" spans="1:2" x14ac:dyDescent="0.25">
      <c r="A14867" s="118">
        <v>1110</v>
      </c>
      <c r="B14867" s="110" t="s">
        <v>17682</v>
      </c>
    </row>
    <row r="14868" spans="1:2" x14ac:dyDescent="0.25">
      <c r="A14868" s="118">
        <v>29430</v>
      </c>
      <c r="B14868" s="110" t="s">
        <v>17683</v>
      </c>
    </row>
    <row r="14869" spans="1:2" x14ac:dyDescent="0.25">
      <c r="A14869" s="118">
        <v>1120</v>
      </c>
      <c r="B14869" s="110" t="s">
        <v>17684</v>
      </c>
    </row>
    <row r="14870" spans="1:2" x14ac:dyDescent="0.25">
      <c r="A14870" s="118">
        <v>1120</v>
      </c>
      <c r="B14870" s="110" t="s">
        <v>17685</v>
      </c>
    </row>
    <row r="14871" spans="1:2" x14ac:dyDescent="0.25">
      <c r="A14871" s="118">
        <v>29600</v>
      </c>
      <c r="B14871" s="110" t="s">
        <v>17686</v>
      </c>
    </row>
    <row r="14872" spans="1:2" x14ac:dyDescent="0.25">
      <c r="A14872" s="118">
        <v>19200</v>
      </c>
      <c r="B14872" s="110" t="s">
        <v>17687</v>
      </c>
    </row>
    <row r="14873" spans="1:2" x14ac:dyDescent="0.25">
      <c r="A14873" s="118">
        <v>19200</v>
      </c>
      <c r="B14873" s="110" t="s">
        <v>17688</v>
      </c>
    </row>
    <row r="14874" spans="1:2" x14ac:dyDescent="0.25">
      <c r="A14874" s="118">
        <v>20300</v>
      </c>
      <c r="B14874" s="110" t="s">
        <v>17689</v>
      </c>
    </row>
    <row r="14875" spans="1:2" x14ac:dyDescent="0.25">
      <c r="A14875" s="118">
        <v>75110</v>
      </c>
      <c r="B14875" s="110" t="s">
        <v>17690</v>
      </c>
    </row>
    <row r="14876" spans="1:2" x14ac:dyDescent="0.25">
      <c r="A14876" s="118">
        <v>67130</v>
      </c>
      <c r="B14876" s="110" t="s">
        <v>17691</v>
      </c>
    </row>
    <row r="14877" spans="1:2" x14ac:dyDescent="0.25">
      <c r="A14877" s="118">
        <v>74119</v>
      </c>
      <c r="B14877" s="110" t="s">
        <v>17692</v>
      </c>
    </row>
    <row r="14878" spans="1:2" x14ac:dyDescent="0.25">
      <c r="A14878" s="118">
        <v>18231</v>
      </c>
      <c r="B14878" s="110" t="s">
        <v>17693</v>
      </c>
    </row>
    <row r="14879" spans="1:2" x14ac:dyDescent="0.25">
      <c r="A14879" s="118">
        <v>32100</v>
      </c>
      <c r="B14879" s="110" t="s">
        <v>17694</v>
      </c>
    </row>
    <row r="14880" spans="1:2" x14ac:dyDescent="0.25">
      <c r="A14880" s="118">
        <v>27440</v>
      </c>
      <c r="B14880" s="110" t="s">
        <v>17695</v>
      </c>
    </row>
    <row r="14881" spans="1:2" x14ac:dyDescent="0.25">
      <c r="A14881" s="118">
        <v>25220</v>
      </c>
      <c r="B14881" s="110" t="s">
        <v>17696</v>
      </c>
    </row>
    <row r="14882" spans="1:2" x14ac:dyDescent="0.25">
      <c r="A14882" s="118">
        <v>29122</v>
      </c>
      <c r="B14882" s="110" t="s">
        <v>17697</v>
      </c>
    </row>
    <row r="14883" spans="1:2" x14ac:dyDescent="0.25">
      <c r="A14883" s="118">
        <v>27420</v>
      </c>
      <c r="B14883" s="110" t="s">
        <v>17698</v>
      </c>
    </row>
    <row r="14884" spans="1:2" x14ac:dyDescent="0.25">
      <c r="A14884" s="118">
        <v>27440</v>
      </c>
      <c r="B14884" s="110" t="s">
        <v>17699</v>
      </c>
    </row>
    <row r="14885" spans="1:2" x14ac:dyDescent="0.25">
      <c r="A14885" s="118">
        <v>26150</v>
      </c>
      <c r="B14885" s="110" t="s">
        <v>17700</v>
      </c>
    </row>
    <row r="14886" spans="1:2" x14ac:dyDescent="0.25">
      <c r="A14886" s="118">
        <v>21259</v>
      </c>
      <c r="B14886" s="110" t="s">
        <v>17701</v>
      </c>
    </row>
    <row r="14887" spans="1:2" x14ac:dyDescent="0.25">
      <c r="A14887" s="118">
        <v>27220</v>
      </c>
      <c r="B14887" s="110" t="s">
        <v>17702</v>
      </c>
    </row>
    <row r="14888" spans="1:2" x14ac:dyDescent="0.25">
      <c r="A14888" s="118">
        <v>27220</v>
      </c>
      <c r="B14888" s="110" t="s">
        <v>17703</v>
      </c>
    </row>
    <row r="14889" spans="1:2" x14ac:dyDescent="0.25">
      <c r="A14889" s="118">
        <v>29510</v>
      </c>
      <c r="B14889" s="110" t="s">
        <v>17704</v>
      </c>
    </row>
    <row r="14890" spans="1:2" x14ac:dyDescent="0.25">
      <c r="A14890" s="118">
        <v>27440</v>
      </c>
      <c r="B14890" s="110" t="s">
        <v>17705</v>
      </c>
    </row>
    <row r="14891" spans="1:2" x14ac:dyDescent="0.25">
      <c r="A14891" s="118">
        <v>85111</v>
      </c>
      <c r="B14891" s="110" t="s">
        <v>17706</v>
      </c>
    </row>
    <row r="14892" spans="1:2" x14ac:dyDescent="0.25">
      <c r="A14892" s="118">
        <v>1110</v>
      </c>
      <c r="B14892" s="110" t="s">
        <v>17707</v>
      </c>
    </row>
    <row r="14893" spans="1:2" x14ac:dyDescent="0.25">
      <c r="A14893" s="118">
        <v>29560</v>
      </c>
      <c r="B14893" s="110" t="s">
        <v>17708</v>
      </c>
    </row>
    <row r="14894" spans="1:2" x14ac:dyDescent="0.25">
      <c r="A14894" s="118">
        <v>27210</v>
      </c>
      <c r="B14894" s="110" t="s">
        <v>17709</v>
      </c>
    </row>
    <row r="14895" spans="1:2" x14ac:dyDescent="0.25">
      <c r="A14895" s="118">
        <v>28720</v>
      </c>
      <c r="B14895" s="110" t="s">
        <v>17710</v>
      </c>
    </row>
    <row r="14896" spans="1:2" x14ac:dyDescent="0.25">
      <c r="A14896" s="118">
        <v>27440</v>
      </c>
      <c r="B14896" s="110" t="s">
        <v>17711</v>
      </c>
    </row>
    <row r="14897" spans="1:2" x14ac:dyDescent="0.25">
      <c r="A14897" s="118">
        <v>17402</v>
      </c>
      <c r="B14897" s="110" t="s">
        <v>17712</v>
      </c>
    </row>
    <row r="14898" spans="1:2" x14ac:dyDescent="0.25">
      <c r="A14898" s="118">
        <v>21259</v>
      </c>
      <c r="B14898" s="110" t="s">
        <v>17713</v>
      </c>
    </row>
    <row r="14899" spans="1:2" x14ac:dyDescent="0.25">
      <c r="A14899" s="118">
        <v>27210</v>
      </c>
      <c r="B14899" s="110" t="s">
        <v>17714</v>
      </c>
    </row>
    <row r="14900" spans="1:2" x14ac:dyDescent="0.25">
      <c r="A14900" s="118">
        <v>27220</v>
      </c>
      <c r="B14900" s="110" t="s">
        <v>17715</v>
      </c>
    </row>
    <row r="14901" spans="1:2" x14ac:dyDescent="0.25">
      <c r="A14901" s="118">
        <v>26610</v>
      </c>
      <c r="B14901" s="110" t="s">
        <v>17716</v>
      </c>
    </row>
    <row r="14902" spans="1:2" x14ac:dyDescent="0.25">
      <c r="A14902" s="118">
        <v>27440</v>
      </c>
      <c r="B14902" s="110" t="s">
        <v>17717</v>
      </c>
    </row>
    <row r="14903" spans="1:2" x14ac:dyDescent="0.25">
      <c r="A14903" s="118">
        <v>26650</v>
      </c>
      <c r="B14903" s="110" t="s">
        <v>17718</v>
      </c>
    </row>
    <row r="14904" spans="1:2" x14ac:dyDescent="0.25">
      <c r="A14904" s="118">
        <v>26150</v>
      </c>
      <c r="B14904" s="110" t="s">
        <v>17719</v>
      </c>
    </row>
    <row r="14905" spans="1:2" x14ac:dyDescent="0.25">
      <c r="A14905" s="118">
        <v>28720</v>
      </c>
      <c r="B14905" s="110" t="s">
        <v>17720</v>
      </c>
    </row>
    <row r="14906" spans="1:2" x14ac:dyDescent="0.25">
      <c r="A14906" s="118">
        <v>25210</v>
      </c>
      <c r="B14906" s="110" t="s">
        <v>17721</v>
      </c>
    </row>
    <row r="14907" spans="1:2" x14ac:dyDescent="0.25">
      <c r="A14907" s="118">
        <v>26260</v>
      </c>
      <c r="B14907" s="110" t="s">
        <v>17722</v>
      </c>
    </row>
    <row r="14908" spans="1:2" x14ac:dyDescent="0.25">
      <c r="A14908" s="118">
        <v>25130</v>
      </c>
      <c r="B14908" s="110" t="s">
        <v>17723</v>
      </c>
    </row>
    <row r="14909" spans="1:2" x14ac:dyDescent="0.25">
      <c r="A14909" s="118">
        <v>27220</v>
      </c>
      <c r="B14909" s="110" t="s">
        <v>17724</v>
      </c>
    </row>
    <row r="14910" spans="1:2" x14ac:dyDescent="0.25">
      <c r="A14910" s="118">
        <v>27220</v>
      </c>
      <c r="B14910" s="110" t="s">
        <v>17725</v>
      </c>
    </row>
    <row r="14911" spans="1:2" x14ac:dyDescent="0.25">
      <c r="A14911" s="118">
        <v>27430</v>
      </c>
      <c r="B14911" s="110" t="s">
        <v>17726</v>
      </c>
    </row>
    <row r="14912" spans="1:2" x14ac:dyDescent="0.25">
      <c r="A14912" s="118">
        <v>27430</v>
      </c>
      <c r="B14912" s="110" t="s">
        <v>17727</v>
      </c>
    </row>
    <row r="14913" spans="1:2" x14ac:dyDescent="0.25">
      <c r="A14913" s="118">
        <v>27430</v>
      </c>
      <c r="B14913" s="110" t="s">
        <v>17728</v>
      </c>
    </row>
    <row r="14914" spans="1:2" x14ac:dyDescent="0.25">
      <c r="A14914" s="118">
        <v>26150</v>
      </c>
      <c r="B14914" s="110" t="s">
        <v>17729</v>
      </c>
    </row>
    <row r="14915" spans="1:2" x14ac:dyDescent="0.25">
      <c r="A14915" s="118">
        <v>25210</v>
      </c>
      <c r="B14915" s="110" t="s">
        <v>17730</v>
      </c>
    </row>
    <row r="14916" spans="1:2" x14ac:dyDescent="0.25">
      <c r="A14916" s="118">
        <v>25130</v>
      </c>
      <c r="B14916" s="110" t="s">
        <v>17731</v>
      </c>
    </row>
    <row r="14917" spans="1:2" x14ac:dyDescent="0.25">
      <c r="A14917" s="118">
        <v>27220</v>
      </c>
      <c r="B14917" s="110" t="s">
        <v>17732</v>
      </c>
    </row>
    <row r="14918" spans="1:2" x14ac:dyDescent="0.25">
      <c r="A14918" s="118">
        <v>25220</v>
      </c>
      <c r="B14918" s="110" t="s">
        <v>17733</v>
      </c>
    </row>
    <row r="14919" spans="1:2" x14ac:dyDescent="0.25">
      <c r="A14919" s="118">
        <v>20400</v>
      </c>
      <c r="B14919" s="110" t="s">
        <v>17734</v>
      </c>
    </row>
    <row r="14920" spans="1:2" x14ac:dyDescent="0.25">
      <c r="A14920" s="118">
        <v>28720</v>
      </c>
      <c r="B14920" s="110" t="s">
        <v>17735</v>
      </c>
    </row>
    <row r="14921" spans="1:2" x14ac:dyDescent="0.25">
      <c r="A14921" s="118">
        <v>26130</v>
      </c>
      <c r="B14921" s="110" t="s">
        <v>17736</v>
      </c>
    </row>
    <row r="14922" spans="1:2" x14ac:dyDescent="0.25">
      <c r="A14922" s="118">
        <v>28720</v>
      </c>
      <c r="B14922" s="110" t="s">
        <v>17737</v>
      </c>
    </row>
    <row r="14923" spans="1:2" x14ac:dyDescent="0.25">
      <c r="A14923" s="119">
        <v>51180</v>
      </c>
      <c r="B14923" s="111" t="s">
        <v>17738</v>
      </c>
    </row>
    <row r="14924" spans="1:2" x14ac:dyDescent="0.25">
      <c r="A14924" s="119">
        <v>52610</v>
      </c>
      <c r="B14924" s="111" t="s">
        <v>17739</v>
      </c>
    </row>
    <row r="14925" spans="1:2" x14ac:dyDescent="0.25">
      <c r="A14925" s="120">
        <v>33100</v>
      </c>
      <c r="B14925" s="111" t="s">
        <v>17740</v>
      </c>
    </row>
    <row r="14926" spans="1:2" x14ac:dyDescent="0.25">
      <c r="A14926" s="119">
        <v>52329</v>
      </c>
      <c r="B14926" s="111" t="s">
        <v>17741</v>
      </c>
    </row>
    <row r="14927" spans="1:2" x14ac:dyDescent="0.25">
      <c r="A14927" s="119">
        <v>51460</v>
      </c>
      <c r="B14927" s="111" t="s">
        <v>17742</v>
      </c>
    </row>
    <row r="14928" spans="1:2" x14ac:dyDescent="0.25">
      <c r="A14928" s="118">
        <v>35110</v>
      </c>
      <c r="B14928" s="110" t="s">
        <v>17743</v>
      </c>
    </row>
    <row r="14929" spans="1:2" x14ac:dyDescent="0.25">
      <c r="A14929" s="118">
        <v>28740</v>
      </c>
      <c r="B14929" s="110" t="s">
        <v>17744</v>
      </c>
    </row>
    <row r="14930" spans="1:2" x14ac:dyDescent="0.25">
      <c r="A14930" s="118">
        <v>17512</v>
      </c>
      <c r="B14930" s="110" t="s">
        <v>17745</v>
      </c>
    </row>
    <row r="14931" spans="1:2" x14ac:dyDescent="0.25">
      <c r="A14931" s="118">
        <v>17549</v>
      </c>
      <c r="B14931" s="110" t="s">
        <v>17746</v>
      </c>
    </row>
    <row r="14932" spans="1:2" x14ac:dyDescent="0.25">
      <c r="A14932" s="118">
        <v>17403</v>
      </c>
      <c r="B14932" s="110" t="s">
        <v>17747</v>
      </c>
    </row>
    <row r="14933" spans="1:2" x14ac:dyDescent="0.25">
      <c r="A14933" s="118">
        <v>17403</v>
      </c>
      <c r="B14933" s="110" t="s">
        <v>17748</v>
      </c>
    </row>
    <row r="14934" spans="1:2" x14ac:dyDescent="0.25">
      <c r="A14934" s="118">
        <v>51830</v>
      </c>
      <c r="B14934" s="110" t="s">
        <v>17749</v>
      </c>
    </row>
    <row r="14935" spans="1:2" x14ac:dyDescent="0.25">
      <c r="A14935" s="118">
        <v>29540</v>
      </c>
      <c r="B14935" s="110" t="s">
        <v>17750</v>
      </c>
    </row>
    <row r="14936" spans="1:2" x14ac:dyDescent="0.25">
      <c r="A14936" s="118">
        <v>35110</v>
      </c>
      <c r="B14936" s="110" t="s">
        <v>17751</v>
      </c>
    </row>
    <row r="14937" spans="1:2" x14ac:dyDescent="0.25">
      <c r="A14937" s="118">
        <v>63220</v>
      </c>
      <c r="B14937" s="110" t="s">
        <v>17752</v>
      </c>
    </row>
    <row r="14938" spans="1:2" x14ac:dyDescent="0.25">
      <c r="A14938" s="118">
        <v>63220</v>
      </c>
      <c r="B14938" s="110" t="s">
        <v>17753</v>
      </c>
    </row>
    <row r="14939" spans="1:2" x14ac:dyDescent="0.25">
      <c r="A14939" s="118">
        <v>63220</v>
      </c>
      <c r="B14939" s="110" t="s">
        <v>17754</v>
      </c>
    </row>
    <row r="14940" spans="1:2" x14ac:dyDescent="0.25">
      <c r="A14940" s="118">
        <v>63220</v>
      </c>
      <c r="B14940" s="110" t="s">
        <v>17755</v>
      </c>
    </row>
    <row r="14941" spans="1:2" x14ac:dyDescent="0.25">
      <c r="A14941" s="118">
        <v>63220</v>
      </c>
      <c r="B14941" s="110" t="s">
        <v>17756</v>
      </c>
    </row>
    <row r="14942" spans="1:2" x14ac:dyDescent="0.25">
      <c r="A14942" s="118">
        <v>63220</v>
      </c>
      <c r="B14942" s="110" t="s">
        <v>17757</v>
      </c>
    </row>
    <row r="14943" spans="1:2" x14ac:dyDescent="0.25">
      <c r="A14943" s="118">
        <v>51870</v>
      </c>
      <c r="B14943" s="110" t="s">
        <v>17758</v>
      </c>
    </row>
    <row r="14944" spans="1:2" x14ac:dyDescent="0.25">
      <c r="A14944" s="118">
        <v>63220</v>
      </c>
      <c r="B14944" s="110" t="s">
        <v>17759</v>
      </c>
    </row>
    <row r="14945" spans="1:2" x14ac:dyDescent="0.25">
      <c r="A14945" s="118">
        <v>51220</v>
      </c>
      <c r="B14945" s="110" t="s">
        <v>17760</v>
      </c>
    </row>
    <row r="14946" spans="1:2" x14ac:dyDescent="0.25">
      <c r="A14946" s="118">
        <v>17541</v>
      </c>
      <c r="B14946" s="110" t="s">
        <v>17761</v>
      </c>
    </row>
    <row r="14947" spans="1:2" x14ac:dyDescent="0.25">
      <c r="A14947" s="118">
        <v>17541</v>
      </c>
      <c r="B14947" s="110" t="s">
        <v>17762</v>
      </c>
    </row>
    <row r="14948" spans="1:2" x14ac:dyDescent="0.25">
      <c r="A14948" s="118">
        <v>17541</v>
      </c>
      <c r="B14948" s="110" t="s">
        <v>17763</v>
      </c>
    </row>
    <row r="14949" spans="1:2" x14ac:dyDescent="0.25">
      <c r="A14949" s="118">
        <v>17541</v>
      </c>
      <c r="B14949" s="110" t="s">
        <v>17764</v>
      </c>
    </row>
    <row r="14950" spans="1:2" x14ac:dyDescent="0.25">
      <c r="A14950" s="118">
        <v>29710</v>
      </c>
      <c r="B14950" s="110" t="s">
        <v>17765</v>
      </c>
    </row>
    <row r="14951" spans="1:2" x14ac:dyDescent="0.25">
      <c r="A14951" s="118">
        <v>26130</v>
      </c>
      <c r="B14951" s="110" t="s">
        <v>17766</v>
      </c>
    </row>
    <row r="14952" spans="1:2" x14ac:dyDescent="0.25">
      <c r="A14952" s="118">
        <v>32300</v>
      </c>
      <c r="B14952" s="110" t="s">
        <v>17767</v>
      </c>
    </row>
    <row r="14953" spans="1:2" x14ac:dyDescent="0.25">
      <c r="A14953" s="118">
        <v>32300</v>
      </c>
      <c r="B14953" s="110" t="s">
        <v>17768</v>
      </c>
    </row>
    <row r="14954" spans="1:2" x14ac:dyDescent="0.25">
      <c r="A14954" s="118">
        <v>15410</v>
      </c>
      <c r="B14954" s="110" t="s">
        <v>17769</v>
      </c>
    </row>
    <row r="14955" spans="1:2" x14ac:dyDescent="0.25">
      <c r="A14955" s="118">
        <v>27450</v>
      </c>
      <c r="B14955" s="110" t="s">
        <v>17770</v>
      </c>
    </row>
    <row r="14956" spans="1:2" x14ac:dyDescent="0.25">
      <c r="A14956" s="118">
        <v>5010</v>
      </c>
      <c r="B14956" s="110" t="s">
        <v>17771</v>
      </c>
    </row>
    <row r="14957" spans="1:2" x14ac:dyDescent="0.25">
      <c r="A14957" s="118">
        <v>36300</v>
      </c>
      <c r="B14957" s="110" t="s">
        <v>17772</v>
      </c>
    </row>
    <row r="14958" spans="1:2" x14ac:dyDescent="0.25">
      <c r="A14958" s="118">
        <v>52740</v>
      </c>
      <c r="B14958" s="110" t="s">
        <v>17773</v>
      </c>
    </row>
    <row r="14959" spans="1:2" x14ac:dyDescent="0.25">
      <c r="A14959" s="118">
        <v>26260</v>
      </c>
      <c r="B14959" s="110" t="s">
        <v>17774</v>
      </c>
    </row>
    <row r="14960" spans="1:2" x14ac:dyDescent="0.25">
      <c r="A14960" s="118">
        <v>29521</v>
      </c>
      <c r="B14960" s="110" t="s">
        <v>17775</v>
      </c>
    </row>
    <row r="14961" spans="1:2" x14ac:dyDescent="0.25">
      <c r="A14961" s="118">
        <v>63210</v>
      </c>
      <c r="B14961" s="110" t="s">
        <v>17776</v>
      </c>
    </row>
    <row r="14962" spans="1:2" x14ac:dyDescent="0.25">
      <c r="A14962" s="118">
        <v>20400</v>
      </c>
      <c r="B14962" s="110" t="s">
        <v>17777</v>
      </c>
    </row>
    <row r="14963" spans="1:2" x14ac:dyDescent="0.25">
      <c r="A14963" s="118">
        <v>11200</v>
      </c>
      <c r="B14963" s="110" t="s">
        <v>17778</v>
      </c>
    </row>
    <row r="14964" spans="1:2" x14ac:dyDescent="0.25">
      <c r="A14964" s="118">
        <v>31100</v>
      </c>
      <c r="B14964" s="110" t="s">
        <v>17779</v>
      </c>
    </row>
    <row r="14965" spans="1:2" x14ac:dyDescent="0.25">
      <c r="A14965" s="118">
        <v>71340</v>
      </c>
      <c r="B14965" s="110" t="s">
        <v>17780</v>
      </c>
    </row>
    <row r="14966" spans="1:2" x14ac:dyDescent="0.25">
      <c r="A14966" s="118">
        <v>29110</v>
      </c>
      <c r="B14966" s="110" t="s">
        <v>17781</v>
      </c>
    </row>
    <row r="14967" spans="1:2" x14ac:dyDescent="0.25">
      <c r="A14967" s="118">
        <v>29110</v>
      </c>
      <c r="B14967" s="110" t="s">
        <v>17782</v>
      </c>
    </row>
    <row r="14968" spans="1:2" x14ac:dyDescent="0.25">
      <c r="A14968" s="118">
        <v>31100</v>
      </c>
      <c r="B14968" s="110" t="s">
        <v>17783</v>
      </c>
    </row>
    <row r="14969" spans="1:2" x14ac:dyDescent="0.25">
      <c r="A14969" s="118">
        <v>51870</v>
      </c>
      <c r="B14969" s="110" t="s">
        <v>17784</v>
      </c>
    </row>
    <row r="14970" spans="1:2" x14ac:dyDescent="0.25">
      <c r="A14970" s="118">
        <v>35300</v>
      </c>
      <c r="B14970" s="110" t="s">
        <v>17785</v>
      </c>
    </row>
    <row r="14971" spans="1:2" x14ac:dyDescent="0.25">
      <c r="A14971" s="118">
        <v>35300</v>
      </c>
      <c r="B14971" s="110" t="s">
        <v>17786</v>
      </c>
    </row>
    <row r="14972" spans="1:2" x14ac:dyDescent="0.25">
      <c r="A14972" s="118">
        <v>92710</v>
      </c>
      <c r="B14972" s="110" t="s">
        <v>17787</v>
      </c>
    </row>
    <row r="14973" spans="1:2" x14ac:dyDescent="0.25">
      <c r="A14973" s="118">
        <v>92710</v>
      </c>
      <c r="B14973" s="110" t="s">
        <v>17788</v>
      </c>
    </row>
    <row r="14974" spans="1:2" x14ac:dyDescent="0.25">
      <c r="A14974" s="118">
        <v>1120</v>
      </c>
      <c r="B14974" s="110" t="s">
        <v>17789</v>
      </c>
    </row>
    <row r="14975" spans="1:2" x14ac:dyDescent="0.25">
      <c r="A14975" s="118">
        <v>1240</v>
      </c>
      <c r="B14975" s="110" t="s">
        <v>17790</v>
      </c>
    </row>
    <row r="14976" spans="1:2" x14ac:dyDescent="0.25">
      <c r="A14976" s="118">
        <v>1240</v>
      </c>
      <c r="B14976" s="110" t="s">
        <v>17791</v>
      </c>
    </row>
    <row r="14977" spans="1:2" x14ac:dyDescent="0.25">
      <c r="A14977" s="118">
        <v>93040</v>
      </c>
      <c r="B14977" s="110" t="s">
        <v>17792</v>
      </c>
    </row>
    <row r="14978" spans="1:2" x14ac:dyDescent="0.25">
      <c r="A14978" s="118">
        <v>15842</v>
      </c>
      <c r="B14978" s="110" t="s">
        <v>17793</v>
      </c>
    </row>
    <row r="14979" spans="1:2" x14ac:dyDescent="0.25">
      <c r="A14979" s="118">
        <v>20510</v>
      </c>
      <c r="B14979" s="110" t="s">
        <v>17794</v>
      </c>
    </row>
    <row r="14980" spans="1:2" x14ac:dyDescent="0.25">
      <c r="A14980" s="118">
        <v>29420</v>
      </c>
      <c r="B14980" s="110" t="s">
        <v>17795</v>
      </c>
    </row>
    <row r="14981" spans="1:2" x14ac:dyDescent="0.25">
      <c r="A14981" s="118">
        <v>29430</v>
      </c>
      <c r="B14981" s="110" t="s">
        <v>17796</v>
      </c>
    </row>
    <row r="14982" spans="1:2" x14ac:dyDescent="0.25">
      <c r="A14982" s="118">
        <v>1120</v>
      </c>
      <c r="B14982" s="110" t="s">
        <v>17797</v>
      </c>
    </row>
    <row r="14983" spans="1:2" x14ac:dyDescent="0.25">
      <c r="A14983" s="121">
        <v>29560</v>
      </c>
      <c r="B14983" s="110" t="s">
        <v>17798</v>
      </c>
    </row>
    <row r="14984" spans="1:2" x14ac:dyDescent="0.25">
      <c r="A14984" s="118">
        <v>32300</v>
      </c>
      <c r="B14984" s="110" t="s">
        <v>17799</v>
      </c>
    </row>
    <row r="14985" spans="1:2" x14ac:dyDescent="0.25">
      <c r="A14985" s="118">
        <v>5010</v>
      </c>
      <c r="B14985" s="110" t="s">
        <v>17800</v>
      </c>
    </row>
    <row r="14986" spans="1:2" x14ac:dyDescent="0.25">
      <c r="A14986" s="118">
        <v>17220</v>
      </c>
      <c r="B14986" s="110" t="s">
        <v>17801</v>
      </c>
    </row>
    <row r="14987" spans="1:2" x14ac:dyDescent="0.25">
      <c r="A14987" s="118">
        <v>17210</v>
      </c>
      <c r="B14987" s="110" t="s">
        <v>17802</v>
      </c>
    </row>
    <row r="14988" spans="1:2" x14ac:dyDescent="0.25">
      <c r="A14988" s="118">
        <v>17720</v>
      </c>
      <c r="B14988" s="110" t="s">
        <v>17803</v>
      </c>
    </row>
    <row r="14989" spans="1:2" x14ac:dyDescent="0.25">
      <c r="A14989" s="118">
        <v>17520</v>
      </c>
      <c r="B14989" s="110" t="s">
        <v>17804</v>
      </c>
    </row>
    <row r="14990" spans="1:2" x14ac:dyDescent="0.25">
      <c r="A14990" s="118">
        <v>51410</v>
      </c>
      <c r="B14990" s="110" t="s">
        <v>17805</v>
      </c>
    </row>
    <row r="14991" spans="1:2" x14ac:dyDescent="0.25">
      <c r="A14991" s="118">
        <v>17170</v>
      </c>
      <c r="B14991" s="110" t="s">
        <v>17806</v>
      </c>
    </row>
    <row r="14992" spans="1:2" x14ac:dyDescent="0.25">
      <c r="A14992" s="118">
        <v>17542</v>
      </c>
      <c r="B14992" s="110" t="s">
        <v>17807</v>
      </c>
    </row>
    <row r="14993" spans="1:2" x14ac:dyDescent="0.25">
      <c r="A14993" s="118">
        <v>28620</v>
      </c>
      <c r="B14993" s="110" t="s">
        <v>17808</v>
      </c>
    </row>
    <row r="14994" spans="1:2" x14ac:dyDescent="0.25">
      <c r="A14994" s="118">
        <v>29540</v>
      </c>
      <c r="B14994" s="110" t="s">
        <v>17809</v>
      </c>
    </row>
    <row r="14995" spans="1:2" x14ac:dyDescent="0.25">
      <c r="A14995" s="118">
        <v>27430</v>
      </c>
      <c r="B14995" s="110" t="s">
        <v>17810</v>
      </c>
    </row>
    <row r="14996" spans="1:2" x14ac:dyDescent="0.25">
      <c r="A14996" s="118">
        <v>29560</v>
      </c>
      <c r="B14996" s="110" t="s">
        <v>17811</v>
      </c>
    </row>
    <row r="14997" spans="1:2" x14ac:dyDescent="0.25">
      <c r="A14997" s="118">
        <v>22240</v>
      </c>
      <c r="B14997" s="110" t="s">
        <v>17812</v>
      </c>
    </row>
    <row r="14998" spans="1:2" x14ac:dyDescent="0.25">
      <c r="A14998" s="118">
        <v>51870</v>
      </c>
      <c r="B14998" s="110" t="s">
        <v>17813</v>
      </c>
    </row>
    <row r="14999" spans="1:2" x14ac:dyDescent="0.25">
      <c r="A14999" s="118">
        <v>30010</v>
      </c>
      <c r="B14999" s="110" t="s">
        <v>17814</v>
      </c>
    </row>
    <row r="15000" spans="1:2" x14ac:dyDescent="0.25">
      <c r="A15000" s="118">
        <v>19200</v>
      </c>
      <c r="B15000" s="110" t="s">
        <v>17815</v>
      </c>
    </row>
    <row r="15001" spans="1:2" x14ac:dyDescent="0.25">
      <c r="A15001" s="118">
        <v>71330</v>
      </c>
      <c r="B15001" s="110" t="s">
        <v>17816</v>
      </c>
    </row>
    <row r="15002" spans="1:2" x14ac:dyDescent="0.25">
      <c r="A15002" s="118">
        <v>36631</v>
      </c>
      <c r="B15002" s="110" t="s">
        <v>17817</v>
      </c>
    </row>
    <row r="15003" spans="1:2" x14ac:dyDescent="0.25">
      <c r="A15003" s="118">
        <v>51479</v>
      </c>
      <c r="B15003" s="110" t="s">
        <v>17818</v>
      </c>
    </row>
    <row r="15004" spans="1:2" x14ac:dyDescent="0.25">
      <c r="A15004" s="118">
        <v>52482</v>
      </c>
      <c r="B15004" s="110" t="s">
        <v>17819</v>
      </c>
    </row>
    <row r="15005" spans="1:2" x14ac:dyDescent="0.25">
      <c r="A15005" s="118">
        <v>51850</v>
      </c>
      <c r="B15005" s="110" t="s">
        <v>17820</v>
      </c>
    </row>
    <row r="15006" spans="1:2" x14ac:dyDescent="0.25">
      <c r="A15006" s="118">
        <v>74850</v>
      </c>
      <c r="B15006" s="110" t="s">
        <v>17821</v>
      </c>
    </row>
    <row r="15007" spans="1:2" x14ac:dyDescent="0.25">
      <c r="A15007" s="118">
        <v>29560</v>
      </c>
      <c r="B15007" s="110" t="s">
        <v>17822</v>
      </c>
    </row>
    <row r="15008" spans="1:2" x14ac:dyDescent="0.25">
      <c r="A15008" s="118">
        <v>17110</v>
      </c>
      <c r="B15008" s="110" t="s">
        <v>17823</v>
      </c>
    </row>
    <row r="15009" spans="1:2" x14ac:dyDescent="0.25">
      <c r="A15009" s="118">
        <v>17549</v>
      </c>
      <c r="B15009" s="110" t="s">
        <v>17824</v>
      </c>
    </row>
    <row r="15010" spans="1:2" x14ac:dyDescent="0.25">
      <c r="A15010" s="118">
        <v>50300</v>
      </c>
      <c r="B15010" s="110" t="s">
        <v>17825</v>
      </c>
    </row>
    <row r="15011" spans="1:2" x14ac:dyDescent="0.25">
      <c r="A15011" s="118">
        <v>17549</v>
      </c>
      <c r="B15011" s="110" t="s">
        <v>17826</v>
      </c>
    </row>
    <row r="15012" spans="1:2" x14ac:dyDescent="0.25">
      <c r="A15012" s="118">
        <v>25110</v>
      </c>
      <c r="B15012" s="110" t="s">
        <v>17827</v>
      </c>
    </row>
    <row r="15013" spans="1:2" x14ac:dyDescent="0.25">
      <c r="A15013" s="118">
        <v>25120</v>
      </c>
      <c r="B15013" s="110" t="s">
        <v>17828</v>
      </c>
    </row>
    <row r="15014" spans="1:2" x14ac:dyDescent="0.25">
      <c r="A15014" s="118">
        <v>25130</v>
      </c>
      <c r="B15014" s="110" t="s">
        <v>17829</v>
      </c>
    </row>
    <row r="15015" spans="1:2" x14ac:dyDescent="0.25">
      <c r="A15015" s="118">
        <v>25120</v>
      </c>
      <c r="B15015" s="110" t="s">
        <v>17830</v>
      </c>
    </row>
    <row r="15016" spans="1:2" x14ac:dyDescent="0.25">
      <c r="A15016" s="118">
        <v>25110</v>
      </c>
      <c r="B15016" s="110" t="s">
        <v>17831</v>
      </c>
    </row>
    <row r="15017" spans="1:2" x14ac:dyDescent="0.25">
      <c r="A15017" s="118">
        <v>25110</v>
      </c>
      <c r="B15017" s="110" t="s">
        <v>17832</v>
      </c>
    </row>
    <row r="15018" spans="1:2" x14ac:dyDescent="0.25">
      <c r="A15018" s="118">
        <v>25110</v>
      </c>
      <c r="B15018" s="110" t="s">
        <v>17833</v>
      </c>
    </row>
    <row r="15019" spans="1:2" x14ac:dyDescent="0.25">
      <c r="A15019" s="118">
        <v>25110</v>
      </c>
      <c r="B15019" s="110" t="s">
        <v>17834</v>
      </c>
    </row>
    <row r="15020" spans="1:2" x14ac:dyDescent="0.25">
      <c r="A15020" s="118">
        <v>25110</v>
      </c>
      <c r="B15020" s="110" t="s">
        <v>17835</v>
      </c>
    </row>
    <row r="15021" spans="1:2" x14ac:dyDescent="0.25">
      <c r="A15021" s="118">
        <v>25110</v>
      </c>
      <c r="B15021" s="110" t="s">
        <v>17836</v>
      </c>
    </row>
    <row r="15022" spans="1:2" x14ac:dyDescent="0.25">
      <c r="A15022" s="118">
        <v>25110</v>
      </c>
      <c r="B15022" s="110" t="s">
        <v>17837</v>
      </c>
    </row>
    <row r="15023" spans="1:2" x14ac:dyDescent="0.25">
      <c r="A15023" s="118">
        <v>25110</v>
      </c>
      <c r="B15023" s="110" t="s">
        <v>17838</v>
      </c>
    </row>
    <row r="15024" spans="1:2" x14ac:dyDescent="0.25">
      <c r="A15024" s="118">
        <v>25110</v>
      </c>
      <c r="B15024" s="110" t="s">
        <v>17839</v>
      </c>
    </row>
    <row r="15025" spans="1:2" x14ac:dyDescent="0.25">
      <c r="A15025" s="118">
        <v>25110</v>
      </c>
      <c r="B15025" s="110" t="s">
        <v>17840</v>
      </c>
    </row>
    <row r="15026" spans="1:2" x14ac:dyDescent="0.25">
      <c r="A15026" s="118">
        <v>25110</v>
      </c>
      <c r="B15026" s="110" t="s">
        <v>17841</v>
      </c>
    </row>
    <row r="15027" spans="1:2" x14ac:dyDescent="0.25">
      <c r="A15027" s="118">
        <v>31620</v>
      </c>
      <c r="B15027" s="110" t="s">
        <v>17842</v>
      </c>
    </row>
    <row r="15028" spans="1:2" x14ac:dyDescent="0.25">
      <c r="A15028" s="118">
        <v>33100</v>
      </c>
      <c r="B15028" s="110" t="s">
        <v>17843</v>
      </c>
    </row>
    <row r="15029" spans="1:2" x14ac:dyDescent="0.25">
      <c r="A15029" s="118">
        <v>33201</v>
      </c>
      <c r="B15029" s="110" t="s">
        <v>17844</v>
      </c>
    </row>
    <row r="15030" spans="1:2" x14ac:dyDescent="0.25">
      <c r="A15030" s="118">
        <v>33202</v>
      </c>
      <c r="B15030" s="110" t="s">
        <v>17845</v>
      </c>
    </row>
    <row r="15031" spans="1:2" x14ac:dyDescent="0.25">
      <c r="A15031" s="118">
        <v>51460</v>
      </c>
      <c r="B15031" s="110" t="s">
        <v>17846</v>
      </c>
    </row>
    <row r="15032" spans="1:2" x14ac:dyDescent="0.25">
      <c r="A15032" s="118">
        <v>31500</v>
      </c>
      <c r="B15032" s="110" t="s">
        <v>17847</v>
      </c>
    </row>
    <row r="15033" spans="1:2" x14ac:dyDescent="0.25">
      <c r="A15033" s="118">
        <v>36639</v>
      </c>
      <c r="B15033" s="110" t="s">
        <v>17848</v>
      </c>
    </row>
    <row r="15034" spans="1:2" x14ac:dyDescent="0.25">
      <c r="A15034" s="118">
        <v>17542</v>
      </c>
      <c r="B15034" s="110" t="s">
        <v>17849</v>
      </c>
    </row>
    <row r="15035" spans="1:2" x14ac:dyDescent="0.25">
      <c r="A15035" s="118">
        <v>52489</v>
      </c>
      <c r="B15035" s="110" t="s">
        <v>17850</v>
      </c>
    </row>
    <row r="15036" spans="1:2" x14ac:dyDescent="0.25">
      <c r="A15036" s="118">
        <v>51429</v>
      </c>
      <c r="B15036" s="110" t="s">
        <v>17851</v>
      </c>
    </row>
    <row r="15037" spans="1:2" x14ac:dyDescent="0.25">
      <c r="A15037" s="118">
        <v>21110</v>
      </c>
      <c r="B15037" s="110" t="s">
        <v>17852</v>
      </c>
    </row>
    <row r="15038" spans="1:2" x14ac:dyDescent="0.25">
      <c r="A15038" s="118">
        <v>21110</v>
      </c>
      <c r="B15038" s="110" t="s">
        <v>17853</v>
      </c>
    </row>
    <row r="15039" spans="1:2" x14ac:dyDescent="0.25">
      <c r="A15039" s="118">
        <v>21110</v>
      </c>
      <c r="B15039" s="110" t="s">
        <v>17854</v>
      </c>
    </row>
    <row r="15040" spans="1:2" x14ac:dyDescent="0.25">
      <c r="A15040" s="118">
        <v>21110</v>
      </c>
      <c r="B15040" s="110" t="s">
        <v>17855</v>
      </c>
    </row>
    <row r="15041" spans="1:2" x14ac:dyDescent="0.25">
      <c r="A15041" s="118">
        <v>15899</v>
      </c>
      <c r="B15041" s="110" t="s">
        <v>17856</v>
      </c>
    </row>
    <row r="15042" spans="1:2" x14ac:dyDescent="0.25">
      <c r="A15042" s="118">
        <v>15920</v>
      </c>
      <c r="B15042" s="110" t="s">
        <v>17857</v>
      </c>
    </row>
    <row r="15043" spans="1:2" x14ac:dyDescent="0.25">
      <c r="A15043" s="118">
        <v>18249</v>
      </c>
      <c r="B15043" s="110" t="s">
        <v>17858</v>
      </c>
    </row>
    <row r="15044" spans="1:2" x14ac:dyDescent="0.25">
      <c r="A15044" s="118">
        <v>60213</v>
      </c>
      <c r="B15044" s="110" t="s">
        <v>17859</v>
      </c>
    </row>
    <row r="15045" spans="1:2" x14ac:dyDescent="0.25">
      <c r="A15045" s="118">
        <v>74709</v>
      </c>
      <c r="B15045" s="110" t="s">
        <v>17860</v>
      </c>
    </row>
    <row r="15046" spans="1:2" x14ac:dyDescent="0.25">
      <c r="A15046" s="118">
        <v>18232</v>
      </c>
      <c r="B15046" s="110" t="s">
        <v>17861</v>
      </c>
    </row>
    <row r="15047" spans="1:2" x14ac:dyDescent="0.25">
      <c r="A15047" s="118">
        <v>93030</v>
      </c>
      <c r="B15047" s="110" t="s">
        <v>17862</v>
      </c>
    </row>
    <row r="15048" spans="1:2" x14ac:dyDescent="0.25">
      <c r="A15048" s="118">
        <v>74813</v>
      </c>
      <c r="B15048" s="110" t="s">
        <v>17863</v>
      </c>
    </row>
    <row r="15049" spans="1:2" x14ac:dyDescent="0.25">
      <c r="A15049" s="118">
        <v>25130</v>
      </c>
      <c r="B15049" s="110" t="s">
        <v>17864</v>
      </c>
    </row>
    <row r="15050" spans="1:2" x14ac:dyDescent="0.25">
      <c r="A15050" s="118">
        <v>18231</v>
      </c>
      <c r="B15050" s="110" t="s">
        <v>17865</v>
      </c>
    </row>
    <row r="15051" spans="1:2" x14ac:dyDescent="0.25">
      <c r="A15051" s="118">
        <v>18232</v>
      </c>
      <c r="B15051" s="110" t="s">
        <v>17866</v>
      </c>
    </row>
    <row r="15052" spans="1:2" x14ac:dyDescent="0.25">
      <c r="A15052" s="118">
        <v>21220</v>
      </c>
      <c r="B15052" s="110" t="s">
        <v>17867</v>
      </c>
    </row>
    <row r="15053" spans="1:2" x14ac:dyDescent="0.25">
      <c r="A15053" s="118">
        <v>66011</v>
      </c>
      <c r="B15053" s="110" t="s">
        <v>17868</v>
      </c>
    </row>
    <row r="15054" spans="1:2" x14ac:dyDescent="0.25">
      <c r="A15054" s="118">
        <v>66031</v>
      </c>
      <c r="B15054" s="110" t="s">
        <v>17869</v>
      </c>
    </row>
    <row r="15055" spans="1:2" x14ac:dyDescent="0.25">
      <c r="A15055" s="118">
        <v>65239</v>
      </c>
      <c r="B15055" s="110" t="s">
        <v>17870</v>
      </c>
    </row>
    <row r="15056" spans="1:2" x14ac:dyDescent="0.25">
      <c r="A15056" s="118">
        <v>67200</v>
      </c>
      <c r="B15056" s="110" t="s">
        <v>17871</v>
      </c>
    </row>
    <row r="15057" spans="1:2" x14ac:dyDescent="0.25">
      <c r="A15057" s="118">
        <v>96000</v>
      </c>
      <c r="B15057" s="110" t="s">
        <v>17872</v>
      </c>
    </row>
    <row r="15058" spans="1:2" x14ac:dyDescent="0.25">
      <c r="A15058" s="118">
        <v>97000</v>
      </c>
      <c r="B15058" s="110" t="s">
        <v>17873</v>
      </c>
    </row>
    <row r="15059" spans="1:2" x14ac:dyDescent="0.25">
      <c r="A15059" s="118">
        <v>24640</v>
      </c>
      <c r="B15059" s="110" t="s">
        <v>17874</v>
      </c>
    </row>
    <row r="15060" spans="1:2" x14ac:dyDescent="0.25">
      <c r="A15060" s="118">
        <v>26400</v>
      </c>
      <c r="B15060" s="110" t="s">
        <v>17875</v>
      </c>
    </row>
    <row r="15061" spans="1:2" x14ac:dyDescent="0.25">
      <c r="A15061" s="118">
        <v>18241</v>
      </c>
      <c r="B15061" s="110" t="s">
        <v>17876</v>
      </c>
    </row>
    <row r="15062" spans="1:2" x14ac:dyDescent="0.25">
      <c r="A15062" s="118">
        <v>18241</v>
      </c>
      <c r="B15062" s="110" t="s">
        <v>17877</v>
      </c>
    </row>
    <row r="15063" spans="1:2" x14ac:dyDescent="0.25">
      <c r="A15063" s="118">
        <v>18210</v>
      </c>
      <c r="B15063" s="110" t="s">
        <v>17878</v>
      </c>
    </row>
    <row r="15064" spans="1:2" x14ac:dyDescent="0.25">
      <c r="A15064" s="118">
        <v>18210</v>
      </c>
      <c r="B15064" s="110" t="s">
        <v>17879</v>
      </c>
    </row>
    <row r="15065" spans="1:2" x14ac:dyDescent="0.25">
      <c r="A15065" s="118">
        <v>28730</v>
      </c>
      <c r="B15065" s="110" t="s">
        <v>17880</v>
      </c>
    </row>
    <row r="15066" spans="1:2" x14ac:dyDescent="0.25">
      <c r="A15066" s="118">
        <v>31620</v>
      </c>
      <c r="B15066" s="110" t="s">
        <v>17881</v>
      </c>
    </row>
    <row r="15067" spans="1:2" x14ac:dyDescent="0.25">
      <c r="A15067" s="118">
        <v>17250</v>
      </c>
      <c r="B15067" s="110" t="s">
        <v>17882</v>
      </c>
    </row>
    <row r="15068" spans="1:2" x14ac:dyDescent="0.25">
      <c r="A15068" s="118">
        <v>91320</v>
      </c>
      <c r="B15068" s="110" t="s">
        <v>17883</v>
      </c>
    </row>
    <row r="15069" spans="1:2" x14ac:dyDescent="0.25">
      <c r="A15069" s="118">
        <v>29420</v>
      </c>
      <c r="B15069" s="110" t="s">
        <v>17884</v>
      </c>
    </row>
    <row r="15070" spans="1:2" x14ac:dyDescent="0.25">
      <c r="A15070" s="118">
        <v>36140</v>
      </c>
      <c r="B15070" s="110" t="s">
        <v>17885</v>
      </c>
    </row>
    <row r="15071" spans="1:2" x14ac:dyDescent="0.25">
      <c r="A15071" s="118">
        <v>36110</v>
      </c>
      <c r="B15071" s="110" t="s">
        <v>17886</v>
      </c>
    </row>
    <row r="15072" spans="1:2" x14ac:dyDescent="0.25">
      <c r="A15072" s="118">
        <v>65232</v>
      </c>
      <c r="B15072" s="110" t="s">
        <v>17887</v>
      </c>
    </row>
    <row r="15073" spans="1:2" x14ac:dyDescent="0.25">
      <c r="A15073" s="118">
        <v>91310</v>
      </c>
      <c r="B15073" s="110" t="s">
        <v>17888</v>
      </c>
    </row>
    <row r="15074" spans="1:2" x14ac:dyDescent="0.25">
      <c r="A15074" s="118">
        <v>99000</v>
      </c>
      <c r="B15074" s="110" t="s">
        <v>17889</v>
      </c>
    </row>
    <row r="15075" spans="1:2" x14ac:dyDescent="0.25">
      <c r="A15075" s="118">
        <v>91330</v>
      </c>
      <c r="B15075" s="110" t="s">
        <v>17890</v>
      </c>
    </row>
    <row r="15076" spans="1:2" x14ac:dyDescent="0.25">
      <c r="A15076" s="118">
        <v>91310</v>
      </c>
      <c r="B15076" s="110" t="s">
        <v>17891</v>
      </c>
    </row>
    <row r="15077" spans="1:2" x14ac:dyDescent="0.25">
      <c r="A15077" s="118">
        <v>91310</v>
      </c>
      <c r="B15077" s="110" t="s">
        <v>17892</v>
      </c>
    </row>
    <row r="15078" spans="1:2" x14ac:dyDescent="0.25">
      <c r="A15078" s="118">
        <v>31100</v>
      </c>
      <c r="B15078" s="110" t="s">
        <v>17893</v>
      </c>
    </row>
    <row r="15079" spans="1:2" x14ac:dyDescent="0.25">
      <c r="A15079" s="118">
        <v>34300</v>
      </c>
      <c r="B15079" s="110" t="s">
        <v>17894</v>
      </c>
    </row>
    <row r="15080" spans="1:2" x14ac:dyDescent="0.25">
      <c r="A15080" s="118">
        <v>80302</v>
      </c>
      <c r="B15080" s="110" t="s">
        <v>17895</v>
      </c>
    </row>
    <row r="15081" spans="1:2" x14ac:dyDescent="0.25">
      <c r="A15081" s="118">
        <v>80302</v>
      </c>
      <c r="B15081" s="110" t="s">
        <v>17896</v>
      </c>
    </row>
    <row r="15082" spans="1:2" x14ac:dyDescent="0.25">
      <c r="A15082" s="118">
        <v>55510</v>
      </c>
      <c r="B15082" s="110" t="s">
        <v>17897</v>
      </c>
    </row>
    <row r="15083" spans="1:2" x14ac:dyDescent="0.25">
      <c r="A15083" s="118">
        <v>80302</v>
      </c>
      <c r="B15083" s="110" t="s">
        <v>17898</v>
      </c>
    </row>
    <row r="15084" spans="1:2" x14ac:dyDescent="0.25">
      <c r="A15084" s="118">
        <v>55510</v>
      </c>
      <c r="B15084" s="110" t="s">
        <v>17899</v>
      </c>
    </row>
    <row r="15085" spans="1:2" x14ac:dyDescent="0.25">
      <c r="A15085" s="118">
        <v>55239</v>
      </c>
      <c r="B15085" s="110" t="s">
        <v>17900</v>
      </c>
    </row>
    <row r="15086" spans="1:2" x14ac:dyDescent="0.25">
      <c r="A15086" s="118">
        <v>80302</v>
      </c>
      <c r="B15086" s="110" t="s">
        <v>17901</v>
      </c>
    </row>
    <row r="15087" spans="1:2" x14ac:dyDescent="0.25">
      <c r="A15087" s="118">
        <v>64120</v>
      </c>
      <c r="B15087" s="110" t="s">
        <v>17902</v>
      </c>
    </row>
    <row r="15088" spans="1:2" x14ac:dyDescent="0.25">
      <c r="A15088" s="118">
        <v>17520</v>
      </c>
      <c r="B15088" s="110" t="s">
        <v>17903</v>
      </c>
    </row>
    <row r="15089" spans="1:2" x14ac:dyDescent="0.25">
      <c r="A15089" s="118">
        <v>51180</v>
      </c>
      <c r="B15089" s="110" t="s">
        <v>17904</v>
      </c>
    </row>
    <row r="15090" spans="1:2" x14ac:dyDescent="0.25">
      <c r="A15090" s="118">
        <v>27420</v>
      </c>
      <c r="B15090" s="110" t="s">
        <v>17905</v>
      </c>
    </row>
    <row r="15091" spans="1:2" x14ac:dyDescent="0.25">
      <c r="A15091" s="118">
        <v>27440</v>
      </c>
      <c r="B15091" s="110" t="s">
        <v>17906</v>
      </c>
    </row>
    <row r="15092" spans="1:2" x14ac:dyDescent="0.25">
      <c r="A15092" s="118">
        <v>27440</v>
      </c>
      <c r="B15092" s="110" t="s">
        <v>17907</v>
      </c>
    </row>
    <row r="15093" spans="1:2" x14ac:dyDescent="0.25">
      <c r="A15093" s="118">
        <v>27440</v>
      </c>
      <c r="B15093" s="110" t="s">
        <v>17908</v>
      </c>
    </row>
    <row r="15094" spans="1:2" x14ac:dyDescent="0.25">
      <c r="A15094" s="118">
        <v>27440</v>
      </c>
      <c r="B15094" s="110" t="s">
        <v>17909</v>
      </c>
    </row>
    <row r="15095" spans="1:2" x14ac:dyDescent="0.25">
      <c r="A15095" s="118">
        <v>27440</v>
      </c>
      <c r="B15095" s="110" t="s">
        <v>17910</v>
      </c>
    </row>
    <row r="15096" spans="1:2" x14ac:dyDescent="0.25">
      <c r="A15096" s="118">
        <v>27440</v>
      </c>
      <c r="B15096" s="110" t="s">
        <v>17911</v>
      </c>
    </row>
    <row r="15097" spans="1:2" x14ac:dyDescent="0.25">
      <c r="A15097" s="118">
        <v>27440</v>
      </c>
      <c r="B15097" s="110" t="s">
        <v>17912</v>
      </c>
    </row>
    <row r="15098" spans="1:2" x14ac:dyDescent="0.25">
      <c r="A15098" s="118">
        <v>27440</v>
      </c>
      <c r="B15098" s="110" t="s">
        <v>17913</v>
      </c>
    </row>
    <row r="15099" spans="1:2" x14ac:dyDescent="0.25">
      <c r="A15099" s="118">
        <v>27440</v>
      </c>
      <c r="B15099" s="110" t="s">
        <v>17914</v>
      </c>
    </row>
    <row r="15100" spans="1:2" x14ac:dyDescent="0.25">
      <c r="A15100" s="118">
        <v>27440</v>
      </c>
      <c r="B15100" s="110" t="s">
        <v>17915</v>
      </c>
    </row>
    <row r="15101" spans="1:2" x14ac:dyDescent="0.25">
      <c r="A15101" s="118">
        <v>27440</v>
      </c>
      <c r="B15101" s="110" t="s">
        <v>17916</v>
      </c>
    </row>
    <row r="15102" spans="1:2" x14ac:dyDescent="0.25">
      <c r="A15102" s="118">
        <v>36150</v>
      </c>
      <c r="B15102" s="110" t="s">
        <v>17917</v>
      </c>
    </row>
    <row r="15103" spans="1:2" x14ac:dyDescent="0.25">
      <c r="A15103" s="118">
        <v>36140</v>
      </c>
      <c r="B15103" s="110" t="s">
        <v>17918</v>
      </c>
    </row>
    <row r="15104" spans="1:2" x14ac:dyDescent="0.25">
      <c r="A15104" s="118">
        <v>36110</v>
      </c>
      <c r="B15104" s="110" t="s">
        <v>17919</v>
      </c>
    </row>
    <row r="15105" spans="1:2" x14ac:dyDescent="0.25">
      <c r="A15105" s="118">
        <v>36110</v>
      </c>
      <c r="B15105" s="110" t="s">
        <v>17920</v>
      </c>
    </row>
    <row r="15106" spans="1:2" x14ac:dyDescent="0.25">
      <c r="A15106" s="118">
        <v>17542</v>
      </c>
      <c r="B15106" s="110" t="s">
        <v>17921</v>
      </c>
    </row>
    <row r="15107" spans="1:2" x14ac:dyDescent="0.25">
      <c r="A15107" s="118">
        <v>51570</v>
      </c>
      <c r="B15107" s="110" t="s">
        <v>17922</v>
      </c>
    </row>
    <row r="15108" spans="1:2" x14ac:dyDescent="0.25">
      <c r="A15108" s="118">
        <v>17170</v>
      </c>
      <c r="B15108" s="110" t="s">
        <v>17923</v>
      </c>
    </row>
    <row r="15109" spans="1:2" x14ac:dyDescent="0.25">
      <c r="A15109" s="118">
        <v>19100</v>
      </c>
      <c r="B15109" s="110" t="s">
        <v>17924</v>
      </c>
    </row>
    <row r="15110" spans="1:2" x14ac:dyDescent="0.25">
      <c r="A15110" s="118">
        <v>36110</v>
      </c>
      <c r="B15110" s="110" t="s">
        <v>17925</v>
      </c>
    </row>
    <row r="15111" spans="1:2" x14ac:dyDescent="0.25">
      <c r="A15111" s="118">
        <v>19100</v>
      </c>
      <c r="B15111" s="110" t="s">
        <v>17926</v>
      </c>
    </row>
    <row r="15112" spans="1:2" x14ac:dyDescent="0.25">
      <c r="A15112" s="118">
        <v>23300</v>
      </c>
      <c r="B15112" s="110" t="s">
        <v>17927</v>
      </c>
    </row>
    <row r="15113" spans="1:2" x14ac:dyDescent="0.25">
      <c r="A15113" s="118">
        <v>12000</v>
      </c>
      <c r="B15113" s="110" t="s">
        <v>17928</v>
      </c>
    </row>
    <row r="15114" spans="1:2" x14ac:dyDescent="0.25">
      <c r="A15114" s="118">
        <v>12000</v>
      </c>
      <c r="B15114" s="110" t="s">
        <v>17929</v>
      </c>
    </row>
    <row r="15115" spans="1:2" x14ac:dyDescent="0.25">
      <c r="A15115" s="118">
        <v>23300</v>
      </c>
      <c r="B15115" s="110" t="s">
        <v>17930</v>
      </c>
    </row>
    <row r="15116" spans="1:2" x14ac:dyDescent="0.25">
      <c r="A15116" s="118">
        <v>12000</v>
      </c>
      <c r="B15116" s="110" t="s">
        <v>17931</v>
      </c>
    </row>
    <row r="15117" spans="1:2" x14ac:dyDescent="0.25">
      <c r="A15117" s="118">
        <v>23300</v>
      </c>
      <c r="B15117" s="110" t="s">
        <v>17932</v>
      </c>
    </row>
    <row r="15118" spans="1:2" x14ac:dyDescent="0.25">
      <c r="A15118" s="118">
        <v>60213</v>
      </c>
      <c r="B15118" s="110" t="s">
        <v>17933</v>
      </c>
    </row>
    <row r="15119" spans="1:2" x14ac:dyDescent="0.25">
      <c r="A15119" s="118">
        <v>60219</v>
      </c>
      <c r="B15119" s="110" t="s">
        <v>17934</v>
      </c>
    </row>
    <row r="15120" spans="1:2" x14ac:dyDescent="0.25">
      <c r="A15120" s="118">
        <v>45213</v>
      </c>
      <c r="B15120" s="110" t="s">
        <v>17935</v>
      </c>
    </row>
    <row r="15121" spans="1:2" x14ac:dyDescent="0.25">
      <c r="A15121" s="118">
        <v>45213</v>
      </c>
      <c r="B15121" s="110" t="s">
        <v>17936</v>
      </c>
    </row>
    <row r="15122" spans="1:2" x14ac:dyDescent="0.25">
      <c r="A15122" s="118">
        <v>74202</v>
      </c>
      <c r="B15122" s="110" t="s">
        <v>17937</v>
      </c>
    </row>
    <row r="15123" spans="1:2" x14ac:dyDescent="0.25">
      <c r="A15123" s="118">
        <v>24140</v>
      </c>
      <c r="B15123" s="110" t="s">
        <v>17938</v>
      </c>
    </row>
    <row r="15124" spans="1:2" x14ac:dyDescent="0.25">
      <c r="A15124" s="118">
        <v>24150</v>
      </c>
      <c r="B15124" s="110" t="s">
        <v>17939</v>
      </c>
    </row>
    <row r="15125" spans="1:2" x14ac:dyDescent="0.25">
      <c r="A15125" s="118">
        <v>51120</v>
      </c>
      <c r="B15125" s="110" t="s">
        <v>17940</v>
      </c>
    </row>
    <row r="15126" spans="1:2" x14ac:dyDescent="0.25">
      <c r="A15126" s="118">
        <v>51550</v>
      </c>
      <c r="B15126" s="110" t="s">
        <v>17941</v>
      </c>
    </row>
    <row r="15127" spans="1:2" x14ac:dyDescent="0.25">
      <c r="A15127" s="118">
        <v>24140</v>
      </c>
      <c r="B15127" s="110" t="s">
        <v>17942</v>
      </c>
    </row>
    <row r="15128" spans="1:2" x14ac:dyDescent="0.25">
      <c r="A15128" s="118">
        <v>26220</v>
      </c>
      <c r="B15128" s="110" t="s">
        <v>17943</v>
      </c>
    </row>
    <row r="15129" spans="1:2" x14ac:dyDescent="0.25">
      <c r="A15129" s="118">
        <v>33100</v>
      </c>
      <c r="B15129" s="110" t="s">
        <v>17944</v>
      </c>
    </row>
    <row r="15130" spans="1:2" x14ac:dyDescent="0.25">
      <c r="A15130" s="118">
        <v>24421</v>
      </c>
      <c r="B15130" s="110" t="s">
        <v>17945</v>
      </c>
    </row>
    <row r="15131" spans="1:2" x14ac:dyDescent="0.25">
      <c r="A15131" s="118">
        <v>85120</v>
      </c>
      <c r="B15131" s="110" t="s">
        <v>17946</v>
      </c>
    </row>
    <row r="15132" spans="1:2" x14ac:dyDescent="0.25">
      <c r="A15132" s="118">
        <v>85111</v>
      </c>
      <c r="B15132" s="110" t="s">
        <v>17947</v>
      </c>
    </row>
    <row r="15133" spans="1:2" x14ac:dyDescent="0.25">
      <c r="A15133" s="118">
        <v>31300</v>
      </c>
      <c r="B15133" s="110" t="s">
        <v>17948</v>
      </c>
    </row>
    <row r="15134" spans="1:2" x14ac:dyDescent="0.25">
      <c r="A15134" s="118">
        <v>24421</v>
      </c>
      <c r="B15134" s="110" t="s">
        <v>17949</v>
      </c>
    </row>
    <row r="15135" spans="1:2" x14ac:dyDescent="0.25">
      <c r="A15135" s="118">
        <v>29710</v>
      </c>
      <c r="B15135" s="110" t="s">
        <v>17950</v>
      </c>
    </row>
    <row r="15136" spans="1:2" x14ac:dyDescent="0.25">
      <c r="A15136" s="118">
        <v>29560</v>
      </c>
      <c r="B15136" s="110" t="s">
        <v>17951</v>
      </c>
    </row>
    <row r="15137" spans="1:2" x14ac:dyDescent="0.25">
      <c r="A15137" s="118">
        <v>36639</v>
      </c>
      <c r="B15137" s="110" t="s">
        <v>17952</v>
      </c>
    </row>
    <row r="15138" spans="1:2" x14ac:dyDescent="0.25">
      <c r="A15138" s="118">
        <v>26130</v>
      </c>
      <c r="B15138" s="110" t="s">
        <v>17953</v>
      </c>
    </row>
    <row r="15139" spans="1:2" x14ac:dyDescent="0.25">
      <c r="A15139" s="118">
        <v>29560</v>
      </c>
      <c r="B15139" s="110" t="s">
        <v>17954</v>
      </c>
    </row>
    <row r="15140" spans="1:2" x14ac:dyDescent="0.25">
      <c r="A15140" s="118">
        <v>36639</v>
      </c>
      <c r="B15140" s="110" t="s">
        <v>17955</v>
      </c>
    </row>
    <row r="15141" spans="1:2" x14ac:dyDescent="0.25">
      <c r="A15141" s="118">
        <v>29121</v>
      </c>
      <c r="B15141" s="110" t="s">
        <v>17956</v>
      </c>
    </row>
    <row r="15142" spans="1:2" x14ac:dyDescent="0.25">
      <c r="A15142" s="118">
        <v>51870</v>
      </c>
      <c r="B15142" s="110" t="s">
        <v>17957</v>
      </c>
    </row>
    <row r="15143" spans="1:2" x14ac:dyDescent="0.25">
      <c r="A15143" s="118">
        <v>20100</v>
      </c>
      <c r="B15143" s="110" t="s">
        <v>17958</v>
      </c>
    </row>
    <row r="15144" spans="1:2" x14ac:dyDescent="0.25">
      <c r="A15144" s="118">
        <v>36639</v>
      </c>
      <c r="B15144" s="110" t="s">
        <v>17959</v>
      </c>
    </row>
    <row r="15145" spans="1:2" x14ac:dyDescent="0.25">
      <c r="A15145" s="118">
        <v>17403</v>
      </c>
      <c r="B15145" s="110" t="s">
        <v>17960</v>
      </c>
    </row>
    <row r="15146" spans="1:2" x14ac:dyDescent="0.25">
      <c r="A15146" s="118">
        <v>93059</v>
      </c>
      <c r="B15146" s="110" t="s">
        <v>17961</v>
      </c>
    </row>
    <row r="15147" spans="1:2" x14ac:dyDescent="0.25">
      <c r="A15147" s="118">
        <v>93010</v>
      </c>
      <c r="B15147" s="110" t="s">
        <v>17962</v>
      </c>
    </row>
    <row r="15148" spans="1:2" x14ac:dyDescent="0.25">
      <c r="A15148" s="118">
        <v>74879</v>
      </c>
      <c r="B15148" s="110" t="s">
        <v>17963</v>
      </c>
    </row>
    <row r="15149" spans="1:2" x14ac:dyDescent="0.25">
      <c r="A15149" s="118">
        <v>70310</v>
      </c>
      <c r="B15149" s="110" t="s">
        <v>17964</v>
      </c>
    </row>
    <row r="15150" spans="1:2" x14ac:dyDescent="0.25">
      <c r="A15150" s="118">
        <v>29130</v>
      </c>
      <c r="B15150" s="110" t="s">
        <v>17965</v>
      </c>
    </row>
    <row r="15151" spans="1:2" x14ac:dyDescent="0.25">
      <c r="A15151" s="118">
        <v>29130</v>
      </c>
      <c r="B15151" s="110" t="s">
        <v>17966</v>
      </c>
    </row>
    <row r="15152" spans="1:2" x14ac:dyDescent="0.25">
      <c r="A15152" s="118">
        <v>29130</v>
      </c>
      <c r="B15152" s="110" t="s">
        <v>17967</v>
      </c>
    </row>
    <row r="15153" spans="1:2" x14ac:dyDescent="0.25">
      <c r="A15153" s="118">
        <v>32100</v>
      </c>
      <c r="B15153" s="110" t="s">
        <v>17968</v>
      </c>
    </row>
    <row r="15154" spans="1:2" x14ac:dyDescent="0.25">
      <c r="A15154" s="118">
        <v>25240</v>
      </c>
      <c r="B15154" s="110" t="s">
        <v>17969</v>
      </c>
    </row>
    <row r="15155" spans="1:2" x14ac:dyDescent="0.25">
      <c r="A15155" s="118">
        <v>29130</v>
      </c>
      <c r="B15155" s="110" t="s">
        <v>17970</v>
      </c>
    </row>
    <row r="15156" spans="1:2" x14ac:dyDescent="0.25">
      <c r="A15156" s="118">
        <v>29130</v>
      </c>
      <c r="B15156" s="110" t="s">
        <v>17971</v>
      </c>
    </row>
    <row r="15157" spans="1:2" x14ac:dyDescent="0.25">
      <c r="A15157" s="118">
        <v>34300</v>
      </c>
      <c r="B15157" s="110" t="s">
        <v>17972</v>
      </c>
    </row>
    <row r="15158" spans="1:2" x14ac:dyDescent="0.25">
      <c r="A15158" s="118">
        <v>29130</v>
      </c>
      <c r="B15158" s="110" t="s">
        <v>17973</v>
      </c>
    </row>
    <row r="15159" spans="1:2" x14ac:dyDescent="0.25">
      <c r="A15159" s="118">
        <v>29130</v>
      </c>
      <c r="B15159" s="110" t="s">
        <v>17974</v>
      </c>
    </row>
    <row r="15160" spans="1:2" x14ac:dyDescent="0.25">
      <c r="A15160" s="118">
        <v>34100</v>
      </c>
      <c r="B15160" s="110" t="s">
        <v>17975</v>
      </c>
    </row>
    <row r="15161" spans="1:2" x14ac:dyDescent="0.25">
      <c r="A15161" s="118">
        <v>71219</v>
      </c>
      <c r="B15161" s="110" t="s">
        <v>17976</v>
      </c>
    </row>
    <row r="15162" spans="1:2" x14ac:dyDescent="0.25">
      <c r="A15162" s="118">
        <v>71100</v>
      </c>
      <c r="B15162" s="110" t="s">
        <v>17977</v>
      </c>
    </row>
    <row r="15163" spans="1:2" x14ac:dyDescent="0.25">
      <c r="A15163" s="118">
        <v>27450</v>
      </c>
      <c r="B15163" s="110" t="s">
        <v>17978</v>
      </c>
    </row>
    <row r="15164" spans="1:2" x14ac:dyDescent="0.25">
      <c r="A15164" s="118">
        <v>13200</v>
      </c>
      <c r="B15164" s="110" t="s">
        <v>17979</v>
      </c>
    </row>
    <row r="15165" spans="1:2" x14ac:dyDescent="0.25">
      <c r="A15165" s="118">
        <v>29121</v>
      </c>
      <c r="B15165" s="110" t="s">
        <v>17980</v>
      </c>
    </row>
    <row r="15166" spans="1:2" x14ac:dyDescent="0.25">
      <c r="A15166" s="118">
        <v>1139</v>
      </c>
      <c r="B15166" s="110" t="s">
        <v>17981</v>
      </c>
    </row>
    <row r="15167" spans="1:2" x14ac:dyDescent="0.25">
      <c r="A15167" s="118">
        <v>23201</v>
      </c>
      <c r="B15167" s="110" t="s">
        <v>17982</v>
      </c>
    </row>
    <row r="15168" spans="1:2" x14ac:dyDescent="0.25">
      <c r="A15168" s="118">
        <v>28300</v>
      </c>
      <c r="B15168" s="110" t="s">
        <v>17983</v>
      </c>
    </row>
    <row r="15169" spans="1:2" x14ac:dyDescent="0.25">
      <c r="A15169" s="118">
        <v>74879</v>
      </c>
      <c r="B15169" s="110" t="s">
        <v>17984</v>
      </c>
    </row>
    <row r="15170" spans="1:2" x14ac:dyDescent="0.25">
      <c r="A15170" s="118">
        <v>92311</v>
      </c>
      <c r="B15170" s="110" t="s">
        <v>17985</v>
      </c>
    </row>
    <row r="15171" spans="1:2" x14ac:dyDescent="0.25">
      <c r="A15171" s="118">
        <v>24301</v>
      </c>
      <c r="B15171" s="110" t="s">
        <v>17986</v>
      </c>
    </row>
    <row r="15172" spans="1:2" x14ac:dyDescent="0.25">
      <c r="A15172" s="118">
        <v>24301</v>
      </c>
      <c r="B15172" s="110" t="s">
        <v>17987</v>
      </c>
    </row>
    <row r="15173" spans="1:2" x14ac:dyDescent="0.25">
      <c r="A15173" s="118">
        <v>52460</v>
      </c>
      <c r="B15173" s="110" t="s">
        <v>17988</v>
      </c>
    </row>
    <row r="15174" spans="1:2" x14ac:dyDescent="0.25">
      <c r="A15174" s="118">
        <v>51530</v>
      </c>
      <c r="B15174" s="110" t="s">
        <v>17989</v>
      </c>
    </row>
    <row r="15175" spans="1:2" x14ac:dyDescent="0.25">
      <c r="A15175" s="121">
        <v>22230</v>
      </c>
      <c r="B15175" s="110" t="s">
        <v>17990</v>
      </c>
    </row>
    <row r="15176" spans="1:2" x14ac:dyDescent="0.25">
      <c r="A15176" s="119">
        <v>51180</v>
      </c>
      <c r="B15176" s="111" t="s">
        <v>17991</v>
      </c>
    </row>
    <row r="15177" spans="1:2" x14ac:dyDescent="0.25">
      <c r="A15177" s="120">
        <v>33100</v>
      </c>
      <c r="B15177" s="111" t="s">
        <v>17992</v>
      </c>
    </row>
    <row r="15178" spans="1:2" x14ac:dyDescent="0.25">
      <c r="A15178" s="119">
        <v>51460</v>
      </c>
      <c r="B15178" s="111" t="s">
        <v>17993</v>
      </c>
    </row>
    <row r="15179" spans="1:2" x14ac:dyDescent="0.25">
      <c r="A15179" s="118">
        <v>33100</v>
      </c>
      <c r="B15179" s="110" t="s">
        <v>17994</v>
      </c>
    </row>
    <row r="15180" spans="1:2" x14ac:dyDescent="0.25">
      <c r="A15180" s="118">
        <v>23201</v>
      </c>
      <c r="B15180" s="110" t="s">
        <v>17995</v>
      </c>
    </row>
    <row r="15181" spans="1:2" x14ac:dyDescent="0.25">
      <c r="A15181" s="118">
        <v>26210</v>
      </c>
      <c r="B15181" s="110" t="s">
        <v>17996</v>
      </c>
    </row>
    <row r="15182" spans="1:2" x14ac:dyDescent="0.25">
      <c r="A15182" s="118">
        <v>26660</v>
      </c>
      <c r="B15182" s="110" t="s">
        <v>17997</v>
      </c>
    </row>
    <row r="15183" spans="1:2" x14ac:dyDescent="0.25">
      <c r="A15183" s="118">
        <v>26130</v>
      </c>
      <c r="B15183" s="110" t="s">
        <v>17998</v>
      </c>
    </row>
    <row r="15184" spans="1:2" x14ac:dyDescent="0.25">
      <c r="A15184" s="118">
        <v>25240</v>
      </c>
      <c r="B15184" s="110" t="s">
        <v>17999</v>
      </c>
    </row>
    <row r="15185" spans="1:2" x14ac:dyDescent="0.25">
      <c r="A15185" s="118">
        <v>24120</v>
      </c>
      <c r="B15185" s="110" t="s">
        <v>18000</v>
      </c>
    </row>
    <row r="15186" spans="1:2" x14ac:dyDescent="0.25">
      <c r="A15186" s="118">
        <v>20400</v>
      </c>
      <c r="B15186" s="110" t="s">
        <v>18001</v>
      </c>
    </row>
    <row r="15187" spans="1:2" x14ac:dyDescent="0.25">
      <c r="A15187" s="118">
        <v>1120</v>
      </c>
      <c r="B15187" s="110" t="s">
        <v>18002</v>
      </c>
    </row>
    <row r="15188" spans="1:2" x14ac:dyDescent="0.25">
      <c r="A15188" s="118">
        <v>15330</v>
      </c>
      <c r="B15188" s="110" t="s">
        <v>18003</v>
      </c>
    </row>
    <row r="15189" spans="1:2" x14ac:dyDescent="0.25">
      <c r="A15189" s="118">
        <v>15330</v>
      </c>
      <c r="B15189" s="110" t="s">
        <v>18004</v>
      </c>
    </row>
    <row r="15190" spans="1:2" x14ac:dyDescent="0.25">
      <c r="A15190" s="118">
        <v>17170</v>
      </c>
      <c r="B15190" s="110" t="s">
        <v>18005</v>
      </c>
    </row>
    <row r="15191" spans="1:2" x14ac:dyDescent="0.25">
      <c r="A15191" s="118">
        <v>29530</v>
      </c>
      <c r="B15191" s="110" t="s">
        <v>18006</v>
      </c>
    </row>
    <row r="15192" spans="1:2" x14ac:dyDescent="0.25">
      <c r="A15192" s="118">
        <v>21110</v>
      </c>
      <c r="B15192" s="110" t="s">
        <v>18007</v>
      </c>
    </row>
    <row r="15193" spans="1:2" x14ac:dyDescent="0.25">
      <c r="A15193" s="118">
        <v>2010</v>
      </c>
      <c r="B15193" s="110" t="s">
        <v>18008</v>
      </c>
    </row>
    <row r="15194" spans="1:2" x14ac:dyDescent="0.25">
      <c r="A15194" s="118">
        <v>29320</v>
      </c>
      <c r="B15194" s="110" t="s">
        <v>18009</v>
      </c>
    </row>
    <row r="15195" spans="1:2" x14ac:dyDescent="0.25">
      <c r="A15195" s="118">
        <v>15320</v>
      </c>
      <c r="B15195" s="110" t="s">
        <v>18010</v>
      </c>
    </row>
    <row r="15196" spans="1:2" x14ac:dyDescent="0.25">
      <c r="A15196" s="118">
        <v>2010</v>
      </c>
      <c r="B15196" s="110" t="s">
        <v>18011</v>
      </c>
    </row>
    <row r="15197" spans="1:2" x14ac:dyDescent="0.25">
      <c r="A15197" s="118">
        <v>15612</v>
      </c>
      <c r="B15197" s="110" t="s">
        <v>18012</v>
      </c>
    </row>
    <row r="15198" spans="1:2" x14ac:dyDescent="0.25">
      <c r="A15198" s="118">
        <v>15420</v>
      </c>
      <c r="B15198" s="110" t="s">
        <v>18013</v>
      </c>
    </row>
    <row r="15199" spans="1:2" x14ac:dyDescent="0.25">
      <c r="A15199" s="118">
        <v>15420</v>
      </c>
      <c r="B15199" s="110" t="s">
        <v>18014</v>
      </c>
    </row>
    <row r="15200" spans="1:2" x14ac:dyDescent="0.25">
      <c r="A15200" s="118">
        <v>51120</v>
      </c>
      <c r="B15200" s="110" t="s">
        <v>18015</v>
      </c>
    </row>
    <row r="15201" spans="1:2" x14ac:dyDescent="0.25">
      <c r="A15201" s="118">
        <v>51550</v>
      </c>
      <c r="B15201" s="110" t="s">
        <v>18016</v>
      </c>
    </row>
    <row r="15202" spans="1:2" x14ac:dyDescent="0.25">
      <c r="A15202" s="118">
        <v>15330</v>
      </c>
      <c r="B15202" s="110" t="s">
        <v>18017</v>
      </c>
    </row>
    <row r="15203" spans="1:2" x14ac:dyDescent="0.25">
      <c r="A15203" s="118">
        <v>2010</v>
      </c>
      <c r="B15203" s="110" t="s">
        <v>18018</v>
      </c>
    </row>
    <row r="15204" spans="1:2" x14ac:dyDescent="0.25">
      <c r="A15204" s="118">
        <v>15330</v>
      </c>
      <c r="B15204" s="110" t="s">
        <v>18019</v>
      </c>
    </row>
    <row r="15205" spans="1:2" x14ac:dyDescent="0.25">
      <c r="A15205" s="118">
        <v>29530</v>
      </c>
      <c r="B15205" s="110" t="s">
        <v>18020</v>
      </c>
    </row>
    <row r="15206" spans="1:2" x14ac:dyDescent="0.25">
      <c r="A15206" s="118">
        <v>15330</v>
      </c>
      <c r="B15206" s="110" t="s">
        <v>18021</v>
      </c>
    </row>
    <row r="15207" spans="1:2" x14ac:dyDescent="0.25">
      <c r="A15207" s="118">
        <v>51170</v>
      </c>
      <c r="B15207" s="110" t="s">
        <v>18022</v>
      </c>
    </row>
    <row r="15208" spans="1:2" x14ac:dyDescent="0.25">
      <c r="A15208" s="118">
        <v>24120</v>
      </c>
      <c r="B15208" s="110" t="s">
        <v>18023</v>
      </c>
    </row>
    <row r="15209" spans="1:2" x14ac:dyDescent="0.25">
      <c r="A15209" s="118">
        <v>24660</v>
      </c>
      <c r="B15209" s="110" t="s">
        <v>18024</v>
      </c>
    </row>
    <row r="15210" spans="1:2" x14ac:dyDescent="0.25">
      <c r="A15210" s="118">
        <v>24660</v>
      </c>
      <c r="B15210" s="110" t="s">
        <v>18025</v>
      </c>
    </row>
    <row r="15211" spans="1:2" x14ac:dyDescent="0.25">
      <c r="A15211" s="118">
        <v>52210</v>
      </c>
      <c r="B15211" s="110" t="s">
        <v>18026</v>
      </c>
    </row>
    <row r="15212" spans="1:2" x14ac:dyDescent="0.25">
      <c r="A15212" s="118">
        <v>51310</v>
      </c>
      <c r="B15212" s="110" t="s">
        <v>18027</v>
      </c>
    </row>
    <row r="15213" spans="1:2" x14ac:dyDescent="0.25">
      <c r="A15213" s="118">
        <v>51310</v>
      </c>
      <c r="B15213" s="110" t="s">
        <v>18028</v>
      </c>
    </row>
    <row r="15214" spans="1:2" x14ac:dyDescent="0.25">
      <c r="A15214" s="118">
        <v>52270</v>
      </c>
      <c r="B15214" s="110" t="s">
        <v>18029</v>
      </c>
    </row>
    <row r="15215" spans="1:2" x14ac:dyDescent="0.25">
      <c r="A15215" s="118">
        <v>65221</v>
      </c>
      <c r="B15215" s="110" t="s">
        <v>18030</v>
      </c>
    </row>
    <row r="15216" spans="1:2" x14ac:dyDescent="0.25">
      <c r="A15216" s="118">
        <v>31500</v>
      </c>
      <c r="B15216" s="110" t="s">
        <v>18031</v>
      </c>
    </row>
    <row r="15217" spans="1:2" x14ac:dyDescent="0.25">
      <c r="A15217" s="118">
        <v>75130</v>
      </c>
      <c r="B15217" s="110" t="s">
        <v>18032</v>
      </c>
    </row>
    <row r="15218" spans="1:2" x14ac:dyDescent="0.25">
      <c r="A15218" s="118">
        <v>33202</v>
      </c>
      <c r="B15218" s="110" t="s">
        <v>18033</v>
      </c>
    </row>
    <row r="15219" spans="1:2" x14ac:dyDescent="0.25">
      <c r="A15219" s="118">
        <v>35500</v>
      </c>
      <c r="B15219" s="110" t="s">
        <v>18034</v>
      </c>
    </row>
    <row r="15220" spans="1:2" x14ac:dyDescent="0.25">
      <c r="A15220" s="118">
        <v>17541</v>
      </c>
      <c r="B15220" s="110" t="s">
        <v>18035</v>
      </c>
    </row>
    <row r="15221" spans="1:2" x14ac:dyDescent="0.25">
      <c r="A15221" s="118">
        <v>17240</v>
      </c>
      <c r="B15221" s="110" t="s">
        <v>18036</v>
      </c>
    </row>
    <row r="15222" spans="1:2" x14ac:dyDescent="0.25">
      <c r="A15222" s="118">
        <v>19100</v>
      </c>
      <c r="B15222" s="110" t="s">
        <v>18037</v>
      </c>
    </row>
    <row r="15223" spans="1:2" x14ac:dyDescent="0.25">
      <c r="A15223" s="118">
        <v>33201</v>
      </c>
      <c r="B15223" s="110" t="s">
        <v>18038</v>
      </c>
    </row>
    <row r="15224" spans="1:2" x14ac:dyDescent="0.25">
      <c r="A15224" s="118">
        <v>33202</v>
      </c>
      <c r="B15224" s="110" t="s">
        <v>18039</v>
      </c>
    </row>
    <row r="15225" spans="1:2" x14ac:dyDescent="0.25">
      <c r="A15225" s="118">
        <v>17210</v>
      </c>
      <c r="B15225" s="110" t="s">
        <v>18040</v>
      </c>
    </row>
    <row r="15226" spans="1:2" x14ac:dyDescent="0.25">
      <c r="A15226" s="118">
        <v>17300</v>
      </c>
      <c r="B15226" s="110" t="s">
        <v>18041</v>
      </c>
    </row>
    <row r="15227" spans="1:2" x14ac:dyDescent="0.25">
      <c r="A15227" s="118">
        <v>17300</v>
      </c>
      <c r="B15227" s="110" t="s">
        <v>18042</v>
      </c>
    </row>
    <row r="15228" spans="1:2" x14ac:dyDescent="0.25">
      <c r="A15228" s="118">
        <v>17210</v>
      </c>
      <c r="B15228" s="110" t="s">
        <v>18043</v>
      </c>
    </row>
    <row r="15229" spans="1:2" x14ac:dyDescent="0.25">
      <c r="A15229" s="118">
        <v>17300</v>
      </c>
      <c r="B15229" s="110" t="s">
        <v>18044</v>
      </c>
    </row>
    <row r="15230" spans="1:2" x14ac:dyDescent="0.25">
      <c r="A15230" s="118">
        <v>17300</v>
      </c>
      <c r="B15230" s="110" t="s">
        <v>18045</v>
      </c>
    </row>
    <row r="15231" spans="1:2" x14ac:dyDescent="0.25">
      <c r="A15231" s="118">
        <v>29240</v>
      </c>
      <c r="B15231" s="110" t="s">
        <v>18046</v>
      </c>
    </row>
    <row r="15232" spans="1:2" x14ac:dyDescent="0.25">
      <c r="A15232" s="118">
        <v>52630</v>
      </c>
      <c r="B15232" s="110" t="s">
        <v>18047</v>
      </c>
    </row>
    <row r="15233" spans="1:2" x14ac:dyDescent="0.25">
      <c r="A15233" s="118">
        <v>51870</v>
      </c>
      <c r="B15233" s="110" t="s">
        <v>18048</v>
      </c>
    </row>
    <row r="15234" spans="1:2" x14ac:dyDescent="0.25">
      <c r="A15234" s="118">
        <v>20100</v>
      </c>
      <c r="B15234" s="110" t="s">
        <v>18049</v>
      </c>
    </row>
    <row r="15235" spans="1:2" x14ac:dyDescent="0.25">
      <c r="A15235" s="118">
        <v>29430</v>
      </c>
      <c r="B15235" s="110" t="s">
        <v>18050</v>
      </c>
    </row>
    <row r="15236" spans="1:2" x14ac:dyDescent="0.25">
      <c r="A15236" s="118">
        <v>29430</v>
      </c>
      <c r="B15236" s="110" t="s">
        <v>18051</v>
      </c>
    </row>
    <row r="15237" spans="1:2" x14ac:dyDescent="0.25">
      <c r="A15237" s="118">
        <v>20200</v>
      </c>
      <c r="B15237" s="110" t="s">
        <v>18052</v>
      </c>
    </row>
    <row r="15238" spans="1:2" x14ac:dyDescent="0.25">
      <c r="A15238" s="118">
        <v>29430</v>
      </c>
      <c r="B15238" s="110" t="s">
        <v>18053</v>
      </c>
    </row>
    <row r="15239" spans="1:2" x14ac:dyDescent="0.25">
      <c r="A15239" s="118">
        <v>29230</v>
      </c>
      <c r="B15239" s="110" t="s">
        <v>18054</v>
      </c>
    </row>
    <row r="15240" spans="1:2" x14ac:dyDescent="0.25">
      <c r="A15240" s="118">
        <v>29710</v>
      </c>
      <c r="B15240" s="110" t="s">
        <v>18055</v>
      </c>
    </row>
    <row r="15241" spans="1:2" x14ac:dyDescent="0.25">
      <c r="A15241" s="118">
        <v>29230</v>
      </c>
      <c r="B15241" s="110" t="s">
        <v>18056</v>
      </c>
    </row>
    <row r="15242" spans="1:2" x14ac:dyDescent="0.25">
      <c r="A15242" s="118">
        <v>74704</v>
      </c>
      <c r="B15242" s="110" t="s">
        <v>18057</v>
      </c>
    </row>
    <row r="15243" spans="1:2" x14ac:dyDescent="0.25">
      <c r="A15243" s="118">
        <v>51540</v>
      </c>
      <c r="B15243" s="110" t="s">
        <v>18058</v>
      </c>
    </row>
    <row r="15244" spans="1:2" x14ac:dyDescent="0.25">
      <c r="A15244" s="118">
        <v>29230</v>
      </c>
      <c r="B15244" s="110" t="s">
        <v>18059</v>
      </c>
    </row>
    <row r="15245" spans="1:2" x14ac:dyDescent="0.25">
      <c r="A15245" s="118">
        <v>92311</v>
      </c>
      <c r="B15245" s="110" t="s">
        <v>18060</v>
      </c>
    </row>
    <row r="15246" spans="1:2" x14ac:dyDescent="0.25">
      <c r="A15246" s="118">
        <v>65235</v>
      </c>
      <c r="B15246" s="110" t="s">
        <v>18061</v>
      </c>
    </row>
    <row r="15247" spans="1:2" x14ac:dyDescent="0.25">
      <c r="A15247" s="118">
        <v>15850</v>
      </c>
      <c r="B15247" s="110" t="s">
        <v>18062</v>
      </c>
    </row>
    <row r="15248" spans="1:2" x14ac:dyDescent="0.25">
      <c r="A15248" s="118">
        <v>74703</v>
      </c>
      <c r="B15248" s="110" t="s">
        <v>18063</v>
      </c>
    </row>
    <row r="15249" spans="1:2" x14ac:dyDescent="0.25">
      <c r="A15249" s="118">
        <v>1410</v>
      </c>
      <c r="B15249" s="110" t="s">
        <v>18064</v>
      </c>
    </row>
    <row r="15250" spans="1:2" x14ac:dyDescent="0.25">
      <c r="A15250" s="118">
        <v>15950</v>
      </c>
      <c r="B15250" s="110" t="s">
        <v>18065</v>
      </c>
    </row>
    <row r="15251" spans="1:2" x14ac:dyDescent="0.25">
      <c r="A15251" s="118">
        <v>28300</v>
      </c>
      <c r="B15251" s="110" t="s">
        <v>18066</v>
      </c>
    </row>
    <row r="15252" spans="1:2" x14ac:dyDescent="0.25">
      <c r="A15252" s="118">
        <v>15861</v>
      </c>
      <c r="B15252" s="110" t="s">
        <v>18067</v>
      </c>
    </row>
    <row r="15253" spans="1:2" x14ac:dyDescent="0.25">
      <c r="A15253" s="118">
        <v>63220</v>
      </c>
      <c r="B15253" s="110" t="s">
        <v>18068</v>
      </c>
    </row>
    <row r="15254" spans="1:2" x14ac:dyDescent="0.25">
      <c r="A15254" s="118">
        <v>63220</v>
      </c>
      <c r="B15254" s="110" t="s">
        <v>18069</v>
      </c>
    </row>
    <row r="15255" spans="1:2" x14ac:dyDescent="0.25">
      <c r="A15255" s="118">
        <v>51479</v>
      </c>
      <c r="B15255" s="110" t="s">
        <v>18070</v>
      </c>
    </row>
    <row r="15256" spans="1:2" x14ac:dyDescent="0.25">
      <c r="A15256" s="118">
        <v>15209</v>
      </c>
      <c r="B15256" s="110" t="s">
        <v>18071</v>
      </c>
    </row>
    <row r="15257" spans="1:2" x14ac:dyDescent="0.25">
      <c r="A15257" s="118">
        <v>15201</v>
      </c>
      <c r="B15257" s="110" t="s">
        <v>18072</v>
      </c>
    </row>
    <row r="15258" spans="1:2" x14ac:dyDescent="0.25">
      <c r="A15258" s="118">
        <v>18210</v>
      </c>
      <c r="B15258" s="110" t="s">
        <v>18073</v>
      </c>
    </row>
    <row r="15259" spans="1:2" x14ac:dyDescent="0.25">
      <c r="A15259" s="118">
        <v>18231</v>
      </c>
      <c r="B15259" s="110" t="s">
        <v>18074</v>
      </c>
    </row>
    <row r="15260" spans="1:2" x14ac:dyDescent="0.25">
      <c r="A15260" s="118">
        <v>18232</v>
      </c>
      <c r="B15260" s="110" t="s">
        <v>18075</v>
      </c>
    </row>
    <row r="15261" spans="1:2" x14ac:dyDescent="0.25">
      <c r="A15261" s="118">
        <v>85200</v>
      </c>
      <c r="B15261" s="110" t="s">
        <v>18076</v>
      </c>
    </row>
    <row r="15262" spans="1:2" x14ac:dyDescent="0.25">
      <c r="A15262" s="118">
        <v>85200</v>
      </c>
      <c r="B15262" s="110" t="s">
        <v>18077</v>
      </c>
    </row>
    <row r="15263" spans="1:2" x14ac:dyDescent="0.25">
      <c r="A15263" s="118">
        <v>24410</v>
      </c>
      <c r="B15263" s="110" t="s">
        <v>18078</v>
      </c>
    </row>
    <row r="15264" spans="1:2" x14ac:dyDescent="0.25">
      <c r="A15264" s="118">
        <v>51460</v>
      </c>
      <c r="B15264" s="110" t="s">
        <v>18079</v>
      </c>
    </row>
    <row r="15265" spans="1:2" x14ac:dyDescent="0.25">
      <c r="A15265" s="118">
        <v>24410</v>
      </c>
      <c r="B15265" s="110" t="s">
        <v>18080</v>
      </c>
    </row>
    <row r="15266" spans="1:2" x14ac:dyDescent="0.25">
      <c r="A15266" s="118">
        <v>85200</v>
      </c>
      <c r="B15266" s="110" t="s">
        <v>18081</v>
      </c>
    </row>
    <row r="15267" spans="1:2" x14ac:dyDescent="0.25">
      <c r="A15267" s="118">
        <v>24421</v>
      </c>
      <c r="B15267" s="110" t="s">
        <v>18082</v>
      </c>
    </row>
    <row r="15268" spans="1:2" x14ac:dyDescent="0.25">
      <c r="A15268" s="118">
        <v>24421</v>
      </c>
      <c r="B15268" s="110" t="s">
        <v>18083</v>
      </c>
    </row>
    <row r="15269" spans="1:2" x14ac:dyDescent="0.25">
      <c r="A15269" s="118">
        <v>85200</v>
      </c>
      <c r="B15269" s="110" t="s">
        <v>18084</v>
      </c>
    </row>
    <row r="15270" spans="1:2" x14ac:dyDescent="0.25">
      <c r="A15270" s="118">
        <v>45213</v>
      </c>
      <c r="B15270" s="110" t="s">
        <v>18085</v>
      </c>
    </row>
    <row r="15271" spans="1:2" x14ac:dyDescent="0.25">
      <c r="A15271" s="118">
        <v>26130</v>
      </c>
      <c r="B15271" s="110" t="s">
        <v>18086</v>
      </c>
    </row>
    <row r="15272" spans="1:2" x14ac:dyDescent="0.25">
      <c r="A15272" s="118">
        <v>65239</v>
      </c>
      <c r="B15272" s="110" t="s">
        <v>18087</v>
      </c>
    </row>
    <row r="15273" spans="1:2" x14ac:dyDescent="0.25">
      <c r="A15273" s="118">
        <v>28620</v>
      </c>
      <c r="B15273" s="110" t="s">
        <v>18088</v>
      </c>
    </row>
    <row r="15274" spans="1:2" x14ac:dyDescent="0.25">
      <c r="A15274" s="118">
        <v>92521</v>
      </c>
      <c r="B15274" s="110" t="s">
        <v>18089</v>
      </c>
    </row>
    <row r="15275" spans="1:2" x14ac:dyDescent="0.25">
      <c r="A15275" s="118">
        <v>92521</v>
      </c>
      <c r="B15275" s="110" t="s">
        <v>18090</v>
      </c>
    </row>
    <row r="15276" spans="1:2" x14ac:dyDescent="0.25">
      <c r="A15276" s="118">
        <v>32202</v>
      </c>
      <c r="B15276" s="110" t="s">
        <v>18091</v>
      </c>
    </row>
    <row r="15277" spans="1:2" x14ac:dyDescent="0.25">
      <c r="A15277" s="118">
        <v>22320</v>
      </c>
      <c r="B15277" s="110" t="s">
        <v>18092</v>
      </c>
    </row>
    <row r="15278" spans="1:2" x14ac:dyDescent="0.25">
      <c r="A15278" s="118">
        <v>52450</v>
      </c>
      <c r="B15278" s="110" t="s">
        <v>18093</v>
      </c>
    </row>
    <row r="15279" spans="1:2" x14ac:dyDescent="0.25">
      <c r="A15279" s="118">
        <v>36509</v>
      </c>
      <c r="B15279" s="110" t="s">
        <v>18094</v>
      </c>
    </row>
    <row r="15280" spans="1:2" x14ac:dyDescent="0.25">
      <c r="A15280" s="118">
        <v>52482</v>
      </c>
      <c r="B15280" s="110" t="s">
        <v>18095</v>
      </c>
    </row>
    <row r="15281" spans="1:2" x14ac:dyDescent="0.25">
      <c r="A15281" s="118">
        <v>51477</v>
      </c>
      <c r="B15281" s="110" t="s">
        <v>18096</v>
      </c>
    </row>
    <row r="15282" spans="1:2" x14ac:dyDescent="0.25">
      <c r="A15282" s="118">
        <v>36509</v>
      </c>
      <c r="B15282" s="110" t="s">
        <v>18097</v>
      </c>
    </row>
    <row r="15283" spans="1:2" x14ac:dyDescent="0.25">
      <c r="A15283" s="118">
        <v>51477</v>
      </c>
      <c r="B15283" s="110" t="s">
        <v>18098</v>
      </c>
    </row>
    <row r="15284" spans="1:2" x14ac:dyDescent="0.25">
      <c r="A15284" s="118">
        <v>32100</v>
      </c>
      <c r="B15284" s="110" t="s">
        <v>18099</v>
      </c>
    </row>
    <row r="15285" spans="1:2" x14ac:dyDescent="0.25">
      <c r="A15285" s="118">
        <v>92119</v>
      </c>
      <c r="B15285" s="110" t="s">
        <v>18100</v>
      </c>
    </row>
    <row r="15286" spans="1:2" x14ac:dyDescent="0.25">
      <c r="A15286" s="118">
        <v>92111</v>
      </c>
      <c r="B15286" s="110" t="s">
        <v>18101</v>
      </c>
    </row>
    <row r="15287" spans="1:2" x14ac:dyDescent="0.25">
      <c r="A15287" s="118">
        <v>92111</v>
      </c>
      <c r="B15287" s="110" t="s">
        <v>18102</v>
      </c>
    </row>
    <row r="15288" spans="1:2" x14ac:dyDescent="0.25">
      <c r="A15288" s="118">
        <v>32300</v>
      </c>
      <c r="B15288" s="110" t="s">
        <v>18103</v>
      </c>
    </row>
    <row r="15289" spans="1:2" x14ac:dyDescent="0.25">
      <c r="A15289" s="118">
        <v>71403</v>
      </c>
      <c r="B15289" s="110" t="s">
        <v>18104</v>
      </c>
    </row>
    <row r="15290" spans="1:2" x14ac:dyDescent="0.25">
      <c r="A15290" s="118">
        <v>52450</v>
      </c>
      <c r="B15290" s="110" t="s">
        <v>18105</v>
      </c>
    </row>
    <row r="15291" spans="1:2" x14ac:dyDescent="0.25">
      <c r="A15291" s="118">
        <v>32300</v>
      </c>
      <c r="B15291" s="110" t="s">
        <v>18106</v>
      </c>
    </row>
    <row r="15292" spans="1:2" x14ac:dyDescent="0.25">
      <c r="A15292" s="118">
        <v>32202</v>
      </c>
      <c r="B15292" s="110" t="s">
        <v>18107</v>
      </c>
    </row>
    <row r="15293" spans="1:2" x14ac:dyDescent="0.25">
      <c r="A15293" s="118">
        <v>92111</v>
      </c>
      <c r="B15293" s="110" t="s">
        <v>18108</v>
      </c>
    </row>
    <row r="15294" spans="1:2" x14ac:dyDescent="0.25">
      <c r="A15294" s="118">
        <v>92120</v>
      </c>
      <c r="B15294" s="110" t="s">
        <v>18109</v>
      </c>
    </row>
    <row r="15295" spans="1:2" x14ac:dyDescent="0.25">
      <c r="A15295" s="118">
        <v>92130</v>
      </c>
      <c r="B15295" s="110" t="s">
        <v>18110</v>
      </c>
    </row>
    <row r="15296" spans="1:2" x14ac:dyDescent="0.25">
      <c r="A15296" s="118">
        <v>22320</v>
      </c>
      <c r="B15296" s="110" t="s">
        <v>18111</v>
      </c>
    </row>
    <row r="15297" spans="1:2" x14ac:dyDescent="0.25">
      <c r="A15297" s="118">
        <v>71405</v>
      </c>
      <c r="B15297" s="110" t="s">
        <v>18112</v>
      </c>
    </row>
    <row r="15298" spans="1:2" x14ac:dyDescent="0.25">
      <c r="A15298" s="118">
        <v>52450</v>
      </c>
      <c r="B15298" s="110" t="s">
        <v>18113</v>
      </c>
    </row>
    <row r="15299" spans="1:2" x14ac:dyDescent="0.25">
      <c r="A15299" s="118">
        <v>92120</v>
      </c>
      <c r="B15299" s="110" t="s">
        <v>18114</v>
      </c>
    </row>
    <row r="15300" spans="1:2" x14ac:dyDescent="0.25">
      <c r="A15300" s="118">
        <v>74819</v>
      </c>
      <c r="B15300" s="110" t="s">
        <v>18115</v>
      </c>
    </row>
    <row r="15301" spans="1:2" x14ac:dyDescent="0.25">
      <c r="A15301" s="118">
        <v>51431</v>
      </c>
      <c r="B15301" s="110" t="s">
        <v>18116</v>
      </c>
    </row>
    <row r="15302" spans="1:2" x14ac:dyDescent="0.25">
      <c r="A15302" s="118">
        <v>52112</v>
      </c>
      <c r="B15302" s="110" t="s">
        <v>18117</v>
      </c>
    </row>
    <row r="15303" spans="1:2" x14ac:dyDescent="0.25">
      <c r="A15303" s="118">
        <v>52113</v>
      </c>
      <c r="B15303" s="110" t="s">
        <v>18118</v>
      </c>
    </row>
    <row r="15304" spans="1:2" x14ac:dyDescent="0.25">
      <c r="A15304" s="118">
        <v>70209</v>
      </c>
      <c r="B15304" s="110" t="s">
        <v>18119</v>
      </c>
    </row>
    <row r="15305" spans="1:2" x14ac:dyDescent="0.25">
      <c r="A15305" s="118">
        <v>29530</v>
      </c>
      <c r="B15305" s="110" t="s">
        <v>18120</v>
      </c>
    </row>
    <row r="15306" spans="1:2" x14ac:dyDescent="0.25">
      <c r="A15306" s="118">
        <v>15870</v>
      </c>
      <c r="B15306" s="110" t="s">
        <v>18121</v>
      </c>
    </row>
    <row r="15307" spans="1:2" x14ac:dyDescent="0.25">
      <c r="A15307" s="118">
        <v>1131</v>
      </c>
      <c r="B15307" s="110" t="s">
        <v>18122</v>
      </c>
    </row>
    <row r="15308" spans="1:2" x14ac:dyDescent="0.25">
      <c r="A15308" s="118">
        <v>24140</v>
      </c>
      <c r="B15308" s="110" t="s">
        <v>18123</v>
      </c>
    </row>
    <row r="15309" spans="1:2" x14ac:dyDescent="0.25">
      <c r="A15309" s="118">
        <v>24160</v>
      </c>
      <c r="B15309" s="110" t="s">
        <v>18124</v>
      </c>
    </row>
    <row r="15310" spans="1:2" x14ac:dyDescent="0.25">
      <c r="A15310" s="118">
        <v>24160</v>
      </c>
      <c r="B15310" s="110" t="s">
        <v>18125</v>
      </c>
    </row>
    <row r="15311" spans="1:2" x14ac:dyDescent="0.25">
      <c r="A15311" s="118">
        <v>25231</v>
      </c>
      <c r="B15311" s="110" t="s">
        <v>18126</v>
      </c>
    </row>
    <row r="15312" spans="1:2" x14ac:dyDescent="0.25">
      <c r="A15312" s="118">
        <v>24301</v>
      </c>
      <c r="B15312" s="110" t="s">
        <v>18127</v>
      </c>
    </row>
    <row r="15313" spans="1:2" x14ac:dyDescent="0.25">
      <c r="A15313" s="118">
        <v>21240</v>
      </c>
      <c r="B15313" s="110" t="s">
        <v>18128</v>
      </c>
    </row>
    <row r="15314" spans="1:2" x14ac:dyDescent="0.25">
      <c r="A15314" s="118">
        <v>21240</v>
      </c>
      <c r="B15314" s="110" t="s">
        <v>18129</v>
      </c>
    </row>
    <row r="15315" spans="1:2" x14ac:dyDescent="0.25">
      <c r="A15315" s="118">
        <v>36300</v>
      </c>
      <c r="B15315" s="110" t="s">
        <v>18130</v>
      </c>
    </row>
    <row r="15316" spans="1:2" x14ac:dyDescent="0.25">
      <c r="A15316" s="118">
        <v>36300</v>
      </c>
      <c r="B15316" s="110" t="s">
        <v>18131</v>
      </c>
    </row>
    <row r="15317" spans="1:2" x14ac:dyDescent="0.25">
      <c r="A15317" s="118">
        <v>19200</v>
      </c>
      <c r="B15317" s="110" t="s">
        <v>18132</v>
      </c>
    </row>
    <row r="15318" spans="1:2" x14ac:dyDescent="0.25">
      <c r="A15318" s="118">
        <v>20510</v>
      </c>
      <c r="B15318" s="110" t="s">
        <v>18133</v>
      </c>
    </row>
    <row r="15319" spans="1:2" x14ac:dyDescent="0.25">
      <c r="A15319" s="118">
        <v>92710</v>
      </c>
      <c r="B15319" s="110" t="s">
        <v>18134</v>
      </c>
    </row>
    <row r="15320" spans="1:2" x14ac:dyDescent="0.25">
      <c r="A15320" s="118">
        <v>30020</v>
      </c>
      <c r="B15320" s="110" t="s">
        <v>18135</v>
      </c>
    </row>
    <row r="15321" spans="1:2" x14ac:dyDescent="0.25">
      <c r="A15321" s="118">
        <v>33201</v>
      </c>
      <c r="B15321" s="110" t="s">
        <v>18136</v>
      </c>
    </row>
    <row r="15322" spans="1:2" x14ac:dyDescent="0.25">
      <c r="A15322" s="118">
        <v>33202</v>
      </c>
      <c r="B15322" s="110" t="s">
        <v>18137</v>
      </c>
    </row>
    <row r="15323" spans="1:2" x14ac:dyDescent="0.25">
      <c r="A15323" s="118">
        <v>30010</v>
      </c>
      <c r="B15323" s="110" t="s">
        <v>18138</v>
      </c>
    </row>
    <row r="15324" spans="1:2" x14ac:dyDescent="0.25">
      <c r="A15324" s="118">
        <v>63309</v>
      </c>
      <c r="B15324" s="110" t="s">
        <v>18139</v>
      </c>
    </row>
    <row r="15325" spans="1:2" x14ac:dyDescent="0.25">
      <c r="A15325" s="118">
        <v>55231</v>
      </c>
      <c r="B15325" s="110" t="s">
        <v>18140</v>
      </c>
    </row>
    <row r="15326" spans="1:2" x14ac:dyDescent="0.25">
      <c r="A15326" s="118">
        <v>30020</v>
      </c>
      <c r="B15326" s="110" t="s">
        <v>18141</v>
      </c>
    </row>
    <row r="15327" spans="1:2" x14ac:dyDescent="0.25">
      <c r="A15327" s="118">
        <v>24301</v>
      </c>
      <c r="B15327" s="110" t="s">
        <v>18142</v>
      </c>
    </row>
    <row r="15328" spans="1:2" x14ac:dyDescent="0.25">
      <c r="A15328" s="118">
        <v>24301</v>
      </c>
      <c r="B15328" s="110" t="s">
        <v>18143</v>
      </c>
    </row>
    <row r="15329" spans="1:2" x14ac:dyDescent="0.25">
      <c r="A15329" s="118">
        <v>51130</v>
      </c>
      <c r="B15329" s="110" t="s">
        <v>18144</v>
      </c>
    </row>
    <row r="15330" spans="1:2" x14ac:dyDescent="0.25">
      <c r="A15330" s="118">
        <v>26810</v>
      </c>
      <c r="B15330" s="110" t="s">
        <v>18145</v>
      </c>
    </row>
    <row r="15331" spans="1:2" x14ac:dyDescent="0.25">
      <c r="A15331" s="118">
        <v>20100</v>
      </c>
      <c r="B15331" s="110" t="s">
        <v>18146</v>
      </c>
    </row>
    <row r="15332" spans="1:2" x14ac:dyDescent="0.25">
      <c r="A15332" s="118">
        <v>80301</v>
      </c>
      <c r="B15332" s="110" t="s">
        <v>18147</v>
      </c>
    </row>
    <row r="15333" spans="1:2" x14ac:dyDescent="0.25">
      <c r="A15333" s="118">
        <v>85321</v>
      </c>
      <c r="B15333" s="110" t="s">
        <v>18148</v>
      </c>
    </row>
    <row r="15334" spans="1:2" x14ac:dyDescent="0.25">
      <c r="A15334" s="118">
        <v>85322</v>
      </c>
      <c r="B15334" s="110" t="s">
        <v>18149</v>
      </c>
    </row>
    <row r="15335" spans="1:2" x14ac:dyDescent="0.25">
      <c r="A15335" s="118">
        <v>15910</v>
      </c>
      <c r="B15335" s="110" t="s">
        <v>18150</v>
      </c>
    </row>
    <row r="15336" spans="1:2" x14ac:dyDescent="0.25">
      <c r="A15336" s="118">
        <v>17210</v>
      </c>
      <c r="B15336" s="110" t="s">
        <v>18151</v>
      </c>
    </row>
    <row r="15337" spans="1:2" x14ac:dyDescent="0.25">
      <c r="A15337" s="118">
        <v>64200</v>
      </c>
      <c r="B15337" s="110" t="s">
        <v>18152</v>
      </c>
    </row>
    <row r="15338" spans="1:2" x14ac:dyDescent="0.25">
      <c r="A15338" s="118">
        <v>33201</v>
      </c>
      <c r="B15338" s="110" t="s">
        <v>18153</v>
      </c>
    </row>
    <row r="15339" spans="1:2" x14ac:dyDescent="0.25">
      <c r="A15339" s="118">
        <v>31200</v>
      </c>
      <c r="B15339" s="110" t="s">
        <v>18154</v>
      </c>
    </row>
    <row r="15340" spans="1:2" x14ac:dyDescent="0.25">
      <c r="A15340" s="118">
        <v>31610</v>
      </c>
      <c r="B15340" s="110" t="s">
        <v>18155</v>
      </c>
    </row>
    <row r="15341" spans="1:2" x14ac:dyDescent="0.25">
      <c r="A15341" s="118">
        <v>33201</v>
      </c>
      <c r="B15341" s="110" t="s">
        <v>18156</v>
      </c>
    </row>
    <row r="15342" spans="1:2" x14ac:dyDescent="0.25">
      <c r="A15342" s="118">
        <v>33202</v>
      </c>
      <c r="B15342" s="110" t="s">
        <v>18157</v>
      </c>
    </row>
    <row r="15343" spans="1:2" x14ac:dyDescent="0.25">
      <c r="A15343" s="118">
        <v>26150</v>
      </c>
      <c r="B15343" s="110" t="s">
        <v>18158</v>
      </c>
    </row>
    <row r="15344" spans="1:2" x14ac:dyDescent="0.25">
      <c r="A15344" s="118">
        <v>30010</v>
      </c>
      <c r="B15344" s="110" t="s">
        <v>18159</v>
      </c>
    </row>
    <row r="15345" spans="1:2" x14ac:dyDescent="0.25">
      <c r="A15345" s="118">
        <v>74879</v>
      </c>
      <c r="B15345" s="110" t="s">
        <v>18160</v>
      </c>
    </row>
    <row r="15346" spans="1:2" x14ac:dyDescent="0.25">
      <c r="A15346" s="118">
        <v>74879</v>
      </c>
      <c r="B15346" s="110" t="s">
        <v>18161</v>
      </c>
    </row>
    <row r="15347" spans="1:2" x14ac:dyDescent="0.25">
      <c r="A15347" s="118">
        <v>51120</v>
      </c>
      <c r="B15347" s="110" t="s">
        <v>18162</v>
      </c>
    </row>
    <row r="15348" spans="1:2" x14ac:dyDescent="0.25">
      <c r="A15348" s="118">
        <v>25210</v>
      </c>
      <c r="B15348" s="110" t="s">
        <v>18163</v>
      </c>
    </row>
    <row r="15349" spans="1:2" x14ac:dyDescent="0.25">
      <c r="A15349" s="118">
        <v>29560</v>
      </c>
      <c r="B15349" s="110" t="s">
        <v>18164</v>
      </c>
    </row>
    <row r="15350" spans="1:2" x14ac:dyDescent="0.25">
      <c r="A15350" s="118">
        <v>17549</v>
      </c>
      <c r="B15350" s="110" t="s">
        <v>18165</v>
      </c>
    </row>
    <row r="15351" spans="1:2" x14ac:dyDescent="0.25">
      <c r="A15351" s="119">
        <v>51180</v>
      </c>
      <c r="B15351" s="111" t="s">
        <v>18166</v>
      </c>
    </row>
    <row r="15352" spans="1:2" x14ac:dyDescent="0.25">
      <c r="A15352" s="119">
        <v>52610</v>
      </c>
      <c r="B15352" s="111" t="s">
        <v>18167</v>
      </c>
    </row>
    <row r="15353" spans="1:2" x14ac:dyDescent="0.25">
      <c r="A15353" s="119">
        <v>24421</v>
      </c>
      <c r="B15353" s="111" t="s">
        <v>18168</v>
      </c>
    </row>
    <row r="15354" spans="1:2" x14ac:dyDescent="0.25">
      <c r="A15354" s="119">
        <v>52310</v>
      </c>
      <c r="B15354" s="111" t="s">
        <v>18169</v>
      </c>
    </row>
    <row r="15355" spans="1:2" x14ac:dyDescent="0.25">
      <c r="A15355" s="119">
        <v>51460</v>
      </c>
      <c r="B15355" s="111" t="s">
        <v>18170</v>
      </c>
    </row>
    <row r="15356" spans="1:2" x14ac:dyDescent="0.25">
      <c r="A15356" s="118">
        <v>15820</v>
      </c>
      <c r="B15356" s="110" t="s">
        <v>18171</v>
      </c>
    </row>
    <row r="15357" spans="1:2" x14ac:dyDescent="0.25">
      <c r="A15357" s="118">
        <v>29710</v>
      </c>
      <c r="B15357" s="110" t="s">
        <v>18172</v>
      </c>
    </row>
    <row r="15358" spans="1:2" x14ac:dyDescent="0.25">
      <c r="A15358" s="118">
        <v>15810</v>
      </c>
      <c r="B15358" s="110" t="s">
        <v>18173</v>
      </c>
    </row>
    <row r="15359" spans="1:2" x14ac:dyDescent="0.25">
      <c r="A15359" s="118">
        <v>35200</v>
      </c>
      <c r="B15359" s="110" t="s">
        <v>18174</v>
      </c>
    </row>
    <row r="15360" spans="1:2" x14ac:dyDescent="0.25">
      <c r="A15360" s="118">
        <v>17402</v>
      </c>
      <c r="B15360" s="110" t="s">
        <v>18175</v>
      </c>
    </row>
    <row r="15361" spans="1:2" x14ac:dyDescent="0.25">
      <c r="A15361" s="118">
        <v>20100</v>
      </c>
      <c r="B15361" s="110" t="s">
        <v>18176</v>
      </c>
    </row>
    <row r="15362" spans="1:2" x14ac:dyDescent="0.25">
      <c r="A15362" s="118">
        <v>17720</v>
      </c>
      <c r="B15362" s="110" t="s">
        <v>18177</v>
      </c>
    </row>
    <row r="15363" spans="1:2" x14ac:dyDescent="0.25">
      <c r="A15363" s="118">
        <v>18221</v>
      </c>
      <c r="B15363" s="110" t="s">
        <v>18178</v>
      </c>
    </row>
    <row r="15364" spans="1:2" x14ac:dyDescent="0.25">
      <c r="A15364" s="118">
        <v>29522</v>
      </c>
      <c r="B15364" s="110" t="s">
        <v>18179</v>
      </c>
    </row>
    <row r="15365" spans="1:2" x14ac:dyDescent="0.25">
      <c r="A15365" s="118">
        <v>36639</v>
      </c>
      <c r="B15365" s="110" t="s">
        <v>18180</v>
      </c>
    </row>
    <row r="15366" spans="1:2" x14ac:dyDescent="0.25">
      <c r="A15366" s="118">
        <v>51429</v>
      </c>
      <c r="B15366" s="110" t="s">
        <v>18181</v>
      </c>
    </row>
    <row r="15367" spans="1:2" x14ac:dyDescent="0.25">
      <c r="A15367" s="118">
        <v>36639</v>
      </c>
      <c r="B15367" s="110" t="s">
        <v>18182</v>
      </c>
    </row>
    <row r="15368" spans="1:2" x14ac:dyDescent="0.25">
      <c r="A15368" s="118">
        <v>51530</v>
      </c>
      <c r="B15368" s="110" t="s">
        <v>18183</v>
      </c>
    </row>
    <row r="15369" spans="1:2" x14ac:dyDescent="0.25">
      <c r="A15369" s="118">
        <v>45430</v>
      </c>
      <c r="B15369" s="110" t="s">
        <v>18184</v>
      </c>
    </row>
    <row r="15370" spans="1:2" x14ac:dyDescent="0.25">
      <c r="A15370" s="118">
        <v>25239</v>
      </c>
      <c r="B15370" s="110" t="s">
        <v>18185</v>
      </c>
    </row>
    <row r="15371" spans="1:2" x14ac:dyDescent="0.25">
      <c r="A15371" s="118">
        <v>26610</v>
      </c>
      <c r="B15371" s="110" t="s">
        <v>18186</v>
      </c>
    </row>
    <row r="15372" spans="1:2" x14ac:dyDescent="0.25">
      <c r="A15372" s="118">
        <v>26300</v>
      </c>
      <c r="B15372" s="110" t="s">
        <v>18187</v>
      </c>
    </row>
    <row r="15373" spans="1:2" x14ac:dyDescent="0.25">
      <c r="A15373" s="118">
        <v>26300</v>
      </c>
      <c r="B15373" s="110" t="s">
        <v>18188</v>
      </c>
    </row>
    <row r="15374" spans="1:2" x14ac:dyDescent="0.25">
      <c r="A15374" s="118">
        <v>36140</v>
      </c>
      <c r="B15374" s="110" t="s">
        <v>18189</v>
      </c>
    </row>
    <row r="15375" spans="1:2" x14ac:dyDescent="0.25">
      <c r="A15375" s="118">
        <v>92521</v>
      </c>
      <c r="B15375" s="110" t="s">
        <v>18190</v>
      </c>
    </row>
    <row r="15376" spans="1:2" x14ac:dyDescent="0.25">
      <c r="A15376" s="118">
        <v>52432</v>
      </c>
      <c r="B15376" s="110" t="s">
        <v>18191</v>
      </c>
    </row>
    <row r="15377" spans="1:2" x14ac:dyDescent="0.25">
      <c r="A15377" s="118">
        <v>21230</v>
      </c>
      <c r="B15377" s="110" t="s">
        <v>18192</v>
      </c>
    </row>
    <row r="15378" spans="1:2" x14ac:dyDescent="0.25">
      <c r="A15378" s="118">
        <v>19200</v>
      </c>
      <c r="B15378" s="110" t="s">
        <v>18193</v>
      </c>
    </row>
    <row r="15379" spans="1:2" x14ac:dyDescent="0.25">
      <c r="A15379" s="119">
        <v>51150</v>
      </c>
      <c r="B15379" s="111" t="s">
        <v>18194</v>
      </c>
    </row>
    <row r="15380" spans="1:2" x14ac:dyDescent="0.25">
      <c r="A15380" s="120">
        <v>29560</v>
      </c>
      <c r="B15380" s="111" t="s">
        <v>18195</v>
      </c>
    </row>
    <row r="15381" spans="1:2" x14ac:dyDescent="0.25">
      <c r="A15381" s="119">
        <v>51870</v>
      </c>
      <c r="B15381" s="111" t="s">
        <v>18196</v>
      </c>
    </row>
    <row r="15382" spans="1:2" x14ac:dyDescent="0.25">
      <c r="A15382" s="118">
        <v>52489</v>
      </c>
      <c r="B15382" s="110" t="s">
        <v>18197</v>
      </c>
    </row>
    <row r="15383" spans="1:2" x14ac:dyDescent="0.25">
      <c r="A15383" s="118">
        <v>51440</v>
      </c>
      <c r="B15383" s="110" t="s">
        <v>18198</v>
      </c>
    </row>
    <row r="15384" spans="1:2" x14ac:dyDescent="0.25">
      <c r="A15384" s="118">
        <v>21240</v>
      </c>
      <c r="B15384" s="110" t="s">
        <v>18199</v>
      </c>
    </row>
    <row r="15385" spans="1:2" x14ac:dyDescent="0.25">
      <c r="A15385" s="118">
        <v>21120</v>
      </c>
      <c r="B15385" s="110" t="s">
        <v>18200</v>
      </c>
    </row>
    <row r="15386" spans="1:2" x14ac:dyDescent="0.25">
      <c r="A15386" s="118">
        <v>45430</v>
      </c>
      <c r="B15386" s="110" t="s">
        <v>18201</v>
      </c>
    </row>
    <row r="15387" spans="1:2" x14ac:dyDescent="0.25">
      <c r="A15387" s="118">
        <v>1139</v>
      </c>
      <c r="B15387" s="110" t="s">
        <v>18202</v>
      </c>
    </row>
    <row r="15388" spans="1:2" x14ac:dyDescent="0.25">
      <c r="A15388" s="118">
        <v>1500</v>
      </c>
      <c r="B15388" s="110" t="s">
        <v>18203</v>
      </c>
    </row>
    <row r="15389" spans="1:2" x14ac:dyDescent="0.25">
      <c r="A15389" s="118">
        <v>29600</v>
      </c>
      <c r="B15389" s="110" t="s">
        <v>18204</v>
      </c>
    </row>
    <row r="15390" spans="1:2" x14ac:dyDescent="0.25">
      <c r="A15390" s="118">
        <v>91330</v>
      </c>
      <c r="B15390" s="110" t="s">
        <v>18205</v>
      </c>
    </row>
    <row r="15391" spans="1:2" x14ac:dyDescent="0.25">
      <c r="A15391" s="118">
        <v>85311</v>
      </c>
      <c r="B15391" s="110" t="s">
        <v>18206</v>
      </c>
    </row>
    <row r="15392" spans="1:2" x14ac:dyDescent="0.25">
      <c r="A15392" s="118">
        <v>85312</v>
      </c>
      <c r="B15392" s="110" t="s">
        <v>18207</v>
      </c>
    </row>
    <row r="15393" spans="1:2" x14ac:dyDescent="0.25">
      <c r="A15393" s="118">
        <v>36140</v>
      </c>
      <c r="B15393" s="110" t="s">
        <v>18208</v>
      </c>
    </row>
    <row r="15394" spans="1:2" x14ac:dyDescent="0.25">
      <c r="A15394" s="118">
        <v>36140</v>
      </c>
      <c r="B15394" s="110" t="s">
        <v>18209</v>
      </c>
    </row>
    <row r="15395" spans="1:2" x14ac:dyDescent="0.25">
      <c r="A15395" s="118">
        <v>63129</v>
      </c>
      <c r="B15395" s="110" t="s">
        <v>18210</v>
      </c>
    </row>
    <row r="15396" spans="1:2" x14ac:dyDescent="0.25">
      <c r="A15396" s="118">
        <v>63129</v>
      </c>
      <c r="B15396" s="110" t="s">
        <v>18211</v>
      </c>
    </row>
    <row r="15397" spans="1:2" x14ac:dyDescent="0.25">
      <c r="A15397" s="118">
        <v>63129</v>
      </c>
      <c r="B15397" s="110" t="s">
        <v>18212</v>
      </c>
    </row>
    <row r="15398" spans="1:2" x14ac:dyDescent="0.25">
      <c r="A15398" s="118">
        <v>29720</v>
      </c>
      <c r="B15398" s="110" t="s">
        <v>18213</v>
      </c>
    </row>
    <row r="15399" spans="1:2" x14ac:dyDescent="0.25">
      <c r="A15399" s="118">
        <v>17120</v>
      </c>
      <c r="B15399" s="110" t="s">
        <v>18214</v>
      </c>
    </row>
    <row r="15400" spans="1:2" x14ac:dyDescent="0.25">
      <c r="A15400" s="118">
        <v>17600</v>
      </c>
      <c r="B15400" s="110" t="s">
        <v>18215</v>
      </c>
    </row>
    <row r="15401" spans="1:2" x14ac:dyDescent="0.25">
      <c r="A15401" s="118">
        <v>17300</v>
      </c>
      <c r="B15401" s="110" t="s">
        <v>18216</v>
      </c>
    </row>
    <row r="15402" spans="1:2" x14ac:dyDescent="0.25">
      <c r="A15402" s="118">
        <v>17600</v>
      </c>
      <c r="B15402" s="110" t="s">
        <v>18217</v>
      </c>
    </row>
    <row r="15403" spans="1:2" x14ac:dyDescent="0.25">
      <c r="A15403" s="118">
        <v>17130</v>
      </c>
      <c r="B15403" s="110" t="s">
        <v>18218</v>
      </c>
    </row>
    <row r="15404" spans="1:2" x14ac:dyDescent="0.25">
      <c r="A15404" s="118">
        <v>15620</v>
      </c>
      <c r="B15404" s="110" t="s">
        <v>18219</v>
      </c>
    </row>
    <row r="15405" spans="1:2" x14ac:dyDescent="0.25">
      <c r="A15405" s="118">
        <v>29540</v>
      </c>
      <c r="B15405" s="110" t="s">
        <v>18220</v>
      </c>
    </row>
    <row r="15406" spans="1:2" x14ac:dyDescent="0.25">
      <c r="A15406" s="118">
        <v>29540</v>
      </c>
      <c r="B15406" s="110" t="s">
        <v>18221</v>
      </c>
    </row>
    <row r="15407" spans="1:2" x14ac:dyDescent="0.25">
      <c r="A15407" s="118">
        <v>35110</v>
      </c>
      <c r="B15407" s="110" t="s">
        <v>18222</v>
      </c>
    </row>
    <row r="15408" spans="1:2" x14ac:dyDescent="0.25">
      <c r="A15408" s="118">
        <v>28750</v>
      </c>
      <c r="B15408" s="110" t="s">
        <v>18223</v>
      </c>
    </row>
    <row r="15409" spans="1:2" x14ac:dyDescent="0.25">
      <c r="A15409" s="118">
        <v>25239</v>
      </c>
      <c r="B15409" s="110" t="s">
        <v>18224</v>
      </c>
    </row>
    <row r="15410" spans="1:2" x14ac:dyDescent="0.25">
      <c r="A15410" s="118">
        <v>26220</v>
      </c>
      <c r="B15410" s="110" t="s">
        <v>18225</v>
      </c>
    </row>
    <row r="15411" spans="1:2" x14ac:dyDescent="0.25">
      <c r="A15411" s="118">
        <v>51530</v>
      </c>
      <c r="B15411" s="110" t="s">
        <v>18226</v>
      </c>
    </row>
    <row r="15412" spans="1:2" x14ac:dyDescent="0.25">
      <c r="A15412" s="118">
        <v>19200</v>
      </c>
      <c r="B15412" s="110" t="s">
        <v>18227</v>
      </c>
    </row>
    <row r="15413" spans="1:2" x14ac:dyDescent="0.25">
      <c r="A15413" s="118">
        <v>28740</v>
      </c>
      <c r="B15413" s="110" t="s">
        <v>18228</v>
      </c>
    </row>
    <row r="15414" spans="1:2" x14ac:dyDescent="0.25">
      <c r="A15414" s="118">
        <v>25130</v>
      </c>
      <c r="B15414" s="110" t="s">
        <v>18229</v>
      </c>
    </row>
    <row r="15415" spans="1:2" x14ac:dyDescent="0.25">
      <c r="A15415" s="118">
        <v>93010</v>
      </c>
      <c r="B15415" s="110" t="s">
        <v>18230</v>
      </c>
    </row>
    <row r="15416" spans="1:2" x14ac:dyDescent="0.25">
      <c r="A15416" s="118">
        <v>93010</v>
      </c>
      <c r="B15416" s="110" t="s">
        <v>18231</v>
      </c>
    </row>
    <row r="15417" spans="1:2" x14ac:dyDescent="0.25">
      <c r="A15417" s="118">
        <v>93010</v>
      </c>
      <c r="B15417" s="110" t="s">
        <v>18232</v>
      </c>
    </row>
    <row r="15418" spans="1:2" x14ac:dyDescent="0.25">
      <c r="A15418" s="118">
        <v>29540</v>
      </c>
      <c r="B15418" s="110" t="s">
        <v>18233</v>
      </c>
    </row>
    <row r="15419" spans="1:2" x14ac:dyDescent="0.25">
      <c r="A15419" s="118">
        <v>29540</v>
      </c>
      <c r="B15419" s="110" t="s">
        <v>18234</v>
      </c>
    </row>
    <row r="15420" spans="1:2" x14ac:dyDescent="0.25">
      <c r="A15420" s="118">
        <v>29710</v>
      </c>
      <c r="B15420" s="110" t="s">
        <v>18235</v>
      </c>
    </row>
    <row r="15421" spans="1:2" x14ac:dyDescent="0.25">
      <c r="A15421" s="118">
        <v>24511</v>
      </c>
      <c r="B15421" s="110" t="s">
        <v>18236</v>
      </c>
    </row>
    <row r="15422" spans="1:2" x14ac:dyDescent="0.25">
      <c r="A15422" s="118">
        <v>51440</v>
      </c>
      <c r="B15422" s="110" t="s">
        <v>18237</v>
      </c>
    </row>
    <row r="15423" spans="1:2" x14ac:dyDescent="0.25">
      <c r="A15423" s="118">
        <v>51570</v>
      </c>
      <c r="B15423" s="110" t="s">
        <v>18238</v>
      </c>
    </row>
    <row r="15424" spans="1:2" x14ac:dyDescent="0.25">
      <c r="A15424" s="118">
        <v>51180</v>
      </c>
      <c r="B15424" s="110" t="s">
        <v>18239</v>
      </c>
    </row>
    <row r="15425" spans="1:2" x14ac:dyDescent="0.25">
      <c r="A15425" s="118">
        <v>51570</v>
      </c>
      <c r="B15425" s="110" t="s">
        <v>18240</v>
      </c>
    </row>
    <row r="15426" spans="1:2" x14ac:dyDescent="0.25">
      <c r="A15426" s="118">
        <v>51570</v>
      </c>
      <c r="B15426" s="110" t="s">
        <v>18241</v>
      </c>
    </row>
    <row r="15427" spans="1:2" x14ac:dyDescent="0.25">
      <c r="A15427" s="118">
        <v>90020</v>
      </c>
      <c r="B15427" s="110" t="s">
        <v>18242</v>
      </c>
    </row>
    <row r="15428" spans="1:2" x14ac:dyDescent="0.25">
      <c r="A15428" s="118">
        <v>90020</v>
      </c>
      <c r="B15428" s="110" t="s">
        <v>18243</v>
      </c>
    </row>
    <row r="15429" spans="1:2" x14ac:dyDescent="0.25">
      <c r="A15429" s="121">
        <v>29560</v>
      </c>
      <c r="B15429" s="110" t="s">
        <v>18244</v>
      </c>
    </row>
    <row r="15430" spans="1:2" x14ac:dyDescent="0.25">
      <c r="A15430" s="118">
        <v>17110</v>
      </c>
      <c r="B15430" s="110" t="s">
        <v>18245</v>
      </c>
    </row>
    <row r="15431" spans="1:2" x14ac:dyDescent="0.25">
      <c r="A15431" s="118">
        <v>90020</v>
      </c>
      <c r="B15431" s="110" t="s">
        <v>18246</v>
      </c>
    </row>
    <row r="15432" spans="1:2" x14ac:dyDescent="0.25">
      <c r="A15432" s="118">
        <v>29710</v>
      </c>
      <c r="B15432" s="110" t="s">
        <v>18247</v>
      </c>
    </row>
    <row r="15433" spans="1:2" x14ac:dyDescent="0.25">
      <c r="A15433" s="118">
        <v>26150</v>
      </c>
      <c r="B15433" s="110" t="s">
        <v>18248</v>
      </c>
    </row>
    <row r="15434" spans="1:2" x14ac:dyDescent="0.25">
      <c r="A15434" s="118">
        <v>28300</v>
      </c>
      <c r="B15434" s="110" t="s">
        <v>18249</v>
      </c>
    </row>
    <row r="15435" spans="1:2" x14ac:dyDescent="0.25">
      <c r="A15435" s="118">
        <v>90020</v>
      </c>
      <c r="B15435" s="110" t="s">
        <v>18250</v>
      </c>
    </row>
    <row r="15436" spans="1:2" x14ac:dyDescent="0.25">
      <c r="A15436" s="118">
        <v>51570</v>
      </c>
      <c r="B15436" s="110" t="s">
        <v>18251</v>
      </c>
    </row>
    <row r="15437" spans="1:2" x14ac:dyDescent="0.25">
      <c r="A15437" s="118">
        <v>51570</v>
      </c>
      <c r="B15437" s="110" t="s">
        <v>18252</v>
      </c>
    </row>
    <row r="15438" spans="1:2" x14ac:dyDescent="0.25">
      <c r="A15438" s="118">
        <v>51570</v>
      </c>
      <c r="B15438" s="110" t="s">
        <v>18253</v>
      </c>
    </row>
    <row r="15439" spans="1:2" x14ac:dyDescent="0.25">
      <c r="A15439" s="118">
        <v>17300</v>
      </c>
      <c r="B15439" s="110" t="s">
        <v>18254</v>
      </c>
    </row>
    <row r="15440" spans="1:2" x14ac:dyDescent="0.25">
      <c r="A15440" s="118">
        <v>90020</v>
      </c>
      <c r="B15440" s="110" t="s">
        <v>18255</v>
      </c>
    </row>
    <row r="15441" spans="1:2" x14ac:dyDescent="0.25">
      <c r="A15441" s="118">
        <v>51570</v>
      </c>
      <c r="B15441" s="110" t="s">
        <v>18256</v>
      </c>
    </row>
    <row r="15442" spans="1:2" x14ac:dyDescent="0.25">
      <c r="A15442" s="118">
        <v>51120</v>
      </c>
      <c r="B15442" s="110" t="s">
        <v>18257</v>
      </c>
    </row>
    <row r="15443" spans="1:2" x14ac:dyDescent="0.25">
      <c r="A15443" s="118">
        <v>33500</v>
      </c>
      <c r="B15443" s="110" t="s">
        <v>18258</v>
      </c>
    </row>
    <row r="15444" spans="1:2" x14ac:dyDescent="0.25">
      <c r="A15444" s="118">
        <v>19200</v>
      </c>
      <c r="B15444" s="110" t="s">
        <v>18259</v>
      </c>
    </row>
    <row r="15445" spans="1:2" x14ac:dyDescent="0.25">
      <c r="A15445" s="118">
        <v>33500</v>
      </c>
      <c r="B15445" s="110" t="s">
        <v>18260</v>
      </c>
    </row>
    <row r="15446" spans="1:2" x14ac:dyDescent="0.25">
      <c r="A15446" s="118">
        <v>26150</v>
      </c>
      <c r="B15446" s="110" t="s">
        <v>18261</v>
      </c>
    </row>
    <row r="15447" spans="1:2" x14ac:dyDescent="0.25">
      <c r="A15447" s="118">
        <v>19200</v>
      </c>
      <c r="B15447" s="110" t="s">
        <v>18262</v>
      </c>
    </row>
    <row r="15448" spans="1:2" x14ac:dyDescent="0.25">
      <c r="A15448" s="118">
        <v>19200</v>
      </c>
      <c r="B15448" s="110" t="s">
        <v>18263</v>
      </c>
    </row>
    <row r="15449" spans="1:2" x14ac:dyDescent="0.25">
      <c r="A15449" s="118">
        <v>33500</v>
      </c>
      <c r="B15449" s="110" t="s">
        <v>18264</v>
      </c>
    </row>
    <row r="15450" spans="1:2" x14ac:dyDescent="0.25">
      <c r="A15450" s="118">
        <v>33500</v>
      </c>
      <c r="B15450" s="110" t="s">
        <v>18265</v>
      </c>
    </row>
    <row r="15451" spans="1:2" x14ac:dyDescent="0.25">
      <c r="A15451" s="118">
        <v>52484</v>
      </c>
      <c r="B15451" s="110" t="s">
        <v>18266</v>
      </c>
    </row>
    <row r="15452" spans="1:2" x14ac:dyDescent="0.25">
      <c r="A15452" s="118">
        <v>51479</v>
      </c>
      <c r="B15452" s="110" t="s">
        <v>18267</v>
      </c>
    </row>
    <row r="15453" spans="1:2" x14ac:dyDescent="0.25">
      <c r="A15453" s="118">
        <v>33500</v>
      </c>
      <c r="B15453" s="110" t="s">
        <v>18268</v>
      </c>
    </row>
    <row r="15454" spans="1:2" x14ac:dyDescent="0.25">
      <c r="A15454" s="118">
        <v>74602</v>
      </c>
      <c r="B15454" s="110" t="s">
        <v>18269</v>
      </c>
    </row>
    <row r="15455" spans="1:2" x14ac:dyDescent="0.25">
      <c r="A15455" s="118">
        <v>41000</v>
      </c>
      <c r="B15455" s="110" t="s">
        <v>18270</v>
      </c>
    </row>
    <row r="15456" spans="1:2" x14ac:dyDescent="0.25">
      <c r="A15456" s="118">
        <v>15980</v>
      </c>
      <c r="B15456" s="110" t="s">
        <v>18271</v>
      </c>
    </row>
    <row r="15457" spans="1:2" x14ac:dyDescent="0.25">
      <c r="A15457" s="118">
        <v>25240</v>
      </c>
      <c r="B15457" s="110" t="s">
        <v>18272</v>
      </c>
    </row>
    <row r="15458" spans="1:2" x14ac:dyDescent="0.25">
      <c r="A15458" s="118">
        <v>29600</v>
      </c>
      <c r="B15458" s="110" t="s">
        <v>18273</v>
      </c>
    </row>
    <row r="15459" spans="1:2" x14ac:dyDescent="0.25">
      <c r="A15459" s="118">
        <v>26220</v>
      </c>
      <c r="B15459" s="110" t="s">
        <v>18274</v>
      </c>
    </row>
    <row r="15460" spans="1:2" x14ac:dyDescent="0.25">
      <c r="A15460" s="118">
        <v>41000</v>
      </c>
      <c r="B15460" s="110" t="s">
        <v>18275</v>
      </c>
    </row>
    <row r="15461" spans="1:2" x14ac:dyDescent="0.25">
      <c r="A15461" s="118">
        <v>41000</v>
      </c>
      <c r="B15461" s="110" t="s">
        <v>18276</v>
      </c>
    </row>
    <row r="15462" spans="1:2" x14ac:dyDescent="0.25">
      <c r="A15462" s="118">
        <v>41000</v>
      </c>
      <c r="B15462" s="110" t="s">
        <v>18277</v>
      </c>
    </row>
    <row r="15463" spans="1:2" x14ac:dyDescent="0.25">
      <c r="A15463" s="118">
        <v>74206</v>
      </c>
      <c r="B15463" s="110" t="s">
        <v>18278</v>
      </c>
    </row>
    <row r="15464" spans="1:2" x14ac:dyDescent="0.25">
      <c r="A15464" s="118">
        <v>71229</v>
      </c>
      <c r="B15464" s="110" t="s">
        <v>18279</v>
      </c>
    </row>
    <row r="15465" spans="1:2" x14ac:dyDescent="0.25">
      <c r="A15465" s="118">
        <v>29720</v>
      </c>
      <c r="B15465" s="110" t="s">
        <v>18280</v>
      </c>
    </row>
    <row r="15466" spans="1:2" x14ac:dyDescent="0.25">
      <c r="A15466" s="118">
        <v>29710</v>
      </c>
      <c r="B15466" s="110" t="s">
        <v>18281</v>
      </c>
    </row>
    <row r="15467" spans="1:2" x14ac:dyDescent="0.25">
      <c r="A15467" s="118">
        <v>29720</v>
      </c>
      <c r="B15467" s="110" t="s">
        <v>18282</v>
      </c>
    </row>
    <row r="15468" spans="1:2" x14ac:dyDescent="0.25">
      <c r="A15468" s="118">
        <v>15520</v>
      </c>
      <c r="B15468" s="110" t="s">
        <v>18283</v>
      </c>
    </row>
    <row r="15469" spans="1:2" x14ac:dyDescent="0.25">
      <c r="A15469" s="118">
        <v>45213</v>
      </c>
      <c r="B15469" s="110" t="s">
        <v>18284</v>
      </c>
    </row>
    <row r="15470" spans="1:2" x14ac:dyDescent="0.25">
      <c r="A15470" s="118">
        <v>74204</v>
      </c>
      <c r="B15470" s="110" t="s">
        <v>18285</v>
      </c>
    </row>
    <row r="15471" spans="1:2" x14ac:dyDescent="0.25">
      <c r="A15471" s="118">
        <v>74300</v>
      </c>
      <c r="B15471" s="110" t="s">
        <v>18286</v>
      </c>
    </row>
    <row r="15472" spans="1:2" x14ac:dyDescent="0.25">
      <c r="A15472" s="118">
        <v>33202</v>
      </c>
      <c r="B15472" s="110" t="s">
        <v>18287</v>
      </c>
    </row>
    <row r="15473" spans="1:2" x14ac:dyDescent="0.25">
      <c r="A15473" s="118">
        <v>71221</v>
      </c>
      <c r="B15473" s="110" t="s">
        <v>18288</v>
      </c>
    </row>
    <row r="15474" spans="1:2" x14ac:dyDescent="0.25">
      <c r="A15474" s="118">
        <v>45240</v>
      </c>
      <c r="B15474" s="110" t="s">
        <v>18289</v>
      </c>
    </row>
    <row r="15475" spans="1:2" x14ac:dyDescent="0.25">
      <c r="A15475" s="118">
        <v>25240</v>
      </c>
      <c r="B15475" s="110" t="s">
        <v>18290</v>
      </c>
    </row>
    <row r="15476" spans="1:2" x14ac:dyDescent="0.25">
      <c r="A15476" s="118">
        <v>29240</v>
      </c>
      <c r="B15476" s="110" t="s">
        <v>18291</v>
      </c>
    </row>
    <row r="15477" spans="1:2" x14ac:dyDescent="0.25">
      <c r="A15477" s="118">
        <v>36400</v>
      </c>
      <c r="B15477" s="110" t="s">
        <v>18292</v>
      </c>
    </row>
    <row r="15478" spans="1:2" x14ac:dyDescent="0.25">
      <c r="A15478" s="118">
        <v>25239</v>
      </c>
      <c r="B15478" s="110" t="s">
        <v>18293</v>
      </c>
    </row>
    <row r="15479" spans="1:2" x14ac:dyDescent="0.25">
      <c r="A15479" s="118">
        <v>74704</v>
      </c>
      <c r="B15479" s="110" t="s">
        <v>18294</v>
      </c>
    </row>
    <row r="15480" spans="1:2" x14ac:dyDescent="0.25">
      <c r="A15480" s="118">
        <v>61101</v>
      </c>
      <c r="B15480" s="110" t="s">
        <v>18295</v>
      </c>
    </row>
    <row r="15481" spans="1:2" x14ac:dyDescent="0.25">
      <c r="A15481" s="118">
        <v>61201</v>
      </c>
      <c r="B15481" s="110" t="s">
        <v>18296</v>
      </c>
    </row>
    <row r="15482" spans="1:2" x14ac:dyDescent="0.25">
      <c r="A15482" s="118">
        <v>28110</v>
      </c>
      <c r="B15482" s="110" t="s">
        <v>18297</v>
      </c>
    </row>
    <row r="15483" spans="1:2" x14ac:dyDescent="0.25">
      <c r="A15483" s="118">
        <v>63220</v>
      </c>
      <c r="B15483" s="110" t="s">
        <v>18298</v>
      </c>
    </row>
    <row r="15484" spans="1:2" x14ac:dyDescent="0.25">
      <c r="A15484" s="118">
        <v>61209</v>
      </c>
      <c r="B15484" s="110" t="s">
        <v>18299</v>
      </c>
    </row>
    <row r="15485" spans="1:2" x14ac:dyDescent="0.25">
      <c r="A15485" s="118">
        <v>24660</v>
      </c>
      <c r="B15485" s="110" t="s">
        <v>18300</v>
      </c>
    </row>
    <row r="15486" spans="1:2" x14ac:dyDescent="0.25">
      <c r="A15486" s="118">
        <v>29240</v>
      </c>
      <c r="B15486" s="110" t="s">
        <v>18301</v>
      </c>
    </row>
    <row r="15487" spans="1:2" x14ac:dyDescent="0.25">
      <c r="A15487" s="118">
        <v>45240</v>
      </c>
      <c r="B15487" s="110" t="s">
        <v>18302</v>
      </c>
    </row>
    <row r="15488" spans="1:2" x14ac:dyDescent="0.25">
      <c r="A15488" s="118">
        <v>28300</v>
      </c>
      <c r="B15488" s="110" t="s">
        <v>18303</v>
      </c>
    </row>
    <row r="15489" spans="1:2" x14ac:dyDescent="0.25">
      <c r="A15489" s="118">
        <v>45250</v>
      </c>
      <c r="B15489" s="110" t="s">
        <v>18304</v>
      </c>
    </row>
    <row r="15490" spans="1:2" x14ac:dyDescent="0.25">
      <c r="A15490" s="118">
        <v>25130</v>
      </c>
      <c r="B15490" s="110" t="s">
        <v>18305</v>
      </c>
    </row>
    <row r="15491" spans="1:2" x14ac:dyDescent="0.25">
      <c r="A15491" s="118">
        <v>61102</v>
      </c>
      <c r="B15491" s="110" t="s">
        <v>18306</v>
      </c>
    </row>
    <row r="15492" spans="1:2" x14ac:dyDescent="0.25">
      <c r="A15492" s="118">
        <v>1120</v>
      </c>
      <c r="B15492" s="110" t="s">
        <v>18307</v>
      </c>
    </row>
    <row r="15493" spans="1:2" x14ac:dyDescent="0.25">
      <c r="A15493" s="118">
        <v>25240</v>
      </c>
      <c r="B15493" s="110" t="s">
        <v>18308</v>
      </c>
    </row>
    <row r="15494" spans="1:2" x14ac:dyDescent="0.25">
      <c r="A15494" s="118">
        <v>1120</v>
      </c>
      <c r="B15494" s="110" t="s">
        <v>18309</v>
      </c>
    </row>
    <row r="15495" spans="1:2" x14ac:dyDescent="0.25">
      <c r="A15495" s="118">
        <v>21120</v>
      </c>
      <c r="B15495" s="110" t="s">
        <v>18310</v>
      </c>
    </row>
    <row r="15496" spans="1:2" x14ac:dyDescent="0.25">
      <c r="A15496" s="118">
        <v>17402</v>
      </c>
      <c r="B15496" s="110" t="s">
        <v>18311</v>
      </c>
    </row>
    <row r="15497" spans="1:2" x14ac:dyDescent="0.25">
      <c r="A15497" s="118">
        <v>45220</v>
      </c>
      <c r="B15497" s="110" t="s">
        <v>18312</v>
      </c>
    </row>
    <row r="15498" spans="1:2" x14ac:dyDescent="0.25">
      <c r="A15498" s="118">
        <v>17300</v>
      </c>
      <c r="B15498" s="110" t="s">
        <v>18313</v>
      </c>
    </row>
    <row r="15499" spans="1:2" x14ac:dyDescent="0.25">
      <c r="A15499" s="118">
        <v>51479</v>
      </c>
      <c r="B15499" s="110" t="s">
        <v>18314</v>
      </c>
    </row>
    <row r="15500" spans="1:2" x14ac:dyDescent="0.25">
      <c r="A15500" s="118">
        <v>45240</v>
      </c>
      <c r="B15500" s="110" t="s">
        <v>18315</v>
      </c>
    </row>
    <row r="15501" spans="1:2" x14ac:dyDescent="0.25">
      <c r="A15501" s="118">
        <v>63220</v>
      </c>
      <c r="B15501" s="110" t="s">
        <v>18316</v>
      </c>
    </row>
    <row r="15502" spans="1:2" x14ac:dyDescent="0.25">
      <c r="A15502" s="118">
        <v>29110</v>
      </c>
      <c r="B15502" s="110" t="s">
        <v>18317</v>
      </c>
    </row>
    <row r="15503" spans="1:2" x14ac:dyDescent="0.25">
      <c r="A15503" s="118">
        <v>29110</v>
      </c>
      <c r="B15503" s="110" t="s">
        <v>18318</v>
      </c>
    </row>
    <row r="15504" spans="1:2" x14ac:dyDescent="0.25">
      <c r="A15504" s="118">
        <v>36400</v>
      </c>
      <c r="B15504" s="110" t="s">
        <v>18319</v>
      </c>
    </row>
    <row r="15505" spans="1:2" x14ac:dyDescent="0.25">
      <c r="A15505" s="118">
        <v>33201</v>
      </c>
      <c r="B15505" s="110" t="s">
        <v>18320</v>
      </c>
    </row>
    <row r="15506" spans="1:2" x14ac:dyDescent="0.25">
      <c r="A15506" s="118">
        <v>33202</v>
      </c>
      <c r="B15506" s="110" t="s">
        <v>18321</v>
      </c>
    </row>
    <row r="15507" spans="1:2" x14ac:dyDescent="0.25">
      <c r="A15507" s="118">
        <v>31620</v>
      </c>
      <c r="B15507" s="110" t="s">
        <v>18322</v>
      </c>
    </row>
    <row r="15508" spans="1:2" x14ac:dyDescent="0.25">
      <c r="A15508" s="118">
        <v>24520</v>
      </c>
      <c r="B15508" s="110" t="s">
        <v>18323</v>
      </c>
    </row>
    <row r="15509" spans="1:2" x14ac:dyDescent="0.25">
      <c r="A15509" s="118">
        <v>92349</v>
      </c>
      <c r="B15509" s="110" t="s">
        <v>18324</v>
      </c>
    </row>
    <row r="15510" spans="1:2" x14ac:dyDescent="0.25">
      <c r="A15510" s="118">
        <v>63400</v>
      </c>
      <c r="B15510" s="110" t="s">
        <v>18325</v>
      </c>
    </row>
    <row r="15511" spans="1:2" x14ac:dyDescent="0.25">
      <c r="A15511" s="118">
        <v>25239</v>
      </c>
      <c r="B15511" s="110" t="s">
        <v>18326</v>
      </c>
    </row>
    <row r="15512" spans="1:2" x14ac:dyDescent="0.25">
      <c r="A15512" s="118">
        <v>29600</v>
      </c>
      <c r="B15512" s="110" t="s">
        <v>18327</v>
      </c>
    </row>
    <row r="15513" spans="1:2" x14ac:dyDescent="0.25">
      <c r="A15513" s="118">
        <v>52489</v>
      </c>
      <c r="B15513" s="110" t="s">
        <v>18328</v>
      </c>
    </row>
    <row r="15514" spans="1:2" x14ac:dyDescent="0.25">
      <c r="A15514" s="118">
        <v>18300</v>
      </c>
      <c r="B15514" s="110" t="s">
        <v>18329</v>
      </c>
    </row>
    <row r="15515" spans="1:2" x14ac:dyDescent="0.25">
      <c r="A15515" s="119">
        <v>51160</v>
      </c>
      <c r="B15515" s="111" t="s">
        <v>18330</v>
      </c>
    </row>
    <row r="15516" spans="1:2" x14ac:dyDescent="0.25">
      <c r="A15516" s="119">
        <v>52610</v>
      </c>
      <c r="B15516" s="111" t="s">
        <v>18331</v>
      </c>
    </row>
    <row r="15517" spans="1:2" x14ac:dyDescent="0.25">
      <c r="A15517" s="120">
        <v>25130</v>
      </c>
      <c r="B15517" s="111" t="s">
        <v>18332</v>
      </c>
    </row>
    <row r="15518" spans="1:2" x14ac:dyDescent="0.25">
      <c r="A15518" s="119">
        <v>52423</v>
      </c>
      <c r="B15518" s="111" t="s">
        <v>18333</v>
      </c>
    </row>
    <row r="15519" spans="1:2" x14ac:dyDescent="0.25">
      <c r="A15519" s="119">
        <v>51429</v>
      </c>
      <c r="B15519" s="111" t="s">
        <v>18334</v>
      </c>
    </row>
    <row r="15520" spans="1:2" x14ac:dyDescent="0.25">
      <c r="A15520" s="118">
        <v>71409</v>
      </c>
      <c r="B15520" s="110" t="s">
        <v>18335</v>
      </c>
    </row>
    <row r="15521" spans="1:2" x14ac:dyDescent="0.25">
      <c r="A15521" s="118">
        <v>74206</v>
      </c>
      <c r="B15521" s="110" t="s">
        <v>18336</v>
      </c>
    </row>
    <row r="15522" spans="1:2" x14ac:dyDescent="0.25">
      <c r="A15522" s="118">
        <v>66031</v>
      </c>
      <c r="B15522" s="110" t="s">
        <v>18337</v>
      </c>
    </row>
    <row r="15523" spans="1:2" x14ac:dyDescent="0.25">
      <c r="A15523" s="118">
        <v>18210</v>
      </c>
      <c r="B15523" s="110" t="s">
        <v>18338</v>
      </c>
    </row>
    <row r="15524" spans="1:2" x14ac:dyDescent="0.25">
      <c r="A15524" s="118">
        <v>20100</v>
      </c>
      <c r="B15524" s="110" t="s">
        <v>18339</v>
      </c>
    </row>
    <row r="15525" spans="1:2" x14ac:dyDescent="0.25">
      <c r="A15525" s="118">
        <v>25239</v>
      </c>
      <c r="B15525" s="110" t="s">
        <v>18340</v>
      </c>
    </row>
    <row r="15526" spans="1:2" x14ac:dyDescent="0.25">
      <c r="A15526" s="118">
        <v>18221</v>
      </c>
      <c r="B15526" s="110" t="s">
        <v>18341</v>
      </c>
    </row>
    <row r="15527" spans="1:2" x14ac:dyDescent="0.25">
      <c r="A15527" s="118">
        <v>18222</v>
      </c>
      <c r="B15527" s="110" t="s">
        <v>18342</v>
      </c>
    </row>
    <row r="15528" spans="1:2" x14ac:dyDescent="0.25">
      <c r="A15528" s="118">
        <v>18249</v>
      </c>
      <c r="B15528" s="110" t="s">
        <v>18343</v>
      </c>
    </row>
    <row r="15529" spans="1:2" x14ac:dyDescent="0.25">
      <c r="A15529" s="118">
        <v>18221</v>
      </c>
      <c r="B15529" s="110" t="s">
        <v>18344</v>
      </c>
    </row>
    <row r="15530" spans="1:2" x14ac:dyDescent="0.25">
      <c r="A15530" s="118">
        <v>18222</v>
      </c>
      <c r="B15530" s="110" t="s">
        <v>18345</v>
      </c>
    </row>
    <row r="15531" spans="1:2" x14ac:dyDescent="0.25">
      <c r="A15531" s="118">
        <v>18249</v>
      </c>
      <c r="B15531" s="110" t="s">
        <v>18346</v>
      </c>
    </row>
    <row r="15532" spans="1:2" x14ac:dyDescent="0.25">
      <c r="A15532" s="118">
        <v>17220</v>
      </c>
      <c r="B15532" s="110" t="s">
        <v>18347</v>
      </c>
    </row>
    <row r="15533" spans="1:2" x14ac:dyDescent="0.25">
      <c r="A15533" s="118">
        <v>17230</v>
      </c>
      <c r="B15533" s="110" t="s">
        <v>18348</v>
      </c>
    </row>
    <row r="15534" spans="1:2" x14ac:dyDescent="0.25">
      <c r="A15534" s="118">
        <v>29540</v>
      </c>
      <c r="B15534" s="110" t="s">
        <v>18349</v>
      </c>
    </row>
    <row r="15535" spans="1:2" x14ac:dyDescent="0.25">
      <c r="A15535" s="118">
        <v>29540</v>
      </c>
      <c r="B15535" s="110" t="s">
        <v>18350</v>
      </c>
    </row>
    <row r="15536" spans="1:2" x14ac:dyDescent="0.25">
      <c r="A15536" s="118">
        <v>17210</v>
      </c>
      <c r="B15536" s="110" t="s">
        <v>18351</v>
      </c>
    </row>
    <row r="15537" spans="1:2" x14ac:dyDescent="0.25">
      <c r="A15537" s="118">
        <v>72300</v>
      </c>
      <c r="B15537" s="110" t="s">
        <v>18352</v>
      </c>
    </row>
    <row r="15538" spans="1:2" x14ac:dyDescent="0.25">
      <c r="A15538" s="118">
        <v>72220</v>
      </c>
      <c r="B15538" s="110" t="s">
        <v>18353</v>
      </c>
    </row>
    <row r="15539" spans="1:2" x14ac:dyDescent="0.25">
      <c r="A15539" s="118">
        <v>72400</v>
      </c>
      <c r="B15539" s="110" t="s">
        <v>18354</v>
      </c>
    </row>
    <row r="15540" spans="1:2" x14ac:dyDescent="0.25">
      <c r="A15540" s="118">
        <v>17402</v>
      </c>
      <c r="B15540" s="110" t="s">
        <v>18355</v>
      </c>
    </row>
    <row r="15541" spans="1:2" x14ac:dyDescent="0.25">
      <c r="A15541" s="118">
        <v>17542</v>
      </c>
      <c r="B15541" s="110" t="s">
        <v>18356</v>
      </c>
    </row>
    <row r="15542" spans="1:2" x14ac:dyDescent="0.25">
      <c r="A15542" s="118">
        <v>17542</v>
      </c>
      <c r="B15542" s="110" t="s">
        <v>18357</v>
      </c>
    </row>
    <row r="15543" spans="1:2" x14ac:dyDescent="0.25">
      <c r="A15543" s="118">
        <v>74130</v>
      </c>
      <c r="B15543" s="110" t="s">
        <v>18358</v>
      </c>
    </row>
    <row r="15544" spans="1:2" x14ac:dyDescent="0.25">
      <c r="A15544" s="118">
        <v>55520</v>
      </c>
      <c r="B15544" s="110" t="s">
        <v>18359</v>
      </c>
    </row>
    <row r="15545" spans="1:2" x14ac:dyDescent="0.25">
      <c r="A15545" s="118">
        <v>74812</v>
      </c>
      <c r="B15545" s="110" t="s">
        <v>18360</v>
      </c>
    </row>
    <row r="15546" spans="1:2" x14ac:dyDescent="0.25">
      <c r="A15546" s="118">
        <v>33402</v>
      </c>
      <c r="B15546" s="110" t="s">
        <v>18361</v>
      </c>
    </row>
    <row r="15547" spans="1:2" x14ac:dyDescent="0.25">
      <c r="A15547" s="118">
        <v>24200</v>
      </c>
      <c r="B15547" s="110" t="s">
        <v>18362</v>
      </c>
    </row>
    <row r="15548" spans="1:2" x14ac:dyDescent="0.25">
      <c r="A15548" s="118">
        <v>17600</v>
      </c>
      <c r="B15548" s="110" t="s">
        <v>18363</v>
      </c>
    </row>
    <row r="15549" spans="1:2" x14ac:dyDescent="0.25">
      <c r="A15549" s="118">
        <v>17300</v>
      </c>
      <c r="B15549" s="110" t="s">
        <v>18364</v>
      </c>
    </row>
    <row r="15550" spans="1:2" x14ac:dyDescent="0.25">
      <c r="A15550" s="118">
        <v>29240</v>
      </c>
      <c r="B15550" s="110" t="s">
        <v>18365</v>
      </c>
    </row>
    <row r="15551" spans="1:2" x14ac:dyDescent="0.25">
      <c r="A15551" s="118">
        <v>63210</v>
      </c>
      <c r="B15551" s="110" t="s">
        <v>18366</v>
      </c>
    </row>
    <row r="15552" spans="1:2" x14ac:dyDescent="0.25">
      <c r="A15552" s="118">
        <v>29240</v>
      </c>
      <c r="B15552" s="110" t="s">
        <v>18367</v>
      </c>
    </row>
    <row r="15553" spans="1:2" x14ac:dyDescent="0.25">
      <c r="A15553" s="118">
        <v>93059</v>
      </c>
      <c r="B15553" s="110" t="s">
        <v>18368</v>
      </c>
    </row>
    <row r="15554" spans="1:2" x14ac:dyDescent="0.25">
      <c r="A15554" s="118">
        <v>51870</v>
      </c>
      <c r="B15554" s="110" t="s">
        <v>18369</v>
      </c>
    </row>
    <row r="15555" spans="1:2" x14ac:dyDescent="0.25">
      <c r="A15555" s="118">
        <v>29240</v>
      </c>
      <c r="B15555" s="110" t="s">
        <v>18370</v>
      </c>
    </row>
    <row r="15556" spans="1:2" x14ac:dyDescent="0.25">
      <c r="A15556" s="118">
        <v>27100</v>
      </c>
      <c r="B15556" s="110" t="s">
        <v>18371</v>
      </c>
    </row>
    <row r="15557" spans="1:2" x14ac:dyDescent="0.25">
      <c r="A15557" s="118">
        <v>27220</v>
      </c>
      <c r="B15557" s="110" t="s">
        <v>18372</v>
      </c>
    </row>
    <row r="15558" spans="1:2" x14ac:dyDescent="0.25">
      <c r="A15558" s="118">
        <v>31620</v>
      </c>
      <c r="B15558" s="110" t="s">
        <v>18373</v>
      </c>
    </row>
    <row r="15559" spans="1:2" x14ac:dyDescent="0.25">
      <c r="A15559" s="118">
        <v>29430</v>
      </c>
      <c r="B15559" s="110" t="s">
        <v>18374</v>
      </c>
    </row>
    <row r="15560" spans="1:2" x14ac:dyDescent="0.25">
      <c r="A15560" s="118">
        <v>29430</v>
      </c>
      <c r="B15560" s="110" t="s">
        <v>18375</v>
      </c>
    </row>
    <row r="15561" spans="1:2" x14ac:dyDescent="0.25">
      <c r="A15561" s="118">
        <v>28730</v>
      </c>
      <c r="B15561" s="110" t="s">
        <v>18376</v>
      </c>
    </row>
    <row r="15562" spans="1:2" x14ac:dyDescent="0.25">
      <c r="A15562" s="118">
        <v>29430</v>
      </c>
      <c r="B15562" s="110" t="s">
        <v>18377</v>
      </c>
    </row>
    <row r="15563" spans="1:2" x14ac:dyDescent="0.25">
      <c r="A15563" s="118">
        <v>27340</v>
      </c>
      <c r="B15563" s="110" t="s">
        <v>18378</v>
      </c>
    </row>
    <row r="15564" spans="1:2" x14ac:dyDescent="0.25">
      <c r="A15564" s="118">
        <v>85321</v>
      </c>
      <c r="B15564" s="110" t="s">
        <v>18379</v>
      </c>
    </row>
    <row r="15565" spans="1:2" x14ac:dyDescent="0.25">
      <c r="A15565" s="118">
        <v>85322</v>
      </c>
      <c r="B15565" s="110" t="s">
        <v>18380</v>
      </c>
    </row>
    <row r="15566" spans="1:2" x14ac:dyDescent="0.25">
      <c r="A15566" s="118">
        <v>85321</v>
      </c>
      <c r="B15566" s="110" t="s">
        <v>18381</v>
      </c>
    </row>
    <row r="15567" spans="1:2" x14ac:dyDescent="0.25">
      <c r="A15567" s="118">
        <v>85322</v>
      </c>
      <c r="B15567" s="110" t="s">
        <v>18382</v>
      </c>
    </row>
    <row r="15568" spans="1:2" x14ac:dyDescent="0.25">
      <c r="A15568" s="118">
        <v>26150</v>
      </c>
      <c r="B15568" s="110" t="s">
        <v>18383</v>
      </c>
    </row>
    <row r="15569" spans="1:2" x14ac:dyDescent="0.25">
      <c r="A15569" s="118">
        <v>29521</v>
      </c>
      <c r="B15569" s="110" t="s">
        <v>18384</v>
      </c>
    </row>
    <row r="15570" spans="1:2" x14ac:dyDescent="0.25">
      <c r="A15570" s="118">
        <v>45250</v>
      </c>
      <c r="B15570" s="110" t="s">
        <v>18385</v>
      </c>
    </row>
    <row r="15571" spans="1:2" x14ac:dyDescent="0.25">
      <c r="A15571" s="118">
        <v>29521</v>
      </c>
      <c r="B15571" s="110" t="s">
        <v>18386</v>
      </c>
    </row>
    <row r="15572" spans="1:2" x14ac:dyDescent="0.25">
      <c r="A15572" s="118">
        <v>29521</v>
      </c>
      <c r="B15572" s="110" t="s">
        <v>18387</v>
      </c>
    </row>
    <row r="15573" spans="1:2" x14ac:dyDescent="0.25">
      <c r="A15573" s="118">
        <v>19300</v>
      </c>
      <c r="B15573" s="110" t="s">
        <v>18388</v>
      </c>
    </row>
    <row r="15574" spans="1:2" x14ac:dyDescent="0.25">
      <c r="A15574" s="118">
        <v>11200</v>
      </c>
      <c r="B15574" s="110" t="s">
        <v>18389</v>
      </c>
    </row>
    <row r="15575" spans="1:2" x14ac:dyDescent="0.25">
      <c r="A15575" s="118">
        <v>91310</v>
      </c>
      <c r="B15575" s="110" t="s">
        <v>18390</v>
      </c>
    </row>
    <row r="15576" spans="1:2" x14ac:dyDescent="0.25">
      <c r="A15576" s="118">
        <v>31400</v>
      </c>
      <c r="B15576" s="110" t="s">
        <v>18391</v>
      </c>
    </row>
    <row r="15577" spans="1:2" x14ac:dyDescent="0.25">
      <c r="A15577" s="118">
        <v>15620</v>
      </c>
      <c r="B15577" s="110" t="s">
        <v>18392</v>
      </c>
    </row>
    <row r="15578" spans="1:2" x14ac:dyDescent="0.25">
      <c r="A15578" s="118">
        <v>52230</v>
      </c>
      <c r="B15578" s="110" t="s">
        <v>18393</v>
      </c>
    </row>
    <row r="15579" spans="1:2" x14ac:dyDescent="0.25">
      <c r="A15579" s="118">
        <v>51380</v>
      </c>
      <c r="B15579" s="110" t="s">
        <v>18394</v>
      </c>
    </row>
    <row r="15580" spans="1:2" x14ac:dyDescent="0.25">
      <c r="A15580" s="118">
        <v>25130</v>
      </c>
      <c r="B15580" s="110" t="s">
        <v>18395</v>
      </c>
    </row>
    <row r="15581" spans="1:2" x14ac:dyDescent="0.25">
      <c r="A15581" s="118">
        <v>51333</v>
      </c>
      <c r="B15581" s="110" t="s">
        <v>18396</v>
      </c>
    </row>
    <row r="15582" spans="1:2" x14ac:dyDescent="0.25">
      <c r="A15582" s="118">
        <v>15410</v>
      </c>
      <c r="B15582" s="110" t="s">
        <v>18397</v>
      </c>
    </row>
    <row r="15583" spans="1:2" x14ac:dyDescent="0.25">
      <c r="A15583" s="118">
        <v>15420</v>
      </c>
      <c r="B15583" s="110" t="s">
        <v>18398</v>
      </c>
    </row>
    <row r="15584" spans="1:2" x14ac:dyDescent="0.25">
      <c r="A15584" s="118">
        <v>36639</v>
      </c>
      <c r="B15584" s="110" t="s">
        <v>18399</v>
      </c>
    </row>
    <row r="15585" spans="1:2" x14ac:dyDescent="0.25">
      <c r="A15585" s="118">
        <v>35110</v>
      </c>
      <c r="B15585" s="110" t="s">
        <v>18400</v>
      </c>
    </row>
    <row r="15586" spans="1:2" x14ac:dyDescent="0.25">
      <c r="A15586" s="118">
        <v>15111</v>
      </c>
      <c r="B15586" s="110" t="s">
        <v>18401</v>
      </c>
    </row>
    <row r="15587" spans="1:2" x14ac:dyDescent="0.25">
      <c r="A15587" s="118">
        <v>5010</v>
      </c>
      <c r="B15587" s="110" t="s">
        <v>18402</v>
      </c>
    </row>
    <row r="15588" spans="1:2" x14ac:dyDescent="0.25">
      <c r="A15588" s="118">
        <v>63220</v>
      </c>
      <c r="B15588" s="110" t="s">
        <v>18403</v>
      </c>
    </row>
    <row r="15589" spans="1:2" x14ac:dyDescent="0.25">
      <c r="A15589" s="118">
        <v>15611</v>
      </c>
      <c r="B15589" s="110" t="s">
        <v>18404</v>
      </c>
    </row>
    <row r="15590" spans="1:2" x14ac:dyDescent="0.25">
      <c r="A15590" s="118">
        <v>1110</v>
      </c>
      <c r="B15590" s="110" t="s">
        <v>18405</v>
      </c>
    </row>
    <row r="15591" spans="1:2" x14ac:dyDescent="0.25">
      <c r="A15591" s="118">
        <v>15611</v>
      </c>
      <c r="B15591" s="110" t="s">
        <v>18406</v>
      </c>
    </row>
    <row r="15592" spans="1:2" x14ac:dyDescent="0.25">
      <c r="A15592" s="118">
        <v>15611</v>
      </c>
      <c r="B15592" s="110" t="s">
        <v>18407</v>
      </c>
    </row>
    <row r="15593" spans="1:2" x14ac:dyDescent="0.25">
      <c r="A15593" s="118">
        <v>15611</v>
      </c>
      <c r="B15593" s="110" t="s">
        <v>18408</v>
      </c>
    </row>
    <row r="15594" spans="1:2" x14ac:dyDescent="0.25">
      <c r="A15594" s="118">
        <v>15620</v>
      </c>
      <c r="B15594" s="110" t="s">
        <v>18409</v>
      </c>
    </row>
    <row r="15595" spans="1:2" x14ac:dyDescent="0.25">
      <c r="A15595" s="118">
        <v>33201</v>
      </c>
      <c r="B15595" s="110" t="s">
        <v>18410</v>
      </c>
    </row>
    <row r="15596" spans="1:2" x14ac:dyDescent="0.25">
      <c r="A15596" s="118">
        <v>33202</v>
      </c>
      <c r="B15596" s="110" t="s">
        <v>18411</v>
      </c>
    </row>
    <row r="15597" spans="1:2" x14ac:dyDescent="0.25">
      <c r="A15597" s="118">
        <v>35430</v>
      </c>
      <c r="B15597" s="110" t="s">
        <v>18412</v>
      </c>
    </row>
    <row r="15598" spans="1:2" x14ac:dyDescent="0.25">
      <c r="A15598" s="118">
        <v>71219</v>
      </c>
      <c r="B15598" s="110" t="s">
        <v>18413</v>
      </c>
    </row>
    <row r="15599" spans="1:2" x14ac:dyDescent="0.25">
      <c r="A15599" s="118">
        <v>35500</v>
      </c>
      <c r="B15599" s="110" t="s">
        <v>18414</v>
      </c>
    </row>
    <row r="15600" spans="1:2" x14ac:dyDescent="0.25">
      <c r="A15600" s="118">
        <v>35500</v>
      </c>
      <c r="B15600" s="110" t="s">
        <v>18415</v>
      </c>
    </row>
    <row r="15601" spans="1:2" x14ac:dyDescent="0.25">
      <c r="A15601" s="118">
        <v>35500</v>
      </c>
      <c r="B15601" s="110" t="s">
        <v>18416</v>
      </c>
    </row>
    <row r="15602" spans="1:2" x14ac:dyDescent="0.25">
      <c r="A15602" s="118">
        <v>35430</v>
      </c>
      <c r="B15602" s="110" t="s">
        <v>18417</v>
      </c>
    </row>
    <row r="15603" spans="1:2" x14ac:dyDescent="0.25">
      <c r="A15603" s="118">
        <v>36509</v>
      </c>
      <c r="B15603" s="110" t="s">
        <v>18418</v>
      </c>
    </row>
    <row r="15604" spans="1:2" x14ac:dyDescent="0.25">
      <c r="A15604" s="118">
        <v>51477</v>
      </c>
      <c r="B15604" s="110" t="s">
        <v>18419</v>
      </c>
    </row>
    <row r="15605" spans="1:2" x14ac:dyDescent="0.25">
      <c r="A15605" s="118">
        <v>51880</v>
      </c>
      <c r="B15605" s="110" t="s">
        <v>18420</v>
      </c>
    </row>
    <row r="15606" spans="1:2" x14ac:dyDescent="0.25">
      <c r="A15606" s="118">
        <v>34300</v>
      </c>
      <c r="B15606" s="110" t="s">
        <v>18421</v>
      </c>
    </row>
    <row r="15607" spans="1:2" x14ac:dyDescent="0.25">
      <c r="A15607" s="118">
        <v>35410</v>
      </c>
      <c r="B15607" s="110" t="s">
        <v>18422</v>
      </c>
    </row>
    <row r="15608" spans="1:2" x14ac:dyDescent="0.25">
      <c r="A15608" s="118">
        <v>35420</v>
      </c>
      <c r="B15608" s="110" t="s">
        <v>18423</v>
      </c>
    </row>
    <row r="15609" spans="1:2" x14ac:dyDescent="0.25">
      <c r="A15609" s="118">
        <v>15519</v>
      </c>
      <c r="B15609" s="110" t="s">
        <v>18424</v>
      </c>
    </row>
    <row r="15610" spans="1:2" x14ac:dyDescent="0.25">
      <c r="A15610" s="118">
        <v>52740</v>
      </c>
      <c r="B15610" s="110" t="s">
        <v>18425</v>
      </c>
    </row>
    <row r="15611" spans="1:2" x14ac:dyDescent="0.25">
      <c r="A15611" s="118">
        <v>14110</v>
      </c>
      <c r="B15611" s="110" t="s">
        <v>18426</v>
      </c>
    </row>
    <row r="15612" spans="1:2" x14ac:dyDescent="0.25">
      <c r="A15612" s="118">
        <v>36639</v>
      </c>
      <c r="B15612" s="110" t="s">
        <v>18427</v>
      </c>
    </row>
    <row r="15613" spans="1:2" x14ac:dyDescent="0.25">
      <c r="A15613" s="118">
        <v>51479</v>
      </c>
      <c r="B15613" s="110" t="s">
        <v>18428</v>
      </c>
    </row>
    <row r="15614" spans="1:2" x14ac:dyDescent="0.25">
      <c r="A15614" s="118">
        <v>15910</v>
      </c>
      <c r="B15614" s="110" t="s">
        <v>18429</v>
      </c>
    </row>
    <row r="15615" spans="1:2" x14ac:dyDescent="0.25">
      <c r="A15615" s="118">
        <v>15910</v>
      </c>
      <c r="B15615" s="110" t="s">
        <v>18430</v>
      </c>
    </row>
    <row r="15616" spans="1:2" x14ac:dyDescent="0.25">
      <c r="A15616" s="118">
        <v>15910</v>
      </c>
      <c r="B15616" s="110" t="s">
        <v>18431</v>
      </c>
    </row>
    <row r="15617" spans="1:2" x14ac:dyDescent="0.25">
      <c r="A15617" s="118">
        <v>36300</v>
      </c>
      <c r="B15617" s="110" t="s">
        <v>18432</v>
      </c>
    </row>
    <row r="15618" spans="1:2" x14ac:dyDescent="0.25">
      <c r="A15618" s="118">
        <v>36120</v>
      </c>
      <c r="B15618" s="110" t="s">
        <v>18433</v>
      </c>
    </row>
    <row r="15619" spans="1:2" x14ac:dyDescent="0.25">
      <c r="A15619" s="118">
        <v>15842</v>
      </c>
      <c r="B15619" s="110" t="s">
        <v>18434</v>
      </c>
    </row>
    <row r="15620" spans="1:2" x14ac:dyDescent="0.25">
      <c r="A15620" s="118">
        <v>1139</v>
      </c>
      <c r="B15620" s="110" t="s">
        <v>18435</v>
      </c>
    </row>
    <row r="15621" spans="1:2" x14ac:dyDescent="0.25">
      <c r="A15621" s="118">
        <v>24130</v>
      </c>
      <c r="B15621" s="110" t="s">
        <v>18436</v>
      </c>
    </row>
    <row r="15622" spans="1:2" x14ac:dyDescent="0.25">
      <c r="A15622" s="118">
        <v>24301</v>
      </c>
      <c r="B15622" s="110" t="s">
        <v>18437</v>
      </c>
    </row>
    <row r="15623" spans="1:2" x14ac:dyDescent="0.25">
      <c r="A15623" s="118">
        <v>27450</v>
      </c>
      <c r="B15623" s="110" t="s">
        <v>18438</v>
      </c>
    </row>
    <row r="15624" spans="1:2" x14ac:dyDescent="0.25">
      <c r="A15624" s="118">
        <v>14400</v>
      </c>
      <c r="B15624" s="110" t="s">
        <v>18439</v>
      </c>
    </row>
    <row r="15625" spans="1:2" x14ac:dyDescent="0.25">
      <c r="A15625" s="118">
        <v>23201</v>
      </c>
      <c r="B15625" s="110" t="s">
        <v>18440</v>
      </c>
    </row>
    <row r="15626" spans="1:2" x14ac:dyDescent="0.25">
      <c r="A15626" s="118">
        <v>15830</v>
      </c>
      <c r="B15626" s="110" t="s">
        <v>18441</v>
      </c>
    </row>
    <row r="15627" spans="1:2" x14ac:dyDescent="0.25">
      <c r="A15627" s="118">
        <v>36620</v>
      </c>
      <c r="B15627" s="110" t="s">
        <v>18442</v>
      </c>
    </row>
    <row r="15628" spans="1:2" x14ac:dyDescent="0.25">
      <c r="A15628" s="118">
        <v>14120</v>
      </c>
      <c r="B15628" s="110" t="s">
        <v>18443</v>
      </c>
    </row>
    <row r="15629" spans="1:2" x14ac:dyDescent="0.25">
      <c r="A15629" s="118">
        <v>51390</v>
      </c>
      <c r="B15629" s="110" t="s">
        <v>18444</v>
      </c>
    </row>
    <row r="15630" spans="1:2" x14ac:dyDescent="0.25">
      <c r="A15630" s="118">
        <v>51900</v>
      </c>
      <c r="B15630" s="110" t="s">
        <v>18445</v>
      </c>
    </row>
    <row r="15631" spans="1:2" x14ac:dyDescent="0.25">
      <c r="A15631" s="118">
        <v>20520</v>
      </c>
      <c r="B15631" s="110" t="s">
        <v>18446</v>
      </c>
    </row>
    <row r="15632" spans="1:2" x14ac:dyDescent="0.25">
      <c r="A15632" s="118">
        <v>36140</v>
      </c>
      <c r="B15632" s="110" t="s">
        <v>18447</v>
      </c>
    </row>
    <row r="15633" spans="1:2" x14ac:dyDescent="0.25">
      <c r="A15633" s="118">
        <v>20520</v>
      </c>
      <c r="B15633" s="110" t="s">
        <v>18448</v>
      </c>
    </row>
    <row r="15634" spans="1:2" x14ac:dyDescent="0.25">
      <c r="A15634" s="118">
        <v>51479</v>
      </c>
      <c r="B15634" s="110" t="s">
        <v>18449</v>
      </c>
    </row>
    <row r="15635" spans="1:2" x14ac:dyDescent="0.25">
      <c r="A15635" s="118">
        <v>52440</v>
      </c>
      <c r="B15635" s="110" t="s">
        <v>18450</v>
      </c>
    </row>
    <row r="15636" spans="1:2" x14ac:dyDescent="0.25">
      <c r="A15636" s="118">
        <v>17542</v>
      </c>
      <c r="B15636" s="110" t="s">
        <v>18451</v>
      </c>
    </row>
    <row r="15637" spans="1:2" x14ac:dyDescent="0.25">
      <c r="A15637" s="118">
        <v>23201</v>
      </c>
      <c r="B15637" s="110" t="s">
        <v>18452</v>
      </c>
    </row>
    <row r="15638" spans="1:2" x14ac:dyDescent="0.25">
      <c r="A15638" s="118">
        <v>27100</v>
      </c>
      <c r="B15638" s="110" t="s">
        <v>18453</v>
      </c>
    </row>
    <row r="15639" spans="1:2" x14ac:dyDescent="0.25">
      <c r="A15639" s="118">
        <v>36639</v>
      </c>
      <c r="B15639" s="110" t="s">
        <v>18454</v>
      </c>
    </row>
    <row r="15640" spans="1:2" x14ac:dyDescent="0.25">
      <c r="A15640" s="118">
        <v>1500</v>
      </c>
      <c r="B15640" s="110" t="s">
        <v>18455</v>
      </c>
    </row>
    <row r="15641" spans="1:2" x14ac:dyDescent="0.25">
      <c r="A15641" s="118">
        <v>92530</v>
      </c>
      <c r="B15641" s="110" t="s">
        <v>18456</v>
      </c>
    </row>
    <row r="15642" spans="1:2" x14ac:dyDescent="0.25">
      <c r="A15642" s="118">
        <v>2010</v>
      </c>
      <c r="B15642" s="110" t="s">
        <v>18457</v>
      </c>
    </row>
    <row r="15643" spans="1:2" x14ac:dyDescent="0.25">
      <c r="A15643" s="118">
        <v>17511</v>
      </c>
      <c r="B15643" s="110" t="s">
        <v>18458</v>
      </c>
    </row>
    <row r="15644" spans="1:2" x14ac:dyDescent="0.25">
      <c r="A15644" s="118">
        <v>17210</v>
      </c>
      <c r="B15644" s="110" t="s">
        <v>18459</v>
      </c>
    </row>
    <row r="15645" spans="1:2" x14ac:dyDescent="0.25">
      <c r="A15645" s="118">
        <v>29220</v>
      </c>
      <c r="B15645" s="110" t="s">
        <v>18460</v>
      </c>
    </row>
    <row r="15646" spans="1:2" x14ac:dyDescent="0.25">
      <c r="A15646" s="118">
        <v>51870</v>
      </c>
      <c r="B15646" s="110" t="s">
        <v>18461</v>
      </c>
    </row>
    <row r="15647" spans="1:2" x14ac:dyDescent="0.25">
      <c r="A15647" s="118">
        <v>51820</v>
      </c>
      <c r="B15647" s="110" t="s">
        <v>18462</v>
      </c>
    </row>
    <row r="15648" spans="1:2" x14ac:dyDescent="0.25">
      <c r="A15648" s="118">
        <v>40110</v>
      </c>
      <c r="B15648" s="110" t="s">
        <v>18463</v>
      </c>
    </row>
    <row r="15649" spans="1:2" x14ac:dyDescent="0.25">
      <c r="A15649" s="118">
        <v>36300</v>
      </c>
      <c r="B15649" s="110" t="s">
        <v>18464</v>
      </c>
    </row>
    <row r="15650" spans="1:2" x14ac:dyDescent="0.25">
      <c r="A15650" s="118">
        <v>29122</v>
      </c>
      <c r="B15650" s="110" t="s">
        <v>18465</v>
      </c>
    </row>
    <row r="15651" spans="1:2" x14ac:dyDescent="0.25">
      <c r="A15651" s="118">
        <v>29220</v>
      </c>
      <c r="B15651" s="110" t="s">
        <v>18466</v>
      </c>
    </row>
    <row r="15652" spans="1:2" x14ac:dyDescent="0.25">
      <c r="A15652" s="118">
        <v>29521</v>
      </c>
      <c r="B15652" s="110" t="s">
        <v>18467</v>
      </c>
    </row>
    <row r="15653" spans="1:2" x14ac:dyDescent="0.25">
      <c r="A15653" s="118">
        <v>29540</v>
      </c>
      <c r="B15653" s="110" t="s">
        <v>18468</v>
      </c>
    </row>
    <row r="15654" spans="1:2" x14ac:dyDescent="0.25">
      <c r="A15654" s="118">
        <v>31300</v>
      </c>
      <c r="B15654" s="110" t="s">
        <v>18469</v>
      </c>
    </row>
    <row r="15655" spans="1:2" x14ac:dyDescent="0.25">
      <c r="A15655" s="118">
        <v>29220</v>
      </c>
      <c r="B15655" s="110" t="s">
        <v>18470</v>
      </c>
    </row>
    <row r="15656" spans="1:2" x14ac:dyDescent="0.25">
      <c r="A15656" s="118">
        <v>25239</v>
      </c>
      <c r="B15656" s="110" t="s">
        <v>18471</v>
      </c>
    </row>
    <row r="15657" spans="1:2" x14ac:dyDescent="0.25">
      <c r="A15657" s="118">
        <v>74702</v>
      </c>
      <c r="B15657" s="110" t="s">
        <v>18472</v>
      </c>
    </row>
    <row r="15658" spans="1:2" x14ac:dyDescent="0.25">
      <c r="A15658" s="118">
        <v>17520</v>
      </c>
      <c r="B15658" s="110" t="s">
        <v>18473</v>
      </c>
    </row>
    <row r="15659" spans="1:2" x14ac:dyDescent="0.25">
      <c r="A15659" s="118">
        <v>74402</v>
      </c>
      <c r="B15659" s="110" t="s">
        <v>18474</v>
      </c>
    </row>
    <row r="15660" spans="1:2" x14ac:dyDescent="0.25">
      <c r="A15660" s="118">
        <v>28630</v>
      </c>
      <c r="B15660" s="110" t="s">
        <v>18475</v>
      </c>
    </row>
    <row r="15661" spans="1:2" x14ac:dyDescent="0.25">
      <c r="A15661" s="118">
        <v>26650</v>
      </c>
      <c r="B15661" s="110" t="s">
        <v>18476</v>
      </c>
    </row>
    <row r="15662" spans="1:2" x14ac:dyDescent="0.25">
      <c r="A15662" s="118">
        <v>28120</v>
      </c>
      <c r="B15662" s="110" t="s">
        <v>18477</v>
      </c>
    </row>
    <row r="15663" spans="1:2" x14ac:dyDescent="0.25">
      <c r="A15663" s="118">
        <v>25239</v>
      </c>
      <c r="B15663" s="110" t="s">
        <v>18478</v>
      </c>
    </row>
    <row r="15664" spans="1:2" x14ac:dyDescent="0.25">
      <c r="A15664" s="118">
        <v>20300</v>
      </c>
      <c r="B15664" s="110" t="s">
        <v>18479</v>
      </c>
    </row>
    <row r="15665" spans="1:2" x14ac:dyDescent="0.25">
      <c r="A15665" s="118">
        <v>17600</v>
      </c>
      <c r="B15665" s="110" t="s">
        <v>18480</v>
      </c>
    </row>
    <row r="15666" spans="1:2" x14ac:dyDescent="0.25">
      <c r="A15666" s="118">
        <v>26110</v>
      </c>
      <c r="B15666" s="110" t="s">
        <v>18481</v>
      </c>
    </row>
    <row r="15667" spans="1:2" x14ac:dyDescent="0.25">
      <c r="A15667" s="118">
        <v>26120</v>
      </c>
      <c r="B15667" s="110" t="s">
        <v>18482</v>
      </c>
    </row>
    <row r="15668" spans="1:2" x14ac:dyDescent="0.25">
      <c r="A15668" s="118">
        <v>22220</v>
      </c>
      <c r="B15668" s="110" t="s">
        <v>18483</v>
      </c>
    </row>
    <row r="15669" spans="1:2" x14ac:dyDescent="0.25">
      <c r="A15669" s="118">
        <v>34300</v>
      </c>
      <c r="B15669" s="110" t="s">
        <v>18484</v>
      </c>
    </row>
    <row r="15670" spans="1:2" x14ac:dyDescent="0.25">
      <c r="A15670" s="118">
        <v>50200</v>
      </c>
      <c r="B15670" s="110" t="s">
        <v>18485</v>
      </c>
    </row>
    <row r="15671" spans="1:2" x14ac:dyDescent="0.25">
      <c r="A15671" s="118">
        <v>31610</v>
      </c>
      <c r="B15671" s="110" t="s">
        <v>18486</v>
      </c>
    </row>
    <row r="15672" spans="1:2" x14ac:dyDescent="0.25">
      <c r="A15672" s="118">
        <v>34300</v>
      </c>
      <c r="B15672" s="110" t="s">
        <v>18487</v>
      </c>
    </row>
    <row r="15673" spans="1:2" x14ac:dyDescent="0.25">
      <c r="A15673" s="118">
        <v>26120</v>
      </c>
      <c r="B15673" s="110" t="s">
        <v>18488</v>
      </c>
    </row>
    <row r="15674" spans="1:2" x14ac:dyDescent="0.25">
      <c r="A15674" s="118">
        <v>92729</v>
      </c>
      <c r="B15674" s="110" t="s">
        <v>18489</v>
      </c>
    </row>
    <row r="15675" spans="1:2" x14ac:dyDescent="0.25">
      <c r="A15675" s="118">
        <v>15931</v>
      </c>
      <c r="B15675" s="110" t="s">
        <v>18490</v>
      </c>
    </row>
    <row r="15676" spans="1:2" x14ac:dyDescent="0.25">
      <c r="A15676" s="118">
        <v>51342</v>
      </c>
      <c r="B15676" s="110" t="s">
        <v>18491</v>
      </c>
    </row>
    <row r="15677" spans="1:2" x14ac:dyDescent="0.25">
      <c r="A15677" s="118">
        <v>52250</v>
      </c>
      <c r="B15677" s="110" t="s">
        <v>18492</v>
      </c>
    </row>
    <row r="15678" spans="1:2" x14ac:dyDescent="0.25">
      <c r="A15678" s="118">
        <v>51342</v>
      </c>
      <c r="B15678" s="110" t="s">
        <v>18493</v>
      </c>
    </row>
    <row r="15679" spans="1:2" x14ac:dyDescent="0.25">
      <c r="A15679" s="118">
        <v>52250</v>
      </c>
      <c r="B15679" s="110" t="s">
        <v>18494</v>
      </c>
    </row>
    <row r="15680" spans="1:2" x14ac:dyDescent="0.25">
      <c r="A15680" s="118">
        <v>15932</v>
      </c>
      <c r="B15680" s="110" t="s">
        <v>18495</v>
      </c>
    </row>
    <row r="15681" spans="1:2" x14ac:dyDescent="0.25">
      <c r="A15681" s="118">
        <v>51342</v>
      </c>
      <c r="B15681" s="110" t="s">
        <v>18496</v>
      </c>
    </row>
    <row r="15682" spans="1:2" x14ac:dyDescent="0.25">
      <c r="A15682" s="118">
        <v>29530</v>
      </c>
      <c r="B15682" s="110" t="s">
        <v>18497</v>
      </c>
    </row>
    <row r="15683" spans="1:2" x14ac:dyDescent="0.25">
      <c r="A15683" s="118">
        <v>24660</v>
      </c>
      <c r="B15683" s="110" t="s">
        <v>18498</v>
      </c>
    </row>
    <row r="15684" spans="1:2" x14ac:dyDescent="0.25">
      <c r="A15684" s="118">
        <v>15931</v>
      </c>
      <c r="B15684" s="110" t="s">
        <v>18499</v>
      </c>
    </row>
    <row r="15685" spans="1:2" x14ac:dyDescent="0.25">
      <c r="A15685" s="118">
        <v>1131</v>
      </c>
      <c r="B15685" s="110" t="s">
        <v>18500</v>
      </c>
    </row>
    <row r="15686" spans="1:2" x14ac:dyDescent="0.25">
      <c r="A15686" s="118">
        <v>20510</v>
      </c>
      <c r="B15686" s="110" t="s">
        <v>18501</v>
      </c>
    </row>
    <row r="15687" spans="1:2" x14ac:dyDescent="0.25">
      <c r="A15687" s="118">
        <v>51870</v>
      </c>
      <c r="B15687" s="110" t="s">
        <v>18502</v>
      </c>
    </row>
    <row r="15688" spans="1:2" x14ac:dyDescent="0.25">
      <c r="A15688" s="118">
        <v>29530</v>
      </c>
      <c r="B15688" s="110" t="s">
        <v>18503</v>
      </c>
    </row>
    <row r="15689" spans="1:2" x14ac:dyDescent="0.25">
      <c r="A15689" s="118">
        <v>35300</v>
      </c>
      <c r="B15689" s="110" t="s">
        <v>18504</v>
      </c>
    </row>
    <row r="15690" spans="1:2" x14ac:dyDescent="0.25">
      <c r="A15690" s="118">
        <v>5010</v>
      </c>
      <c r="B15690" s="110" t="s">
        <v>18505</v>
      </c>
    </row>
    <row r="15691" spans="1:2" x14ac:dyDescent="0.25">
      <c r="A15691" s="118">
        <v>29320</v>
      </c>
      <c r="B15691" s="110" t="s">
        <v>18506</v>
      </c>
    </row>
    <row r="15692" spans="1:2" x14ac:dyDescent="0.25">
      <c r="A15692" s="118">
        <v>29530</v>
      </c>
      <c r="B15692" s="110" t="s">
        <v>18507</v>
      </c>
    </row>
    <row r="15693" spans="1:2" x14ac:dyDescent="0.25">
      <c r="A15693" s="118">
        <v>92619</v>
      </c>
      <c r="B15693" s="110" t="s">
        <v>18508</v>
      </c>
    </row>
    <row r="15694" spans="1:2" x14ac:dyDescent="0.25">
      <c r="A15694" s="118">
        <v>92629</v>
      </c>
      <c r="B15694" s="110" t="s">
        <v>18509</v>
      </c>
    </row>
    <row r="15695" spans="1:2" x14ac:dyDescent="0.25">
      <c r="A15695" s="118">
        <v>20400</v>
      </c>
      <c r="B15695" s="110" t="s">
        <v>18510</v>
      </c>
    </row>
    <row r="15696" spans="1:2" x14ac:dyDescent="0.25">
      <c r="A15696" s="118">
        <v>36620</v>
      </c>
      <c r="B15696" s="110" t="s">
        <v>18511</v>
      </c>
    </row>
    <row r="15697" spans="1:2" x14ac:dyDescent="0.25">
      <c r="A15697" s="118">
        <v>28730</v>
      </c>
      <c r="B15697" s="110" t="s">
        <v>18512</v>
      </c>
    </row>
    <row r="15698" spans="1:2" x14ac:dyDescent="0.25">
      <c r="A15698" s="118">
        <v>29560</v>
      </c>
      <c r="B15698" s="110" t="s">
        <v>18513</v>
      </c>
    </row>
    <row r="15699" spans="1:2" x14ac:dyDescent="0.25">
      <c r="A15699" s="118">
        <v>28730</v>
      </c>
      <c r="B15699" s="110" t="s">
        <v>18514</v>
      </c>
    </row>
    <row r="15700" spans="1:2" x14ac:dyDescent="0.25">
      <c r="A15700" s="118">
        <v>51870</v>
      </c>
      <c r="B15700" s="110" t="s">
        <v>18515</v>
      </c>
    </row>
    <row r="15701" spans="1:2" x14ac:dyDescent="0.25">
      <c r="A15701" s="118">
        <v>27420</v>
      </c>
      <c r="B15701" s="110" t="s">
        <v>18516</v>
      </c>
    </row>
    <row r="15702" spans="1:2" x14ac:dyDescent="0.25">
      <c r="A15702" s="118">
        <v>27440</v>
      </c>
      <c r="B15702" s="110" t="s">
        <v>18517</v>
      </c>
    </row>
    <row r="15703" spans="1:2" x14ac:dyDescent="0.25">
      <c r="A15703" s="118">
        <v>51540</v>
      </c>
      <c r="B15703" s="110" t="s">
        <v>18518</v>
      </c>
    </row>
    <row r="15704" spans="1:2" x14ac:dyDescent="0.25">
      <c r="A15704" s="118">
        <v>27410</v>
      </c>
      <c r="B15704" s="110" t="s">
        <v>18519</v>
      </c>
    </row>
    <row r="15705" spans="1:2" x14ac:dyDescent="0.25">
      <c r="A15705" s="118">
        <v>28730</v>
      </c>
      <c r="B15705" s="110" t="s">
        <v>18520</v>
      </c>
    </row>
    <row r="15706" spans="1:2" x14ac:dyDescent="0.25">
      <c r="A15706" s="118">
        <v>28730</v>
      </c>
      <c r="B15706" s="110" t="s">
        <v>18521</v>
      </c>
    </row>
    <row r="15707" spans="1:2" x14ac:dyDescent="0.25">
      <c r="A15707" s="118">
        <v>27440</v>
      </c>
      <c r="B15707" s="110" t="s">
        <v>18522</v>
      </c>
    </row>
    <row r="15708" spans="1:2" x14ac:dyDescent="0.25">
      <c r="A15708" s="118">
        <v>27100</v>
      </c>
      <c r="B15708" s="110" t="s">
        <v>18523</v>
      </c>
    </row>
    <row r="15709" spans="1:2" x14ac:dyDescent="0.25">
      <c r="A15709" s="118">
        <v>29560</v>
      </c>
      <c r="B15709" s="110" t="s">
        <v>18524</v>
      </c>
    </row>
    <row r="15710" spans="1:2" x14ac:dyDescent="0.25">
      <c r="A15710" s="118">
        <v>28730</v>
      </c>
      <c r="B15710" s="110" t="s">
        <v>18525</v>
      </c>
    </row>
    <row r="15711" spans="1:2" x14ac:dyDescent="0.25">
      <c r="A15711" s="118">
        <v>29430</v>
      </c>
      <c r="B15711" s="110" t="s">
        <v>18526</v>
      </c>
    </row>
    <row r="15712" spans="1:2" x14ac:dyDescent="0.25">
      <c r="A15712" s="118">
        <v>51870</v>
      </c>
      <c r="B15712" s="110" t="s">
        <v>18527</v>
      </c>
    </row>
    <row r="15713" spans="1:2" x14ac:dyDescent="0.25">
      <c r="A15713" s="118">
        <v>27420</v>
      </c>
      <c r="B15713" s="110" t="s">
        <v>18528</v>
      </c>
    </row>
    <row r="15714" spans="1:2" x14ac:dyDescent="0.25">
      <c r="A15714" s="118">
        <v>26110</v>
      </c>
      <c r="B15714" s="110" t="s">
        <v>18529</v>
      </c>
    </row>
    <row r="15715" spans="1:2" x14ac:dyDescent="0.25">
      <c r="A15715" s="118">
        <v>64200</v>
      </c>
      <c r="B15715" s="110" t="s">
        <v>18530</v>
      </c>
    </row>
    <row r="15716" spans="1:2" x14ac:dyDescent="0.25">
      <c r="A15716" s="118">
        <v>51439</v>
      </c>
      <c r="B15716" s="110" t="s">
        <v>18531</v>
      </c>
    </row>
    <row r="15717" spans="1:2" x14ac:dyDescent="0.25">
      <c r="A15717" s="118">
        <v>31200</v>
      </c>
      <c r="B15717" s="110" t="s">
        <v>18532</v>
      </c>
    </row>
    <row r="15718" spans="1:2" x14ac:dyDescent="0.25">
      <c r="A15718" s="118">
        <v>31200</v>
      </c>
      <c r="B15718" s="110" t="s">
        <v>18533</v>
      </c>
    </row>
    <row r="15719" spans="1:2" x14ac:dyDescent="0.25">
      <c r="A15719" s="118">
        <v>31610</v>
      </c>
      <c r="B15719" s="110" t="s">
        <v>18534</v>
      </c>
    </row>
    <row r="15720" spans="1:2" x14ac:dyDescent="0.25">
      <c r="A15720" s="118">
        <v>2010</v>
      </c>
      <c r="B15720" s="110" t="s">
        <v>18535</v>
      </c>
    </row>
    <row r="15721" spans="1:2" x14ac:dyDescent="0.25">
      <c r="A15721" s="118">
        <v>27450</v>
      </c>
      <c r="B15721" s="110" t="s">
        <v>18536</v>
      </c>
    </row>
    <row r="15722" spans="1:2" x14ac:dyDescent="0.25">
      <c r="A15722" s="118">
        <v>52423</v>
      </c>
      <c r="B15722" s="110" t="s">
        <v>18537</v>
      </c>
    </row>
    <row r="15723" spans="1:2" x14ac:dyDescent="0.25">
      <c r="A15723" s="118">
        <v>52423</v>
      </c>
      <c r="B15723" s="110" t="s">
        <v>18538</v>
      </c>
    </row>
    <row r="15724" spans="1:2" x14ac:dyDescent="0.25">
      <c r="A15724" s="118">
        <v>52423</v>
      </c>
      <c r="B15724" s="110" t="s">
        <v>18539</v>
      </c>
    </row>
    <row r="15725" spans="1:2" x14ac:dyDescent="0.25">
      <c r="A15725" s="118">
        <v>51429</v>
      </c>
      <c r="B15725" s="110" t="s">
        <v>18540</v>
      </c>
    </row>
    <row r="15726" spans="1:2" x14ac:dyDescent="0.25">
      <c r="A15726" s="118">
        <v>52423</v>
      </c>
      <c r="B15726" s="110" t="s">
        <v>18541</v>
      </c>
    </row>
    <row r="15727" spans="1:2" x14ac:dyDescent="0.25">
      <c r="A15727" s="118">
        <v>52423</v>
      </c>
      <c r="B15727" s="110" t="s">
        <v>18542</v>
      </c>
    </row>
    <row r="15728" spans="1:2" x14ac:dyDescent="0.25">
      <c r="A15728" s="118">
        <v>52423</v>
      </c>
      <c r="B15728" s="110" t="s">
        <v>18543</v>
      </c>
    </row>
    <row r="15729" spans="1:2" x14ac:dyDescent="0.25">
      <c r="A15729" s="118">
        <v>52423</v>
      </c>
      <c r="B15729" s="110" t="s">
        <v>18544</v>
      </c>
    </row>
    <row r="15730" spans="1:2" x14ac:dyDescent="0.25">
      <c r="A15730" s="118">
        <v>85321</v>
      </c>
      <c r="B15730" s="110" t="s">
        <v>18545</v>
      </c>
    </row>
    <row r="15731" spans="1:2" x14ac:dyDescent="0.25">
      <c r="A15731" s="118">
        <v>52423</v>
      </c>
      <c r="B15731" s="110" t="s">
        <v>18546</v>
      </c>
    </row>
    <row r="15732" spans="1:2" x14ac:dyDescent="0.25">
      <c r="A15732" s="118">
        <v>52423</v>
      </c>
      <c r="B15732" s="110" t="s">
        <v>18547</v>
      </c>
    </row>
    <row r="15733" spans="1:2" x14ac:dyDescent="0.25">
      <c r="A15733" s="118">
        <v>51130</v>
      </c>
      <c r="B15733" s="110" t="s">
        <v>18548</v>
      </c>
    </row>
    <row r="15734" spans="1:2" x14ac:dyDescent="0.25">
      <c r="A15734" s="118">
        <v>51530</v>
      </c>
      <c r="B15734" s="110" t="s">
        <v>18549</v>
      </c>
    </row>
    <row r="15735" spans="1:2" x14ac:dyDescent="0.25">
      <c r="A15735" s="118">
        <v>22240</v>
      </c>
      <c r="B15735" s="110" t="s">
        <v>18550</v>
      </c>
    </row>
    <row r="15736" spans="1:2" x14ac:dyDescent="0.25">
      <c r="A15736" s="118">
        <v>28620</v>
      </c>
      <c r="B15736" s="110" t="s">
        <v>18551</v>
      </c>
    </row>
    <row r="15737" spans="1:2" x14ac:dyDescent="0.25">
      <c r="A15737" s="118">
        <v>20510</v>
      </c>
      <c r="B15737" s="110" t="s">
        <v>18552</v>
      </c>
    </row>
    <row r="15738" spans="1:2" x14ac:dyDescent="0.25">
      <c r="A15738" s="118">
        <v>51550</v>
      </c>
      <c r="B15738" s="110" t="s">
        <v>18553</v>
      </c>
    </row>
    <row r="15739" spans="1:2" x14ac:dyDescent="0.25">
      <c r="A15739" s="118">
        <v>51120</v>
      </c>
      <c r="B15739" s="110" t="s">
        <v>18554</v>
      </c>
    </row>
    <row r="15740" spans="1:2" x14ac:dyDescent="0.25">
      <c r="A15740" s="118">
        <v>20100</v>
      </c>
      <c r="B15740" s="110" t="s">
        <v>18555</v>
      </c>
    </row>
    <row r="15741" spans="1:2" x14ac:dyDescent="0.25">
      <c r="A15741" s="118">
        <v>20200</v>
      </c>
      <c r="B15741" s="110" t="s">
        <v>18556</v>
      </c>
    </row>
    <row r="15742" spans="1:2" x14ac:dyDescent="0.25">
      <c r="A15742" s="118">
        <v>28620</v>
      </c>
      <c r="B15742" s="110" t="s">
        <v>18557</v>
      </c>
    </row>
    <row r="15743" spans="1:2" x14ac:dyDescent="0.25">
      <c r="A15743" s="118">
        <v>20100</v>
      </c>
      <c r="B15743" s="110" t="s">
        <v>18558</v>
      </c>
    </row>
    <row r="15744" spans="1:2" x14ac:dyDescent="0.25">
      <c r="A15744" s="118">
        <v>20100</v>
      </c>
      <c r="B15744" s="110" t="s">
        <v>18559</v>
      </c>
    </row>
    <row r="15745" spans="1:2" x14ac:dyDescent="0.25">
      <c r="A15745" s="118">
        <v>92319</v>
      </c>
      <c r="B15745" s="110" t="s">
        <v>18560</v>
      </c>
    </row>
    <row r="15746" spans="1:2" x14ac:dyDescent="0.25">
      <c r="A15746" s="118">
        <v>20100</v>
      </c>
      <c r="B15746" s="110" t="s">
        <v>18561</v>
      </c>
    </row>
    <row r="15747" spans="1:2" x14ac:dyDescent="0.25">
      <c r="A15747" s="118">
        <v>2010</v>
      </c>
      <c r="B15747" s="110" t="s">
        <v>18562</v>
      </c>
    </row>
    <row r="15748" spans="1:2" x14ac:dyDescent="0.25">
      <c r="A15748" s="118">
        <v>20100</v>
      </c>
      <c r="B15748" s="110" t="s">
        <v>18563</v>
      </c>
    </row>
    <row r="15749" spans="1:2" x14ac:dyDescent="0.25">
      <c r="A15749" s="118">
        <v>20100</v>
      </c>
      <c r="B15749" s="110" t="s">
        <v>18564</v>
      </c>
    </row>
    <row r="15750" spans="1:2" x14ac:dyDescent="0.25">
      <c r="A15750" s="118">
        <v>51530</v>
      </c>
      <c r="B15750" s="110" t="s">
        <v>18565</v>
      </c>
    </row>
    <row r="15751" spans="1:2" x14ac:dyDescent="0.25">
      <c r="A15751" s="118">
        <v>2010</v>
      </c>
      <c r="B15751" s="110" t="s">
        <v>18566</v>
      </c>
    </row>
    <row r="15752" spans="1:2" x14ac:dyDescent="0.25">
      <c r="A15752" s="118">
        <v>2010</v>
      </c>
      <c r="B15752" s="110" t="s">
        <v>18567</v>
      </c>
    </row>
    <row r="15753" spans="1:2" x14ac:dyDescent="0.25">
      <c r="A15753" s="118">
        <v>20100</v>
      </c>
      <c r="B15753" s="110" t="s">
        <v>18568</v>
      </c>
    </row>
    <row r="15754" spans="1:2" x14ac:dyDescent="0.25">
      <c r="A15754" s="118">
        <v>20510</v>
      </c>
      <c r="B15754" s="110" t="s">
        <v>18569</v>
      </c>
    </row>
    <row r="15755" spans="1:2" x14ac:dyDescent="0.25">
      <c r="A15755" s="118">
        <v>20100</v>
      </c>
      <c r="B15755" s="110" t="s">
        <v>18570</v>
      </c>
    </row>
    <row r="15756" spans="1:2" x14ac:dyDescent="0.25">
      <c r="A15756" s="118">
        <v>20100</v>
      </c>
      <c r="B15756" s="110" t="s">
        <v>18571</v>
      </c>
    </row>
    <row r="15757" spans="1:2" x14ac:dyDescent="0.25">
      <c r="A15757" s="118">
        <v>20300</v>
      </c>
      <c r="B15757" s="110" t="s">
        <v>18572</v>
      </c>
    </row>
    <row r="15758" spans="1:2" x14ac:dyDescent="0.25">
      <c r="A15758" s="118">
        <v>20100</v>
      </c>
      <c r="B15758" s="110" t="s">
        <v>18573</v>
      </c>
    </row>
    <row r="15759" spans="1:2" x14ac:dyDescent="0.25">
      <c r="A15759" s="118">
        <v>20100</v>
      </c>
      <c r="B15759" s="110" t="s">
        <v>18574</v>
      </c>
    </row>
    <row r="15760" spans="1:2" x14ac:dyDescent="0.25">
      <c r="A15760" s="118">
        <v>51530</v>
      </c>
      <c r="B15760" s="110" t="s">
        <v>18575</v>
      </c>
    </row>
    <row r="15761" spans="1:2" x14ac:dyDescent="0.25">
      <c r="A15761" s="118">
        <v>21110</v>
      </c>
      <c r="B15761" s="110" t="s">
        <v>18576</v>
      </c>
    </row>
    <row r="15762" spans="1:2" x14ac:dyDescent="0.25">
      <c r="A15762" s="118">
        <v>74703</v>
      </c>
      <c r="B15762" s="110" t="s">
        <v>18577</v>
      </c>
    </row>
    <row r="15763" spans="1:2" x14ac:dyDescent="0.25">
      <c r="A15763" s="118">
        <v>20100</v>
      </c>
      <c r="B15763" s="110" t="s">
        <v>18578</v>
      </c>
    </row>
    <row r="15764" spans="1:2" x14ac:dyDescent="0.25">
      <c r="A15764" s="118">
        <v>29430</v>
      </c>
      <c r="B15764" s="110" t="s">
        <v>18579</v>
      </c>
    </row>
    <row r="15765" spans="1:2" x14ac:dyDescent="0.25">
      <c r="A15765" s="118">
        <v>20100</v>
      </c>
      <c r="B15765" s="110" t="s">
        <v>18580</v>
      </c>
    </row>
    <row r="15766" spans="1:2" x14ac:dyDescent="0.25">
      <c r="A15766" s="118">
        <v>20100</v>
      </c>
      <c r="B15766" s="110" t="s">
        <v>18581</v>
      </c>
    </row>
    <row r="15767" spans="1:2" x14ac:dyDescent="0.25">
      <c r="A15767" s="118">
        <v>24301</v>
      </c>
      <c r="B15767" s="110" t="s">
        <v>18582</v>
      </c>
    </row>
    <row r="15768" spans="1:2" x14ac:dyDescent="0.25">
      <c r="A15768" s="118">
        <v>24140</v>
      </c>
      <c r="B15768" s="110" t="s">
        <v>18583</v>
      </c>
    </row>
    <row r="15769" spans="1:2" x14ac:dyDescent="0.25">
      <c r="A15769" s="118">
        <v>20100</v>
      </c>
      <c r="B15769" s="110" t="s">
        <v>18584</v>
      </c>
    </row>
    <row r="15770" spans="1:2" x14ac:dyDescent="0.25">
      <c r="A15770" s="118">
        <v>20200</v>
      </c>
      <c r="B15770" s="110" t="s">
        <v>18585</v>
      </c>
    </row>
    <row r="15771" spans="1:2" x14ac:dyDescent="0.25">
      <c r="A15771" s="118">
        <v>20100</v>
      </c>
      <c r="B15771" s="110" t="s">
        <v>18586</v>
      </c>
    </row>
    <row r="15772" spans="1:2" x14ac:dyDescent="0.25">
      <c r="A15772" s="118">
        <v>74703</v>
      </c>
      <c r="B15772" s="110" t="s">
        <v>18587</v>
      </c>
    </row>
    <row r="15773" spans="1:2" x14ac:dyDescent="0.25">
      <c r="A15773" s="118">
        <v>51530</v>
      </c>
      <c r="B15773" s="110" t="s">
        <v>18588</v>
      </c>
    </row>
    <row r="15774" spans="1:2" x14ac:dyDescent="0.25">
      <c r="A15774" s="118">
        <v>51530</v>
      </c>
      <c r="B15774" s="110" t="s">
        <v>18589</v>
      </c>
    </row>
    <row r="15775" spans="1:2" x14ac:dyDescent="0.25">
      <c r="A15775" s="118">
        <v>20510</v>
      </c>
      <c r="B15775" s="110" t="s">
        <v>18590</v>
      </c>
    </row>
    <row r="15776" spans="1:2" x14ac:dyDescent="0.25">
      <c r="A15776" s="118">
        <v>20300</v>
      </c>
      <c r="B15776" s="110" t="s">
        <v>18591</v>
      </c>
    </row>
    <row r="15777" spans="1:2" x14ac:dyDescent="0.25">
      <c r="A15777" s="118">
        <v>29430</v>
      </c>
      <c r="B15777" s="110" t="s">
        <v>18592</v>
      </c>
    </row>
    <row r="15778" spans="1:2" x14ac:dyDescent="0.25">
      <c r="A15778" s="118">
        <v>20510</v>
      </c>
      <c r="B15778" s="110" t="s">
        <v>18593</v>
      </c>
    </row>
    <row r="15779" spans="1:2" x14ac:dyDescent="0.25">
      <c r="A15779" s="118">
        <v>20300</v>
      </c>
      <c r="B15779" s="110" t="s">
        <v>18594</v>
      </c>
    </row>
    <row r="15780" spans="1:2" x14ac:dyDescent="0.25">
      <c r="A15780" s="118">
        <v>20300</v>
      </c>
      <c r="B15780" s="110" t="s">
        <v>18595</v>
      </c>
    </row>
    <row r="15781" spans="1:2" x14ac:dyDescent="0.25">
      <c r="A15781" s="118">
        <v>20300</v>
      </c>
      <c r="B15781" s="110" t="s">
        <v>18596</v>
      </c>
    </row>
    <row r="15782" spans="1:2" x14ac:dyDescent="0.25">
      <c r="A15782" s="118">
        <v>20300</v>
      </c>
      <c r="B15782" s="110" t="s">
        <v>18597</v>
      </c>
    </row>
    <row r="15783" spans="1:2" x14ac:dyDescent="0.25">
      <c r="A15783" s="118">
        <v>20300</v>
      </c>
      <c r="B15783" s="110" t="s">
        <v>18598</v>
      </c>
    </row>
    <row r="15784" spans="1:2" x14ac:dyDescent="0.25">
      <c r="A15784" s="118">
        <v>52440</v>
      </c>
      <c r="B15784" s="110" t="s">
        <v>18599</v>
      </c>
    </row>
    <row r="15785" spans="1:2" x14ac:dyDescent="0.25">
      <c r="A15785" s="118">
        <v>51479</v>
      </c>
      <c r="B15785" s="110" t="s">
        <v>18600</v>
      </c>
    </row>
    <row r="15786" spans="1:2" x14ac:dyDescent="0.25">
      <c r="A15786" s="118">
        <v>51560</v>
      </c>
      <c r="B15786" s="110" t="s">
        <v>18601</v>
      </c>
    </row>
    <row r="15787" spans="1:2" x14ac:dyDescent="0.25">
      <c r="A15787" s="118">
        <v>36300</v>
      </c>
      <c r="B15787" s="110" t="s">
        <v>18602</v>
      </c>
    </row>
    <row r="15788" spans="1:2" x14ac:dyDescent="0.25">
      <c r="A15788" s="118">
        <v>29430</v>
      </c>
      <c r="B15788" s="110" t="s">
        <v>18603</v>
      </c>
    </row>
    <row r="15789" spans="1:2" x14ac:dyDescent="0.25">
      <c r="A15789" s="118">
        <v>15113</v>
      </c>
      <c r="B15789" s="110" t="s">
        <v>18604</v>
      </c>
    </row>
    <row r="15790" spans="1:2" x14ac:dyDescent="0.25">
      <c r="A15790" s="118">
        <v>1220</v>
      </c>
      <c r="B15790" s="110" t="s">
        <v>18605</v>
      </c>
    </row>
    <row r="15791" spans="1:2" x14ac:dyDescent="0.25">
      <c r="A15791" s="118">
        <v>51110</v>
      </c>
      <c r="B15791" s="110" t="s">
        <v>18606</v>
      </c>
    </row>
    <row r="15792" spans="1:2" x14ac:dyDescent="0.25">
      <c r="A15792" s="118">
        <v>29540</v>
      </c>
      <c r="B15792" s="110" t="s">
        <v>18607</v>
      </c>
    </row>
    <row r="15793" spans="1:2" x14ac:dyDescent="0.25">
      <c r="A15793" s="118">
        <v>17120</v>
      </c>
      <c r="B15793" s="110" t="s">
        <v>18608</v>
      </c>
    </row>
    <row r="15794" spans="1:2" x14ac:dyDescent="0.25">
      <c r="A15794" s="118">
        <v>17120</v>
      </c>
      <c r="B15794" s="110" t="s">
        <v>18609</v>
      </c>
    </row>
    <row r="15795" spans="1:2" x14ac:dyDescent="0.25">
      <c r="A15795" s="118">
        <v>17120</v>
      </c>
      <c r="B15795" s="110" t="s">
        <v>18610</v>
      </c>
    </row>
    <row r="15796" spans="1:2" x14ac:dyDescent="0.25">
      <c r="A15796" s="118">
        <v>17120</v>
      </c>
      <c r="B15796" s="110" t="s">
        <v>18611</v>
      </c>
    </row>
    <row r="15797" spans="1:2" x14ac:dyDescent="0.25">
      <c r="A15797" s="118">
        <v>17300</v>
      </c>
      <c r="B15797" s="110" t="s">
        <v>18612</v>
      </c>
    </row>
    <row r="15798" spans="1:2" x14ac:dyDescent="0.25">
      <c r="A15798" s="118">
        <v>51110</v>
      </c>
      <c r="B15798" s="110" t="s">
        <v>18613</v>
      </c>
    </row>
    <row r="15799" spans="1:2" x14ac:dyDescent="0.25">
      <c r="A15799" s="118">
        <v>17120</v>
      </c>
      <c r="B15799" s="110" t="s">
        <v>18614</v>
      </c>
    </row>
    <row r="15800" spans="1:2" x14ac:dyDescent="0.25">
      <c r="A15800" s="118">
        <v>18241</v>
      </c>
      <c r="B15800" s="110" t="s">
        <v>18615</v>
      </c>
    </row>
    <row r="15801" spans="1:2" x14ac:dyDescent="0.25">
      <c r="A15801" s="118">
        <v>51110</v>
      </c>
      <c r="B15801" s="110" t="s">
        <v>18616</v>
      </c>
    </row>
    <row r="15802" spans="1:2" x14ac:dyDescent="0.25">
      <c r="A15802" s="118">
        <v>51560</v>
      </c>
      <c r="B15802" s="110" t="s">
        <v>18617</v>
      </c>
    </row>
    <row r="15803" spans="1:2" x14ac:dyDescent="0.25">
      <c r="A15803" s="118">
        <v>17120</v>
      </c>
      <c r="B15803" s="110" t="s">
        <v>18618</v>
      </c>
    </row>
    <row r="15804" spans="1:2" x14ac:dyDescent="0.25">
      <c r="A15804" s="118">
        <v>22220</v>
      </c>
      <c r="B15804" s="110" t="s">
        <v>18619</v>
      </c>
    </row>
    <row r="15805" spans="1:2" x14ac:dyDescent="0.25">
      <c r="A15805" s="118">
        <v>17120</v>
      </c>
      <c r="B15805" s="110" t="s">
        <v>18620</v>
      </c>
    </row>
    <row r="15806" spans="1:2" x14ac:dyDescent="0.25">
      <c r="A15806" s="118">
        <v>29540</v>
      </c>
      <c r="B15806" s="110" t="s">
        <v>18621</v>
      </c>
    </row>
    <row r="15807" spans="1:2" x14ac:dyDescent="0.25">
      <c r="A15807" s="118">
        <v>17120</v>
      </c>
      <c r="B15807" s="110" t="s">
        <v>18622</v>
      </c>
    </row>
    <row r="15808" spans="1:2" x14ac:dyDescent="0.25">
      <c r="A15808" s="118">
        <v>17120</v>
      </c>
      <c r="B15808" s="110" t="s">
        <v>18623</v>
      </c>
    </row>
    <row r="15809" spans="1:2" x14ac:dyDescent="0.25">
      <c r="A15809" s="118">
        <v>17130</v>
      </c>
      <c r="B15809" s="110" t="s">
        <v>18624</v>
      </c>
    </row>
    <row r="15810" spans="1:2" x14ac:dyDescent="0.25">
      <c r="A15810" s="118">
        <v>63129</v>
      </c>
      <c r="B15810" s="110" t="s">
        <v>18625</v>
      </c>
    </row>
    <row r="15811" spans="1:2" x14ac:dyDescent="0.25">
      <c r="A15811" s="118">
        <v>63129</v>
      </c>
      <c r="B15811" s="110" t="s">
        <v>18626</v>
      </c>
    </row>
    <row r="15812" spans="1:2" x14ac:dyDescent="0.25">
      <c r="A15812" s="118">
        <v>63129</v>
      </c>
      <c r="B15812" s="110" t="s">
        <v>18627</v>
      </c>
    </row>
    <row r="15813" spans="1:2" x14ac:dyDescent="0.25">
      <c r="A15813" s="118">
        <v>17300</v>
      </c>
      <c r="B15813" s="110" t="s">
        <v>18628</v>
      </c>
    </row>
    <row r="15814" spans="1:2" x14ac:dyDescent="0.25">
      <c r="A15814" s="118">
        <v>17220</v>
      </c>
      <c r="B15814" s="110" t="s">
        <v>18629</v>
      </c>
    </row>
    <row r="15815" spans="1:2" x14ac:dyDescent="0.25">
      <c r="A15815" s="118">
        <v>52410</v>
      </c>
      <c r="B15815" s="110" t="s">
        <v>18630</v>
      </c>
    </row>
    <row r="15816" spans="1:2" x14ac:dyDescent="0.25">
      <c r="A15816" s="118">
        <v>51410</v>
      </c>
      <c r="B15816" s="110" t="s">
        <v>18631</v>
      </c>
    </row>
    <row r="15817" spans="1:2" x14ac:dyDescent="0.25">
      <c r="A15817" s="118">
        <v>51570</v>
      </c>
      <c r="B15817" s="110" t="s">
        <v>18632</v>
      </c>
    </row>
    <row r="15818" spans="1:2" x14ac:dyDescent="0.25">
      <c r="A15818" s="118">
        <v>17120</v>
      </c>
      <c r="B15818" s="110" t="s">
        <v>18633</v>
      </c>
    </row>
    <row r="15819" spans="1:2" x14ac:dyDescent="0.25">
      <c r="A15819" s="118">
        <v>17120</v>
      </c>
      <c r="B15819" s="110" t="s">
        <v>18634</v>
      </c>
    </row>
    <row r="15820" spans="1:2" x14ac:dyDescent="0.25">
      <c r="A15820" s="118">
        <v>17120</v>
      </c>
      <c r="B15820" s="110" t="s">
        <v>18635</v>
      </c>
    </row>
    <row r="15821" spans="1:2" x14ac:dyDescent="0.25">
      <c r="A15821" s="118">
        <v>17120</v>
      </c>
      <c r="B15821" s="110" t="s">
        <v>18636</v>
      </c>
    </row>
    <row r="15822" spans="1:2" x14ac:dyDescent="0.25">
      <c r="A15822" s="118">
        <v>17120</v>
      </c>
      <c r="B15822" s="110" t="s">
        <v>18637</v>
      </c>
    </row>
    <row r="15823" spans="1:2" x14ac:dyDescent="0.25">
      <c r="A15823" s="118">
        <v>17120</v>
      </c>
      <c r="B15823" s="110" t="s">
        <v>18638</v>
      </c>
    </row>
    <row r="15824" spans="1:2" x14ac:dyDescent="0.25">
      <c r="A15824" s="118">
        <v>17120</v>
      </c>
      <c r="B15824" s="110" t="s">
        <v>18639</v>
      </c>
    </row>
    <row r="15825" spans="1:2" x14ac:dyDescent="0.25">
      <c r="A15825" s="118">
        <v>17120</v>
      </c>
      <c r="B15825" s="110" t="s">
        <v>18640</v>
      </c>
    </row>
    <row r="15826" spans="1:2" x14ac:dyDescent="0.25">
      <c r="A15826" s="118">
        <v>17120</v>
      </c>
      <c r="B15826" s="110" t="s">
        <v>18641</v>
      </c>
    </row>
    <row r="15827" spans="1:2" x14ac:dyDescent="0.25">
      <c r="A15827" s="118">
        <v>17120</v>
      </c>
      <c r="B15827" s="110" t="s">
        <v>18642</v>
      </c>
    </row>
    <row r="15828" spans="1:2" x14ac:dyDescent="0.25">
      <c r="A15828" s="118">
        <v>17120</v>
      </c>
      <c r="B15828" s="110" t="s">
        <v>18643</v>
      </c>
    </row>
    <row r="15829" spans="1:2" x14ac:dyDescent="0.25">
      <c r="A15829" s="118">
        <v>17120</v>
      </c>
      <c r="B15829" s="110" t="s">
        <v>18644</v>
      </c>
    </row>
    <row r="15830" spans="1:2" x14ac:dyDescent="0.25">
      <c r="A15830" s="118">
        <v>17120</v>
      </c>
      <c r="B15830" s="110" t="s">
        <v>18645</v>
      </c>
    </row>
    <row r="15831" spans="1:2" x14ac:dyDescent="0.25">
      <c r="A15831" s="118">
        <v>17120</v>
      </c>
      <c r="B15831" s="110" t="s">
        <v>18646</v>
      </c>
    </row>
    <row r="15832" spans="1:2" x14ac:dyDescent="0.25">
      <c r="A15832" s="118">
        <v>17120</v>
      </c>
      <c r="B15832" s="110" t="s">
        <v>18647</v>
      </c>
    </row>
    <row r="15833" spans="1:2" x14ac:dyDescent="0.25">
      <c r="A15833" s="118">
        <v>17120</v>
      </c>
      <c r="B15833" s="110" t="s">
        <v>18648</v>
      </c>
    </row>
    <row r="15834" spans="1:2" x14ac:dyDescent="0.25">
      <c r="A15834" s="118">
        <v>51410</v>
      </c>
      <c r="B15834" s="110" t="s">
        <v>18649</v>
      </c>
    </row>
    <row r="15835" spans="1:2" x14ac:dyDescent="0.25">
      <c r="A15835" s="118">
        <v>17220</v>
      </c>
      <c r="B15835" s="110" t="s">
        <v>18650</v>
      </c>
    </row>
    <row r="15836" spans="1:2" x14ac:dyDescent="0.25">
      <c r="A15836" s="118">
        <v>17120</v>
      </c>
      <c r="B15836" s="110" t="s">
        <v>18651</v>
      </c>
    </row>
    <row r="15837" spans="1:2" x14ac:dyDescent="0.25">
      <c r="A15837" s="118">
        <v>17220</v>
      </c>
      <c r="B15837" s="110" t="s">
        <v>18652</v>
      </c>
    </row>
    <row r="15838" spans="1:2" x14ac:dyDescent="0.25">
      <c r="A15838" s="118">
        <v>17120</v>
      </c>
      <c r="B15838" s="110" t="s">
        <v>18653</v>
      </c>
    </row>
    <row r="15839" spans="1:2" x14ac:dyDescent="0.25">
      <c r="A15839" s="118">
        <v>30010</v>
      </c>
      <c r="B15839" s="110" t="s">
        <v>18654</v>
      </c>
    </row>
    <row r="15840" spans="1:2" x14ac:dyDescent="0.25">
      <c r="A15840" s="118">
        <v>71330</v>
      </c>
      <c r="B15840" s="110" t="s">
        <v>18655</v>
      </c>
    </row>
    <row r="15841" spans="1:2" x14ac:dyDescent="0.25">
      <c r="A15841" s="118">
        <v>36140</v>
      </c>
      <c r="B15841" s="110" t="s">
        <v>18656</v>
      </c>
    </row>
    <row r="15842" spans="1:2" x14ac:dyDescent="0.25">
      <c r="A15842" s="118">
        <v>29430</v>
      </c>
      <c r="B15842" s="110" t="s">
        <v>18657</v>
      </c>
    </row>
    <row r="15843" spans="1:2" x14ac:dyDescent="0.25">
      <c r="A15843" s="118">
        <v>29430</v>
      </c>
      <c r="B15843" s="110" t="s">
        <v>18658</v>
      </c>
    </row>
    <row r="15844" spans="1:2" x14ac:dyDescent="0.25">
      <c r="A15844" s="118">
        <v>71320</v>
      </c>
      <c r="B15844" s="110" t="s">
        <v>18659</v>
      </c>
    </row>
    <row r="15845" spans="1:2" x14ac:dyDescent="0.25">
      <c r="A15845" s="118">
        <v>93010</v>
      </c>
      <c r="B15845" s="110" t="s">
        <v>18660</v>
      </c>
    </row>
    <row r="15846" spans="1:2" x14ac:dyDescent="0.25">
      <c r="A15846" s="118">
        <v>45250</v>
      </c>
      <c r="B15846" s="110" t="s">
        <v>18661</v>
      </c>
    </row>
    <row r="15847" spans="1:2" x14ac:dyDescent="0.25">
      <c r="A15847" s="118">
        <v>36220</v>
      </c>
      <c r="B15847" s="110" t="s">
        <v>18662</v>
      </c>
    </row>
    <row r="15848" spans="1:2" x14ac:dyDescent="0.25">
      <c r="A15848" s="118">
        <v>26829</v>
      </c>
      <c r="B15848" s="110" t="s">
        <v>18663</v>
      </c>
    </row>
    <row r="15849" spans="1:2" x14ac:dyDescent="0.25">
      <c r="A15849" s="118">
        <v>80429</v>
      </c>
      <c r="B15849" s="110" t="s">
        <v>18664</v>
      </c>
    </row>
    <row r="15850" spans="1:2" x14ac:dyDescent="0.25">
      <c r="A15850" s="118">
        <v>55239</v>
      </c>
      <c r="B15850" s="110" t="s">
        <v>18665</v>
      </c>
    </row>
    <row r="15851" spans="1:2" x14ac:dyDescent="0.25">
      <c r="A15851" s="118">
        <v>74142</v>
      </c>
      <c r="B15851" s="110" t="s">
        <v>18666</v>
      </c>
    </row>
    <row r="15852" spans="1:2" x14ac:dyDescent="0.25">
      <c r="A15852" s="118">
        <v>91330</v>
      </c>
      <c r="B15852" s="110" t="s">
        <v>18667</v>
      </c>
    </row>
    <row r="15853" spans="1:2" x14ac:dyDescent="0.25">
      <c r="A15853" s="118">
        <v>55401</v>
      </c>
      <c r="B15853" s="110" t="s">
        <v>18668</v>
      </c>
    </row>
    <row r="15854" spans="1:2" x14ac:dyDescent="0.25">
      <c r="A15854" s="118">
        <v>80429</v>
      </c>
      <c r="B15854" s="110" t="s">
        <v>18669</v>
      </c>
    </row>
    <row r="15855" spans="1:2" x14ac:dyDescent="0.25">
      <c r="A15855" s="118">
        <v>52486</v>
      </c>
      <c r="B15855" s="110" t="s">
        <v>18670</v>
      </c>
    </row>
    <row r="15856" spans="1:2" x14ac:dyDescent="0.25">
      <c r="A15856" s="118">
        <v>29220</v>
      </c>
      <c r="B15856" s="110" t="s">
        <v>18671</v>
      </c>
    </row>
    <row r="15857" spans="1:2" x14ac:dyDescent="0.25">
      <c r="A15857" s="118">
        <v>51870</v>
      </c>
      <c r="B15857" s="110" t="s">
        <v>18672</v>
      </c>
    </row>
    <row r="15858" spans="1:2" x14ac:dyDescent="0.25">
      <c r="A15858" s="118">
        <v>35200</v>
      </c>
      <c r="B15858" s="110" t="s">
        <v>18673</v>
      </c>
    </row>
    <row r="15859" spans="1:2" x14ac:dyDescent="0.25">
      <c r="A15859" s="118">
        <v>51160</v>
      </c>
      <c r="B15859" s="110" t="s">
        <v>18674</v>
      </c>
    </row>
    <row r="15860" spans="1:2" x14ac:dyDescent="0.25">
      <c r="A15860" s="118">
        <v>18210</v>
      </c>
      <c r="B15860" s="110" t="s">
        <v>18675</v>
      </c>
    </row>
    <row r="15861" spans="1:2" x14ac:dyDescent="0.25">
      <c r="A15861" s="118">
        <v>18210</v>
      </c>
      <c r="B15861" s="110" t="s">
        <v>18676</v>
      </c>
    </row>
    <row r="15862" spans="1:2" x14ac:dyDescent="0.25">
      <c r="A15862" s="118">
        <v>99000</v>
      </c>
      <c r="B15862" s="110" t="s">
        <v>18677</v>
      </c>
    </row>
    <row r="15863" spans="1:2" x14ac:dyDescent="0.25">
      <c r="A15863" s="118">
        <v>1250</v>
      </c>
      <c r="B15863" s="110" t="s">
        <v>18678</v>
      </c>
    </row>
    <row r="15864" spans="1:2" x14ac:dyDescent="0.25">
      <c r="A15864" s="118">
        <v>5020</v>
      </c>
      <c r="B15864" s="110" t="s">
        <v>18679</v>
      </c>
    </row>
    <row r="15865" spans="1:2" x14ac:dyDescent="0.25">
      <c r="A15865" s="118">
        <v>17130</v>
      </c>
      <c r="B15865" s="110" t="s">
        <v>18680</v>
      </c>
    </row>
    <row r="15866" spans="1:2" x14ac:dyDescent="0.25">
      <c r="A15866" s="118">
        <v>17130</v>
      </c>
      <c r="B15866" s="110" t="s">
        <v>18681</v>
      </c>
    </row>
    <row r="15867" spans="1:2" x14ac:dyDescent="0.25">
      <c r="A15867" s="118">
        <v>17130</v>
      </c>
      <c r="B15867" s="110" t="s">
        <v>18682</v>
      </c>
    </row>
    <row r="15868" spans="1:2" x14ac:dyDescent="0.25">
      <c r="A15868" s="118">
        <v>17130</v>
      </c>
      <c r="B15868" s="110" t="s">
        <v>18683</v>
      </c>
    </row>
    <row r="15869" spans="1:2" x14ac:dyDescent="0.25">
      <c r="A15869" s="118">
        <v>17130</v>
      </c>
      <c r="B15869" s="110" t="s">
        <v>18684</v>
      </c>
    </row>
    <row r="15870" spans="1:2" x14ac:dyDescent="0.25">
      <c r="A15870" s="118">
        <v>17130</v>
      </c>
      <c r="B15870" s="110" t="s">
        <v>18685</v>
      </c>
    </row>
    <row r="15871" spans="1:2" x14ac:dyDescent="0.25">
      <c r="A15871" s="118">
        <v>17130</v>
      </c>
      <c r="B15871" s="110" t="s">
        <v>18686</v>
      </c>
    </row>
    <row r="15872" spans="1:2" x14ac:dyDescent="0.25">
      <c r="A15872" s="118">
        <v>17230</v>
      </c>
      <c r="B15872" s="110" t="s">
        <v>18687</v>
      </c>
    </row>
    <row r="15873" spans="1:2" x14ac:dyDescent="0.25">
      <c r="A15873" s="118">
        <v>17130</v>
      </c>
      <c r="B15873" s="110" t="s">
        <v>18688</v>
      </c>
    </row>
    <row r="15874" spans="1:2" x14ac:dyDescent="0.25">
      <c r="A15874" s="118">
        <v>17230</v>
      </c>
      <c r="B15874" s="110" t="s">
        <v>18689</v>
      </c>
    </row>
    <row r="15875" spans="1:2" x14ac:dyDescent="0.25">
      <c r="A15875" s="118">
        <v>17130</v>
      </c>
      <c r="B15875" s="110" t="s">
        <v>18690</v>
      </c>
    </row>
    <row r="15876" spans="1:2" x14ac:dyDescent="0.25">
      <c r="A15876" s="118">
        <v>17250</v>
      </c>
      <c r="B15876" s="110" t="s">
        <v>18691</v>
      </c>
    </row>
    <row r="15877" spans="1:2" x14ac:dyDescent="0.25">
      <c r="A15877" s="118">
        <v>17542</v>
      </c>
      <c r="B15877" s="110" t="s">
        <v>18692</v>
      </c>
    </row>
    <row r="15878" spans="1:2" x14ac:dyDescent="0.25">
      <c r="A15878" s="118">
        <v>17250</v>
      </c>
      <c r="B15878" s="110" t="s">
        <v>18693</v>
      </c>
    </row>
    <row r="15879" spans="1:2" x14ac:dyDescent="0.25">
      <c r="A15879" s="118">
        <v>17250</v>
      </c>
      <c r="B15879" s="110" t="s">
        <v>18694</v>
      </c>
    </row>
    <row r="15880" spans="1:2" x14ac:dyDescent="0.25">
      <c r="A15880" s="118">
        <v>17300</v>
      </c>
      <c r="B15880" s="110" t="s">
        <v>18695</v>
      </c>
    </row>
    <row r="15881" spans="1:2" x14ac:dyDescent="0.25">
      <c r="A15881" s="118">
        <v>36140</v>
      </c>
      <c r="B15881" s="110" t="s">
        <v>18696</v>
      </c>
    </row>
    <row r="15882" spans="1:2" x14ac:dyDescent="0.25">
      <c r="A15882" s="118">
        <v>17542</v>
      </c>
      <c r="B15882" s="110" t="s">
        <v>18697</v>
      </c>
    </row>
    <row r="15883" spans="1:2" x14ac:dyDescent="0.25">
      <c r="A15883" s="118">
        <v>17210</v>
      </c>
      <c r="B15883" s="110" t="s">
        <v>18698</v>
      </c>
    </row>
    <row r="15884" spans="1:2" x14ac:dyDescent="0.25">
      <c r="A15884" s="118">
        <v>17542</v>
      </c>
      <c r="B15884" s="110" t="s">
        <v>18699</v>
      </c>
    </row>
    <row r="15885" spans="1:2" x14ac:dyDescent="0.25">
      <c r="A15885" s="118">
        <v>21120</v>
      </c>
      <c r="B15885" s="110" t="s">
        <v>18700</v>
      </c>
    </row>
    <row r="15886" spans="1:2" x14ac:dyDescent="0.25">
      <c r="A15886" s="118">
        <v>27420</v>
      </c>
      <c r="B15886" s="110" t="s">
        <v>18701</v>
      </c>
    </row>
    <row r="15887" spans="1:2" x14ac:dyDescent="0.25">
      <c r="A15887" s="118">
        <v>29240</v>
      </c>
      <c r="B15887" s="110" t="s">
        <v>18702</v>
      </c>
    </row>
    <row r="15888" spans="1:2" x14ac:dyDescent="0.25">
      <c r="A15888" s="118">
        <v>21259</v>
      </c>
      <c r="B15888" s="110" t="s">
        <v>18703</v>
      </c>
    </row>
    <row r="15889" spans="1:2" x14ac:dyDescent="0.25">
      <c r="A15889" s="118">
        <v>63220</v>
      </c>
      <c r="B15889" s="110" t="s">
        <v>18704</v>
      </c>
    </row>
    <row r="15890" spans="1:2" x14ac:dyDescent="0.25">
      <c r="A15890" s="118">
        <v>28620</v>
      </c>
      <c r="B15890" s="110" t="s">
        <v>18705</v>
      </c>
    </row>
    <row r="15891" spans="1:2" x14ac:dyDescent="0.25">
      <c r="A15891" s="118">
        <v>28620</v>
      </c>
      <c r="B15891" s="110" t="s">
        <v>18706</v>
      </c>
    </row>
    <row r="15892" spans="1:2" x14ac:dyDescent="0.25">
      <c r="A15892" s="118">
        <v>92629</v>
      </c>
      <c r="B15892" s="110" t="s">
        <v>18707</v>
      </c>
    </row>
    <row r="15893" spans="1:2" x14ac:dyDescent="0.25">
      <c r="A15893" s="118">
        <v>33500</v>
      </c>
      <c r="B15893" s="110" t="s">
        <v>18708</v>
      </c>
    </row>
    <row r="15894" spans="1:2" x14ac:dyDescent="0.25">
      <c r="A15894" s="118">
        <v>91120</v>
      </c>
      <c r="B15894" s="110" t="s">
        <v>18709</v>
      </c>
    </row>
    <row r="15895" spans="1:2" x14ac:dyDescent="0.25">
      <c r="A15895" s="118">
        <v>21230</v>
      </c>
      <c r="B15895" s="110" t="s">
        <v>18710</v>
      </c>
    </row>
    <row r="15896" spans="1:2" x14ac:dyDescent="0.25">
      <c r="A15896" s="118">
        <v>51479</v>
      </c>
      <c r="B15896" s="110" t="s">
        <v>18711</v>
      </c>
    </row>
    <row r="15897" spans="1:2" x14ac:dyDescent="0.25">
      <c r="A15897" s="118">
        <v>24660</v>
      </c>
      <c r="B15897" s="110" t="s">
        <v>18712</v>
      </c>
    </row>
    <row r="15898" spans="1:2" x14ac:dyDescent="0.25">
      <c r="A15898" s="118">
        <v>36631</v>
      </c>
      <c r="B15898" s="110" t="s">
        <v>18713</v>
      </c>
    </row>
    <row r="15899" spans="1:2" x14ac:dyDescent="0.25">
      <c r="A15899" s="118">
        <v>28520</v>
      </c>
      <c r="B15899" s="110" t="s">
        <v>18714</v>
      </c>
    </row>
    <row r="15900" spans="1:2" x14ac:dyDescent="0.25">
      <c r="A15900" s="118">
        <v>21120</v>
      </c>
      <c r="B15900" s="110" t="s">
        <v>18715</v>
      </c>
    </row>
    <row r="15901" spans="1:2" x14ac:dyDescent="0.25">
      <c r="A15901" s="118">
        <v>22220</v>
      </c>
      <c r="B15901" s="110" t="s">
        <v>18716</v>
      </c>
    </row>
    <row r="15902" spans="1:2" x14ac:dyDescent="0.25">
      <c r="A15902" s="118">
        <v>30010</v>
      </c>
      <c r="B15902" s="110" t="s">
        <v>18717</v>
      </c>
    </row>
    <row r="15903" spans="1:2" x14ac:dyDescent="0.25">
      <c r="A15903" s="118">
        <v>74813</v>
      </c>
      <c r="B15903" s="110" t="s">
        <v>18718</v>
      </c>
    </row>
    <row r="15904" spans="1:2" x14ac:dyDescent="0.25">
      <c r="A15904" s="118">
        <v>33100</v>
      </c>
      <c r="B15904" s="110" t="s">
        <v>18719</v>
      </c>
    </row>
    <row r="15905" spans="1:2" x14ac:dyDescent="0.25">
      <c r="A15905" s="118">
        <v>33100</v>
      </c>
      <c r="B15905" s="110" t="s">
        <v>18720</v>
      </c>
    </row>
    <row r="15906" spans="1:2" x14ac:dyDescent="0.25">
      <c r="A15906" s="118">
        <v>33100</v>
      </c>
      <c r="B15906" s="110" t="s">
        <v>18721</v>
      </c>
    </row>
    <row r="15907" spans="1:2" x14ac:dyDescent="0.25">
      <c r="A15907" s="118">
        <v>33100</v>
      </c>
      <c r="B15907" s="110" t="s">
        <v>18722</v>
      </c>
    </row>
    <row r="15908" spans="1:2" x14ac:dyDescent="0.25">
      <c r="A15908" s="118">
        <v>33100</v>
      </c>
      <c r="B15908" s="110" t="s">
        <v>18723</v>
      </c>
    </row>
    <row r="15909" spans="1:2" x14ac:dyDescent="0.25">
      <c r="A15909" s="118">
        <v>51860</v>
      </c>
      <c r="B15909" s="110" t="s">
        <v>18724</v>
      </c>
    </row>
    <row r="15910" spans="1:2" x14ac:dyDescent="0.25">
      <c r="A15910" s="118">
        <v>24140</v>
      </c>
      <c r="B15910" s="110" t="s">
        <v>18725</v>
      </c>
    </row>
    <row r="15911" spans="1:2" x14ac:dyDescent="0.25">
      <c r="A15911" s="118">
        <v>35120</v>
      </c>
      <c r="B15911" s="110" t="s">
        <v>18726</v>
      </c>
    </row>
    <row r="15912" spans="1:2" x14ac:dyDescent="0.25">
      <c r="A15912" s="118">
        <v>52489</v>
      </c>
      <c r="B15912" s="110" t="s">
        <v>18727</v>
      </c>
    </row>
    <row r="15913" spans="1:2" x14ac:dyDescent="0.25">
      <c r="A15913" s="118">
        <v>92629</v>
      </c>
      <c r="B15913" s="110" t="s">
        <v>18728</v>
      </c>
    </row>
    <row r="15914" spans="1:2" x14ac:dyDescent="0.25">
      <c r="A15914" s="118">
        <v>51479</v>
      </c>
      <c r="B15914" s="110" t="s">
        <v>18729</v>
      </c>
    </row>
    <row r="15915" spans="1:2" x14ac:dyDescent="0.25">
      <c r="A15915" s="118">
        <v>1110</v>
      </c>
      <c r="B15915" s="110" t="s">
        <v>18730</v>
      </c>
    </row>
    <row r="15916" spans="1:2" x14ac:dyDescent="0.25">
      <c r="A15916" s="118">
        <v>51160</v>
      </c>
      <c r="B15916" s="110" t="s">
        <v>18731</v>
      </c>
    </row>
    <row r="15917" spans="1:2" x14ac:dyDescent="0.25">
      <c r="A15917" s="118">
        <v>17110</v>
      </c>
      <c r="B15917" s="110" t="s">
        <v>18732</v>
      </c>
    </row>
    <row r="15918" spans="1:2" x14ac:dyDescent="0.25">
      <c r="A15918" s="118">
        <v>25130</v>
      </c>
      <c r="B15918" s="110" t="s">
        <v>18733</v>
      </c>
    </row>
    <row r="15919" spans="1:2" x14ac:dyDescent="0.25">
      <c r="A15919" s="118">
        <v>51410</v>
      </c>
      <c r="B15919" s="110" t="s">
        <v>18734</v>
      </c>
    </row>
    <row r="15920" spans="1:2" x14ac:dyDescent="0.25">
      <c r="A15920" s="118">
        <v>17300</v>
      </c>
      <c r="B15920" s="110" t="s">
        <v>18735</v>
      </c>
    </row>
    <row r="15921" spans="1:2" x14ac:dyDescent="0.25">
      <c r="A15921" s="118">
        <v>17300</v>
      </c>
      <c r="B15921" s="110" t="s">
        <v>18736</v>
      </c>
    </row>
    <row r="15922" spans="1:2" x14ac:dyDescent="0.25">
      <c r="A15922" s="118">
        <v>17300</v>
      </c>
      <c r="B15922" s="110" t="s">
        <v>18737</v>
      </c>
    </row>
    <row r="15923" spans="1:2" x14ac:dyDescent="0.25">
      <c r="A15923" s="118">
        <v>26821</v>
      </c>
      <c r="B15923" s="110" t="s">
        <v>18738</v>
      </c>
    </row>
    <row r="15924" spans="1:2" x14ac:dyDescent="0.25">
      <c r="A15924" s="118">
        <v>26140</v>
      </c>
      <c r="B15924" s="110" t="s">
        <v>18739</v>
      </c>
    </row>
    <row r="15925" spans="1:2" x14ac:dyDescent="0.25">
      <c r="A15925" s="118">
        <v>17170</v>
      </c>
      <c r="B15925" s="110" t="s">
        <v>18740</v>
      </c>
    </row>
    <row r="15926" spans="1:2" x14ac:dyDescent="0.25">
      <c r="A15926" s="118">
        <v>17300</v>
      </c>
      <c r="B15926" s="110" t="s">
        <v>18741</v>
      </c>
    </row>
    <row r="15927" spans="1:2" x14ac:dyDescent="0.25">
      <c r="A15927" s="118">
        <v>17110</v>
      </c>
      <c r="B15927" s="110" t="s">
        <v>18742</v>
      </c>
    </row>
    <row r="15928" spans="1:2" x14ac:dyDescent="0.25">
      <c r="A15928" s="118">
        <v>17300</v>
      </c>
      <c r="B15928" s="110" t="s">
        <v>18743</v>
      </c>
    </row>
    <row r="15929" spans="1:2" x14ac:dyDescent="0.25">
      <c r="A15929" s="118">
        <v>17300</v>
      </c>
      <c r="B15929" s="110" t="s">
        <v>18744</v>
      </c>
    </row>
    <row r="15930" spans="1:2" x14ac:dyDescent="0.25">
      <c r="A15930" s="118">
        <v>51380</v>
      </c>
      <c r="B15930" s="110" t="s">
        <v>18745</v>
      </c>
    </row>
    <row r="15931" spans="1:2" x14ac:dyDescent="0.25">
      <c r="A15931" s="118">
        <v>15899</v>
      </c>
      <c r="B15931" s="110" t="s">
        <v>18746</v>
      </c>
    </row>
    <row r="15932" spans="1:2" x14ac:dyDescent="0.25">
      <c r="A15932" s="118">
        <v>15899</v>
      </c>
      <c r="B15932" s="110" t="s">
        <v>18747</v>
      </c>
    </row>
    <row r="15933" spans="1:2" x14ac:dyDescent="0.25">
      <c r="A15933" s="118">
        <v>51170</v>
      </c>
      <c r="B15933" s="110" t="s">
        <v>18748</v>
      </c>
    </row>
    <row r="15934" spans="1:2" x14ac:dyDescent="0.25">
      <c r="A15934" s="118">
        <v>12000</v>
      </c>
      <c r="B15934" s="110" t="s">
        <v>18749</v>
      </c>
    </row>
    <row r="15935" spans="1:2" x14ac:dyDescent="0.25">
      <c r="A15935" s="118">
        <v>23300</v>
      </c>
      <c r="B15935" s="110" t="s">
        <v>18750</v>
      </c>
    </row>
    <row r="15936" spans="1:2" x14ac:dyDescent="0.25">
      <c r="A15936" s="118">
        <v>91330</v>
      </c>
      <c r="B15936" s="110" t="s">
        <v>18751</v>
      </c>
    </row>
    <row r="15937" spans="1:2" x14ac:dyDescent="0.25">
      <c r="A15937" s="118">
        <v>55239</v>
      </c>
      <c r="B15937" s="110" t="s">
        <v>18752</v>
      </c>
    </row>
    <row r="15938" spans="1:2" x14ac:dyDescent="0.25">
      <c r="A15938" s="118">
        <v>93059</v>
      </c>
      <c r="B15938" s="110" t="s">
        <v>18753</v>
      </c>
    </row>
    <row r="15939" spans="1:2" x14ac:dyDescent="0.25">
      <c r="A15939" s="118">
        <v>15519</v>
      </c>
      <c r="B15939" s="110" t="s">
        <v>18754</v>
      </c>
    </row>
    <row r="15940" spans="1:2" x14ac:dyDescent="0.25">
      <c r="A15940" s="118">
        <v>51331</v>
      </c>
      <c r="B15940" s="110" t="s">
        <v>18755</v>
      </c>
    </row>
    <row r="15941" spans="1:2" x14ac:dyDescent="0.25">
      <c r="A15941" s="118">
        <v>75230</v>
      </c>
      <c r="B15941" s="110" t="s">
        <v>18756</v>
      </c>
    </row>
    <row r="15942" spans="1:2" x14ac:dyDescent="0.25">
      <c r="A15942" s="118">
        <v>91320</v>
      </c>
      <c r="B15942" s="110" t="s">
        <v>18757</v>
      </c>
    </row>
    <row r="15943" spans="1:2" x14ac:dyDescent="0.25">
      <c r="A15943" s="118">
        <v>91330</v>
      </c>
      <c r="B15943" s="110" t="s">
        <v>18758</v>
      </c>
    </row>
    <row r="15944" spans="1:2" x14ac:dyDescent="0.25">
      <c r="A15944" s="118">
        <v>91330</v>
      </c>
      <c r="B15944" s="110" t="s">
        <v>18759</v>
      </c>
    </row>
    <row r="15945" spans="1:2" x14ac:dyDescent="0.25">
      <c r="A15945" s="118">
        <v>91330</v>
      </c>
      <c r="B15945" s="110" t="s">
        <v>18760</v>
      </c>
    </row>
    <row r="15946" spans="1:2" x14ac:dyDescent="0.25">
      <c r="A15946" s="118">
        <v>55210</v>
      </c>
      <c r="B15946" s="110" t="s">
        <v>18761</v>
      </c>
    </row>
    <row r="15947" spans="1:2" x14ac:dyDescent="0.25">
      <c r="A15947" s="118">
        <v>17210</v>
      </c>
      <c r="B15947" s="110" t="s">
        <v>18762</v>
      </c>
    </row>
    <row r="15948" spans="1:2" x14ac:dyDescent="0.25">
      <c r="A15948" s="118">
        <v>33100</v>
      </c>
      <c r="B15948" s="110" t="s">
        <v>18763</v>
      </c>
    </row>
    <row r="15949" spans="1:2" x14ac:dyDescent="0.25">
      <c r="A15949" s="118">
        <v>27430</v>
      </c>
      <c r="B15949" s="110" t="s">
        <v>18764</v>
      </c>
    </row>
    <row r="15950" spans="1:2" x14ac:dyDescent="0.25">
      <c r="A15950" s="118">
        <v>51520</v>
      </c>
      <c r="B15950" s="110" t="s">
        <v>18765</v>
      </c>
    </row>
    <row r="15951" spans="1:2" x14ac:dyDescent="0.25">
      <c r="A15951" s="118">
        <v>13200</v>
      </c>
      <c r="B15951" s="110" t="s">
        <v>18766</v>
      </c>
    </row>
    <row r="15952" spans="1:2" x14ac:dyDescent="0.25">
      <c r="A15952" s="118">
        <v>24120</v>
      </c>
      <c r="B15952" s="110" t="s">
        <v>18767</v>
      </c>
    </row>
    <row r="15953" spans="1:2" x14ac:dyDescent="0.25">
      <c r="A15953" s="118">
        <v>51550</v>
      </c>
      <c r="B15953" s="110" t="s">
        <v>18768</v>
      </c>
    </row>
    <row r="15954" spans="1:2" x14ac:dyDescent="0.25">
      <c r="A15954" s="118">
        <v>24301</v>
      </c>
      <c r="B15954" s="110" t="s">
        <v>18769</v>
      </c>
    </row>
    <row r="15955" spans="1:2" x14ac:dyDescent="0.25">
      <c r="A15955" s="118">
        <v>27430</v>
      </c>
      <c r="B15955" s="110" t="s">
        <v>18770</v>
      </c>
    </row>
    <row r="15956" spans="1:2" x14ac:dyDescent="0.25">
      <c r="A15956" s="118">
        <v>91330</v>
      </c>
      <c r="B15956" s="110" t="s">
        <v>18771</v>
      </c>
    </row>
    <row r="15957" spans="1:2" x14ac:dyDescent="0.25">
      <c r="A15957" s="118">
        <v>36639</v>
      </c>
      <c r="B15957" s="110" t="s">
        <v>18772</v>
      </c>
    </row>
    <row r="15958" spans="1:2" x14ac:dyDescent="0.25">
      <c r="A15958" s="118">
        <v>36639</v>
      </c>
      <c r="B15958" s="110" t="s">
        <v>18773</v>
      </c>
    </row>
    <row r="15959" spans="1:2" x14ac:dyDescent="0.25">
      <c r="A15959" s="118">
        <v>27450</v>
      </c>
      <c r="B15959" s="110" t="s">
        <v>18774</v>
      </c>
    </row>
    <row r="15960" spans="1:2" x14ac:dyDescent="0.25">
      <c r="A15960" s="118">
        <v>92530</v>
      </c>
      <c r="B15960" s="110" t="s">
        <v>18775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15B80-55A3-47C1-BA62-FC3AEEE974ED}">
  <dimension ref="A1:E415"/>
  <sheetViews>
    <sheetView workbookViewId="0">
      <selection activeCell="B2" sqref="B2"/>
    </sheetView>
  </sheetViews>
  <sheetFormatPr defaultRowHeight="15" x14ac:dyDescent="0.25"/>
  <cols>
    <col min="1" max="1" width="22.28515625" customWidth="1"/>
    <col min="2" max="2" width="109.42578125" customWidth="1"/>
    <col min="4" max="4" width="27.28515625" customWidth="1"/>
    <col min="5" max="5" width="98.7109375" customWidth="1"/>
  </cols>
  <sheetData>
    <row r="1" spans="1:5" ht="26.25" x14ac:dyDescent="0.4">
      <c r="A1" s="39" t="s">
        <v>1892</v>
      </c>
    </row>
    <row r="2" spans="1:5" ht="15.75" x14ac:dyDescent="0.25">
      <c r="A2" s="40" t="s">
        <v>1890</v>
      </c>
      <c r="B2" s="40" t="s">
        <v>1891</v>
      </c>
      <c r="D2" s="40" t="s">
        <v>19410</v>
      </c>
      <c r="E2" s="40" t="s">
        <v>19411</v>
      </c>
    </row>
    <row r="3" spans="1:5" x14ac:dyDescent="0.25">
      <c r="A3" s="29">
        <v>-9</v>
      </c>
      <c r="B3" s="9" t="s">
        <v>192</v>
      </c>
      <c r="D3" s="10">
        <v>-9</v>
      </c>
      <c r="E3" s="10" t="s">
        <v>192</v>
      </c>
    </row>
    <row r="4" spans="1:5" x14ac:dyDescent="0.25">
      <c r="A4" s="16">
        <v>1111</v>
      </c>
      <c r="B4" s="9" t="s">
        <v>18776</v>
      </c>
      <c r="D4" s="9">
        <v>111</v>
      </c>
      <c r="E4" s="9" t="s">
        <v>19412</v>
      </c>
    </row>
    <row r="5" spans="1:5" x14ac:dyDescent="0.25">
      <c r="A5" s="16">
        <v>1112</v>
      </c>
      <c r="B5" s="9" t="s">
        <v>18777</v>
      </c>
      <c r="D5" s="9">
        <v>112</v>
      </c>
      <c r="E5" s="9" t="s">
        <v>19413</v>
      </c>
    </row>
    <row r="6" spans="1:5" x14ac:dyDescent="0.25">
      <c r="A6" s="16">
        <v>1121</v>
      </c>
      <c r="B6" s="9" t="s">
        <v>18778</v>
      </c>
      <c r="D6" s="9">
        <v>113</v>
      </c>
      <c r="E6" s="9" t="s">
        <v>19414</v>
      </c>
    </row>
    <row r="7" spans="1:5" x14ac:dyDescent="0.25">
      <c r="A7" s="16">
        <v>1122</v>
      </c>
      <c r="B7" s="9" t="s">
        <v>18779</v>
      </c>
      <c r="D7" s="9">
        <v>114</v>
      </c>
      <c r="E7" s="9" t="s">
        <v>19415</v>
      </c>
    </row>
    <row r="8" spans="1:5" x14ac:dyDescent="0.25">
      <c r="A8" s="16">
        <v>1123</v>
      </c>
      <c r="B8" s="9" t="s">
        <v>18780</v>
      </c>
      <c r="D8" s="9">
        <v>115</v>
      </c>
      <c r="E8" s="9" t="s">
        <v>19416</v>
      </c>
    </row>
    <row r="9" spans="1:5" x14ac:dyDescent="0.25">
      <c r="A9" s="16">
        <v>1131</v>
      </c>
      <c r="B9" s="9" t="s">
        <v>18781</v>
      </c>
      <c r="D9" s="9">
        <v>116</v>
      </c>
      <c r="E9" s="9" t="s">
        <v>19417</v>
      </c>
    </row>
    <row r="10" spans="1:5" x14ac:dyDescent="0.25">
      <c r="A10" s="16">
        <v>1132</v>
      </c>
      <c r="B10" s="9" t="s">
        <v>18782</v>
      </c>
      <c r="D10" s="9">
        <v>117</v>
      </c>
      <c r="E10" s="9" t="s">
        <v>19418</v>
      </c>
    </row>
    <row r="11" spans="1:5" x14ac:dyDescent="0.25">
      <c r="A11" s="16">
        <v>1133</v>
      </c>
      <c r="B11" s="9" t="s">
        <v>18783</v>
      </c>
      <c r="D11" s="9">
        <v>121</v>
      </c>
      <c r="E11" s="9" t="s">
        <v>19419</v>
      </c>
    </row>
    <row r="12" spans="1:5" x14ac:dyDescent="0.25">
      <c r="A12" s="16">
        <v>1134</v>
      </c>
      <c r="B12" s="9" t="s">
        <v>18784</v>
      </c>
      <c r="D12" s="9">
        <v>122</v>
      </c>
      <c r="E12" s="9" t="s">
        <v>19420</v>
      </c>
    </row>
    <row r="13" spans="1:5" x14ac:dyDescent="0.25">
      <c r="A13" s="16">
        <v>1135</v>
      </c>
      <c r="B13" s="9" t="s">
        <v>18785</v>
      </c>
      <c r="D13" s="9">
        <v>123</v>
      </c>
      <c r="E13" s="9" t="s">
        <v>19421</v>
      </c>
    </row>
    <row r="14" spans="1:5" x14ac:dyDescent="0.25">
      <c r="A14" s="16">
        <v>1136</v>
      </c>
      <c r="B14" s="9" t="s">
        <v>18786</v>
      </c>
      <c r="D14" s="9">
        <v>124</v>
      </c>
      <c r="E14" s="9" t="s">
        <v>19422</v>
      </c>
    </row>
    <row r="15" spans="1:5" x14ac:dyDescent="0.25">
      <c r="A15" s="16">
        <v>1137</v>
      </c>
      <c r="B15" s="9" t="s">
        <v>18787</v>
      </c>
      <c r="D15" s="9">
        <v>125</v>
      </c>
      <c r="E15" s="9" t="s">
        <v>19423</v>
      </c>
    </row>
    <row r="16" spans="1:5" x14ac:dyDescent="0.25">
      <c r="A16" s="16">
        <v>1139</v>
      </c>
      <c r="B16" s="9" t="s">
        <v>18788</v>
      </c>
      <c r="D16" s="9">
        <v>211</v>
      </c>
      <c r="E16" s="9" t="s">
        <v>19424</v>
      </c>
    </row>
    <row r="17" spans="1:5" x14ac:dyDescent="0.25">
      <c r="A17" s="16">
        <v>1140</v>
      </c>
      <c r="B17" s="9" t="s">
        <v>18789</v>
      </c>
      <c r="D17" s="9">
        <v>212</v>
      </c>
      <c r="E17" s="9" t="s">
        <v>19425</v>
      </c>
    </row>
    <row r="18" spans="1:5" x14ac:dyDescent="0.25">
      <c r="A18" s="16">
        <v>1150</v>
      </c>
      <c r="B18" s="9" t="s">
        <v>18790</v>
      </c>
      <c r="D18" s="9">
        <v>213</v>
      </c>
      <c r="E18" s="9" t="s">
        <v>19426</v>
      </c>
    </row>
    <row r="19" spans="1:5" x14ac:dyDescent="0.25">
      <c r="A19" s="16">
        <v>1161</v>
      </c>
      <c r="B19" s="9" t="s">
        <v>18791</v>
      </c>
      <c r="D19" s="9">
        <v>214</v>
      </c>
      <c r="E19" s="9" t="s">
        <v>19427</v>
      </c>
    </row>
    <row r="20" spans="1:5" x14ac:dyDescent="0.25">
      <c r="A20" s="16">
        <v>1162</v>
      </c>
      <c r="B20" s="9" t="s">
        <v>18792</v>
      </c>
      <c r="D20" s="9">
        <v>215</v>
      </c>
      <c r="E20" s="9" t="s">
        <v>19428</v>
      </c>
    </row>
    <row r="21" spans="1:5" x14ac:dyDescent="0.25">
      <c r="A21" s="16">
        <v>1163</v>
      </c>
      <c r="B21" s="9" t="s">
        <v>18793</v>
      </c>
      <c r="D21" s="9">
        <v>216</v>
      </c>
      <c r="E21" s="9" t="s">
        <v>19429</v>
      </c>
    </row>
    <row r="22" spans="1:5" x14ac:dyDescent="0.25">
      <c r="A22" s="16">
        <v>1171</v>
      </c>
      <c r="B22" s="9" t="s">
        <v>18794</v>
      </c>
      <c r="D22" s="9">
        <v>221</v>
      </c>
      <c r="E22" s="9" t="s">
        <v>19430</v>
      </c>
    </row>
    <row r="23" spans="1:5" x14ac:dyDescent="0.25">
      <c r="A23" s="16">
        <v>1172</v>
      </c>
      <c r="B23" s="9" t="s">
        <v>18795</v>
      </c>
      <c r="D23" s="9">
        <v>222</v>
      </c>
      <c r="E23" s="9" t="s">
        <v>19431</v>
      </c>
    </row>
    <row r="24" spans="1:5" x14ac:dyDescent="0.25">
      <c r="A24" s="16">
        <v>1211</v>
      </c>
      <c r="B24" s="9" t="s">
        <v>18796</v>
      </c>
      <c r="D24" s="9">
        <v>223</v>
      </c>
      <c r="E24" s="9" t="s">
        <v>19432</v>
      </c>
    </row>
    <row r="25" spans="1:5" x14ac:dyDescent="0.25">
      <c r="A25" s="16">
        <v>1212</v>
      </c>
      <c r="B25" s="9" t="s">
        <v>18797</v>
      </c>
      <c r="D25" s="9">
        <v>224</v>
      </c>
      <c r="E25" s="9" t="s">
        <v>18862</v>
      </c>
    </row>
    <row r="26" spans="1:5" x14ac:dyDescent="0.25">
      <c r="A26" s="16">
        <v>1221</v>
      </c>
      <c r="B26" s="9" t="s">
        <v>18798</v>
      </c>
      <c r="D26" s="9">
        <v>225</v>
      </c>
      <c r="E26" s="9" t="s">
        <v>19433</v>
      </c>
    </row>
    <row r="27" spans="1:5" x14ac:dyDescent="0.25">
      <c r="A27" s="16">
        <v>1222</v>
      </c>
      <c r="B27" s="9" t="s">
        <v>18799</v>
      </c>
      <c r="D27" s="9">
        <v>231</v>
      </c>
      <c r="E27" s="9" t="s">
        <v>19434</v>
      </c>
    </row>
    <row r="28" spans="1:5" x14ac:dyDescent="0.25">
      <c r="A28" s="16">
        <v>1223</v>
      </c>
      <c r="B28" s="9" t="s">
        <v>18800</v>
      </c>
      <c r="D28" s="9">
        <v>232</v>
      </c>
      <c r="E28" s="9" t="s">
        <v>19435</v>
      </c>
    </row>
    <row r="29" spans="1:5" x14ac:dyDescent="0.25">
      <c r="A29" s="16">
        <v>1224</v>
      </c>
      <c r="B29" s="9" t="s">
        <v>18801</v>
      </c>
      <c r="D29" s="9">
        <v>241</v>
      </c>
      <c r="E29" s="9" t="s">
        <v>19436</v>
      </c>
    </row>
    <row r="30" spans="1:5" x14ac:dyDescent="0.25">
      <c r="A30" s="16">
        <v>1225</v>
      </c>
      <c r="B30" s="9" t="s">
        <v>18802</v>
      </c>
      <c r="D30" s="9">
        <v>242</v>
      </c>
      <c r="E30" s="9" t="s">
        <v>19437</v>
      </c>
    </row>
    <row r="31" spans="1:5" x14ac:dyDescent="0.25">
      <c r="A31" s="16">
        <v>1231</v>
      </c>
      <c r="B31" s="9" t="s">
        <v>18803</v>
      </c>
      <c r="D31" s="9">
        <v>243</v>
      </c>
      <c r="E31" s="9" t="s">
        <v>19438</v>
      </c>
    </row>
    <row r="32" spans="1:5" x14ac:dyDescent="0.25">
      <c r="A32" s="16">
        <v>1232</v>
      </c>
      <c r="B32" s="9" t="s">
        <v>18804</v>
      </c>
      <c r="D32" s="9">
        <v>244</v>
      </c>
      <c r="E32" s="9" t="s">
        <v>19439</v>
      </c>
    </row>
    <row r="33" spans="1:5" x14ac:dyDescent="0.25">
      <c r="A33" s="16">
        <v>1233</v>
      </c>
      <c r="B33" s="9" t="s">
        <v>18805</v>
      </c>
      <c r="D33" s="9">
        <v>245</v>
      </c>
      <c r="E33" s="9" t="s">
        <v>19440</v>
      </c>
    </row>
    <row r="34" spans="1:5" x14ac:dyDescent="0.25">
      <c r="A34" s="16">
        <v>1241</v>
      </c>
      <c r="B34" s="9" t="s">
        <v>18806</v>
      </c>
      <c r="D34" s="9">
        <v>246</v>
      </c>
      <c r="E34" s="9" t="s">
        <v>19441</v>
      </c>
    </row>
    <row r="35" spans="1:5" x14ac:dyDescent="0.25">
      <c r="A35" s="16">
        <v>1242</v>
      </c>
      <c r="B35" s="9" t="s">
        <v>18807</v>
      </c>
      <c r="D35" s="9">
        <v>247</v>
      </c>
      <c r="E35" s="9" t="s">
        <v>19442</v>
      </c>
    </row>
    <row r="36" spans="1:5" x14ac:dyDescent="0.25">
      <c r="A36" s="16">
        <v>1243</v>
      </c>
      <c r="B36" s="9" t="s">
        <v>18808</v>
      </c>
      <c r="D36" s="9">
        <v>248</v>
      </c>
      <c r="E36" s="9" t="s">
        <v>19443</v>
      </c>
    </row>
    <row r="37" spans="1:5" x14ac:dyDescent="0.25">
      <c r="A37" s="16">
        <v>1251</v>
      </c>
      <c r="B37" s="9" t="s">
        <v>18809</v>
      </c>
      <c r="D37" s="9">
        <v>249</v>
      </c>
      <c r="E37" s="9" t="s">
        <v>19444</v>
      </c>
    </row>
    <row r="38" spans="1:5" x14ac:dyDescent="0.25">
      <c r="A38" s="16">
        <v>1252</v>
      </c>
      <c r="B38" s="9" t="s">
        <v>18810</v>
      </c>
      <c r="D38" s="9">
        <v>311</v>
      </c>
      <c r="E38" s="9" t="s">
        <v>19445</v>
      </c>
    </row>
    <row r="39" spans="1:5" x14ac:dyDescent="0.25">
      <c r="A39" s="16">
        <v>1253</v>
      </c>
      <c r="B39" s="9" t="s">
        <v>18811</v>
      </c>
      <c r="D39" s="9">
        <v>312</v>
      </c>
      <c r="E39" s="9" t="s">
        <v>19446</v>
      </c>
    </row>
    <row r="40" spans="1:5" x14ac:dyDescent="0.25">
      <c r="A40" s="16">
        <v>1254</v>
      </c>
      <c r="B40" s="9" t="s">
        <v>18812</v>
      </c>
      <c r="D40" s="9">
        <v>313</v>
      </c>
      <c r="E40" s="9" t="s">
        <v>19447</v>
      </c>
    </row>
    <row r="41" spans="1:5" x14ac:dyDescent="0.25">
      <c r="A41" s="16">
        <v>1255</v>
      </c>
      <c r="B41" s="9" t="s">
        <v>18813</v>
      </c>
      <c r="D41" s="9">
        <v>321</v>
      </c>
      <c r="E41" s="9" t="s">
        <v>19448</v>
      </c>
    </row>
    <row r="42" spans="1:5" x14ac:dyDescent="0.25">
      <c r="A42" s="16">
        <v>1256</v>
      </c>
      <c r="B42" s="9" t="s">
        <v>18814</v>
      </c>
      <c r="D42" s="9">
        <v>322</v>
      </c>
      <c r="E42" s="9" t="s">
        <v>19449</v>
      </c>
    </row>
    <row r="43" spans="1:5" x14ac:dyDescent="0.25">
      <c r="A43" s="16">
        <v>1257</v>
      </c>
      <c r="B43" s="9" t="s">
        <v>18815</v>
      </c>
      <c r="D43" s="9">
        <v>323</v>
      </c>
      <c r="E43" s="9" t="s">
        <v>19450</v>
      </c>
    </row>
    <row r="44" spans="1:5" x14ac:dyDescent="0.25">
      <c r="A44" s="16">
        <v>1258</v>
      </c>
      <c r="B44" s="9" t="s">
        <v>18816</v>
      </c>
      <c r="D44" s="9">
        <v>324</v>
      </c>
      <c r="E44" s="9" t="s">
        <v>18938</v>
      </c>
    </row>
    <row r="45" spans="1:5" x14ac:dyDescent="0.25">
      <c r="A45" s="16">
        <v>1259</v>
      </c>
      <c r="B45" s="9" t="s">
        <v>18817</v>
      </c>
      <c r="D45" s="9">
        <v>331</v>
      </c>
      <c r="E45" s="9" t="s">
        <v>19372</v>
      </c>
    </row>
    <row r="46" spans="1:5" x14ac:dyDescent="0.25">
      <c r="A46" s="16">
        <v>2111</v>
      </c>
      <c r="B46" s="9" t="s">
        <v>18818</v>
      </c>
      <c r="D46" s="9">
        <v>341</v>
      </c>
      <c r="E46" s="9" t="s">
        <v>19451</v>
      </c>
    </row>
    <row r="47" spans="1:5" x14ac:dyDescent="0.25">
      <c r="A47" s="16">
        <v>2112</v>
      </c>
      <c r="B47" s="9" t="s">
        <v>18819</v>
      </c>
      <c r="D47" s="9">
        <v>342</v>
      </c>
      <c r="E47" s="9" t="s">
        <v>19452</v>
      </c>
    </row>
    <row r="48" spans="1:5" x14ac:dyDescent="0.25">
      <c r="A48" s="16">
        <v>2113</v>
      </c>
      <c r="B48" s="9" t="s">
        <v>18820</v>
      </c>
      <c r="D48" s="9">
        <v>343</v>
      </c>
      <c r="E48" s="9" t="s">
        <v>19453</v>
      </c>
    </row>
    <row r="49" spans="1:5" x14ac:dyDescent="0.25">
      <c r="A49" s="16">
        <v>2114</v>
      </c>
      <c r="B49" s="9" t="s">
        <v>18821</v>
      </c>
      <c r="D49" s="9">
        <v>351</v>
      </c>
      <c r="E49" s="9" t="s">
        <v>19454</v>
      </c>
    </row>
    <row r="50" spans="1:5" x14ac:dyDescent="0.25">
      <c r="A50" s="16">
        <v>2115</v>
      </c>
      <c r="B50" s="9" t="s">
        <v>18822</v>
      </c>
      <c r="D50" s="9">
        <v>352</v>
      </c>
      <c r="E50" s="9" t="s">
        <v>19455</v>
      </c>
    </row>
    <row r="51" spans="1:5" x14ac:dyDescent="0.25">
      <c r="A51" s="16">
        <v>2119</v>
      </c>
      <c r="B51" s="9" t="s">
        <v>18823</v>
      </c>
      <c r="D51" s="9">
        <v>353</v>
      </c>
      <c r="E51" s="9" t="s">
        <v>19456</v>
      </c>
    </row>
    <row r="52" spans="1:5" x14ac:dyDescent="0.25">
      <c r="A52" s="16">
        <v>2121</v>
      </c>
      <c r="B52" s="9" t="s">
        <v>18824</v>
      </c>
      <c r="D52" s="9">
        <v>354</v>
      </c>
      <c r="E52" s="9" t="s">
        <v>19457</v>
      </c>
    </row>
    <row r="53" spans="1:5" x14ac:dyDescent="0.25">
      <c r="A53" s="16">
        <v>2122</v>
      </c>
      <c r="B53" s="9" t="s">
        <v>18825</v>
      </c>
      <c r="D53" s="9">
        <v>355</v>
      </c>
      <c r="E53" s="9" t="s">
        <v>19458</v>
      </c>
    </row>
    <row r="54" spans="1:5" x14ac:dyDescent="0.25">
      <c r="A54" s="16">
        <v>2123</v>
      </c>
      <c r="B54" s="9" t="s">
        <v>18826</v>
      </c>
      <c r="D54" s="9">
        <v>356</v>
      </c>
      <c r="E54" s="9" t="s">
        <v>19459</v>
      </c>
    </row>
    <row r="55" spans="1:5" x14ac:dyDescent="0.25">
      <c r="A55" s="16">
        <v>2124</v>
      </c>
      <c r="B55" s="9" t="s">
        <v>18827</v>
      </c>
      <c r="D55" s="9">
        <v>357</v>
      </c>
      <c r="E55" s="9" t="s">
        <v>19460</v>
      </c>
    </row>
    <row r="56" spans="1:5" x14ac:dyDescent="0.25">
      <c r="A56" s="16">
        <v>2125</v>
      </c>
      <c r="B56" s="9" t="s">
        <v>18828</v>
      </c>
      <c r="D56" s="9">
        <v>358</v>
      </c>
      <c r="E56" s="9" t="s">
        <v>19461</v>
      </c>
    </row>
    <row r="57" spans="1:5" x14ac:dyDescent="0.25">
      <c r="A57" s="16">
        <v>2126</v>
      </c>
      <c r="B57" s="9" t="s">
        <v>18829</v>
      </c>
      <c r="D57" s="9">
        <v>411</v>
      </c>
      <c r="E57" s="9" t="s">
        <v>19462</v>
      </c>
    </row>
    <row r="58" spans="1:5" x14ac:dyDescent="0.25">
      <c r="A58" s="16">
        <v>2127</v>
      </c>
      <c r="B58" s="9" t="s">
        <v>18830</v>
      </c>
      <c r="D58" s="9">
        <v>412</v>
      </c>
      <c r="E58" s="9" t="s">
        <v>19463</v>
      </c>
    </row>
    <row r="59" spans="1:5" x14ac:dyDescent="0.25">
      <c r="A59" s="16">
        <v>2129</v>
      </c>
      <c r="B59" s="9" t="s">
        <v>18831</v>
      </c>
      <c r="D59" s="9">
        <v>413</v>
      </c>
      <c r="E59" s="9" t="s">
        <v>19464</v>
      </c>
    </row>
    <row r="60" spans="1:5" x14ac:dyDescent="0.25">
      <c r="A60" s="16">
        <v>2131</v>
      </c>
      <c r="B60" s="9" t="s">
        <v>18832</v>
      </c>
      <c r="D60" s="9">
        <v>414</v>
      </c>
      <c r="E60" s="9" t="s">
        <v>19465</v>
      </c>
    </row>
    <row r="61" spans="1:5" x14ac:dyDescent="0.25">
      <c r="A61" s="16">
        <v>2132</v>
      </c>
      <c r="B61" s="9" t="s">
        <v>18833</v>
      </c>
      <c r="D61" s="9">
        <v>415</v>
      </c>
      <c r="E61" s="9" t="s">
        <v>19466</v>
      </c>
    </row>
    <row r="62" spans="1:5" x14ac:dyDescent="0.25">
      <c r="A62" s="16">
        <v>2133</v>
      </c>
      <c r="B62" s="9" t="s">
        <v>18834</v>
      </c>
      <c r="D62" s="9">
        <v>421</v>
      </c>
      <c r="E62" s="9" t="s">
        <v>19467</v>
      </c>
    </row>
    <row r="63" spans="1:5" x14ac:dyDescent="0.25">
      <c r="A63" s="16">
        <v>2134</v>
      </c>
      <c r="B63" s="9" t="s">
        <v>18835</v>
      </c>
      <c r="D63" s="9">
        <v>511</v>
      </c>
      <c r="E63" s="9" t="s">
        <v>19468</v>
      </c>
    </row>
    <row r="64" spans="1:5" x14ac:dyDescent="0.25">
      <c r="A64" s="16">
        <v>2135</v>
      </c>
      <c r="B64" s="9" t="s">
        <v>18836</v>
      </c>
      <c r="D64" s="9">
        <v>521</v>
      </c>
      <c r="E64" s="9" t="s">
        <v>19469</v>
      </c>
    </row>
    <row r="65" spans="1:5" x14ac:dyDescent="0.25">
      <c r="A65" s="16">
        <v>2136</v>
      </c>
      <c r="B65" s="9" t="s">
        <v>18837</v>
      </c>
      <c r="D65" s="9">
        <v>522</v>
      </c>
      <c r="E65" s="9" t="s">
        <v>19470</v>
      </c>
    </row>
    <row r="66" spans="1:5" x14ac:dyDescent="0.25">
      <c r="A66" s="16">
        <v>2137</v>
      </c>
      <c r="B66" s="9" t="s">
        <v>18838</v>
      </c>
      <c r="D66" s="9">
        <v>523</v>
      </c>
      <c r="E66" s="9" t="s">
        <v>19471</v>
      </c>
    </row>
    <row r="67" spans="1:5" x14ac:dyDescent="0.25">
      <c r="A67" s="16">
        <v>2139</v>
      </c>
      <c r="B67" s="9" t="s">
        <v>18839</v>
      </c>
      <c r="D67" s="9">
        <v>524</v>
      </c>
      <c r="E67" s="9" t="s">
        <v>19472</v>
      </c>
    </row>
    <row r="68" spans="1:5" x14ac:dyDescent="0.25">
      <c r="A68" s="16">
        <v>2141</v>
      </c>
      <c r="B68" s="9" t="s">
        <v>18840</v>
      </c>
      <c r="D68" s="9">
        <v>525</v>
      </c>
      <c r="E68" s="9" t="s">
        <v>19473</v>
      </c>
    </row>
    <row r="69" spans="1:5" x14ac:dyDescent="0.25">
      <c r="A69" s="16">
        <v>2142</v>
      </c>
      <c r="B69" s="9" t="s">
        <v>18841</v>
      </c>
      <c r="D69" s="9">
        <v>531</v>
      </c>
      <c r="E69" s="9" t="s">
        <v>19474</v>
      </c>
    </row>
    <row r="70" spans="1:5" x14ac:dyDescent="0.25">
      <c r="A70" s="16">
        <v>2151</v>
      </c>
      <c r="B70" s="9" t="s">
        <v>18842</v>
      </c>
      <c r="D70" s="9">
        <v>532</v>
      </c>
      <c r="E70" s="9" t="s">
        <v>19475</v>
      </c>
    </row>
    <row r="71" spans="1:5" x14ac:dyDescent="0.25">
      <c r="A71" s="16">
        <v>2152</v>
      </c>
      <c r="B71" s="9" t="s">
        <v>18843</v>
      </c>
      <c r="D71" s="9">
        <v>533</v>
      </c>
      <c r="E71" s="9" t="s">
        <v>19476</v>
      </c>
    </row>
    <row r="72" spans="1:5" x14ac:dyDescent="0.25">
      <c r="A72" s="16">
        <v>2161</v>
      </c>
      <c r="B72" s="9" t="s">
        <v>18844</v>
      </c>
      <c r="D72" s="9">
        <v>541</v>
      </c>
      <c r="E72" s="9" t="s">
        <v>19477</v>
      </c>
    </row>
    <row r="73" spans="1:5" x14ac:dyDescent="0.25">
      <c r="A73" s="16">
        <v>2162</v>
      </c>
      <c r="B73" s="9" t="s">
        <v>18845</v>
      </c>
      <c r="D73" s="9">
        <v>542</v>
      </c>
      <c r="E73" s="9" t="s">
        <v>19478</v>
      </c>
    </row>
    <row r="74" spans="1:5" x14ac:dyDescent="0.25">
      <c r="A74" s="16">
        <v>2211</v>
      </c>
      <c r="B74" s="9" t="s">
        <v>18846</v>
      </c>
      <c r="D74" s="9">
        <v>543</v>
      </c>
      <c r="E74" s="9" t="s">
        <v>19479</v>
      </c>
    </row>
    <row r="75" spans="1:5" x14ac:dyDescent="0.25">
      <c r="A75" s="16">
        <v>2212</v>
      </c>
      <c r="B75" s="9" t="s">
        <v>18847</v>
      </c>
      <c r="D75" s="9">
        <v>544</v>
      </c>
      <c r="E75" s="9" t="s">
        <v>19480</v>
      </c>
    </row>
    <row r="76" spans="1:5" x14ac:dyDescent="0.25">
      <c r="A76" s="16">
        <v>2221</v>
      </c>
      <c r="B76" s="9" t="s">
        <v>18848</v>
      </c>
      <c r="D76" s="9">
        <v>611</v>
      </c>
      <c r="E76" s="9" t="s">
        <v>19481</v>
      </c>
    </row>
    <row r="77" spans="1:5" x14ac:dyDescent="0.25">
      <c r="A77" s="16">
        <v>2222</v>
      </c>
      <c r="B77" s="9" t="s">
        <v>18849</v>
      </c>
      <c r="D77" s="9">
        <v>612</v>
      </c>
      <c r="E77" s="9" t="s">
        <v>19482</v>
      </c>
    </row>
    <row r="78" spans="1:5" x14ac:dyDescent="0.25">
      <c r="A78" s="16">
        <v>2223</v>
      </c>
      <c r="B78" s="9" t="s">
        <v>18850</v>
      </c>
      <c r="D78" s="9">
        <v>613</v>
      </c>
      <c r="E78" s="9" t="s">
        <v>19483</v>
      </c>
    </row>
    <row r="79" spans="1:5" x14ac:dyDescent="0.25">
      <c r="A79" s="16">
        <v>2224</v>
      </c>
      <c r="B79" s="9" t="s">
        <v>18851</v>
      </c>
      <c r="D79" s="9">
        <v>621</v>
      </c>
      <c r="E79" s="9" t="s">
        <v>19484</v>
      </c>
    </row>
    <row r="80" spans="1:5" x14ac:dyDescent="0.25">
      <c r="A80" s="16">
        <v>2225</v>
      </c>
      <c r="B80" s="9" t="s">
        <v>18852</v>
      </c>
      <c r="D80" s="9">
        <v>622</v>
      </c>
      <c r="E80" s="9" t="s">
        <v>19485</v>
      </c>
    </row>
    <row r="81" spans="1:5" x14ac:dyDescent="0.25">
      <c r="A81" s="16">
        <v>2226</v>
      </c>
      <c r="B81" s="9" t="s">
        <v>18853</v>
      </c>
      <c r="D81" s="9">
        <v>623</v>
      </c>
      <c r="E81" s="9" t="s">
        <v>19486</v>
      </c>
    </row>
    <row r="82" spans="1:5" x14ac:dyDescent="0.25">
      <c r="A82" s="16">
        <v>2229</v>
      </c>
      <c r="B82" s="9" t="s">
        <v>18854</v>
      </c>
      <c r="D82" s="9">
        <v>624</v>
      </c>
      <c r="E82" s="9" t="s">
        <v>19487</v>
      </c>
    </row>
    <row r="83" spans="1:5" x14ac:dyDescent="0.25">
      <c r="A83" s="16">
        <v>2231</v>
      </c>
      <c r="B83" s="9" t="s">
        <v>18855</v>
      </c>
      <c r="D83" s="9">
        <v>625</v>
      </c>
      <c r="E83" s="9" t="s">
        <v>19488</v>
      </c>
    </row>
    <row r="84" spans="1:5" x14ac:dyDescent="0.25">
      <c r="A84" s="16">
        <v>2232</v>
      </c>
      <c r="B84" s="9" t="s">
        <v>18856</v>
      </c>
      <c r="D84" s="9">
        <v>631</v>
      </c>
      <c r="E84" s="9" t="s">
        <v>19489</v>
      </c>
    </row>
    <row r="85" spans="1:5" x14ac:dyDescent="0.25">
      <c r="A85" s="16">
        <v>2233</v>
      </c>
      <c r="B85" s="9" t="s">
        <v>18857</v>
      </c>
      <c r="D85" s="9">
        <v>711</v>
      </c>
      <c r="E85" s="9" t="s">
        <v>19490</v>
      </c>
    </row>
    <row r="86" spans="1:5" x14ac:dyDescent="0.25">
      <c r="A86" s="16">
        <v>2234</v>
      </c>
      <c r="B86" s="9" t="s">
        <v>18858</v>
      </c>
      <c r="D86" s="9">
        <v>712</v>
      </c>
      <c r="E86" s="9" t="s">
        <v>19491</v>
      </c>
    </row>
    <row r="87" spans="1:5" x14ac:dyDescent="0.25">
      <c r="A87" s="16">
        <v>2235</v>
      </c>
      <c r="B87" s="9" t="s">
        <v>18859</v>
      </c>
      <c r="D87" s="9">
        <v>713</v>
      </c>
      <c r="E87" s="9" t="s">
        <v>19492</v>
      </c>
    </row>
    <row r="88" spans="1:5" x14ac:dyDescent="0.25">
      <c r="A88" s="16">
        <v>2236</v>
      </c>
      <c r="B88" s="9" t="s">
        <v>18860</v>
      </c>
      <c r="D88" s="9">
        <v>721</v>
      </c>
      <c r="E88" s="9" t="s">
        <v>19385</v>
      </c>
    </row>
    <row r="89" spans="1:5" x14ac:dyDescent="0.25">
      <c r="A89" s="16">
        <v>2237</v>
      </c>
      <c r="B89" s="9" t="s">
        <v>18861</v>
      </c>
      <c r="D89" s="9">
        <v>722</v>
      </c>
      <c r="E89" s="9" t="s">
        <v>19493</v>
      </c>
    </row>
    <row r="90" spans="1:5" x14ac:dyDescent="0.25">
      <c r="A90" s="16">
        <v>2240</v>
      </c>
      <c r="B90" s="9" t="s">
        <v>18862</v>
      </c>
      <c r="D90" s="9">
        <v>811</v>
      </c>
      <c r="E90" s="9" t="s">
        <v>19494</v>
      </c>
    </row>
    <row r="91" spans="1:5" x14ac:dyDescent="0.25">
      <c r="A91" s="16">
        <v>2251</v>
      </c>
      <c r="B91" s="9" t="s">
        <v>18863</v>
      </c>
      <c r="D91" s="9">
        <v>812</v>
      </c>
      <c r="E91" s="9" t="s">
        <v>19495</v>
      </c>
    </row>
    <row r="92" spans="1:5" x14ac:dyDescent="0.25">
      <c r="A92" s="16">
        <v>2252</v>
      </c>
      <c r="B92" s="9" t="s">
        <v>18864</v>
      </c>
      <c r="D92" s="9">
        <v>813</v>
      </c>
      <c r="E92" s="9" t="s">
        <v>19496</v>
      </c>
    </row>
    <row r="93" spans="1:5" x14ac:dyDescent="0.25">
      <c r="A93" s="16">
        <v>2253</v>
      </c>
      <c r="B93" s="9" t="s">
        <v>18865</v>
      </c>
      <c r="D93" s="9">
        <v>814</v>
      </c>
      <c r="E93" s="9" t="s">
        <v>19497</v>
      </c>
    </row>
    <row r="94" spans="1:5" x14ac:dyDescent="0.25">
      <c r="A94" s="16">
        <v>2254</v>
      </c>
      <c r="B94" s="9" t="s">
        <v>18866</v>
      </c>
      <c r="D94" s="9">
        <v>815</v>
      </c>
      <c r="E94" s="9" t="s">
        <v>19498</v>
      </c>
    </row>
    <row r="95" spans="1:5" x14ac:dyDescent="0.25">
      <c r="A95" s="16">
        <v>2255</v>
      </c>
      <c r="B95" s="9" t="s">
        <v>18867</v>
      </c>
      <c r="D95" s="9">
        <v>816</v>
      </c>
      <c r="E95" s="9" t="s">
        <v>19499</v>
      </c>
    </row>
    <row r="96" spans="1:5" x14ac:dyDescent="0.25">
      <c r="A96" s="16">
        <v>2256</v>
      </c>
      <c r="B96" s="9" t="s">
        <v>18868</v>
      </c>
      <c r="D96" s="9">
        <v>821</v>
      </c>
      <c r="E96" s="9" t="s">
        <v>19500</v>
      </c>
    </row>
    <row r="97" spans="1:5" x14ac:dyDescent="0.25">
      <c r="A97" s="16">
        <v>2259</v>
      </c>
      <c r="B97" s="9" t="s">
        <v>18869</v>
      </c>
      <c r="D97" s="9">
        <v>822</v>
      </c>
      <c r="E97" s="9" t="s">
        <v>19501</v>
      </c>
    </row>
    <row r="98" spans="1:5" x14ac:dyDescent="0.25">
      <c r="A98" s="16">
        <v>2311</v>
      </c>
      <c r="B98" s="9" t="s">
        <v>18870</v>
      </c>
      <c r="D98" s="9">
        <v>823</v>
      </c>
      <c r="E98" s="9" t="s">
        <v>19502</v>
      </c>
    </row>
    <row r="99" spans="1:5" x14ac:dyDescent="0.25">
      <c r="A99" s="16">
        <v>2312</v>
      </c>
      <c r="B99" s="9" t="s">
        <v>18871</v>
      </c>
      <c r="D99" s="9">
        <v>911</v>
      </c>
      <c r="E99" s="9" t="s">
        <v>19503</v>
      </c>
    </row>
    <row r="100" spans="1:5" x14ac:dyDescent="0.25">
      <c r="A100" s="16">
        <v>2313</v>
      </c>
      <c r="B100" s="9" t="s">
        <v>18872</v>
      </c>
      <c r="D100" s="9">
        <v>912</v>
      </c>
      <c r="E100" s="9" t="s">
        <v>19504</v>
      </c>
    </row>
    <row r="101" spans="1:5" x14ac:dyDescent="0.25">
      <c r="A101" s="16">
        <v>2314</v>
      </c>
      <c r="B101" s="9" t="s">
        <v>18873</v>
      </c>
      <c r="D101" s="9">
        <v>913</v>
      </c>
      <c r="E101" s="9" t="s">
        <v>19505</v>
      </c>
    </row>
    <row r="102" spans="1:5" x14ac:dyDescent="0.25">
      <c r="A102" s="16">
        <v>2315</v>
      </c>
      <c r="B102" s="9" t="s">
        <v>18874</v>
      </c>
      <c r="D102" s="9">
        <v>921</v>
      </c>
      <c r="E102" s="9" t="s">
        <v>19506</v>
      </c>
    </row>
    <row r="103" spans="1:5" x14ac:dyDescent="0.25">
      <c r="A103" s="16">
        <v>2316</v>
      </c>
      <c r="B103" s="9" t="s">
        <v>18875</v>
      </c>
      <c r="D103" s="9">
        <v>922</v>
      </c>
      <c r="E103" s="9" t="s">
        <v>19507</v>
      </c>
    </row>
    <row r="104" spans="1:5" x14ac:dyDescent="0.25">
      <c r="A104" s="16">
        <v>2317</v>
      </c>
      <c r="B104" s="9" t="s">
        <v>18876</v>
      </c>
      <c r="D104" s="9">
        <v>923</v>
      </c>
      <c r="E104" s="9" t="s">
        <v>19508</v>
      </c>
    </row>
    <row r="105" spans="1:5" x14ac:dyDescent="0.25">
      <c r="A105" s="16">
        <v>2319</v>
      </c>
      <c r="B105" s="9" t="s">
        <v>18877</v>
      </c>
      <c r="D105" s="9">
        <v>924</v>
      </c>
      <c r="E105" s="9" t="s">
        <v>19509</v>
      </c>
    </row>
    <row r="106" spans="1:5" x14ac:dyDescent="0.25">
      <c r="A106" s="16">
        <v>2321</v>
      </c>
      <c r="B106" s="9" t="s">
        <v>18878</v>
      </c>
      <c r="D106" s="9">
        <v>925</v>
      </c>
      <c r="E106" s="9" t="s">
        <v>19510</v>
      </c>
    </row>
    <row r="107" spans="1:5" x14ac:dyDescent="0.25">
      <c r="A107" s="16">
        <v>2322</v>
      </c>
      <c r="B107" s="9" t="s">
        <v>18879</v>
      </c>
      <c r="D107" s="107">
        <v>926</v>
      </c>
      <c r="E107" s="107" t="s">
        <v>19511</v>
      </c>
    </row>
    <row r="108" spans="1:5" x14ac:dyDescent="0.25">
      <c r="A108" s="16">
        <v>2323</v>
      </c>
      <c r="B108" s="9" t="s">
        <v>18880</v>
      </c>
    </row>
    <row r="109" spans="1:5" x14ac:dyDescent="0.25">
      <c r="A109" s="16">
        <v>2324</v>
      </c>
      <c r="B109" s="9" t="s">
        <v>18881</v>
      </c>
    </row>
    <row r="110" spans="1:5" x14ac:dyDescent="0.25">
      <c r="A110" s="16">
        <v>2329</v>
      </c>
      <c r="B110" s="9" t="s">
        <v>18882</v>
      </c>
    </row>
    <row r="111" spans="1:5" x14ac:dyDescent="0.25">
      <c r="A111" s="16">
        <v>2411</v>
      </c>
      <c r="B111" s="9" t="s">
        <v>18883</v>
      </c>
    </row>
    <row r="112" spans="1:5" x14ac:dyDescent="0.25">
      <c r="A112" s="16">
        <v>2412</v>
      </c>
      <c r="B112" s="9" t="s">
        <v>18884</v>
      </c>
    </row>
    <row r="113" spans="1:2" x14ac:dyDescent="0.25">
      <c r="A113" s="16">
        <v>2419</v>
      </c>
      <c r="B113" s="9" t="s">
        <v>18885</v>
      </c>
    </row>
    <row r="114" spans="1:2" x14ac:dyDescent="0.25">
      <c r="A114" s="16">
        <v>2421</v>
      </c>
      <c r="B114" s="9" t="s">
        <v>18886</v>
      </c>
    </row>
    <row r="115" spans="1:2" x14ac:dyDescent="0.25">
      <c r="A115" s="16">
        <v>2422</v>
      </c>
      <c r="B115" s="9" t="s">
        <v>18887</v>
      </c>
    </row>
    <row r="116" spans="1:2" x14ac:dyDescent="0.25">
      <c r="A116" s="16">
        <v>2423</v>
      </c>
      <c r="B116" s="9" t="s">
        <v>18888</v>
      </c>
    </row>
    <row r="117" spans="1:2" x14ac:dyDescent="0.25">
      <c r="A117" s="16">
        <v>2431</v>
      </c>
      <c r="B117" s="9" t="s">
        <v>18889</v>
      </c>
    </row>
    <row r="118" spans="1:2" x14ac:dyDescent="0.25">
      <c r="A118" s="16">
        <v>2432</v>
      </c>
      <c r="B118" s="9" t="s">
        <v>18890</v>
      </c>
    </row>
    <row r="119" spans="1:2" x14ac:dyDescent="0.25">
      <c r="A119" s="16">
        <v>2433</v>
      </c>
      <c r="B119" s="9" t="s">
        <v>18891</v>
      </c>
    </row>
    <row r="120" spans="1:2" x14ac:dyDescent="0.25">
      <c r="A120" s="16">
        <v>2434</v>
      </c>
      <c r="B120" s="9" t="s">
        <v>18892</v>
      </c>
    </row>
    <row r="121" spans="1:2" x14ac:dyDescent="0.25">
      <c r="A121" s="16">
        <v>2435</v>
      </c>
      <c r="B121" s="9" t="s">
        <v>18893</v>
      </c>
    </row>
    <row r="122" spans="1:2" x14ac:dyDescent="0.25">
      <c r="A122" s="16">
        <v>2439</v>
      </c>
      <c r="B122" s="9" t="s">
        <v>18894</v>
      </c>
    </row>
    <row r="123" spans="1:2" x14ac:dyDescent="0.25">
      <c r="A123" s="16">
        <v>2440</v>
      </c>
      <c r="B123" s="9" t="s">
        <v>18895</v>
      </c>
    </row>
    <row r="124" spans="1:2" x14ac:dyDescent="0.25">
      <c r="A124" s="16">
        <v>2451</v>
      </c>
      <c r="B124" s="9" t="s">
        <v>18896</v>
      </c>
    </row>
    <row r="125" spans="1:2" x14ac:dyDescent="0.25">
      <c r="A125" s="16">
        <v>2452</v>
      </c>
      <c r="B125" s="9" t="s">
        <v>18897</v>
      </c>
    </row>
    <row r="126" spans="1:2" x14ac:dyDescent="0.25">
      <c r="A126" s="16">
        <v>2453</v>
      </c>
      <c r="B126" s="9" t="s">
        <v>18898</v>
      </c>
    </row>
    <row r="127" spans="1:2" x14ac:dyDescent="0.25">
      <c r="A127" s="16">
        <v>2454</v>
      </c>
      <c r="B127" s="9" t="s">
        <v>18899</v>
      </c>
    </row>
    <row r="128" spans="1:2" x14ac:dyDescent="0.25">
      <c r="A128" s="16">
        <v>2455</v>
      </c>
      <c r="B128" s="9" t="s">
        <v>18900</v>
      </c>
    </row>
    <row r="129" spans="1:2" x14ac:dyDescent="0.25">
      <c r="A129" s="16">
        <v>2461</v>
      </c>
      <c r="B129" s="9" t="s">
        <v>18901</v>
      </c>
    </row>
    <row r="130" spans="1:2" x14ac:dyDescent="0.25">
      <c r="A130" s="16">
        <v>2462</v>
      </c>
      <c r="B130" s="9" t="s">
        <v>18902</v>
      </c>
    </row>
    <row r="131" spans="1:2" x14ac:dyDescent="0.25">
      <c r="A131" s="16">
        <v>2463</v>
      </c>
      <c r="B131" s="9" t="s">
        <v>18903</v>
      </c>
    </row>
    <row r="132" spans="1:2" x14ac:dyDescent="0.25">
      <c r="A132" s="16">
        <v>2464</v>
      </c>
      <c r="B132" s="9" t="s">
        <v>18904</v>
      </c>
    </row>
    <row r="133" spans="1:2" x14ac:dyDescent="0.25">
      <c r="A133" s="16">
        <v>2469</v>
      </c>
      <c r="B133" s="9" t="s">
        <v>18905</v>
      </c>
    </row>
    <row r="134" spans="1:2" x14ac:dyDescent="0.25">
      <c r="A134" s="16">
        <v>2471</v>
      </c>
      <c r="B134" s="9" t="s">
        <v>18906</v>
      </c>
    </row>
    <row r="135" spans="1:2" x14ac:dyDescent="0.25">
      <c r="A135" s="16">
        <v>2472</v>
      </c>
      <c r="B135" s="9" t="s">
        <v>18907</v>
      </c>
    </row>
    <row r="136" spans="1:2" x14ac:dyDescent="0.25">
      <c r="A136" s="16">
        <v>2481</v>
      </c>
      <c r="B136" s="9" t="s">
        <v>18908</v>
      </c>
    </row>
    <row r="137" spans="1:2" x14ac:dyDescent="0.25">
      <c r="A137" s="16">
        <v>2482</v>
      </c>
      <c r="B137" s="9" t="s">
        <v>18909</v>
      </c>
    </row>
    <row r="138" spans="1:2" x14ac:dyDescent="0.25">
      <c r="A138" s="16">
        <v>2483</v>
      </c>
      <c r="B138" s="9" t="s">
        <v>18910</v>
      </c>
    </row>
    <row r="139" spans="1:2" x14ac:dyDescent="0.25">
      <c r="A139" s="16">
        <v>2491</v>
      </c>
      <c r="B139" s="9" t="s">
        <v>18911</v>
      </c>
    </row>
    <row r="140" spans="1:2" x14ac:dyDescent="0.25">
      <c r="A140" s="16">
        <v>2492</v>
      </c>
      <c r="B140" s="9" t="s">
        <v>18912</v>
      </c>
    </row>
    <row r="141" spans="1:2" x14ac:dyDescent="0.25">
      <c r="A141" s="16">
        <v>2493</v>
      </c>
      <c r="B141" s="9" t="s">
        <v>18913</v>
      </c>
    </row>
    <row r="142" spans="1:2" x14ac:dyDescent="0.25">
      <c r="A142" s="16">
        <v>2494</v>
      </c>
      <c r="B142" s="9" t="s">
        <v>18914</v>
      </c>
    </row>
    <row r="143" spans="1:2" x14ac:dyDescent="0.25">
      <c r="A143" s="16">
        <v>3111</v>
      </c>
      <c r="B143" s="9" t="s">
        <v>18915</v>
      </c>
    </row>
    <row r="144" spans="1:2" x14ac:dyDescent="0.25">
      <c r="A144" s="16">
        <v>3112</v>
      </c>
      <c r="B144" s="9" t="s">
        <v>18916</v>
      </c>
    </row>
    <row r="145" spans="1:2" x14ac:dyDescent="0.25">
      <c r="A145" s="16">
        <v>3113</v>
      </c>
      <c r="B145" s="9" t="s">
        <v>18917</v>
      </c>
    </row>
    <row r="146" spans="1:2" x14ac:dyDescent="0.25">
      <c r="A146" s="16">
        <v>3114</v>
      </c>
      <c r="B146" s="9" t="s">
        <v>18918</v>
      </c>
    </row>
    <row r="147" spans="1:2" x14ac:dyDescent="0.25">
      <c r="A147" s="16">
        <v>3115</v>
      </c>
      <c r="B147" s="9" t="s">
        <v>18919</v>
      </c>
    </row>
    <row r="148" spans="1:2" x14ac:dyDescent="0.25">
      <c r="A148" s="16">
        <v>3116</v>
      </c>
      <c r="B148" s="9" t="s">
        <v>18920</v>
      </c>
    </row>
    <row r="149" spans="1:2" x14ac:dyDescent="0.25">
      <c r="A149" s="16">
        <v>3119</v>
      </c>
      <c r="B149" s="9" t="s">
        <v>18921</v>
      </c>
    </row>
    <row r="150" spans="1:2" x14ac:dyDescent="0.25">
      <c r="A150" s="16">
        <v>3120</v>
      </c>
      <c r="B150" s="9" t="s">
        <v>18922</v>
      </c>
    </row>
    <row r="151" spans="1:2" x14ac:dyDescent="0.25">
      <c r="A151" s="16">
        <v>3131</v>
      </c>
      <c r="B151" s="9" t="s">
        <v>18923</v>
      </c>
    </row>
    <row r="152" spans="1:2" x14ac:dyDescent="0.25">
      <c r="A152" s="16">
        <v>3132</v>
      </c>
      <c r="B152" s="9" t="s">
        <v>18924</v>
      </c>
    </row>
    <row r="153" spans="1:2" x14ac:dyDescent="0.25">
      <c r="A153" s="16">
        <v>3133</v>
      </c>
      <c r="B153" s="9" t="s">
        <v>18925</v>
      </c>
    </row>
    <row r="154" spans="1:2" x14ac:dyDescent="0.25">
      <c r="A154" s="16">
        <v>3211</v>
      </c>
      <c r="B154" s="9" t="s">
        <v>18926</v>
      </c>
    </row>
    <row r="155" spans="1:2" x14ac:dyDescent="0.25">
      <c r="A155" s="16">
        <v>3212</v>
      </c>
      <c r="B155" s="9" t="s">
        <v>18927</v>
      </c>
    </row>
    <row r="156" spans="1:2" x14ac:dyDescent="0.25">
      <c r="A156" s="16">
        <v>3213</v>
      </c>
      <c r="B156" s="9" t="s">
        <v>18928</v>
      </c>
    </row>
    <row r="157" spans="1:2" x14ac:dyDescent="0.25">
      <c r="A157" s="16">
        <v>3214</v>
      </c>
      <c r="B157" s="9" t="s">
        <v>18929</v>
      </c>
    </row>
    <row r="158" spans="1:2" x14ac:dyDescent="0.25">
      <c r="A158" s="16">
        <v>3219</v>
      </c>
      <c r="B158" s="9" t="s">
        <v>18930</v>
      </c>
    </row>
    <row r="159" spans="1:2" x14ac:dyDescent="0.25">
      <c r="A159" s="16">
        <v>3221</v>
      </c>
      <c r="B159" s="9" t="s">
        <v>18931</v>
      </c>
    </row>
    <row r="160" spans="1:2" x14ac:dyDescent="0.25">
      <c r="A160" s="16">
        <v>3222</v>
      </c>
      <c r="B160" s="9" t="s">
        <v>18932</v>
      </c>
    </row>
    <row r="161" spans="1:2" x14ac:dyDescent="0.25">
      <c r="A161" s="16">
        <v>3223</v>
      </c>
      <c r="B161" s="9" t="s">
        <v>18933</v>
      </c>
    </row>
    <row r="162" spans="1:2" x14ac:dyDescent="0.25">
      <c r="A162" s="16">
        <v>3224</v>
      </c>
      <c r="B162" s="9" t="s">
        <v>18934</v>
      </c>
    </row>
    <row r="163" spans="1:2" x14ac:dyDescent="0.25">
      <c r="A163" s="16">
        <v>3229</v>
      </c>
      <c r="B163" s="9" t="s">
        <v>18935</v>
      </c>
    </row>
    <row r="164" spans="1:2" x14ac:dyDescent="0.25">
      <c r="A164" s="16">
        <v>3231</v>
      </c>
      <c r="B164" s="9" t="s">
        <v>18936</v>
      </c>
    </row>
    <row r="165" spans="1:2" x14ac:dyDescent="0.25">
      <c r="A165" s="16">
        <v>3232</v>
      </c>
      <c r="B165" s="9" t="s">
        <v>18937</v>
      </c>
    </row>
    <row r="166" spans="1:2" x14ac:dyDescent="0.25">
      <c r="A166" s="16">
        <v>3240</v>
      </c>
      <c r="B166" s="9" t="s">
        <v>18938</v>
      </c>
    </row>
    <row r="167" spans="1:2" x14ac:dyDescent="0.25">
      <c r="A167" s="16">
        <v>3311</v>
      </c>
      <c r="B167" s="9" t="s">
        <v>18939</v>
      </c>
    </row>
    <row r="168" spans="1:2" x14ac:dyDescent="0.25">
      <c r="A168" s="16">
        <v>3312</v>
      </c>
      <c r="B168" s="9" t="s">
        <v>18940</v>
      </c>
    </row>
    <row r="169" spans="1:2" x14ac:dyDescent="0.25">
      <c r="A169" s="16">
        <v>3313</v>
      </c>
      <c r="B169" s="9" t="s">
        <v>18941</v>
      </c>
    </row>
    <row r="170" spans="1:2" x14ac:dyDescent="0.25">
      <c r="A170" s="16">
        <v>3314</v>
      </c>
      <c r="B170" s="9" t="s">
        <v>18942</v>
      </c>
    </row>
    <row r="171" spans="1:2" x14ac:dyDescent="0.25">
      <c r="A171" s="16">
        <v>3319</v>
      </c>
      <c r="B171" s="9" t="s">
        <v>18943</v>
      </c>
    </row>
    <row r="172" spans="1:2" x14ac:dyDescent="0.25">
      <c r="A172" s="16">
        <v>3411</v>
      </c>
      <c r="B172" s="9" t="s">
        <v>18944</v>
      </c>
    </row>
    <row r="173" spans="1:2" x14ac:dyDescent="0.25">
      <c r="A173" s="16">
        <v>3412</v>
      </c>
      <c r="B173" s="9" t="s">
        <v>18945</v>
      </c>
    </row>
    <row r="174" spans="1:2" x14ac:dyDescent="0.25">
      <c r="A174" s="16">
        <v>3413</v>
      </c>
      <c r="B174" s="9" t="s">
        <v>18946</v>
      </c>
    </row>
    <row r="175" spans="1:2" x14ac:dyDescent="0.25">
      <c r="A175" s="16">
        <v>3414</v>
      </c>
      <c r="B175" s="9" t="s">
        <v>18947</v>
      </c>
    </row>
    <row r="176" spans="1:2" x14ac:dyDescent="0.25">
      <c r="A176" s="16">
        <v>3415</v>
      </c>
      <c r="B176" s="9" t="s">
        <v>11925</v>
      </c>
    </row>
    <row r="177" spans="1:2" x14ac:dyDescent="0.25">
      <c r="A177" s="16">
        <v>3416</v>
      </c>
      <c r="B177" s="9" t="s">
        <v>18948</v>
      </c>
    </row>
    <row r="178" spans="1:2" x14ac:dyDescent="0.25">
      <c r="A178" s="16">
        <v>3417</v>
      </c>
      <c r="B178" s="9" t="s">
        <v>18949</v>
      </c>
    </row>
    <row r="179" spans="1:2" x14ac:dyDescent="0.25">
      <c r="A179" s="16">
        <v>3421</v>
      </c>
      <c r="B179" s="9" t="s">
        <v>10074</v>
      </c>
    </row>
    <row r="180" spans="1:2" x14ac:dyDescent="0.25">
      <c r="A180" s="16">
        <v>3422</v>
      </c>
      <c r="B180" s="9" t="s">
        <v>18950</v>
      </c>
    </row>
    <row r="181" spans="1:2" x14ac:dyDescent="0.25">
      <c r="A181" s="16">
        <v>3429</v>
      </c>
      <c r="B181" s="9" t="s">
        <v>18951</v>
      </c>
    </row>
    <row r="182" spans="1:2" x14ac:dyDescent="0.25">
      <c r="A182" s="16">
        <v>3431</v>
      </c>
      <c r="B182" s="9" t="s">
        <v>18952</v>
      </c>
    </row>
    <row r="183" spans="1:2" x14ac:dyDescent="0.25">
      <c r="A183" s="16">
        <v>3432</v>
      </c>
      <c r="B183" s="9" t="s">
        <v>18953</v>
      </c>
    </row>
    <row r="184" spans="1:2" x14ac:dyDescent="0.25">
      <c r="A184" s="16">
        <v>3433</v>
      </c>
      <c r="B184" s="9" t="s">
        <v>18954</v>
      </c>
    </row>
    <row r="185" spans="1:2" x14ac:dyDescent="0.25">
      <c r="A185" s="16">
        <v>3511</v>
      </c>
      <c r="B185" s="9" t="s">
        <v>18955</v>
      </c>
    </row>
    <row r="186" spans="1:2" x14ac:dyDescent="0.25">
      <c r="A186" s="16">
        <v>3512</v>
      </c>
      <c r="B186" s="9" t="s">
        <v>18956</v>
      </c>
    </row>
    <row r="187" spans="1:2" x14ac:dyDescent="0.25">
      <c r="A187" s="16">
        <v>3520</v>
      </c>
      <c r="B187" s="9" t="s">
        <v>18957</v>
      </c>
    </row>
    <row r="188" spans="1:2" x14ac:dyDescent="0.25">
      <c r="A188" s="16">
        <v>3531</v>
      </c>
      <c r="B188" s="9" t="s">
        <v>18958</v>
      </c>
    </row>
    <row r="189" spans="1:2" x14ac:dyDescent="0.25">
      <c r="A189" s="16">
        <v>3532</v>
      </c>
      <c r="B189" s="9" t="s">
        <v>18959</v>
      </c>
    </row>
    <row r="190" spans="1:2" x14ac:dyDescent="0.25">
      <c r="A190" s="16">
        <v>3533</v>
      </c>
      <c r="B190" s="9" t="s">
        <v>18960</v>
      </c>
    </row>
    <row r="191" spans="1:2" x14ac:dyDescent="0.25">
      <c r="A191" s="16">
        <v>3534</v>
      </c>
      <c r="B191" s="9" t="s">
        <v>18961</v>
      </c>
    </row>
    <row r="192" spans="1:2" x14ac:dyDescent="0.25">
      <c r="A192" s="16">
        <v>3541</v>
      </c>
      <c r="B192" s="9" t="s">
        <v>18962</v>
      </c>
    </row>
    <row r="193" spans="1:2" x14ac:dyDescent="0.25">
      <c r="A193" s="16">
        <v>3542</v>
      </c>
      <c r="B193" s="9" t="s">
        <v>18963</v>
      </c>
    </row>
    <row r="194" spans="1:2" x14ac:dyDescent="0.25">
      <c r="A194" s="16">
        <v>3543</v>
      </c>
      <c r="B194" s="9" t="s">
        <v>18964</v>
      </c>
    </row>
    <row r="195" spans="1:2" x14ac:dyDescent="0.25">
      <c r="A195" s="16">
        <v>3544</v>
      </c>
      <c r="B195" s="9" t="s">
        <v>18965</v>
      </c>
    </row>
    <row r="196" spans="1:2" x14ac:dyDescent="0.25">
      <c r="A196" s="16">
        <v>3549</v>
      </c>
      <c r="B196" s="9" t="s">
        <v>18966</v>
      </c>
    </row>
    <row r="197" spans="1:2" x14ac:dyDescent="0.25">
      <c r="A197" s="16">
        <v>3551</v>
      </c>
      <c r="B197" s="9" t="s">
        <v>18967</v>
      </c>
    </row>
    <row r="198" spans="1:2" x14ac:dyDescent="0.25">
      <c r="A198" s="16">
        <v>3552</v>
      </c>
      <c r="B198" s="9" t="s">
        <v>18968</v>
      </c>
    </row>
    <row r="199" spans="1:2" x14ac:dyDescent="0.25">
      <c r="A199" s="16">
        <v>3553</v>
      </c>
      <c r="B199" s="9" t="s">
        <v>18969</v>
      </c>
    </row>
    <row r="200" spans="1:2" x14ac:dyDescent="0.25">
      <c r="A200" s="16">
        <v>3554</v>
      </c>
      <c r="B200" s="9" t="s">
        <v>18970</v>
      </c>
    </row>
    <row r="201" spans="1:2" x14ac:dyDescent="0.25">
      <c r="A201" s="16">
        <v>3555</v>
      </c>
      <c r="B201" s="9" t="s">
        <v>18971</v>
      </c>
    </row>
    <row r="202" spans="1:2" x14ac:dyDescent="0.25">
      <c r="A202" s="16">
        <v>3556</v>
      </c>
      <c r="B202" s="9" t="s">
        <v>18972</v>
      </c>
    </row>
    <row r="203" spans="1:2" x14ac:dyDescent="0.25">
      <c r="A203" s="16">
        <v>3557</v>
      </c>
      <c r="B203" s="9" t="s">
        <v>18973</v>
      </c>
    </row>
    <row r="204" spans="1:2" x14ac:dyDescent="0.25">
      <c r="A204" s="16">
        <v>3560</v>
      </c>
      <c r="B204" s="9" t="s">
        <v>18974</v>
      </c>
    </row>
    <row r="205" spans="1:2" x14ac:dyDescent="0.25">
      <c r="A205" s="16">
        <v>3571</v>
      </c>
      <c r="B205" s="9" t="s">
        <v>18975</v>
      </c>
    </row>
    <row r="206" spans="1:2" x14ac:dyDescent="0.25">
      <c r="A206" s="16">
        <v>3572</v>
      </c>
      <c r="B206" s="9" t="s">
        <v>18976</v>
      </c>
    </row>
    <row r="207" spans="1:2" x14ac:dyDescent="0.25">
      <c r="A207" s="16">
        <v>3573</v>
      </c>
      <c r="B207" s="9" t="s">
        <v>18977</v>
      </c>
    </row>
    <row r="208" spans="1:2" x14ac:dyDescent="0.25">
      <c r="A208" s="16">
        <v>3574</v>
      </c>
      <c r="B208" s="9" t="s">
        <v>18978</v>
      </c>
    </row>
    <row r="209" spans="1:2" x14ac:dyDescent="0.25">
      <c r="A209" s="16">
        <v>3581</v>
      </c>
      <c r="B209" s="9" t="s">
        <v>18979</v>
      </c>
    </row>
    <row r="210" spans="1:2" x14ac:dyDescent="0.25">
      <c r="A210" s="16">
        <v>3582</v>
      </c>
      <c r="B210" s="9" t="s">
        <v>18980</v>
      </c>
    </row>
    <row r="211" spans="1:2" x14ac:dyDescent="0.25">
      <c r="A211" s="16">
        <v>4111</v>
      </c>
      <c r="B211" s="9" t="s">
        <v>18981</v>
      </c>
    </row>
    <row r="212" spans="1:2" x14ac:dyDescent="0.25">
      <c r="A212" s="16">
        <v>4112</v>
      </c>
      <c r="B212" s="9" t="s">
        <v>18982</v>
      </c>
    </row>
    <row r="213" spans="1:2" x14ac:dyDescent="0.25">
      <c r="A213" s="16">
        <v>4113</v>
      </c>
      <c r="B213" s="9" t="s">
        <v>18983</v>
      </c>
    </row>
    <row r="214" spans="1:2" x14ac:dyDescent="0.25">
      <c r="A214" s="16">
        <v>4121</v>
      </c>
      <c r="B214" s="9" t="s">
        <v>18984</v>
      </c>
    </row>
    <row r="215" spans="1:2" x14ac:dyDescent="0.25">
      <c r="A215" s="16">
        <v>4122</v>
      </c>
      <c r="B215" s="9" t="s">
        <v>18985</v>
      </c>
    </row>
    <row r="216" spans="1:2" x14ac:dyDescent="0.25">
      <c r="A216" s="16">
        <v>4123</v>
      </c>
      <c r="B216" s="9" t="s">
        <v>18986</v>
      </c>
    </row>
    <row r="217" spans="1:2" x14ac:dyDescent="0.25">
      <c r="A217" s="16">
        <v>4124</v>
      </c>
      <c r="B217" s="9" t="s">
        <v>18987</v>
      </c>
    </row>
    <row r="218" spans="1:2" x14ac:dyDescent="0.25">
      <c r="A218" s="16">
        <v>4129</v>
      </c>
      <c r="B218" s="9" t="s">
        <v>18988</v>
      </c>
    </row>
    <row r="219" spans="1:2" x14ac:dyDescent="0.25">
      <c r="A219" s="16">
        <v>4131</v>
      </c>
      <c r="B219" s="9" t="s">
        <v>18989</v>
      </c>
    </row>
    <row r="220" spans="1:2" x14ac:dyDescent="0.25">
      <c r="A220" s="16">
        <v>4132</v>
      </c>
      <c r="B220" s="9" t="s">
        <v>18990</v>
      </c>
    </row>
    <row r="221" spans="1:2" x14ac:dyDescent="0.25">
      <c r="A221" s="16">
        <v>4133</v>
      </c>
      <c r="B221" s="9" t="s">
        <v>18991</v>
      </c>
    </row>
    <row r="222" spans="1:2" x14ac:dyDescent="0.25">
      <c r="A222" s="16">
        <v>4134</v>
      </c>
      <c r="B222" s="9" t="s">
        <v>18992</v>
      </c>
    </row>
    <row r="223" spans="1:2" x14ac:dyDescent="0.25">
      <c r="A223" s="16">
        <v>4135</v>
      </c>
      <c r="B223" s="9" t="s">
        <v>18993</v>
      </c>
    </row>
    <row r="224" spans="1:2" x14ac:dyDescent="0.25">
      <c r="A224" s="16">
        <v>4136</v>
      </c>
      <c r="B224" s="9" t="s">
        <v>18994</v>
      </c>
    </row>
    <row r="225" spans="1:2" x14ac:dyDescent="0.25">
      <c r="A225" s="16">
        <v>4141</v>
      </c>
      <c r="B225" s="9" t="s">
        <v>18995</v>
      </c>
    </row>
    <row r="226" spans="1:2" x14ac:dyDescent="0.25">
      <c r="A226" s="16">
        <v>4142</v>
      </c>
      <c r="B226" s="9" t="s">
        <v>18996</v>
      </c>
    </row>
    <row r="227" spans="1:2" x14ac:dyDescent="0.25">
      <c r="A227" s="16">
        <v>4143</v>
      </c>
      <c r="B227" s="9" t="s">
        <v>18997</v>
      </c>
    </row>
    <row r="228" spans="1:2" x14ac:dyDescent="0.25">
      <c r="A228" s="16">
        <v>4151</v>
      </c>
      <c r="B228" s="9" t="s">
        <v>18998</v>
      </c>
    </row>
    <row r="229" spans="1:2" x14ac:dyDescent="0.25">
      <c r="A229" s="16">
        <v>4152</v>
      </c>
      <c r="B229" s="9" t="s">
        <v>18999</v>
      </c>
    </row>
    <row r="230" spans="1:2" x14ac:dyDescent="0.25">
      <c r="A230" s="16">
        <v>4159</v>
      </c>
      <c r="B230" s="9" t="s">
        <v>19000</v>
      </c>
    </row>
    <row r="231" spans="1:2" x14ac:dyDescent="0.25">
      <c r="A231" s="16">
        <v>4211</v>
      </c>
      <c r="B231" s="9" t="s">
        <v>19001</v>
      </c>
    </row>
    <row r="232" spans="1:2" x14ac:dyDescent="0.25">
      <c r="A232" s="16">
        <v>4212</v>
      </c>
      <c r="B232" s="9" t="s">
        <v>19002</v>
      </c>
    </row>
    <row r="233" spans="1:2" x14ac:dyDescent="0.25">
      <c r="A233" s="16">
        <v>4213</v>
      </c>
      <c r="B233" s="9" t="s">
        <v>19003</v>
      </c>
    </row>
    <row r="234" spans="1:2" x14ac:dyDescent="0.25">
      <c r="A234" s="16">
        <v>4214</v>
      </c>
      <c r="B234" s="9" t="s">
        <v>19004</v>
      </c>
    </row>
    <row r="235" spans="1:2" x14ac:dyDescent="0.25">
      <c r="A235" s="16">
        <v>4215</v>
      </c>
      <c r="B235" s="9" t="s">
        <v>19005</v>
      </c>
    </row>
    <row r="236" spans="1:2" x14ac:dyDescent="0.25">
      <c r="A236" s="16">
        <v>4216</v>
      </c>
      <c r="B236" s="9" t="s">
        <v>19006</v>
      </c>
    </row>
    <row r="237" spans="1:2" x14ac:dyDescent="0.25">
      <c r="A237" s="16">
        <v>4217</v>
      </c>
      <c r="B237" s="9" t="s">
        <v>19007</v>
      </c>
    </row>
    <row r="238" spans="1:2" x14ac:dyDescent="0.25">
      <c r="A238" s="16">
        <v>5111</v>
      </c>
      <c r="B238" s="9" t="s">
        <v>19008</v>
      </c>
    </row>
    <row r="239" spans="1:2" x14ac:dyDescent="0.25">
      <c r="A239" s="16">
        <v>5112</v>
      </c>
      <c r="B239" s="9" t="s">
        <v>19009</v>
      </c>
    </row>
    <row r="240" spans="1:2" x14ac:dyDescent="0.25">
      <c r="A240" s="16">
        <v>5113</v>
      </c>
      <c r="B240" s="9" t="s">
        <v>19010</v>
      </c>
    </row>
    <row r="241" spans="1:2" x14ac:dyDescent="0.25">
      <c r="A241" s="16">
        <v>5114</v>
      </c>
      <c r="B241" s="9" t="s">
        <v>19011</v>
      </c>
    </row>
    <row r="242" spans="1:2" x14ac:dyDescent="0.25">
      <c r="A242" s="16">
        <v>5119</v>
      </c>
      <c r="B242" s="9" t="s">
        <v>19012</v>
      </c>
    </row>
    <row r="243" spans="1:2" x14ac:dyDescent="0.25">
      <c r="A243" s="16">
        <v>5211</v>
      </c>
      <c r="B243" s="9" t="s">
        <v>19013</v>
      </c>
    </row>
    <row r="244" spans="1:2" x14ac:dyDescent="0.25">
      <c r="A244" s="16">
        <v>5212</v>
      </c>
      <c r="B244" s="9" t="s">
        <v>19014</v>
      </c>
    </row>
    <row r="245" spans="1:2" x14ac:dyDescent="0.25">
      <c r="A245" s="16">
        <v>5213</v>
      </c>
      <c r="B245" s="9" t="s">
        <v>19015</v>
      </c>
    </row>
    <row r="246" spans="1:2" x14ac:dyDescent="0.25">
      <c r="A246" s="16">
        <v>5214</v>
      </c>
      <c r="B246" s="9" t="s">
        <v>19016</v>
      </c>
    </row>
    <row r="247" spans="1:2" x14ac:dyDescent="0.25">
      <c r="A247" s="16">
        <v>5221</v>
      </c>
      <c r="B247" s="9" t="s">
        <v>19017</v>
      </c>
    </row>
    <row r="248" spans="1:2" x14ac:dyDescent="0.25">
      <c r="A248" s="16">
        <v>5222</v>
      </c>
      <c r="B248" s="9" t="s">
        <v>19018</v>
      </c>
    </row>
    <row r="249" spans="1:2" x14ac:dyDescent="0.25">
      <c r="A249" s="16">
        <v>5223</v>
      </c>
      <c r="B249" s="9" t="s">
        <v>19019</v>
      </c>
    </row>
    <row r="250" spans="1:2" x14ac:dyDescent="0.25">
      <c r="A250" s="16">
        <v>5224</v>
      </c>
      <c r="B250" s="9" t="s">
        <v>19020</v>
      </c>
    </row>
    <row r="251" spans="1:2" x14ac:dyDescent="0.25">
      <c r="A251" s="16">
        <v>5225</v>
      </c>
      <c r="B251" s="9" t="s">
        <v>19021</v>
      </c>
    </row>
    <row r="252" spans="1:2" x14ac:dyDescent="0.25">
      <c r="A252" s="16">
        <v>5231</v>
      </c>
      <c r="B252" s="9" t="s">
        <v>19022</v>
      </c>
    </row>
    <row r="253" spans="1:2" x14ac:dyDescent="0.25">
      <c r="A253" s="16">
        <v>5232</v>
      </c>
      <c r="B253" s="9" t="s">
        <v>19023</v>
      </c>
    </row>
    <row r="254" spans="1:2" x14ac:dyDescent="0.25">
      <c r="A254" s="16">
        <v>5233</v>
      </c>
      <c r="B254" s="9" t="s">
        <v>19024</v>
      </c>
    </row>
    <row r="255" spans="1:2" x14ac:dyDescent="0.25">
      <c r="A255" s="16">
        <v>5234</v>
      </c>
      <c r="B255" s="9" t="s">
        <v>19025</v>
      </c>
    </row>
    <row r="256" spans="1:2" x14ac:dyDescent="0.25">
      <c r="A256" s="16">
        <v>5235</v>
      </c>
      <c r="B256" s="9" t="s">
        <v>19026</v>
      </c>
    </row>
    <row r="257" spans="1:2" x14ac:dyDescent="0.25">
      <c r="A257" s="16">
        <v>5236</v>
      </c>
      <c r="B257" s="9" t="s">
        <v>19027</v>
      </c>
    </row>
    <row r="258" spans="1:2" x14ac:dyDescent="0.25">
      <c r="A258" s="16">
        <v>5241</v>
      </c>
      <c r="B258" s="9" t="s">
        <v>19028</v>
      </c>
    </row>
    <row r="259" spans="1:2" x14ac:dyDescent="0.25">
      <c r="A259" s="16">
        <v>5242</v>
      </c>
      <c r="B259" s="9" t="s">
        <v>19029</v>
      </c>
    </row>
    <row r="260" spans="1:2" x14ac:dyDescent="0.25">
      <c r="A260" s="16">
        <v>5243</v>
      </c>
      <c r="B260" s="9" t="s">
        <v>19030</v>
      </c>
    </row>
    <row r="261" spans="1:2" x14ac:dyDescent="0.25">
      <c r="A261" s="16">
        <v>5244</v>
      </c>
      <c r="B261" s="9" t="s">
        <v>19031</v>
      </c>
    </row>
    <row r="262" spans="1:2" x14ac:dyDescent="0.25">
      <c r="A262" s="16">
        <v>5245</v>
      </c>
      <c r="B262" s="9" t="s">
        <v>19032</v>
      </c>
    </row>
    <row r="263" spans="1:2" x14ac:dyDescent="0.25">
      <c r="A263" s="16">
        <v>5246</v>
      </c>
      <c r="B263" s="9" t="s">
        <v>19033</v>
      </c>
    </row>
    <row r="264" spans="1:2" x14ac:dyDescent="0.25">
      <c r="A264" s="16">
        <v>5249</v>
      </c>
      <c r="B264" s="9" t="s">
        <v>19034</v>
      </c>
    </row>
    <row r="265" spans="1:2" x14ac:dyDescent="0.25">
      <c r="A265" s="16">
        <v>5250</v>
      </c>
      <c r="B265" s="9" t="s">
        <v>19035</v>
      </c>
    </row>
    <row r="266" spans="1:2" x14ac:dyDescent="0.25">
      <c r="A266" s="16">
        <v>5311</v>
      </c>
      <c r="B266" s="9" t="s">
        <v>19036</v>
      </c>
    </row>
    <row r="267" spans="1:2" x14ac:dyDescent="0.25">
      <c r="A267" s="16">
        <v>5312</v>
      </c>
      <c r="B267" s="9" t="s">
        <v>19037</v>
      </c>
    </row>
    <row r="268" spans="1:2" x14ac:dyDescent="0.25">
      <c r="A268" s="16">
        <v>5313</v>
      </c>
      <c r="B268" s="9" t="s">
        <v>19038</v>
      </c>
    </row>
    <row r="269" spans="1:2" x14ac:dyDescent="0.25">
      <c r="A269" s="16">
        <v>5314</v>
      </c>
      <c r="B269" s="9" t="s">
        <v>19039</v>
      </c>
    </row>
    <row r="270" spans="1:2" x14ac:dyDescent="0.25">
      <c r="A270" s="16">
        <v>5315</v>
      </c>
      <c r="B270" s="9" t="s">
        <v>19040</v>
      </c>
    </row>
    <row r="271" spans="1:2" x14ac:dyDescent="0.25">
      <c r="A271" s="16">
        <v>5316</v>
      </c>
      <c r="B271" s="9" t="s">
        <v>19041</v>
      </c>
    </row>
    <row r="272" spans="1:2" x14ac:dyDescent="0.25">
      <c r="A272" s="16">
        <v>5317</v>
      </c>
      <c r="B272" s="9" t="s">
        <v>19042</v>
      </c>
    </row>
    <row r="273" spans="1:2" x14ac:dyDescent="0.25">
      <c r="A273" s="16">
        <v>5319</v>
      </c>
      <c r="B273" s="9" t="s">
        <v>19043</v>
      </c>
    </row>
    <row r="274" spans="1:2" x14ac:dyDescent="0.25">
      <c r="A274" s="16">
        <v>5321</v>
      </c>
      <c r="B274" s="9" t="s">
        <v>19044</v>
      </c>
    </row>
    <row r="275" spans="1:2" x14ac:dyDescent="0.25">
      <c r="A275" s="16">
        <v>5322</v>
      </c>
      <c r="B275" s="9" t="s">
        <v>19045</v>
      </c>
    </row>
    <row r="276" spans="1:2" x14ac:dyDescent="0.25">
      <c r="A276" s="16">
        <v>5323</v>
      </c>
      <c r="B276" s="9" t="s">
        <v>19046</v>
      </c>
    </row>
    <row r="277" spans="1:2" x14ac:dyDescent="0.25">
      <c r="A277" s="16">
        <v>5330</v>
      </c>
      <c r="B277" s="9" t="s">
        <v>19047</v>
      </c>
    </row>
    <row r="278" spans="1:2" x14ac:dyDescent="0.25">
      <c r="A278" s="16">
        <v>5411</v>
      </c>
      <c r="B278" s="9" t="s">
        <v>19048</v>
      </c>
    </row>
    <row r="279" spans="1:2" x14ac:dyDescent="0.25">
      <c r="A279" s="16">
        <v>5412</v>
      </c>
      <c r="B279" s="9" t="s">
        <v>19049</v>
      </c>
    </row>
    <row r="280" spans="1:2" x14ac:dyDescent="0.25">
      <c r="A280" s="16">
        <v>5413</v>
      </c>
      <c r="B280" s="9" t="s">
        <v>19050</v>
      </c>
    </row>
    <row r="281" spans="1:2" x14ac:dyDescent="0.25">
      <c r="A281" s="16">
        <v>5419</v>
      </c>
      <c r="B281" s="9" t="s">
        <v>19051</v>
      </c>
    </row>
    <row r="282" spans="1:2" x14ac:dyDescent="0.25">
      <c r="A282" s="16">
        <v>5421</v>
      </c>
      <c r="B282" s="9" t="s">
        <v>19052</v>
      </c>
    </row>
    <row r="283" spans="1:2" x14ac:dyDescent="0.25">
      <c r="A283" s="16">
        <v>5422</v>
      </c>
      <c r="B283" s="9" t="s">
        <v>19053</v>
      </c>
    </row>
    <row r="284" spans="1:2" x14ac:dyDescent="0.25">
      <c r="A284" s="16">
        <v>5423</v>
      </c>
      <c r="B284" s="9" t="s">
        <v>19054</v>
      </c>
    </row>
    <row r="285" spans="1:2" x14ac:dyDescent="0.25">
      <c r="A285" s="16">
        <v>5431</v>
      </c>
      <c r="B285" s="9" t="s">
        <v>19055</v>
      </c>
    </row>
    <row r="286" spans="1:2" x14ac:dyDescent="0.25">
      <c r="A286" s="16">
        <v>5432</v>
      </c>
      <c r="B286" s="9" t="s">
        <v>19056</v>
      </c>
    </row>
    <row r="287" spans="1:2" x14ac:dyDescent="0.25">
      <c r="A287" s="16">
        <v>5433</v>
      </c>
      <c r="B287" s="9" t="s">
        <v>19057</v>
      </c>
    </row>
    <row r="288" spans="1:2" x14ac:dyDescent="0.25">
      <c r="A288" s="16">
        <v>5434</v>
      </c>
      <c r="B288" s="9" t="s">
        <v>19058</v>
      </c>
    </row>
    <row r="289" spans="1:2" x14ac:dyDescent="0.25">
      <c r="A289" s="16">
        <v>5435</v>
      </c>
      <c r="B289" s="9" t="s">
        <v>19059</v>
      </c>
    </row>
    <row r="290" spans="1:2" x14ac:dyDescent="0.25">
      <c r="A290" s="16">
        <v>5436</v>
      </c>
      <c r="B290" s="9" t="s">
        <v>19060</v>
      </c>
    </row>
    <row r="291" spans="1:2" x14ac:dyDescent="0.25">
      <c r="A291" s="16">
        <v>5441</v>
      </c>
      <c r="B291" s="9" t="s">
        <v>19061</v>
      </c>
    </row>
    <row r="292" spans="1:2" x14ac:dyDescent="0.25">
      <c r="A292" s="16">
        <v>5442</v>
      </c>
      <c r="B292" s="9" t="s">
        <v>19062</v>
      </c>
    </row>
    <row r="293" spans="1:2" x14ac:dyDescent="0.25">
      <c r="A293" s="16">
        <v>5443</v>
      </c>
      <c r="B293" s="9" t="s">
        <v>19063</v>
      </c>
    </row>
    <row r="294" spans="1:2" x14ac:dyDescent="0.25">
      <c r="A294" s="16">
        <v>5449</v>
      </c>
      <c r="B294" s="9" t="s">
        <v>19064</v>
      </c>
    </row>
    <row r="295" spans="1:2" x14ac:dyDescent="0.25">
      <c r="A295" s="16">
        <v>6111</v>
      </c>
      <c r="B295" s="9" t="s">
        <v>19065</v>
      </c>
    </row>
    <row r="296" spans="1:2" x14ac:dyDescent="0.25">
      <c r="A296" s="16">
        <v>6112</v>
      </c>
      <c r="B296" s="9" t="s">
        <v>19066</v>
      </c>
    </row>
    <row r="297" spans="1:2" x14ac:dyDescent="0.25">
      <c r="A297" s="16">
        <v>6113</v>
      </c>
      <c r="B297" s="9" t="s">
        <v>19067</v>
      </c>
    </row>
    <row r="298" spans="1:2" x14ac:dyDescent="0.25">
      <c r="A298" s="16">
        <v>6114</v>
      </c>
      <c r="B298" s="9" t="s">
        <v>19068</v>
      </c>
    </row>
    <row r="299" spans="1:2" x14ac:dyDescent="0.25">
      <c r="A299" s="16">
        <v>6116</v>
      </c>
      <c r="B299" s="9" t="s">
        <v>19069</v>
      </c>
    </row>
    <row r="300" spans="1:2" x14ac:dyDescent="0.25">
      <c r="A300" s="16">
        <v>6117</v>
      </c>
      <c r="B300" s="9" t="s">
        <v>19070</v>
      </c>
    </row>
    <row r="301" spans="1:2" x14ac:dyDescent="0.25">
      <c r="A301" s="16">
        <v>6121</v>
      </c>
      <c r="B301" s="9" t="s">
        <v>19071</v>
      </c>
    </row>
    <row r="302" spans="1:2" x14ac:dyDescent="0.25">
      <c r="A302" s="16">
        <v>6129</v>
      </c>
      <c r="B302" s="9" t="s">
        <v>19072</v>
      </c>
    </row>
    <row r="303" spans="1:2" x14ac:dyDescent="0.25">
      <c r="A303" s="16">
        <v>6131</v>
      </c>
      <c r="B303" s="9" t="s">
        <v>19073</v>
      </c>
    </row>
    <row r="304" spans="1:2" x14ac:dyDescent="0.25">
      <c r="A304" s="16">
        <v>6132</v>
      </c>
      <c r="B304" s="9" t="s">
        <v>19074</v>
      </c>
    </row>
    <row r="305" spans="1:2" x14ac:dyDescent="0.25">
      <c r="A305" s="16">
        <v>6133</v>
      </c>
      <c r="B305" s="9" t="s">
        <v>19075</v>
      </c>
    </row>
    <row r="306" spans="1:2" x14ac:dyDescent="0.25">
      <c r="A306" s="16">
        <v>6134</v>
      </c>
      <c r="B306" s="9" t="s">
        <v>19076</v>
      </c>
    </row>
    <row r="307" spans="1:2" x14ac:dyDescent="0.25">
      <c r="A307" s="16">
        <v>6135</v>
      </c>
      <c r="B307" s="9" t="s">
        <v>19077</v>
      </c>
    </row>
    <row r="308" spans="1:2" x14ac:dyDescent="0.25">
      <c r="A308" s="16">
        <v>6136</v>
      </c>
      <c r="B308" s="9" t="s">
        <v>19078</v>
      </c>
    </row>
    <row r="309" spans="1:2" x14ac:dyDescent="0.25">
      <c r="A309" s="16">
        <v>6137</v>
      </c>
      <c r="B309" s="9" t="s">
        <v>19079</v>
      </c>
    </row>
    <row r="310" spans="1:2" x14ac:dyDescent="0.25">
      <c r="A310" s="16">
        <v>6138</v>
      </c>
      <c r="B310" s="9" t="s">
        <v>19080</v>
      </c>
    </row>
    <row r="311" spans="1:2" x14ac:dyDescent="0.25">
      <c r="A311" s="16">
        <v>6211</v>
      </c>
      <c r="B311" s="9" t="s">
        <v>19081</v>
      </c>
    </row>
    <row r="312" spans="1:2" x14ac:dyDescent="0.25">
      <c r="A312" s="16">
        <v>6212</v>
      </c>
      <c r="B312" s="9" t="s">
        <v>19082</v>
      </c>
    </row>
    <row r="313" spans="1:2" x14ac:dyDescent="0.25">
      <c r="A313" s="16">
        <v>6213</v>
      </c>
      <c r="B313" s="9" t="s">
        <v>19083</v>
      </c>
    </row>
    <row r="314" spans="1:2" x14ac:dyDescent="0.25">
      <c r="A314" s="16">
        <v>6214</v>
      </c>
      <c r="B314" s="9" t="s">
        <v>19084</v>
      </c>
    </row>
    <row r="315" spans="1:2" x14ac:dyDescent="0.25">
      <c r="A315" s="16">
        <v>6219</v>
      </c>
      <c r="B315" s="9" t="s">
        <v>19085</v>
      </c>
    </row>
    <row r="316" spans="1:2" x14ac:dyDescent="0.25">
      <c r="A316" s="16">
        <v>6221</v>
      </c>
      <c r="B316" s="9" t="s">
        <v>19086</v>
      </c>
    </row>
    <row r="317" spans="1:2" x14ac:dyDescent="0.25">
      <c r="A317" s="16">
        <v>6222</v>
      </c>
      <c r="B317" s="9" t="s">
        <v>19087</v>
      </c>
    </row>
    <row r="318" spans="1:2" x14ac:dyDescent="0.25">
      <c r="A318" s="16">
        <v>6231</v>
      </c>
      <c r="B318" s="9" t="s">
        <v>19088</v>
      </c>
    </row>
    <row r="319" spans="1:2" x14ac:dyDescent="0.25">
      <c r="A319" s="16">
        <v>6232</v>
      </c>
      <c r="B319" s="9" t="s">
        <v>19089</v>
      </c>
    </row>
    <row r="320" spans="1:2" x14ac:dyDescent="0.25">
      <c r="A320" s="16">
        <v>6240</v>
      </c>
      <c r="B320" s="9" t="s">
        <v>19090</v>
      </c>
    </row>
    <row r="321" spans="1:2" x14ac:dyDescent="0.25">
      <c r="A321" s="16">
        <v>6250</v>
      </c>
      <c r="B321" s="9" t="s">
        <v>19091</v>
      </c>
    </row>
    <row r="322" spans="1:2" x14ac:dyDescent="0.25">
      <c r="A322" s="16">
        <v>6311</v>
      </c>
      <c r="B322" s="9" t="s">
        <v>19092</v>
      </c>
    </row>
    <row r="323" spans="1:2" x14ac:dyDescent="0.25">
      <c r="A323" s="16">
        <v>6312</v>
      </c>
      <c r="B323" s="9" t="s">
        <v>19093</v>
      </c>
    </row>
    <row r="324" spans="1:2" x14ac:dyDescent="0.25">
      <c r="A324" s="16">
        <v>7111</v>
      </c>
      <c r="B324" s="9" t="s">
        <v>19094</v>
      </c>
    </row>
    <row r="325" spans="1:2" x14ac:dyDescent="0.25">
      <c r="A325" s="16">
        <v>7112</v>
      </c>
      <c r="B325" s="9" t="s">
        <v>19095</v>
      </c>
    </row>
    <row r="326" spans="1:2" x14ac:dyDescent="0.25">
      <c r="A326" s="16">
        <v>7113</v>
      </c>
      <c r="B326" s="9" t="s">
        <v>19096</v>
      </c>
    </row>
    <row r="327" spans="1:2" x14ac:dyDescent="0.25">
      <c r="A327" s="16">
        <v>7114</v>
      </c>
      <c r="B327" s="9" t="s">
        <v>19097</v>
      </c>
    </row>
    <row r="328" spans="1:2" x14ac:dyDescent="0.25">
      <c r="A328" s="16">
        <v>7115</v>
      </c>
      <c r="B328" s="9" t="s">
        <v>19098</v>
      </c>
    </row>
    <row r="329" spans="1:2" x14ac:dyDescent="0.25">
      <c r="A329" s="16">
        <v>7121</v>
      </c>
      <c r="B329" s="9" t="s">
        <v>19099</v>
      </c>
    </row>
    <row r="330" spans="1:2" x14ac:dyDescent="0.25">
      <c r="A330" s="16">
        <v>7122</v>
      </c>
      <c r="B330" s="9" t="s">
        <v>19100</v>
      </c>
    </row>
    <row r="331" spans="1:2" x14ac:dyDescent="0.25">
      <c r="A331" s="16">
        <v>7123</v>
      </c>
      <c r="B331" s="9" t="s">
        <v>19101</v>
      </c>
    </row>
    <row r="332" spans="1:2" x14ac:dyDescent="0.25">
      <c r="A332" s="16">
        <v>7124</v>
      </c>
      <c r="B332" s="9" t="s">
        <v>19102</v>
      </c>
    </row>
    <row r="333" spans="1:2" x14ac:dyDescent="0.25">
      <c r="A333" s="16">
        <v>7125</v>
      </c>
      <c r="B333" s="9" t="s">
        <v>19103</v>
      </c>
    </row>
    <row r="334" spans="1:2" x14ac:dyDescent="0.25">
      <c r="A334" s="16">
        <v>7129</v>
      </c>
      <c r="B334" s="9" t="s">
        <v>19104</v>
      </c>
    </row>
    <row r="335" spans="1:2" x14ac:dyDescent="0.25">
      <c r="A335" s="16">
        <v>7131</v>
      </c>
      <c r="B335" s="9" t="s">
        <v>19105</v>
      </c>
    </row>
    <row r="336" spans="1:2" x14ac:dyDescent="0.25">
      <c r="A336" s="16">
        <v>7132</v>
      </c>
      <c r="B336" s="9" t="s">
        <v>19106</v>
      </c>
    </row>
    <row r="337" spans="1:2" x14ac:dyDescent="0.25">
      <c r="A337" s="16">
        <v>7211</v>
      </c>
      <c r="B337" s="9" t="s">
        <v>19107</v>
      </c>
    </row>
    <row r="338" spans="1:2" x14ac:dyDescent="0.25">
      <c r="A338" s="16">
        <v>7212</v>
      </c>
      <c r="B338" s="9" t="s">
        <v>19108</v>
      </c>
    </row>
    <row r="339" spans="1:2" x14ac:dyDescent="0.25">
      <c r="A339" s="16">
        <v>7213</v>
      </c>
      <c r="B339" s="9" t="s">
        <v>19109</v>
      </c>
    </row>
    <row r="340" spans="1:2" x14ac:dyDescent="0.25">
      <c r="A340" s="16">
        <v>7214</v>
      </c>
      <c r="B340" s="9" t="s">
        <v>19110</v>
      </c>
    </row>
    <row r="341" spans="1:2" x14ac:dyDescent="0.25">
      <c r="A341" s="16">
        <v>7219</v>
      </c>
      <c r="B341" s="9" t="s">
        <v>19111</v>
      </c>
    </row>
    <row r="342" spans="1:2" x14ac:dyDescent="0.25">
      <c r="A342" s="16">
        <v>7220</v>
      </c>
      <c r="B342" s="9" t="s">
        <v>19112</v>
      </c>
    </row>
    <row r="343" spans="1:2" x14ac:dyDescent="0.25">
      <c r="A343" s="16">
        <v>8111</v>
      </c>
      <c r="B343" s="9" t="s">
        <v>19113</v>
      </c>
    </row>
    <row r="344" spans="1:2" x14ac:dyDescent="0.25">
      <c r="A344" s="16">
        <v>8112</v>
      </c>
      <c r="B344" s="9" t="s">
        <v>19114</v>
      </c>
    </row>
    <row r="345" spans="1:2" x14ac:dyDescent="0.25">
      <c r="A345" s="16">
        <v>8113</v>
      </c>
      <c r="B345" s="9" t="s">
        <v>19115</v>
      </c>
    </row>
    <row r="346" spans="1:2" x14ac:dyDescent="0.25">
      <c r="A346" s="16">
        <v>8114</v>
      </c>
      <c r="B346" s="9" t="s">
        <v>19116</v>
      </c>
    </row>
    <row r="347" spans="1:2" x14ac:dyDescent="0.25">
      <c r="A347" s="16">
        <v>8115</v>
      </c>
      <c r="B347" s="9" t="s">
        <v>19117</v>
      </c>
    </row>
    <row r="348" spans="1:2" x14ac:dyDescent="0.25">
      <c r="A348" s="16">
        <v>8119</v>
      </c>
      <c r="B348" s="9" t="s">
        <v>19118</v>
      </c>
    </row>
    <row r="349" spans="1:2" x14ac:dyDescent="0.25">
      <c r="A349" s="16">
        <v>8120</v>
      </c>
      <c r="B349" s="9" t="s">
        <v>19119</v>
      </c>
    </row>
    <row r="350" spans="1:2" x14ac:dyDescent="0.25">
      <c r="A350" s="16">
        <v>8131</v>
      </c>
      <c r="B350" s="9" t="s">
        <v>19120</v>
      </c>
    </row>
    <row r="351" spans="1:2" x14ac:dyDescent="0.25">
      <c r="A351" s="16">
        <v>8132</v>
      </c>
      <c r="B351" s="9" t="s">
        <v>19121</v>
      </c>
    </row>
    <row r="352" spans="1:2" x14ac:dyDescent="0.25">
      <c r="A352" s="16">
        <v>8133</v>
      </c>
      <c r="B352" s="9" t="s">
        <v>19122</v>
      </c>
    </row>
    <row r="353" spans="1:2" x14ac:dyDescent="0.25">
      <c r="A353" s="16">
        <v>8134</v>
      </c>
      <c r="B353" s="9" t="s">
        <v>19123</v>
      </c>
    </row>
    <row r="354" spans="1:2" x14ac:dyDescent="0.25">
      <c r="A354" s="16">
        <v>8135</v>
      </c>
      <c r="B354" s="9" t="s">
        <v>19124</v>
      </c>
    </row>
    <row r="355" spans="1:2" x14ac:dyDescent="0.25">
      <c r="A355" s="16">
        <v>8139</v>
      </c>
      <c r="B355" s="9" t="s">
        <v>19125</v>
      </c>
    </row>
    <row r="356" spans="1:2" x14ac:dyDescent="0.25">
      <c r="A356" s="16">
        <v>8141</v>
      </c>
      <c r="B356" s="9" t="s">
        <v>19126</v>
      </c>
    </row>
    <row r="357" spans="1:2" x14ac:dyDescent="0.25">
      <c r="A357" s="16">
        <v>8142</v>
      </c>
      <c r="B357" s="9" t="s">
        <v>19127</v>
      </c>
    </row>
    <row r="358" spans="1:2" x14ac:dyDescent="0.25">
      <c r="A358" s="16">
        <v>8143</v>
      </c>
      <c r="B358" s="9" t="s">
        <v>19128</v>
      </c>
    </row>
    <row r="359" spans="1:2" x14ac:dyDescent="0.25">
      <c r="A359" s="16">
        <v>8144</v>
      </c>
      <c r="B359" s="9" t="s">
        <v>19129</v>
      </c>
    </row>
    <row r="360" spans="1:2" x14ac:dyDescent="0.25">
      <c r="A360" s="16">
        <v>8145</v>
      </c>
      <c r="B360" s="9" t="s">
        <v>19130</v>
      </c>
    </row>
    <row r="361" spans="1:2" x14ac:dyDescent="0.25">
      <c r="A361" s="16">
        <v>8146</v>
      </c>
      <c r="B361" s="9" t="s">
        <v>19131</v>
      </c>
    </row>
    <row r="362" spans="1:2" x14ac:dyDescent="0.25">
      <c r="A362" s="16">
        <v>8149</v>
      </c>
      <c r="B362" s="9" t="s">
        <v>19132</v>
      </c>
    </row>
    <row r="363" spans="1:2" x14ac:dyDescent="0.25">
      <c r="A363" s="16">
        <v>8151</v>
      </c>
      <c r="B363" s="9" t="s">
        <v>19133</v>
      </c>
    </row>
    <row r="364" spans="1:2" x14ac:dyDescent="0.25">
      <c r="A364" s="16">
        <v>8152</v>
      </c>
      <c r="B364" s="9" t="s">
        <v>19134</v>
      </c>
    </row>
    <row r="365" spans="1:2" x14ac:dyDescent="0.25">
      <c r="A365" s="16">
        <v>8153</v>
      </c>
      <c r="B365" s="9" t="s">
        <v>19135</v>
      </c>
    </row>
    <row r="366" spans="1:2" x14ac:dyDescent="0.25">
      <c r="A366" s="16">
        <v>8159</v>
      </c>
      <c r="B366" s="9" t="s">
        <v>19136</v>
      </c>
    </row>
    <row r="367" spans="1:2" x14ac:dyDescent="0.25">
      <c r="A367" s="16">
        <v>8160</v>
      </c>
      <c r="B367" s="9" t="s">
        <v>19137</v>
      </c>
    </row>
    <row r="368" spans="1:2" x14ac:dyDescent="0.25">
      <c r="A368" s="16">
        <v>8211</v>
      </c>
      <c r="B368" s="9" t="s">
        <v>19138</v>
      </c>
    </row>
    <row r="369" spans="1:2" x14ac:dyDescent="0.25">
      <c r="A369" s="16">
        <v>8212</v>
      </c>
      <c r="B369" s="9" t="s">
        <v>19139</v>
      </c>
    </row>
    <row r="370" spans="1:2" x14ac:dyDescent="0.25">
      <c r="A370" s="16">
        <v>8213</v>
      </c>
      <c r="B370" s="9" t="s">
        <v>19140</v>
      </c>
    </row>
    <row r="371" spans="1:2" x14ac:dyDescent="0.25">
      <c r="A371" s="16">
        <v>8214</v>
      </c>
      <c r="B371" s="9" t="s">
        <v>19141</v>
      </c>
    </row>
    <row r="372" spans="1:2" x14ac:dyDescent="0.25">
      <c r="A372" s="16">
        <v>8215</v>
      </c>
      <c r="B372" s="9" t="s">
        <v>19142</v>
      </c>
    </row>
    <row r="373" spans="1:2" x14ac:dyDescent="0.25">
      <c r="A373" s="16">
        <v>8219</v>
      </c>
      <c r="B373" s="9" t="s">
        <v>19143</v>
      </c>
    </row>
    <row r="374" spans="1:2" x14ac:dyDescent="0.25">
      <c r="A374" s="16">
        <v>8221</v>
      </c>
      <c r="B374" s="9" t="s">
        <v>19144</v>
      </c>
    </row>
    <row r="375" spans="1:2" x14ac:dyDescent="0.25">
      <c r="A375" s="16">
        <v>8222</v>
      </c>
      <c r="B375" s="9" t="s">
        <v>19145</v>
      </c>
    </row>
    <row r="376" spans="1:2" x14ac:dyDescent="0.25">
      <c r="A376" s="16">
        <v>8229</v>
      </c>
      <c r="B376" s="9" t="s">
        <v>19146</v>
      </c>
    </row>
    <row r="377" spans="1:2" x14ac:dyDescent="0.25">
      <c r="A377" s="16">
        <v>8231</v>
      </c>
      <c r="B377" s="9" t="s">
        <v>19147</v>
      </c>
    </row>
    <row r="378" spans="1:2" x14ac:dyDescent="0.25">
      <c r="A378" s="16">
        <v>8232</v>
      </c>
      <c r="B378" s="9" t="s">
        <v>19148</v>
      </c>
    </row>
    <row r="379" spans="1:2" x14ac:dyDescent="0.25">
      <c r="A379" s="16">
        <v>8233</v>
      </c>
      <c r="B379" s="9" t="s">
        <v>19149</v>
      </c>
    </row>
    <row r="380" spans="1:2" x14ac:dyDescent="0.25">
      <c r="A380" s="16">
        <v>8234</v>
      </c>
      <c r="B380" s="9" t="s">
        <v>19150</v>
      </c>
    </row>
    <row r="381" spans="1:2" x14ac:dyDescent="0.25">
      <c r="A381" s="16">
        <v>8239</v>
      </c>
      <c r="B381" s="9" t="s">
        <v>19151</v>
      </c>
    </row>
    <row r="382" spans="1:2" x14ac:dyDescent="0.25">
      <c r="A382" s="16">
        <v>9111</v>
      </c>
      <c r="B382" s="9" t="s">
        <v>19152</v>
      </c>
    </row>
    <row r="383" spans="1:2" x14ac:dyDescent="0.25">
      <c r="A383" s="16">
        <v>9112</v>
      </c>
      <c r="B383" s="9" t="s">
        <v>19153</v>
      </c>
    </row>
    <row r="384" spans="1:2" x14ac:dyDescent="0.25">
      <c r="A384" s="16">
        <v>9119</v>
      </c>
      <c r="B384" s="9" t="s">
        <v>19154</v>
      </c>
    </row>
    <row r="385" spans="1:2" x14ac:dyDescent="0.25">
      <c r="A385" s="16">
        <v>9121</v>
      </c>
      <c r="B385" s="9" t="s">
        <v>19155</v>
      </c>
    </row>
    <row r="386" spans="1:2" x14ac:dyDescent="0.25">
      <c r="A386" s="16">
        <v>9129</v>
      </c>
      <c r="B386" s="9" t="s">
        <v>19156</v>
      </c>
    </row>
    <row r="387" spans="1:2" x14ac:dyDescent="0.25">
      <c r="A387" s="16">
        <v>9131</v>
      </c>
      <c r="B387" s="9" t="s">
        <v>19157</v>
      </c>
    </row>
    <row r="388" spans="1:2" x14ac:dyDescent="0.25">
      <c r="A388" s="16">
        <v>9132</v>
      </c>
      <c r="B388" s="9" t="s">
        <v>19158</v>
      </c>
    </row>
    <row r="389" spans="1:2" x14ac:dyDescent="0.25">
      <c r="A389" s="16">
        <v>9139</v>
      </c>
      <c r="B389" s="9" t="s">
        <v>19159</v>
      </c>
    </row>
    <row r="390" spans="1:2" x14ac:dyDescent="0.25">
      <c r="A390" s="16">
        <v>9211</v>
      </c>
      <c r="B390" s="9" t="s">
        <v>19160</v>
      </c>
    </row>
    <row r="391" spans="1:2" x14ac:dyDescent="0.25">
      <c r="A391" s="16">
        <v>9219</v>
      </c>
      <c r="B391" s="9" t="s">
        <v>19161</v>
      </c>
    </row>
    <row r="392" spans="1:2" x14ac:dyDescent="0.25">
      <c r="A392" s="16">
        <v>9221</v>
      </c>
      <c r="B392" s="9" t="s">
        <v>19162</v>
      </c>
    </row>
    <row r="393" spans="1:2" x14ac:dyDescent="0.25">
      <c r="A393" s="16">
        <v>9222</v>
      </c>
      <c r="B393" s="9" t="s">
        <v>19163</v>
      </c>
    </row>
    <row r="394" spans="1:2" x14ac:dyDescent="0.25">
      <c r="A394" s="16">
        <v>9223</v>
      </c>
      <c r="B394" s="9" t="s">
        <v>19164</v>
      </c>
    </row>
    <row r="395" spans="1:2" x14ac:dyDescent="0.25">
      <c r="A395" s="16">
        <v>9224</v>
      </c>
      <c r="B395" s="9" t="s">
        <v>19165</v>
      </c>
    </row>
    <row r="396" spans="1:2" x14ac:dyDescent="0.25">
      <c r="A396" s="16">
        <v>9225</v>
      </c>
      <c r="B396" s="9" t="s">
        <v>19166</v>
      </c>
    </row>
    <row r="397" spans="1:2" x14ac:dyDescent="0.25">
      <c r="A397" s="16">
        <v>9226</v>
      </c>
      <c r="B397" s="9" t="s">
        <v>19167</v>
      </c>
    </row>
    <row r="398" spans="1:2" x14ac:dyDescent="0.25">
      <c r="A398" s="16">
        <v>9229</v>
      </c>
      <c r="B398" s="9" t="s">
        <v>19168</v>
      </c>
    </row>
    <row r="399" spans="1:2" x14ac:dyDescent="0.25">
      <c r="A399" s="16">
        <v>9231</v>
      </c>
      <c r="B399" s="9" t="s">
        <v>19169</v>
      </c>
    </row>
    <row r="400" spans="1:2" x14ac:dyDescent="0.25">
      <c r="A400" s="16">
        <v>9232</v>
      </c>
      <c r="B400" s="9" t="s">
        <v>19170</v>
      </c>
    </row>
    <row r="401" spans="1:2" x14ac:dyDescent="0.25">
      <c r="A401" s="16">
        <v>9233</v>
      </c>
      <c r="B401" s="9" t="s">
        <v>19171</v>
      </c>
    </row>
    <row r="402" spans="1:2" x14ac:dyDescent="0.25">
      <c r="A402" s="16">
        <v>9241</v>
      </c>
      <c r="B402" s="9" t="s">
        <v>19172</v>
      </c>
    </row>
    <row r="403" spans="1:2" x14ac:dyDescent="0.25">
      <c r="A403" s="16">
        <v>9249</v>
      </c>
      <c r="B403" s="9" t="s">
        <v>19173</v>
      </c>
    </row>
    <row r="404" spans="1:2" x14ac:dyDescent="0.25">
      <c r="A404" s="16">
        <v>9251</v>
      </c>
      <c r="B404" s="9" t="s">
        <v>19174</v>
      </c>
    </row>
    <row r="405" spans="1:2" x14ac:dyDescent="0.25">
      <c r="A405" s="16">
        <v>9252</v>
      </c>
      <c r="B405" s="9" t="s">
        <v>19175</v>
      </c>
    </row>
    <row r="406" spans="1:2" x14ac:dyDescent="0.25">
      <c r="A406" s="16">
        <v>9253</v>
      </c>
      <c r="B406" s="9" t="s">
        <v>19176</v>
      </c>
    </row>
    <row r="407" spans="1:2" x14ac:dyDescent="0.25">
      <c r="A407" s="16">
        <v>9259</v>
      </c>
      <c r="B407" s="9" t="s">
        <v>19177</v>
      </c>
    </row>
    <row r="408" spans="1:2" x14ac:dyDescent="0.25">
      <c r="A408" s="16">
        <v>9261</v>
      </c>
      <c r="B408" s="9" t="s">
        <v>19178</v>
      </c>
    </row>
    <row r="409" spans="1:2" x14ac:dyDescent="0.25">
      <c r="A409" s="16">
        <v>9262</v>
      </c>
      <c r="B409" s="9" t="s">
        <v>19179</v>
      </c>
    </row>
    <row r="410" spans="1:2" x14ac:dyDescent="0.25">
      <c r="A410" s="16">
        <v>9263</v>
      </c>
      <c r="B410" s="9" t="s">
        <v>19180</v>
      </c>
    </row>
    <row r="411" spans="1:2" x14ac:dyDescent="0.25">
      <c r="A411" s="16">
        <v>9264</v>
      </c>
      <c r="B411" s="9" t="s">
        <v>19181</v>
      </c>
    </row>
    <row r="412" spans="1:2" x14ac:dyDescent="0.25">
      <c r="A412" s="16">
        <v>9265</v>
      </c>
      <c r="B412" s="9" t="s">
        <v>19182</v>
      </c>
    </row>
    <row r="413" spans="1:2" x14ac:dyDescent="0.25">
      <c r="A413" s="16">
        <v>9266</v>
      </c>
      <c r="B413" s="9" t="s">
        <v>19183</v>
      </c>
    </row>
    <row r="414" spans="1:2" x14ac:dyDescent="0.25">
      <c r="A414" s="16">
        <v>9267</v>
      </c>
      <c r="B414" s="9" t="s">
        <v>19184</v>
      </c>
    </row>
    <row r="415" spans="1:2" x14ac:dyDescent="0.25">
      <c r="A415" s="16">
        <v>9269</v>
      </c>
      <c r="B415" s="9" t="s">
        <v>19185</v>
      </c>
    </row>
  </sheetData>
  <pageMargins left="0.7" right="0.7" top="0.75" bottom="0.75" header="0.3" footer="0.3"/>
</worksheet>
</file>

<file path=customXML/_rels/item2.xml.rels>&#65279;<?xml version="1.0" encoding="utf-8"?><Relationships xmlns="http://schemas.openxmlformats.org/package/2006/relationships"><Relationship Type="http://schemas.openxmlformats.org/officeDocument/2006/relationships/customXmlProps" Target="/customXML/itemProps2.xml" Id="Rd3c4172d526e4b2384ade4b889302c76" /></Relationships>
</file>

<file path=customXML/item2.xml><?xml version="1.0" encoding="utf-8"?>
<metadata xmlns="http://www.objective.com/ecm/document/metadata/53D26341A57B383EE0540010E0463CCA" version="1.0.0">
  <systemFields>
    <field name="Objective-Id">
      <value order="0">A53829018</value>
    </field>
    <field name="Objective-Title">
      <value order="0">NRS Data Access - Census 2022 - Microdata Codebook</value>
    </field>
    <field name="Objective-Description">
      <value order="0">First draft of the safeguarded/secure microdata codebook</value>
    </field>
    <field name="Objective-CreationStamp">
      <value order="0">2025-08-15T13:04:36Z</value>
    </field>
    <field name="Objective-IsApproved">
      <value order="0">false</value>
    </field>
    <field name="Objective-IsPublished">
      <value order="0">true</value>
    </field>
    <field name="Objective-DatePublished">
      <value order="0">2026-07-31T13:19:36Z</value>
    </field>
    <field name="Objective-ModificationStamp">
      <value order="0">2026-07-31T13:19:37Z</value>
    </field>
    <field name="Objective-Owner">
      <value order="0">Lowther, Toby (U457145)</value>
    </field>
    <field name="Objective-Path">
      <value order="0">Objective Global Folder:SG File Plan:People, communities and living:Population and migration:Demography:Research and analysis: Demography:National Records of Scotland (NRS): Dissemination and Census Analysis: Analytical work: Extracts: Part 2: 2022-2027</value>
    </field>
    <field name="Objective-Parent">
      <value order="0">National Records of Scotland (NRS): Dissemination and Census Analysis: Analytical work: Extracts: Part 2: 2022-2027</value>
    </field>
    <field name="Objective-State">
      <value order="0">Published</value>
    </field>
    <field name="Objective-VersionId">
      <value order="0">vA86659904</value>
    </field>
    <field name="Objective-Version">
      <value order="0">4.0</value>
    </field>
    <field name="Objective-VersionNumber">
      <value order="0">4</value>
    </field>
    <field name="Objective-VersionComment">
      <value order="0">Updated for relmat variables that don't count students living away from home during term time</value>
    </field>
    <field name="Objective-FileNumber">
      <value order="0">PROJ/54189</value>
    </field>
    <field name="Objective-Classification">
      <value order="0">OFFICIAL</value>
    </field>
    <field name="Objective-Caveats">
      <value order="0">Caveat for access to SG Fileplan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  <field name="Objective-Required Redaction">
        <value order="0"/>
      </field>
      <field name="Objective-Shared By">
        <value order="0"/>
      </field>
      <field name="Objective-Access Conditions">
        <value order="0"/>
      </field>
      <field name="Objective-Access Status">
        <value order="0"/>
      </field>
      <field name="Objective-Date Open From">
        <value order="0"/>
      </field>
    </catalogue>
  </catalogues>
</metadata>
</file>

<file path=customXML/itemProps2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Variable List</vt:lpstr>
      <vt:lpstr>Codebook</vt:lpstr>
      <vt:lpstr>Appendix 1 - CA Codes</vt:lpstr>
      <vt:lpstr>Appendix 2 - Country Codes</vt:lpstr>
      <vt:lpstr>Appendix 3 - SIC Codes</vt:lpstr>
      <vt:lpstr>Appendix 4 - SOC Codes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2025-02-21T09:33:24Z</dcterms:created>
  <dcterms:modified xsi:type="dcterms:W3CDTF">2026-07-31T13:19:27Z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A53829018</vt:lpwstr>
  </property>
  <property fmtid="{D5CDD505-2E9C-101B-9397-08002B2CF9AE}" pid="4" name="Objective-Title">
    <vt:lpwstr>NRS Data Access - Census 2022 - Microdata Codebook</vt:lpwstr>
  </property>
  <property fmtid="{D5CDD505-2E9C-101B-9397-08002B2CF9AE}" pid="5" name="Objective-Description">
    <vt:lpwstr>First draft of the safeguarded/secure microdata codebook</vt:lpwstr>
  </property>
  <property fmtid="{D5CDD505-2E9C-101B-9397-08002B2CF9AE}" pid="6" name="Objective-CreationStamp">
    <vt:filetime>2025-08-15T13:04:36Z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2026-07-31T13:19:36Z</vt:filetime>
  </property>
  <property fmtid="{D5CDD505-2E9C-101B-9397-08002B2CF9AE}" pid="10" name="Objective-ModificationStamp">
    <vt:filetime>2026-07-31T13:19:37Z</vt:filetime>
  </property>
  <property fmtid="{D5CDD505-2E9C-101B-9397-08002B2CF9AE}" pid="11" name="Objective-Owner">
    <vt:lpwstr>Lowther, Toby (U457145)</vt:lpwstr>
  </property>
  <property fmtid="{D5CDD505-2E9C-101B-9397-08002B2CF9AE}" pid="12" name="Objective-Path">
    <vt:lpwstr>Objective Global Folder:SG File Plan:People, communities and living:Population and migration:Demography:Research and analysis: Demography:National Records of Scotland (NRS): Dissemination and Census Analysis: Analytical work: Extracts: Part 2: 2022-2027</vt:lpwstr>
  </property>
  <property fmtid="{D5CDD505-2E9C-101B-9397-08002B2CF9AE}" pid="13" name="Objective-Parent">
    <vt:lpwstr>National Records of Scotland (NRS): Dissemination and Census Analysis: Analytical work: Extracts: Part 2: 2022-2027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vA86659904</vt:lpwstr>
  </property>
  <property fmtid="{D5CDD505-2E9C-101B-9397-08002B2CF9AE}" pid="16" name="Objective-Version">
    <vt:lpwstr>4.0</vt:lpwstr>
  </property>
  <property fmtid="{D5CDD505-2E9C-101B-9397-08002B2CF9AE}" pid="17" name="Objective-VersionNumber">
    <vt:r8>4</vt:r8>
  </property>
  <property fmtid="{D5CDD505-2E9C-101B-9397-08002B2CF9AE}" pid="18" name="Objective-VersionComment">
    <vt:lpwstr>Updated for relmat variables that don't count students living away from home during term time</vt:lpwstr>
  </property>
  <property fmtid="{D5CDD505-2E9C-101B-9397-08002B2CF9AE}" pid="19" name="Objective-FileNumber">
    <vt:lpwstr>PROJ/54189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access to SG Fileplan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  <property fmtid="{D5CDD505-2E9C-101B-9397-08002B2CF9AE}" pid="27" name="Objective-Required Redaction">
    <vt:lpwstr/>
  </property>
  <property fmtid="{D5CDD505-2E9C-101B-9397-08002B2CF9AE}" pid="28" name="Objective-Shared By">
    <vt:lpwstr/>
  </property>
  <property fmtid="{D5CDD505-2E9C-101B-9397-08002B2CF9AE}" pid="29" name="Objective-Access Conditions">
    <vt:lpwstr/>
  </property>
  <property fmtid="{D5CDD505-2E9C-101B-9397-08002B2CF9AE}" pid="30" name="Objective-Access Status">
    <vt:lpwstr/>
  </property>
  <property fmtid="{D5CDD505-2E9C-101B-9397-08002B2CF9AE}" pid="31" name="Objective-Date Open From">
    <vt:lpwstr/>
  </property>
</Properties>
</file>